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pt\Desktop\"/>
    </mc:Choice>
  </mc:AlternateContent>
  <xr:revisionPtr revIDLastSave="0" documentId="13_ncr:1_{42122BBC-5E18-4657-BFF7-F5BF4EA79C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) 考試時間表 + 監考 " sheetId="1" r:id="rId1"/>
    <sheet name="2) 老師上課時間總數" sheetId="2" r:id="rId2"/>
    <sheet name=" 3) 監考時間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C/05+31HwaJUnU59C3Peoz1BHHky2zmxT6nZza2zQNA="/>
    </ext>
  </extLst>
</workbook>
</file>

<file path=xl/calcChain.xml><?xml version="1.0" encoding="utf-8"?>
<calcChain xmlns="http://schemas.openxmlformats.org/spreadsheetml/2006/main">
  <c r="AB205" i="3" l="1"/>
  <c r="W205" i="3"/>
  <c r="R205" i="3"/>
  <c r="M205" i="3"/>
  <c r="BG203" i="3"/>
  <c r="BB203" i="3"/>
  <c r="AW203" i="3"/>
  <c r="AR203" i="3"/>
  <c r="AM203" i="3"/>
  <c r="AG203" i="3"/>
  <c r="AB203" i="3"/>
  <c r="W203" i="3"/>
  <c r="R203" i="3"/>
  <c r="M203" i="3"/>
  <c r="E201" i="3"/>
  <c r="F198" i="3"/>
  <c r="F195" i="3"/>
  <c r="F192" i="3"/>
  <c r="F189" i="3"/>
  <c r="F186" i="3"/>
  <c r="F183" i="3"/>
  <c r="E210" i="3" s="1"/>
  <c r="F180" i="3"/>
  <c r="F176" i="3"/>
  <c r="F173" i="3"/>
  <c r="F170" i="3"/>
  <c r="F167" i="3"/>
  <c r="F163" i="3"/>
  <c r="F160" i="3"/>
  <c r="F157" i="3"/>
  <c r="F154" i="3"/>
  <c r="F151" i="3"/>
  <c r="F148" i="3"/>
  <c r="F144" i="3"/>
  <c r="F141" i="3"/>
  <c r="F138" i="3"/>
  <c r="F134" i="3"/>
  <c r="F131" i="3"/>
  <c r="F128" i="3"/>
  <c r="F125" i="3"/>
  <c r="F122" i="3"/>
  <c r="F119" i="3"/>
  <c r="F116" i="3"/>
  <c r="F113" i="3"/>
  <c r="F110" i="3"/>
  <c r="F106" i="3"/>
  <c r="F103" i="3"/>
  <c r="F100" i="3"/>
  <c r="F97" i="3"/>
  <c r="F94" i="3"/>
  <c r="F91" i="3"/>
  <c r="F88" i="3"/>
  <c r="F85" i="3"/>
  <c r="F82" i="3"/>
  <c r="F79" i="3"/>
  <c r="F75" i="3"/>
  <c r="F72" i="3"/>
  <c r="F69" i="3"/>
  <c r="F66" i="3"/>
  <c r="F63" i="3"/>
  <c r="F60" i="3"/>
  <c r="F57" i="3"/>
  <c r="F54" i="3"/>
  <c r="F51" i="3"/>
  <c r="F48" i="3"/>
  <c r="F45" i="3"/>
  <c r="F42" i="3"/>
  <c r="F39" i="3"/>
  <c r="F36" i="3"/>
  <c r="F32" i="3"/>
  <c r="F29" i="3"/>
  <c r="F26" i="3"/>
  <c r="F23" i="3"/>
  <c r="F20" i="3"/>
  <c r="F17" i="3"/>
  <c r="F14" i="3"/>
  <c r="F11" i="3"/>
  <c r="F8" i="3"/>
  <c r="F5" i="3"/>
  <c r="F2" i="3"/>
  <c r="B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2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H27" i="2" s="1"/>
  <c r="C9" i="2"/>
  <c r="C8" i="2"/>
  <c r="F4" i="2" s="1"/>
  <c r="C7" i="2"/>
  <c r="F6" i="2"/>
  <c r="E207" i="3" s="1"/>
  <c r="C5" i="2"/>
  <c r="C85" i="2" s="1"/>
  <c r="B239" i="1"/>
  <c r="M204" i="3" s="1"/>
  <c r="K237" i="1"/>
  <c r="J237" i="1"/>
  <c r="I237" i="1"/>
  <c r="I239" i="1" s="1"/>
  <c r="AW204" i="3" s="1"/>
  <c r="AW206" i="3" s="1"/>
  <c r="AW208" i="3" s="1"/>
  <c r="H237" i="1"/>
  <c r="G237" i="1"/>
  <c r="G239" i="1" s="1"/>
  <c r="AM204" i="3" s="1"/>
  <c r="AM206" i="3" s="1"/>
  <c r="AM208" i="3" s="1"/>
  <c r="F237" i="1"/>
  <c r="E237" i="1"/>
  <c r="E239" i="1" s="1"/>
  <c r="AB204" i="3" s="1"/>
  <c r="D237" i="1"/>
  <c r="D239" i="1" s="1"/>
  <c r="W204" i="3" s="1"/>
  <c r="C237" i="1"/>
  <c r="C239" i="1" s="1"/>
  <c r="R204" i="3" s="1"/>
  <c r="B237" i="1"/>
  <c r="K236" i="1"/>
  <c r="J236" i="1"/>
  <c r="I236" i="1"/>
  <c r="H236" i="1"/>
  <c r="D236" i="1"/>
  <c r="C236" i="1"/>
  <c r="B236" i="1"/>
  <c r="M227" i="1"/>
  <c r="M224" i="1"/>
  <c r="F219" i="1"/>
  <c r="E219" i="1"/>
  <c r="D219" i="1"/>
  <c r="C219" i="1"/>
  <c r="B219" i="1"/>
  <c r="M209" i="1"/>
  <c r="M197" i="1"/>
  <c r="K184" i="1"/>
  <c r="J184" i="1"/>
  <c r="I184" i="1"/>
  <c r="H184" i="1"/>
  <c r="G184" i="1"/>
  <c r="F184" i="1"/>
  <c r="E184" i="1"/>
  <c r="D184" i="1"/>
  <c r="C184" i="1"/>
  <c r="B184" i="1"/>
  <c r="K183" i="1"/>
  <c r="F183" i="1"/>
  <c r="E183" i="1"/>
  <c r="C183" i="1"/>
  <c r="B183" i="1"/>
  <c r="M172" i="1"/>
  <c r="M170" i="1"/>
  <c r="H167" i="1"/>
  <c r="G167" i="1"/>
  <c r="F167" i="1"/>
  <c r="E167" i="1"/>
  <c r="D167" i="1"/>
  <c r="C167" i="1"/>
  <c r="B167" i="1"/>
  <c r="M157" i="1"/>
  <c r="M148" i="1"/>
  <c r="K123" i="1"/>
  <c r="J123" i="1"/>
  <c r="I123" i="1"/>
  <c r="G123" i="1"/>
  <c r="F123" i="1"/>
  <c r="E123" i="1"/>
  <c r="D123" i="1"/>
  <c r="C123" i="1"/>
  <c r="B123" i="1"/>
  <c r="F122" i="1"/>
  <c r="E122" i="1"/>
  <c r="D122" i="1"/>
  <c r="M113" i="1"/>
  <c r="M112" i="1"/>
  <c r="H123" i="1" s="1"/>
  <c r="K108" i="1"/>
  <c r="J108" i="1"/>
  <c r="I108" i="1"/>
  <c r="H108" i="1"/>
  <c r="G108" i="1"/>
  <c r="F108" i="1"/>
  <c r="E108" i="1"/>
  <c r="D108" i="1"/>
  <c r="C108" i="1"/>
  <c r="B108" i="1"/>
  <c r="M99" i="1"/>
  <c r="K95" i="1"/>
  <c r="J95" i="1"/>
  <c r="I95" i="1"/>
  <c r="H95" i="1"/>
  <c r="G95" i="1"/>
  <c r="F95" i="1"/>
  <c r="E95" i="1"/>
  <c r="D95" i="1"/>
  <c r="C95" i="1"/>
  <c r="B95" i="1"/>
  <c r="M86" i="1"/>
  <c r="J80" i="1"/>
  <c r="J239" i="1" s="1"/>
  <c r="BB204" i="3" s="1"/>
  <c r="BB206" i="3" s="1"/>
  <c r="I80" i="1"/>
  <c r="H80" i="1"/>
  <c r="G80" i="1"/>
  <c r="F80" i="1"/>
  <c r="F239" i="1" s="1"/>
  <c r="AG204" i="3" s="1"/>
  <c r="AG206" i="3" s="1"/>
  <c r="I79" i="1"/>
  <c r="H79" i="1"/>
  <c r="G79" i="1"/>
  <c r="F79" i="1"/>
  <c r="E79" i="1"/>
  <c r="D79" i="1"/>
  <c r="C79" i="1"/>
  <c r="B79" i="1"/>
  <c r="M70" i="1"/>
  <c r="M69" i="1"/>
  <c r="K80" i="1" s="1"/>
  <c r="J66" i="1"/>
  <c r="I66" i="1"/>
  <c r="H66" i="1"/>
  <c r="G66" i="1"/>
  <c r="F66" i="1"/>
  <c r="E66" i="1"/>
  <c r="D66" i="1"/>
  <c r="C66" i="1"/>
  <c r="B66" i="1"/>
  <c r="M58" i="1"/>
  <c r="K54" i="1"/>
  <c r="J54" i="1"/>
  <c r="I54" i="1"/>
  <c r="H54" i="1"/>
  <c r="G54" i="1"/>
  <c r="F54" i="1"/>
  <c r="E54" i="1"/>
  <c r="D54" i="1"/>
  <c r="C54" i="1"/>
  <c r="B54" i="1"/>
  <c r="M46" i="1"/>
  <c r="K41" i="1"/>
  <c r="J41" i="1"/>
  <c r="H41" i="1"/>
  <c r="G41" i="1"/>
  <c r="F41" i="1"/>
  <c r="H40" i="1"/>
  <c r="G40" i="1"/>
  <c r="F40" i="1"/>
  <c r="E40" i="1"/>
  <c r="D40" i="1"/>
  <c r="C40" i="1"/>
  <c r="B40" i="1"/>
  <c r="M30" i="1"/>
  <c r="I41" i="1" s="1"/>
  <c r="H27" i="1"/>
  <c r="G27" i="1"/>
  <c r="F27" i="1"/>
  <c r="E27" i="1"/>
  <c r="D27" i="1"/>
  <c r="C27" i="1"/>
  <c r="B27" i="1"/>
  <c r="M19" i="1"/>
  <c r="K15" i="1"/>
  <c r="J15" i="1"/>
  <c r="I15" i="1"/>
  <c r="H15" i="1"/>
  <c r="G15" i="1"/>
  <c r="F15" i="1"/>
  <c r="E15" i="1"/>
  <c r="D15" i="1"/>
  <c r="C15" i="1"/>
  <c r="B15" i="1"/>
  <c r="M7" i="1"/>
  <c r="M241" i="1" s="1"/>
  <c r="M244" i="1" s="1"/>
  <c r="AB206" i="3" l="1"/>
  <c r="AB208" i="3"/>
  <c r="W206" i="3"/>
  <c r="W208" i="3" s="1"/>
  <c r="AG208" i="3"/>
  <c r="R206" i="3"/>
  <c r="R208" i="3" s="1"/>
  <c r="BB208" i="3"/>
  <c r="F201" i="3"/>
  <c r="M247" i="1"/>
  <c r="M260" i="1" s="1"/>
  <c r="M263" i="1" s="1"/>
  <c r="E204" i="3"/>
  <c r="H204" i="3"/>
  <c r="K239" i="1"/>
  <c r="BG204" i="3" s="1"/>
  <c r="BG206" i="3" s="1"/>
  <c r="BG208" i="3" s="1"/>
  <c r="H239" i="1"/>
  <c r="AR204" i="3" s="1"/>
  <c r="AR206" i="3" s="1"/>
  <c r="AR208" i="3" s="1"/>
  <c r="M206" i="3"/>
  <c r="M208" i="3" s="1"/>
  <c r="H4" i="2"/>
  <c r="M256" i="1" s="1"/>
  <c r="E205" i="3"/>
  <c r="L239" i="1" l="1"/>
  <c r="BL204" i="3"/>
  <c r="E206" i="3"/>
  <c r="H206" i="3" s="1"/>
  <c r="G192" i="3" l="1"/>
  <c r="H192" i="3" s="1"/>
  <c r="G180" i="3"/>
  <c r="H180" i="3" s="1"/>
  <c r="G167" i="3"/>
  <c r="H167" i="3" s="1"/>
  <c r="G154" i="3"/>
  <c r="H154" i="3" s="1"/>
  <c r="G141" i="3"/>
  <c r="H141" i="3" s="1"/>
  <c r="G128" i="3"/>
  <c r="H128" i="3" s="1"/>
  <c r="G116" i="3"/>
  <c r="H116" i="3" s="1"/>
  <c r="G103" i="3"/>
  <c r="H103" i="3" s="1"/>
  <c r="G91" i="3"/>
  <c r="H91" i="3" s="1"/>
  <c r="G79" i="3"/>
  <c r="H79" i="3" s="1"/>
  <c r="G66" i="3"/>
  <c r="H66" i="3" s="1"/>
  <c r="G54" i="3"/>
  <c r="H54" i="3" s="1"/>
  <c r="G42" i="3"/>
  <c r="H42" i="3" s="1"/>
  <c r="G29" i="3"/>
  <c r="H29" i="3" s="1"/>
  <c r="G17" i="3"/>
  <c r="H17" i="3" s="1"/>
  <c r="G5" i="3"/>
  <c r="H5" i="3" s="1"/>
  <c r="G198" i="3"/>
  <c r="H198" i="3" s="1"/>
  <c r="G173" i="3"/>
  <c r="H173" i="3" s="1"/>
  <c r="G36" i="3"/>
  <c r="H36" i="3" s="1"/>
  <c r="G195" i="3"/>
  <c r="H195" i="3" s="1"/>
  <c r="G183" i="3"/>
  <c r="H183" i="3" s="1"/>
  <c r="G170" i="3"/>
  <c r="H170" i="3" s="1"/>
  <c r="G157" i="3"/>
  <c r="H157" i="3" s="1"/>
  <c r="G144" i="3"/>
  <c r="H144" i="3" s="1"/>
  <c r="G131" i="3"/>
  <c r="H131" i="3" s="1"/>
  <c r="G119" i="3"/>
  <c r="H119" i="3" s="1"/>
  <c r="G106" i="3"/>
  <c r="H106" i="3" s="1"/>
  <c r="G94" i="3"/>
  <c r="H94" i="3" s="1"/>
  <c r="G82" i="3"/>
  <c r="H82" i="3" s="1"/>
  <c r="G69" i="3"/>
  <c r="H69" i="3" s="1"/>
  <c r="G57" i="3"/>
  <c r="H57" i="3" s="1"/>
  <c r="G45" i="3"/>
  <c r="H45" i="3" s="1"/>
  <c r="G32" i="3"/>
  <c r="H32" i="3" s="1"/>
  <c r="G20" i="3"/>
  <c r="H20" i="3" s="1"/>
  <c r="G8" i="3"/>
  <c r="H8" i="3" s="1"/>
  <c r="G160" i="3"/>
  <c r="H160" i="3" s="1"/>
  <c r="G110" i="3"/>
  <c r="H110" i="3" s="1"/>
  <c r="G72" i="3"/>
  <c r="H72" i="3" s="1"/>
  <c r="G48" i="3"/>
  <c r="H48" i="3" s="1"/>
  <c r="G23" i="3"/>
  <c r="H23" i="3" s="1"/>
  <c r="G11" i="3"/>
  <c r="H11" i="3" s="1"/>
  <c r="H208" i="3"/>
  <c r="G189" i="3"/>
  <c r="H189" i="3" s="1"/>
  <c r="G176" i="3"/>
  <c r="H176" i="3" s="1"/>
  <c r="G163" i="3"/>
  <c r="H163" i="3" s="1"/>
  <c r="G151" i="3"/>
  <c r="H151" i="3" s="1"/>
  <c r="G138" i="3"/>
  <c r="H138" i="3" s="1"/>
  <c r="G125" i="3"/>
  <c r="H125" i="3" s="1"/>
  <c r="G113" i="3"/>
  <c r="H113" i="3" s="1"/>
  <c r="G100" i="3"/>
  <c r="H100" i="3" s="1"/>
  <c r="G88" i="3"/>
  <c r="H88" i="3" s="1"/>
  <c r="G75" i="3"/>
  <c r="H75" i="3" s="1"/>
  <c r="G63" i="3"/>
  <c r="H63" i="3" s="1"/>
  <c r="G51" i="3"/>
  <c r="H51" i="3" s="1"/>
  <c r="G39" i="3"/>
  <c r="H39" i="3" s="1"/>
  <c r="G26" i="3"/>
  <c r="H26" i="3" s="1"/>
  <c r="G14" i="3"/>
  <c r="H14" i="3" s="1"/>
  <c r="G2" i="3"/>
  <c r="G186" i="3"/>
  <c r="H186" i="3" s="1"/>
  <c r="G148" i="3"/>
  <c r="H148" i="3" s="1"/>
  <c r="G134" i="3"/>
  <c r="H134" i="3" s="1"/>
  <c r="G122" i="3"/>
  <c r="H122" i="3" s="1"/>
  <c r="G97" i="3"/>
  <c r="H97" i="3" s="1"/>
  <c r="G85" i="3"/>
  <c r="H85" i="3" s="1"/>
  <c r="G60" i="3"/>
  <c r="H60" i="3" s="1"/>
  <c r="H2" i="3" l="1"/>
  <c r="H201" i="3" s="1"/>
  <c r="G201" i="3"/>
</calcChain>
</file>

<file path=xl/sharedStrings.xml><?xml version="1.0" encoding="utf-8"?>
<sst xmlns="http://schemas.openxmlformats.org/spreadsheetml/2006/main" count="3305" uniqueCount="1020">
  <si>
    <r>
      <rPr>
        <b/>
        <sz val="12"/>
        <color theme="1"/>
        <rFont val="Times New Roman"/>
        <family val="1"/>
      </rPr>
      <t>2022</t>
    </r>
    <r>
      <rPr>
        <b/>
        <sz val="12"/>
        <color theme="1"/>
        <rFont val="細明體"/>
        <family val="3"/>
        <charset val="136"/>
      </rPr>
      <t>至</t>
    </r>
    <r>
      <rPr>
        <b/>
        <sz val="12"/>
        <color theme="1"/>
        <rFont val="Times New Roman"/>
        <family val="1"/>
      </rPr>
      <t>2023</t>
    </r>
    <r>
      <rPr>
        <b/>
        <sz val="12"/>
        <color theme="1"/>
        <rFont val="細明體"/>
        <family val="3"/>
        <charset val="136"/>
      </rPr>
      <t>年度</t>
    </r>
  </si>
  <si>
    <r>
      <rPr>
        <b/>
        <sz val="12"/>
        <color theme="1"/>
        <rFont val="新細明體"/>
        <family val="1"/>
        <charset val="136"/>
      </rPr>
      <t>中一級</t>
    </r>
  </si>
  <si>
    <t>1A: 404, 1B: 405, 1C: 406, 1D: 407</t>
  </si>
  <si>
    <r>
      <rPr>
        <b/>
        <sz val="12"/>
        <color theme="1"/>
        <rFont val="Times New Roman"/>
        <family val="1"/>
      </rPr>
      <t>09/06/2023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</si>
  <si>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12/06/2023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</si>
  <si>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13/06/2023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</si>
  <si>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14/06/2023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</si>
  <si>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15/06/2023 (</t>
    </r>
    <r>
      <rPr>
        <b/>
        <sz val="12"/>
        <color theme="1"/>
        <rFont val="微軟正黑體"/>
        <family val="2"/>
        <charset val="136"/>
      </rPr>
      <t>四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</si>
  <si>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16/06/2023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</si>
  <si>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19/06/2023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</si>
  <si>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20/06/2023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</si>
  <si>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21/06/2023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</si>
  <si>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23/06/2023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</si>
  <si>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t>總時數</t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</si>
  <si>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</si>
  <si>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t>English II (CHCH)</t>
  </si>
  <si>
    <t>English III  (LHY)</t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</si>
  <si>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 (LSP)</t>
    </r>
  </si>
  <si>
    <t>綜合科學</t>
  </si>
  <si>
    <r>
      <rPr>
        <b/>
        <sz val="12"/>
        <color theme="1"/>
        <rFont val="細明體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 </t>
    </r>
  </si>
  <si>
    <t xml:space="preserve">綜合人文 </t>
  </si>
  <si>
    <t>(Writing)</t>
  </si>
  <si>
    <t>( Listening )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</si>
  <si>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細明體"/>
        <family val="3"/>
        <charset val="136"/>
      </rPr>
      <t>閱讀</t>
    </r>
    <r>
      <rPr>
        <b/>
        <sz val="12"/>
        <color theme="1"/>
        <rFont val="Times New Roman"/>
        <family val="1"/>
      </rPr>
      <t>)</t>
    </r>
  </si>
  <si>
    <t xml:space="preserve"> (SPM)</t>
  </si>
  <si>
    <t xml:space="preserve">(CLY) </t>
  </si>
  <si>
    <t>(WCS)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</si>
  <si>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</si>
  <si>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</si>
  <si>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404, 405, 406, 407</t>
  </si>
  <si>
    <t>HALL</t>
  </si>
  <si>
    <r>
      <rPr>
        <sz val="12"/>
        <color theme="1"/>
        <rFont val="新細明體"/>
        <family val="1"/>
        <charset val="136"/>
      </rPr>
      <t>應考時間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</si>
  <si>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</si>
  <si>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</si>
  <si>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</si>
  <si>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</si>
  <si>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t xml:space="preserve">8:30am – 9:30am </t>
  </si>
  <si>
    <t xml:space="preserve">8:30am – 9:45am </t>
  </si>
  <si>
    <t xml:space="preserve">8:30am – 10:00am </t>
  </si>
  <si>
    <t>1A – 404</t>
  </si>
  <si>
    <t>CTC</t>
  </si>
  <si>
    <t>*SYF</t>
  </si>
  <si>
    <t>LYCI</t>
  </si>
  <si>
    <t>WCS</t>
  </si>
  <si>
    <t>WWY</t>
  </si>
  <si>
    <t>CMW</t>
  </si>
  <si>
    <t>1B – 405</t>
  </si>
  <si>
    <t>SPM</t>
  </si>
  <si>
    <t>LCHU</t>
  </si>
  <si>
    <t>MKAY</t>
  </si>
  <si>
    <t>WMS</t>
  </si>
  <si>
    <t>TSY</t>
  </si>
  <si>
    <t>HWL</t>
  </si>
  <si>
    <t>1C – 406</t>
  </si>
  <si>
    <t>LCP</t>
  </si>
  <si>
    <t>TSYE</t>
  </si>
  <si>
    <t>FWC</t>
  </si>
  <si>
    <t>WPH</t>
  </si>
  <si>
    <t>1D - 407</t>
  </si>
  <si>
    <t>CFL</t>
  </si>
  <si>
    <t>CHM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</si>
  <si>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</si>
  <si>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</si>
  <si>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</si>
  <si>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t>English I (KWY)</t>
  </si>
  <si>
    <r>
      <rPr>
        <b/>
        <sz val="12"/>
        <color theme="1"/>
        <rFont val="細明體"/>
        <family val="3"/>
        <charset val="136"/>
      </rPr>
      <t>中國歷史</t>
    </r>
    <r>
      <rPr>
        <b/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</si>
  <si>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II (CHP)  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</si>
  <si>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>III(</t>
    </r>
    <r>
      <rPr>
        <b/>
        <sz val="12"/>
        <color theme="1"/>
        <rFont val="細明體"/>
        <family val="3"/>
        <charset val="136"/>
      </rPr>
      <t>聆聽</t>
    </r>
    <r>
      <rPr>
        <b/>
        <sz val="12"/>
        <color theme="1"/>
        <rFont val="Times New Roman"/>
        <family val="1"/>
      </rPr>
      <t>)(LSP)</t>
    </r>
  </si>
  <si>
    <r>
      <rPr>
        <b/>
        <sz val="12"/>
        <color rgb="FF000000"/>
        <rFont val="細明體"/>
        <family val="3"/>
        <charset val="136"/>
      </rPr>
      <t>數學</t>
    </r>
    <r>
      <rPr>
        <b/>
        <sz val="12"/>
        <color rgb="FF000000"/>
        <rFont val="Times New Roman"/>
        <family val="1"/>
      </rPr>
      <t xml:space="preserve"> II </t>
    </r>
  </si>
  <si>
    <t>教育局教學語言研究計劃(評估)     (中/英/數+科學)</t>
  </si>
  <si>
    <t>(Reading)</t>
  </si>
  <si>
    <t>(CFL)</t>
  </si>
  <si>
    <r>
      <rPr>
        <b/>
        <sz val="12"/>
        <color theme="1"/>
        <rFont val="Times New Roman"/>
        <family val="1"/>
      </rPr>
      <t xml:space="preserve">(  </t>
    </r>
    <r>
      <rPr>
        <b/>
        <sz val="12"/>
        <color theme="1"/>
        <rFont val="細明體"/>
        <family val="3"/>
        <charset val="136"/>
      </rPr>
      <t>寫作</t>
    </r>
    <r>
      <rPr>
        <b/>
        <sz val="12"/>
        <color theme="1"/>
        <rFont val="Times New Roman"/>
        <family val="1"/>
      </rPr>
      <t xml:space="preserve">  )</t>
    </r>
  </si>
  <si>
    <r>
      <rPr>
        <b/>
        <sz val="12"/>
        <color theme="1"/>
        <rFont val="細明體"/>
        <family val="3"/>
        <charset val="136"/>
      </rPr>
      <t>普通話</t>
    </r>
    <r>
      <rPr>
        <b/>
        <sz val="12"/>
        <color theme="1"/>
        <rFont val="Times New Roman"/>
        <family val="1"/>
      </rPr>
      <t xml:space="preserve"> (LSP)</t>
    </r>
  </si>
  <si>
    <t>(HLY)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</si>
  <si>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</si>
  <si>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</si>
  <si>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r>
      <rPr>
        <sz val="12"/>
        <color theme="1"/>
        <rFont val="新細明體"/>
        <family val="1"/>
        <charset val="136"/>
      </rPr>
      <t>應考時間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</si>
  <si>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</si>
  <si>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</si>
  <si>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</si>
  <si>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</si>
  <si>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t>10:00am –11:10am</t>
  </si>
  <si>
    <t>10:00am –10:45am</t>
  </si>
  <si>
    <t>10:00am –11:00am</t>
  </si>
  <si>
    <t>10:15am –10:40am
10:50am –11:20am</t>
  </si>
  <si>
    <t>10:30am –11:20am</t>
  </si>
  <si>
    <t>10:15am –11:05am
11:15am –12:05pm</t>
  </si>
  <si>
    <t>YTHO</t>
  </si>
  <si>
    <t>*LSP</t>
  </si>
  <si>
    <t>SYF</t>
  </si>
  <si>
    <t>LH</t>
  </si>
  <si>
    <t>NHH</t>
  </si>
  <si>
    <t>LSP</t>
  </si>
  <si>
    <t>MLM</t>
  </si>
  <si>
    <t>NIF</t>
  </si>
  <si>
    <t xml:space="preserve"> KSL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</si>
  <si>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</si>
  <si>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</si>
  <si>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</si>
  <si>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t>English I CHCH)</t>
  </si>
  <si>
    <t xml:space="preserve">(Speaking)  </t>
  </si>
  <si>
    <t>ORAL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</si>
  <si>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</si>
  <si>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</si>
  <si>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HALL, 301, 401</t>
  </si>
  <si>
    <r>
      <rPr>
        <sz val="12"/>
        <color theme="1"/>
        <rFont val="新細明體"/>
        <family val="1"/>
        <charset val="136"/>
      </rPr>
      <t>應考時間</t>
    </r>
  </si>
  <si>
    <t>11:50am –12:40pm</t>
  </si>
  <si>
    <t>HALL: CMW, LKHE</t>
  </si>
  <si>
    <t>302-305, 402-405</t>
  </si>
  <si>
    <t>301, 401: LYT, TSYE</t>
  </si>
  <si>
    <t>12:00pm-12:55pm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</si>
  <si>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</si>
  <si>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</si>
  <si>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每日時數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</si>
  <si>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中二級</t>
    </r>
  </si>
  <si>
    <t xml:space="preserve"> 2A: 306, 2B: 308, 2C: 108, 2D: 201</t>
  </si>
  <si>
    <r>
      <rPr>
        <b/>
        <sz val="12"/>
        <color theme="1"/>
        <rFont val="Times New Roman"/>
        <family val="1"/>
      </rPr>
      <t>09/06/2023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</si>
  <si>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12/06/2023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</si>
  <si>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13/06/2023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</si>
  <si>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14/06/2023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</si>
  <si>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15/06/2023 (</t>
    </r>
    <r>
      <rPr>
        <b/>
        <sz val="12"/>
        <color theme="1"/>
        <rFont val="微軟正黑體"/>
        <family val="2"/>
        <charset val="136"/>
      </rPr>
      <t>四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</si>
  <si>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16/06/2023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</si>
  <si>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19/06/2023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</si>
  <si>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20/06/2023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</si>
  <si>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21/06/2023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</si>
  <si>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23/06/2023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</si>
  <si>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</si>
  <si>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 (WWY)</t>
    </r>
  </si>
  <si>
    <t>English I (KYF)</t>
  </si>
  <si>
    <r>
      <rPr>
        <b/>
        <sz val="12"/>
        <color theme="1"/>
        <rFont val="細明體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  (KSL)
</t>
    </r>
  </si>
  <si>
    <t>English III (AO)</t>
  </si>
  <si>
    <r>
      <rPr>
        <b/>
        <sz val="12"/>
        <color theme="1"/>
        <rFont val="細明體"/>
        <family val="3"/>
        <charset val="136"/>
      </rPr>
      <t>綜合科學</t>
    </r>
    <r>
      <rPr>
        <b/>
        <sz val="12"/>
        <color theme="1"/>
        <rFont val="Times New Roman"/>
        <family val="1"/>
      </rPr>
      <t xml:space="preserve"> (SPM)</t>
    </r>
  </si>
  <si>
    <r>
      <rPr>
        <b/>
        <sz val="12"/>
        <color theme="1"/>
        <rFont val="細明體"/>
        <family val="3"/>
        <charset val="136"/>
      </rPr>
      <t>中國歷史</t>
    </r>
    <r>
      <rPr>
        <b/>
        <sz val="12"/>
        <color theme="1"/>
        <rFont val="Times New Roman"/>
        <family val="1"/>
      </rPr>
      <t xml:space="preserve"> (CFL)</t>
    </r>
  </si>
  <si>
    <r>
      <rPr>
        <b/>
        <sz val="12"/>
        <color theme="1"/>
        <rFont val="Times New Roman"/>
        <family val="1"/>
      </rPr>
      <t xml:space="preserve">( </t>
    </r>
    <r>
      <rPr>
        <b/>
        <sz val="12"/>
        <color theme="1"/>
        <rFont val="細明體"/>
        <family val="3"/>
        <charset val="136"/>
      </rPr>
      <t>閱讀</t>
    </r>
    <r>
      <rPr>
        <b/>
        <sz val="12"/>
        <color theme="1"/>
        <rFont val="Times New Roman"/>
        <family val="1"/>
      </rPr>
      <t xml:space="preserve"> ) </t>
    </r>
  </si>
  <si>
    <t xml:space="preserve">( Reading ) </t>
  </si>
  <si>
    <t>(Listening)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</si>
  <si>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</si>
  <si>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</si>
  <si>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306, 308, 108, 201</t>
  </si>
  <si>
    <r>
      <rPr>
        <sz val="12"/>
        <color theme="1"/>
        <rFont val="新細明體"/>
        <family val="1"/>
        <charset val="136"/>
      </rPr>
      <t>應考時間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</si>
  <si>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</si>
  <si>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</si>
  <si>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</si>
  <si>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</si>
  <si>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t>8:30am – 9:30am</t>
  </si>
  <si>
    <t>8:30am – 9:40am</t>
  </si>
  <si>
    <t>8:30am – 10:00am</t>
  </si>
  <si>
    <t>8:30am – 9:45am</t>
  </si>
  <si>
    <t>8:30am – 9:15am</t>
  </si>
  <si>
    <t>2A – 306</t>
  </si>
  <si>
    <t>SWY</t>
  </si>
  <si>
    <t>ASH</t>
  </si>
  <si>
    <t>LKHA</t>
  </si>
  <si>
    <t>*CMW</t>
  </si>
  <si>
    <t>*SPM</t>
  </si>
  <si>
    <t>*CFL</t>
  </si>
  <si>
    <t>2B – 308</t>
  </si>
  <si>
    <t>MHS</t>
  </si>
  <si>
    <t>NWYI</t>
  </si>
  <si>
    <t>2C – 108</t>
  </si>
  <si>
    <t>LPS</t>
  </si>
  <si>
    <t>KWY</t>
  </si>
  <si>
    <t>LYL</t>
  </si>
  <si>
    <t xml:space="preserve"> </t>
  </si>
  <si>
    <t>2D – 201</t>
  </si>
  <si>
    <t>LWF</t>
  </si>
  <si>
    <t>CHCH</t>
  </si>
  <si>
    <t>CLY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</si>
  <si>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</si>
  <si>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</si>
  <si>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</si>
  <si>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II (WWY)</t>
    </r>
  </si>
  <si>
    <t>English II (LHY)</t>
  </si>
  <si>
    <r>
      <rPr>
        <b/>
        <sz val="12"/>
        <color theme="1"/>
        <rFont val="細明體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II (LYL)</t>
    </r>
  </si>
  <si>
    <t>綜合人文</t>
  </si>
  <si>
    <r>
      <rPr>
        <b/>
        <sz val="12"/>
        <color theme="1"/>
        <rFont val="細明體"/>
        <family val="3"/>
        <charset val="136"/>
      </rPr>
      <t>普通話</t>
    </r>
    <r>
      <rPr>
        <b/>
        <sz val="12"/>
        <color theme="1"/>
        <rFont val="Times New Roman"/>
        <family val="1"/>
      </rPr>
      <t xml:space="preserve"> (WMS)</t>
    </r>
  </si>
  <si>
    <r>
      <rPr>
        <b/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細明體"/>
        <family val="3"/>
        <charset val="136"/>
      </rPr>
      <t>寫作</t>
    </r>
    <r>
      <rPr>
        <b/>
        <sz val="12"/>
        <color theme="1"/>
        <rFont val="Times New Roman"/>
        <family val="1"/>
      </rPr>
      <t>)</t>
    </r>
  </si>
  <si>
    <t xml:space="preserve">( Writing ) </t>
  </si>
  <si>
    <t xml:space="preserve"> (YTHO)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</si>
  <si>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</si>
  <si>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</si>
  <si>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r>
      <rPr>
        <sz val="12"/>
        <color theme="1"/>
        <rFont val="新細明體"/>
        <family val="1"/>
        <charset val="136"/>
      </rPr>
      <t>應考時間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</si>
  <si>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</si>
  <si>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</si>
  <si>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</si>
  <si>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r>
      <rPr>
        <b/>
        <sz val="12"/>
        <color theme="1"/>
        <rFont val="細明體"/>
        <family val="3"/>
        <charset val="136"/>
      </rPr>
      <t>上課</t>
    </r>
  </si>
  <si>
    <t>10:00am –11:15am</t>
  </si>
  <si>
    <t>10:15am – 11:15am</t>
  </si>
  <si>
    <t>10:30am –11:25am</t>
  </si>
  <si>
    <t>10:15am –11:30am</t>
  </si>
  <si>
    <t>10:15am –10:45am</t>
  </si>
  <si>
    <t>9:45am –10:35am
10:45am –11:35am</t>
  </si>
  <si>
    <t>*WMS</t>
  </si>
  <si>
    <t>KSL</t>
  </si>
  <si>
    <t>CHP</t>
  </si>
  <si>
    <t>YPC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</si>
  <si>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</si>
  <si>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</si>
  <si>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</si>
  <si>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IV (WWY)</t>
    </r>
  </si>
  <si>
    <t>English IV (AO)  (Speaking)</t>
  </si>
  <si>
    <r>
      <rPr>
        <b/>
        <sz val="12"/>
        <color theme="1"/>
        <rFont val="Times New Roman"/>
        <family val="1"/>
      </rPr>
      <t xml:space="preserve">( </t>
    </r>
    <r>
      <rPr>
        <b/>
        <sz val="12"/>
        <color theme="1"/>
        <rFont val="細明體"/>
        <family val="3"/>
        <charset val="136"/>
      </rPr>
      <t>說話</t>
    </r>
    <r>
      <rPr>
        <b/>
        <sz val="12"/>
        <color theme="1"/>
        <rFont val="Times New Roman"/>
        <family val="1"/>
      </rPr>
      <t xml:space="preserve"> ) </t>
    </r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</si>
  <si>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</si>
  <si>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t>說話</t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</si>
  <si>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</si>
  <si>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HALL, 301</t>
  </si>
  <si>
    <r>
      <rPr>
        <sz val="12"/>
        <color theme="1"/>
        <rFont val="新細明體"/>
        <family val="1"/>
        <charset val="136"/>
      </rPr>
      <t>應考時間</t>
    </r>
  </si>
  <si>
    <t>11:15am –12:05pm</t>
  </si>
  <si>
    <t>12:05pm –13:05pm</t>
  </si>
  <si>
    <t>3A – 606</t>
  </si>
  <si>
    <t>3B – 607</t>
  </si>
  <si>
    <t>302-305</t>
  </si>
  <si>
    <t>3C – 401</t>
  </si>
  <si>
    <t>11:25am-12:20pm</t>
  </si>
  <si>
    <t>12:15pm –13:25pm</t>
  </si>
  <si>
    <t>3D – 402</t>
  </si>
  <si>
    <t>3E – 403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</si>
  <si>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</si>
  <si>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</si>
  <si>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每日時數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</si>
  <si>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中三級</t>
    </r>
  </si>
  <si>
    <t xml:space="preserve"> 3A: 606 3B: 607 3C: 401, 3D: 402, 3E: 403</t>
  </si>
  <si>
    <r>
      <rPr>
        <b/>
        <sz val="12"/>
        <color theme="1"/>
        <rFont val="Times New Roman"/>
        <family val="1"/>
      </rPr>
      <t>09/06/2023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</si>
  <si>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12/06/2023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</si>
  <si>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13/06/2023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</si>
  <si>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14/06/2023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</si>
  <si>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15/06/2023 (</t>
    </r>
    <r>
      <rPr>
        <b/>
        <sz val="12"/>
        <color theme="1"/>
        <rFont val="微軟正黑體"/>
        <family val="2"/>
        <charset val="136"/>
      </rPr>
      <t>四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</si>
  <si>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16/06/2023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</si>
  <si>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19/06/2023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</si>
  <si>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20/06/2023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</si>
  <si>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21/06/2023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</si>
  <si>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23/06/2023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</si>
  <si>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</si>
  <si>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微軟正黑體"/>
        <family val="2"/>
        <charset val="136"/>
      </rPr>
      <t>中文</t>
    </r>
    <r>
      <rPr>
        <b/>
        <sz val="12"/>
        <color theme="1"/>
        <rFont val="Times New Roman"/>
        <family val="1"/>
      </rPr>
      <t xml:space="preserve"> I (NIF)
(</t>
    </r>
    <r>
      <rPr>
        <b/>
        <sz val="12"/>
        <color theme="1"/>
        <rFont val="微軟正黑體"/>
        <family val="2"/>
        <charset val="136"/>
      </rPr>
      <t>閱讀</t>
    </r>
    <r>
      <rPr>
        <b/>
        <sz val="12"/>
        <color theme="1"/>
        <rFont val="Times New Roman"/>
        <family val="1"/>
      </rPr>
      <t>)</t>
    </r>
  </si>
  <si>
    <t xml:space="preserve">English II (SYF) </t>
  </si>
  <si>
    <r>
      <rPr>
        <b/>
        <sz val="12"/>
        <color theme="1"/>
        <rFont val="細明體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 (LCP)</t>
    </r>
  </si>
  <si>
    <t>TSA</t>
  </si>
  <si>
    <t>經濟 (NYK)</t>
  </si>
  <si>
    <t>English III (WYM)</t>
  </si>
  <si>
    <t>BAFS (SWY)</t>
  </si>
  <si>
    <t>地理 (CFL)</t>
  </si>
  <si>
    <t>物理 (SPM)</t>
  </si>
  <si>
    <t>( Writing )</t>
  </si>
  <si>
    <t>中文寫作</t>
  </si>
  <si>
    <t>English Writing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</si>
  <si>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</si>
  <si>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</si>
  <si>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606, 607, 401, 402, 403</t>
  </si>
  <si>
    <r>
      <rPr>
        <sz val="12"/>
        <color theme="1"/>
        <rFont val="新細明體"/>
        <family val="1"/>
        <charset val="136"/>
      </rPr>
      <t>應考時間</t>
    </r>
  </si>
  <si>
    <t>8:30a.m.-9:30a.m.</t>
  </si>
  <si>
    <t>8:30a.m.-10:00a.m.</t>
  </si>
  <si>
    <t>8:30a.m.-9:45a.m.</t>
  </si>
  <si>
    <t>8:30a.m.-9:10a.m.</t>
  </si>
  <si>
    <t>8:30a.m.-9:15a.m.</t>
  </si>
  <si>
    <t>KYF</t>
  </si>
  <si>
    <t>LKC</t>
  </si>
  <si>
    <t>*KHP</t>
  </si>
  <si>
    <t>LCHO</t>
  </si>
  <si>
    <t>WYM</t>
  </si>
  <si>
    <t>LCF</t>
  </si>
  <si>
    <t>LWP</t>
  </si>
  <si>
    <t>CWYU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</si>
  <si>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</si>
  <si>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</si>
  <si>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</si>
  <si>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II  (TSY)
(  </t>
    </r>
    <r>
      <rPr>
        <b/>
        <sz val="12"/>
        <color theme="1"/>
        <rFont val="細明體"/>
        <family val="3"/>
        <charset val="136"/>
      </rPr>
      <t>寫作</t>
    </r>
    <r>
      <rPr>
        <b/>
        <sz val="12"/>
        <color theme="1"/>
        <rFont val="Times New Roman"/>
        <family val="1"/>
      </rPr>
      <t xml:space="preserve"> )</t>
    </r>
  </si>
  <si>
    <t>English I (TYF) 
( Reading )</t>
  </si>
  <si>
    <r>
      <rPr>
        <b/>
        <sz val="12"/>
        <color theme="1"/>
        <rFont val="MingLiu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II (WPH)</t>
    </r>
  </si>
  <si>
    <r>
      <rPr>
        <b/>
        <sz val="12"/>
        <color theme="1"/>
        <rFont val="Times New Roman"/>
        <family val="1"/>
      </rPr>
      <t xml:space="preserve">TSA </t>
    </r>
    <r>
      <rPr>
        <b/>
        <sz val="10"/>
        <color theme="1"/>
        <rFont val="Times New Roman"/>
        <family val="1"/>
      </rPr>
      <t>English Reading and Listening</t>
    </r>
  </si>
  <si>
    <r>
      <rPr>
        <b/>
        <sz val="12"/>
        <color theme="1"/>
        <rFont val="細明體"/>
        <family val="3"/>
        <charset val="136"/>
      </rPr>
      <t>化學</t>
    </r>
    <r>
      <rPr>
        <b/>
        <sz val="12"/>
        <color theme="1"/>
        <rFont val="Times New Roman"/>
        <family val="1"/>
      </rPr>
      <t xml:space="preserve"> (MHS)</t>
    </r>
  </si>
  <si>
    <r>
      <rPr>
        <b/>
        <sz val="12"/>
        <color theme="1"/>
        <rFont val="細明體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III (TSY)</t>
    </r>
  </si>
  <si>
    <t>中國歷史 (LWF)</t>
  </si>
  <si>
    <t>生物 (FCH)</t>
  </si>
  <si>
    <t>歷史 (YTHO)</t>
  </si>
  <si>
    <t>中文閱讀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</si>
  <si>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細明體"/>
        <family val="3"/>
        <charset val="136"/>
      </rPr>
      <t>聆聽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</si>
  <si>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</si>
  <si>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</si>
  <si>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r>
      <rPr>
        <sz val="12"/>
        <color theme="1"/>
        <rFont val="新細明體"/>
        <family val="1"/>
        <charset val="136"/>
      </rPr>
      <t>應考時間</t>
    </r>
  </si>
  <si>
    <t>10:15a.m.-11:30a.m.</t>
  </si>
  <si>
    <t>10:00a.m.-11:10a.m.</t>
  </si>
  <si>
    <t>10:30a.m.-11:30a.m</t>
  </si>
  <si>
    <t>10:15a.m.-10:45a.m.</t>
  </si>
  <si>
    <t>9:45a.m.-10:55a.m.</t>
  </si>
  <si>
    <t>9:45a.m.-10:30a.m.</t>
  </si>
  <si>
    <t>10:30a.m.-10:55a.m.</t>
  </si>
  <si>
    <t>10:00a.m.-10:45a.m.</t>
  </si>
  <si>
    <t>9:45a.m.-10:45a.m.</t>
  </si>
  <si>
    <t>*TSY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</si>
  <si>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</si>
  <si>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</si>
  <si>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</si>
  <si>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MingLiu"/>
        <family val="3"/>
        <charset val="136"/>
      </rPr>
      <t>電腦</t>
    </r>
    <r>
      <rPr>
        <b/>
        <sz val="12"/>
        <color theme="1"/>
        <rFont val="Times New Roman"/>
        <family val="1"/>
      </rPr>
      <t xml:space="preserve"> (FWC)</t>
    </r>
  </si>
  <si>
    <t xml:space="preserve">TSA </t>
  </si>
  <si>
    <t>English IV (TYF)
(Speaking)</t>
  </si>
  <si>
    <t>中文視聽及聆聽</t>
  </si>
  <si>
    <t>數學</t>
  </si>
  <si>
    <t>Oral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</si>
  <si>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</si>
  <si>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</si>
  <si>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r>
      <rPr>
        <sz val="12"/>
        <color theme="1"/>
        <rFont val="新細明體"/>
        <family val="1"/>
        <charset val="136"/>
      </rPr>
      <t>應考時間</t>
    </r>
  </si>
  <si>
    <t>12:00p.m.-12:30p.m.</t>
  </si>
  <si>
    <t>11:15a.m.-11:50a.m.</t>
  </si>
  <si>
    <t>11:30a.m.-12:35p.m.</t>
  </si>
  <si>
    <t>11:30a.m.-12:10p.m.</t>
  </si>
  <si>
    <t>*FWC</t>
  </si>
  <si>
    <t>11:40a.m.-12:25p.m</t>
  </si>
  <si>
    <t>LLS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</si>
  <si>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</si>
  <si>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</si>
  <si>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每日時數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</si>
  <si>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中四級</t>
    </r>
    <r>
      <rPr>
        <b/>
        <sz val="12"/>
        <color theme="1"/>
        <rFont val="Times New Roman"/>
        <family val="1"/>
      </rPr>
      <t xml:space="preserve"> </t>
    </r>
  </si>
  <si>
    <t>4A: 501, 4B: 502, 4C: 503, 4D: 504, 4E: 507</t>
  </si>
  <si>
    <r>
      <rPr>
        <b/>
        <sz val="12"/>
        <color theme="1"/>
        <rFont val="Times New Roman"/>
        <family val="1"/>
      </rPr>
      <t>09/06/2023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</si>
  <si>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12/06/2023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</si>
  <si>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13/06/2023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</si>
  <si>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14/06/2023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</si>
  <si>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15/06/2023 (</t>
    </r>
    <r>
      <rPr>
        <b/>
        <sz val="12"/>
        <color theme="1"/>
        <rFont val="微軟正黑體"/>
        <family val="2"/>
        <charset val="136"/>
      </rPr>
      <t>四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</si>
  <si>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16/06/2023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</si>
  <si>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19/06/2023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</si>
  <si>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20/06/2023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</si>
  <si>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21/06/2023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</si>
  <si>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23/06/2023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</si>
  <si>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新細明體"/>
        <family val="1"/>
        <charset val="136"/>
      </rPr>
      <t>視覺藝術</t>
    </r>
    <r>
      <rPr>
        <b/>
        <sz val="12"/>
        <color theme="1"/>
        <rFont val="Times New Roman"/>
        <family val="1"/>
      </rPr>
      <t xml:space="preserve"> (LCTA)</t>
    </r>
  </si>
  <si>
    <r>
      <rPr>
        <b/>
        <sz val="12"/>
        <color theme="1"/>
        <rFont val="MingLiu"/>
        <family val="3"/>
        <charset val="136"/>
      </rPr>
      <t>地理</t>
    </r>
    <r>
      <rPr>
        <b/>
        <sz val="12"/>
        <color theme="1"/>
        <rFont val="Times New Roman"/>
        <family val="1"/>
      </rPr>
      <t xml:space="preserve"> (CFL) </t>
    </r>
  </si>
  <si>
    <r>
      <rPr>
        <b/>
        <sz val="12"/>
        <color theme="1"/>
        <rFont val="MingLiu"/>
        <family val="3"/>
        <charset val="136"/>
      </rPr>
      <t>數延</t>
    </r>
    <r>
      <rPr>
        <b/>
        <sz val="12"/>
        <color theme="1"/>
        <rFont val="Times New Roman"/>
        <family val="1"/>
      </rPr>
      <t xml:space="preserve"> II (HWL)</t>
    </r>
  </si>
  <si>
    <t>Art Room(4ABCD)</t>
  </si>
  <si>
    <t>Rm 501 (4A)</t>
  </si>
  <si>
    <t>Rm 507 (4ABCDE)</t>
  </si>
  <si>
    <t>8:30am – 11:30am</t>
  </si>
  <si>
    <t>8:30am – 10:30am</t>
  </si>
  <si>
    <t>8:30am – 11:00am</t>
  </si>
  <si>
    <t>LCTA</t>
  </si>
  <si>
    <r>
      <rPr>
        <b/>
        <sz val="12"/>
        <color theme="1"/>
        <rFont val="細明體"/>
        <family val="3"/>
        <charset val="136"/>
      </rPr>
      <t>旅款</t>
    </r>
    <r>
      <rPr>
        <b/>
        <sz val="12"/>
        <color theme="1"/>
        <rFont val="Times New Roman"/>
        <family val="1"/>
      </rPr>
      <t xml:space="preserve"> (TSW)</t>
    </r>
  </si>
  <si>
    <r>
      <rPr>
        <b/>
        <sz val="12"/>
        <color theme="1"/>
        <rFont val="MingLiu"/>
        <family val="3"/>
        <charset val="136"/>
      </rPr>
      <t>歷史</t>
    </r>
    <r>
      <rPr>
        <b/>
        <sz val="12"/>
        <color theme="1"/>
        <rFont val="Times New Roman"/>
        <family val="1"/>
      </rPr>
      <t xml:space="preserve"> (YTHO) </t>
    </r>
  </si>
  <si>
    <t>Rm 501 (4ABCD)</t>
  </si>
  <si>
    <t>Rm 502 (4B)</t>
  </si>
  <si>
    <r>
      <rPr>
        <sz val="12"/>
        <color theme="1"/>
        <rFont val="細明體"/>
        <family val="3"/>
        <charset val="136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  <family val="3"/>
        <charset val="136"/>
      </rPr>
      <t>目</t>
    </r>
  </si>
  <si>
    <r>
      <rPr>
        <b/>
        <sz val="12"/>
        <color rgb="FF000000"/>
        <rFont val="MingLiu"/>
        <family val="3"/>
        <charset val="136"/>
      </rPr>
      <t>中文</t>
    </r>
    <r>
      <rPr>
        <b/>
        <sz val="12"/>
        <color rgb="FF000000"/>
        <rFont val="Times New Roman"/>
        <family val="1"/>
      </rPr>
      <t>II (NIF)</t>
    </r>
  </si>
  <si>
    <t xml:space="preserve">English II (NWYI) </t>
  </si>
  <si>
    <r>
      <rPr>
        <b/>
        <sz val="12"/>
        <color theme="1"/>
        <rFont val="細明體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 (NHH) </t>
    </r>
  </si>
  <si>
    <t>English III (TYF)</t>
  </si>
  <si>
    <r>
      <rPr>
        <b/>
        <sz val="12"/>
        <color theme="1"/>
        <rFont val="細明體"/>
        <family val="3"/>
        <charset val="136"/>
      </rPr>
      <t>經濟</t>
    </r>
    <r>
      <rPr>
        <b/>
        <sz val="12"/>
        <color theme="1"/>
        <rFont val="Times New Roman"/>
        <family val="1"/>
      </rPr>
      <t xml:space="preserve"> I (CLC)</t>
    </r>
  </si>
  <si>
    <t xml:space="preserve">English I (LKHA) </t>
  </si>
  <si>
    <r>
      <rPr>
        <b/>
        <sz val="12"/>
        <color theme="1"/>
        <rFont val="MingLiu"/>
        <family val="3"/>
        <charset val="136"/>
      </rPr>
      <t>生物</t>
    </r>
    <r>
      <rPr>
        <b/>
        <sz val="12"/>
        <color theme="1"/>
        <rFont val="Times New Roman"/>
        <family val="1"/>
      </rPr>
      <t xml:space="preserve"> (FCH)</t>
    </r>
  </si>
  <si>
    <r>
      <rPr>
        <b/>
        <sz val="12"/>
        <color rgb="FF000000"/>
        <rFont val="Times New Roman"/>
        <family val="1"/>
      </rPr>
      <t xml:space="preserve">( </t>
    </r>
    <r>
      <rPr>
        <b/>
        <sz val="12"/>
        <color rgb="FF000000"/>
        <rFont val="細明體"/>
        <family val="3"/>
        <charset val="136"/>
      </rPr>
      <t>寫作</t>
    </r>
    <r>
      <rPr>
        <b/>
        <sz val="12"/>
        <color rgb="FF000000"/>
        <rFont val="Times New Roman"/>
        <family val="1"/>
      </rPr>
      <t xml:space="preserve"> )</t>
    </r>
  </si>
  <si>
    <t xml:space="preserve"> ( Reading )</t>
  </si>
  <si>
    <r>
      <rPr>
        <b/>
        <sz val="12"/>
        <color theme="1"/>
        <rFont val="細明體"/>
        <family val="3"/>
        <charset val="136"/>
      </rPr>
      <t>中國歷史</t>
    </r>
    <r>
      <rPr>
        <b/>
        <sz val="12"/>
        <color theme="1"/>
        <rFont val="Times New Roman"/>
        <family val="1"/>
      </rPr>
      <t xml:space="preserve"> (LWF)</t>
    </r>
  </si>
  <si>
    <r>
      <rPr>
        <b/>
        <sz val="12"/>
        <color theme="1"/>
        <rFont val="MingLiu"/>
        <family val="3"/>
        <charset val="136"/>
      </rPr>
      <t>化學</t>
    </r>
    <r>
      <rPr>
        <b/>
        <sz val="12"/>
        <color theme="1"/>
        <rFont val="Times New Roman"/>
        <family val="1"/>
      </rPr>
      <t xml:space="preserve"> (MHS)</t>
    </r>
  </si>
  <si>
    <t>Rm 502 (4ABCD)</t>
  </si>
  <si>
    <t>Rm 507 (4E)
Rm 504 3X (4DE)</t>
  </si>
  <si>
    <t>8:30am – 10:45am</t>
  </si>
  <si>
    <t>8:30am -11:00a.m.</t>
  </si>
  <si>
    <t>KHP (507)</t>
  </si>
  <si>
    <t>WPH (504)</t>
  </si>
  <si>
    <t>Rm 503 (4ABCD)</t>
  </si>
  <si>
    <t>ICT (OCW)</t>
  </si>
  <si>
    <t>electives (Day8,9,10)</t>
  </si>
  <si>
    <t>Rm 504 (4DE)</t>
  </si>
  <si>
    <t>HCS</t>
  </si>
  <si>
    <r>
      <rPr>
        <b/>
        <sz val="12"/>
        <color theme="1"/>
        <rFont val="新細明體"/>
        <family val="1"/>
        <charset val="136"/>
      </rPr>
      <t>物理</t>
    </r>
    <r>
      <rPr>
        <b/>
        <sz val="12"/>
        <color theme="1"/>
        <rFont val="Times New Roman"/>
        <family val="1"/>
      </rPr>
      <t xml:space="preserve"> (NSW)</t>
    </r>
  </si>
  <si>
    <t>Rm 507 (4DE)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</si>
  <si>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</si>
  <si>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</si>
  <si>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501, 502, 503, 504, 507</t>
  </si>
  <si>
    <t>503 (4C), 504 (3x)</t>
  </si>
  <si>
    <t>504 (4D), 503 (4ABCE)</t>
  </si>
  <si>
    <r>
      <rPr>
        <sz val="12"/>
        <color theme="1"/>
        <rFont val="新細明體"/>
        <family val="1"/>
        <charset val="136"/>
      </rPr>
      <t>應考時間</t>
    </r>
  </si>
  <si>
    <t>8:30a.m.-10:45a.m.</t>
  </si>
  <si>
    <t>8:30a.m.-10:30a.m.</t>
  </si>
  <si>
    <t>4A – 501</t>
  </si>
  <si>
    <t>*LKHA</t>
  </si>
  <si>
    <t>HLY (503)</t>
  </si>
  <si>
    <t>LCHO (504)</t>
  </si>
  <si>
    <t>4B – 502</t>
  </si>
  <si>
    <t>LPS (503)</t>
  </si>
  <si>
    <t>4C – 503</t>
  </si>
  <si>
    <t>HLY</t>
  </si>
  <si>
    <t>LKHE</t>
  </si>
  <si>
    <t>4D – 504</t>
  </si>
  <si>
    <t>4E – 507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</si>
  <si>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</si>
  <si>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</si>
  <si>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中四級</t>
    </r>
    <r>
      <rPr>
        <b/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</si>
  <si>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新細明體"/>
        <family val="1"/>
        <charset val="136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目</t>
    </r>
  </si>
  <si>
    <r>
      <rPr>
        <b/>
        <sz val="12"/>
        <color theme="1"/>
        <rFont val="MingLiu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 I (LCHO)</t>
    </r>
  </si>
  <si>
    <r>
      <rPr>
        <b/>
        <sz val="12"/>
        <color theme="1"/>
        <rFont val="微軟正黑體"/>
        <family val="2"/>
        <charset val="136"/>
      </rPr>
      <t>數學</t>
    </r>
    <r>
      <rPr>
        <b/>
        <sz val="12"/>
        <color theme="1"/>
        <rFont val="Times New Roman"/>
        <family val="1"/>
      </rPr>
      <t xml:space="preserve"> II (LYCI)</t>
    </r>
  </si>
  <si>
    <r>
      <rPr>
        <b/>
        <sz val="12"/>
        <color theme="1"/>
        <rFont val="MingLiu"/>
        <family val="3"/>
        <charset val="136"/>
      </rPr>
      <t>公民與社會發展</t>
    </r>
    <r>
      <rPr>
        <b/>
        <sz val="12"/>
        <color theme="1"/>
        <rFont val="Times New Roman"/>
        <family val="1"/>
      </rPr>
      <t>(WCS)</t>
    </r>
  </si>
  <si>
    <t>經濟 II (CLC)</t>
  </si>
  <si>
    <t>English IV (NWYI)</t>
  </si>
  <si>
    <r>
      <rPr>
        <b/>
        <sz val="12"/>
        <color theme="1"/>
        <rFont val="Times New Roman"/>
        <family val="1"/>
      </rPr>
      <t xml:space="preserve">(  </t>
    </r>
    <r>
      <rPr>
        <b/>
        <sz val="12"/>
        <color theme="1"/>
        <rFont val="細明體"/>
        <family val="3"/>
        <charset val="136"/>
      </rPr>
      <t>閱讀</t>
    </r>
    <r>
      <rPr>
        <b/>
        <sz val="12"/>
        <color theme="1"/>
        <rFont val="Times New Roman"/>
        <family val="1"/>
      </rPr>
      <t xml:space="preserve">  )</t>
    </r>
  </si>
  <si>
    <t xml:space="preserve">(WCS)    </t>
  </si>
  <si>
    <t>( Speaking )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</si>
  <si>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</si>
  <si>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</si>
  <si>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503 (4C), 504 (3X)</t>
  </si>
  <si>
    <t>HALL, 301, 501</t>
  </si>
  <si>
    <r>
      <rPr>
        <sz val="12"/>
        <color theme="1"/>
        <rFont val="新細明體"/>
        <family val="1"/>
        <charset val="136"/>
      </rPr>
      <t>應考時間</t>
    </r>
  </si>
  <si>
    <t>11:15a.m.-12:45p.m</t>
  </si>
  <si>
    <t>11:15a.m.-12:30p.m.</t>
  </si>
  <si>
    <t>11:00a.m.-12:00p.m.</t>
  </si>
  <si>
    <t>10:00a.m.-12:00p.m</t>
  </si>
  <si>
    <t>10:30a.m.-11:05a.m.</t>
  </si>
  <si>
    <t>OCW</t>
  </si>
  <si>
    <t>*CTC</t>
  </si>
  <si>
    <t>WWY (503)</t>
  </si>
  <si>
    <t>BAFS II (SWY)</t>
  </si>
  <si>
    <t>YTHO (504)</t>
  </si>
  <si>
    <t>302-305, 502-504, 507</t>
  </si>
  <si>
    <t>LYT</t>
  </si>
  <si>
    <t>10:40a.m.-11:25a.m.</t>
  </si>
  <si>
    <r>
      <rPr>
        <sz val="12"/>
        <color theme="1"/>
        <rFont val="Times New Roman"/>
        <family val="1"/>
      </rPr>
      <t>503  (4ABCD)</t>
    </r>
    <r>
      <rPr>
        <b/>
        <sz val="12"/>
        <color rgb="FFFF0000"/>
        <rFont val="Times New Roman"/>
        <family val="1"/>
      </rPr>
      <t xml:space="preserve"> LCF</t>
    </r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</si>
  <si>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</si>
  <si>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</si>
  <si>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每日時數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</si>
  <si>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中五級</t>
    </r>
    <r>
      <rPr>
        <b/>
        <sz val="12"/>
        <color theme="1"/>
        <rFont val="Times New Roman"/>
        <family val="1"/>
      </rPr>
      <t xml:space="preserve"> </t>
    </r>
  </si>
  <si>
    <t xml:space="preserve">  5A: 601, 5B: 602, 5C: 603, 5D: 604, 5E: 605</t>
  </si>
  <si>
    <r>
      <rPr>
        <b/>
        <sz val="12"/>
        <color theme="1"/>
        <rFont val="Times New Roman"/>
        <family val="1"/>
      </rPr>
      <t>09/06/2023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</si>
  <si>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12/06/2023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</si>
  <si>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13/06/2023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</si>
  <si>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14/06/2023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</si>
  <si>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15/06/2023 (</t>
    </r>
    <r>
      <rPr>
        <b/>
        <sz val="12"/>
        <color theme="1"/>
        <rFont val="微軟正黑體"/>
        <family val="2"/>
        <charset val="136"/>
      </rPr>
      <t>四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</si>
  <si>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16/06/2023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</si>
  <si>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19/06/2023 (</t>
    </r>
    <r>
      <rPr>
        <b/>
        <sz val="12"/>
        <color theme="1"/>
        <rFont val="微軟正黑體"/>
        <family val="2"/>
        <charset val="136"/>
      </rPr>
      <t>一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</si>
  <si>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20/06/2023 (</t>
    </r>
    <r>
      <rPr>
        <b/>
        <sz val="12"/>
        <color theme="1"/>
        <rFont val="微軟正黑體"/>
        <family val="2"/>
        <charset val="136"/>
      </rPr>
      <t>二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</si>
  <si>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21/06/2023 (</t>
    </r>
    <r>
      <rPr>
        <b/>
        <sz val="12"/>
        <color theme="1"/>
        <rFont val="微軟正黑體"/>
        <family val="2"/>
        <charset val="136"/>
      </rPr>
      <t>三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</si>
  <si>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Times New Roman"/>
        <family val="1"/>
      </rPr>
      <t>23/06/2023 (</t>
    </r>
    <r>
      <rPr>
        <b/>
        <sz val="12"/>
        <color theme="1"/>
        <rFont val="微軟正黑體"/>
        <family val="2"/>
        <charset val="136"/>
      </rPr>
      <t>五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</si>
  <si>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細明體"/>
        <family val="3"/>
        <charset val="136"/>
      </rPr>
      <t>中國歷史</t>
    </r>
    <r>
      <rPr>
        <b/>
        <sz val="12"/>
        <color theme="1"/>
        <rFont val="Times New Roman"/>
        <family val="1"/>
      </rPr>
      <t xml:space="preserve">  (LWF)</t>
    </r>
  </si>
  <si>
    <r>
      <rPr>
        <b/>
        <sz val="12"/>
        <color theme="1"/>
        <rFont val="MingLiu"/>
        <family val="3"/>
        <charset val="136"/>
      </rPr>
      <t>視覺藝術</t>
    </r>
    <r>
      <rPr>
        <b/>
        <sz val="12"/>
        <color theme="1"/>
        <rFont val="Times New Roman"/>
        <family val="1"/>
      </rPr>
      <t xml:space="preserve"> (HCS)</t>
    </r>
  </si>
  <si>
    <r>
      <rPr>
        <b/>
        <sz val="12"/>
        <color theme="1"/>
        <rFont val="MingLiu"/>
        <family val="3"/>
        <charset val="136"/>
      </rPr>
      <t>中國文學</t>
    </r>
    <r>
      <rPr>
        <b/>
        <sz val="12"/>
        <color theme="1"/>
        <rFont val="Times New Roman"/>
        <family val="1"/>
      </rPr>
      <t xml:space="preserve"> I (LH)</t>
    </r>
  </si>
  <si>
    <r>
      <rPr>
        <b/>
        <sz val="12"/>
        <color theme="1"/>
        <rFont val="細明體"/>
        <family val="3"/>
        <charset val="136"/>
      </rPr>
      <t>經濟</t>
    </r>
    <r>
      <rPr>
        <b/>
        <sz val="12"/>
        <color theme="1"/>
        <rFont val="Times New Roman"/>
        <family val="1"/>
      </rPr>
      <t xml:space="preserve"> I (NYK)</t>
    </r>
  </si>
  <si>
    <r>
      <rPr>
        <b/>
        <sz val="12"/>
        <color theme="1"/>
        <rFont val="MingLiu"/>
        <family val="3"/>
        <charset val="136"/>
      </rPr>
      <t>數延</t>
    </r>
    <r>
      <rPr>
        <b/>
        <sz val="12"/>
        <color theme="1"/>
        <rFont val="Times New Roman"/>
        <family val="1"/>
      </rPr>
      <t xml:space="preserve"> II (NHH)</t>
    </r>
  </si>
  <si>
    <t>601 (5A)</t>
  </si>
  <si>
    <t>Art Room (5ABCD)</t>
  </si>
  <si>
    <t>602 (5ABCD)</t>
  </si>
  <si>
    <t>601 (2x), 602 (3x)</t>
  </si>
  <si>
    <t>604 (5ABCDE)</t>
  </si>
  <si>
    <t>8:30a.m.-12:30p.m.</t>
  </si>
  <si>
    <t>8:30am – 10:30a.m.</t>
  </si>
  <si>
    <r>
      <rPr>
        <b/>
        <sz val="12"/>
        <color theme="1"/>
        <rFont val="細明體"/>
        <family val="3"/>
        <charset val="136"/>
      </rPr>
      <t>旅款</t>
    </r>
    <r>
      <rPr>
        <b/>
        <sz val="12"/>
        <color theme="1"/>
        <rFont val="Times New Roman"/>
        <family val="1"/>
      </rPr>
      <t xml:space="preserve"> I (TSW) </t>
    </r>
  </si>
  <si>
    <r>
      <rPr>
        <b/>
        <sz val="12"/>
        <color theme="1"/>
        <rFont val="MingLiu"/>
        <family val="3"/>
        <charset val="136"/>
      </rPr>
      <t>地理</t>
    </r>
    <r>
      <rPr>
        <b/>
        <sz val="12"/>
        <color theme="1"/>
        <rFont val="Times New Roman"/>
        <family val="1"/>
      </rPr>
      <t xml:space="preserve">  (LPS)</t>
    </r>
  </si>
  <si>
    <r>
      <rPr>
        <b/>
        <sz val="12"/>
        <color theme="1"/>
        <rFont val="MingLiu"/>
        <family val="3"/>
        <charset val="136"/>
      </rPr>
      <t>化學</t>
    </r>
    <r>
      <rPr>
        <b/>
        <sz val="12"/>
        <color theme="1"/>
        <rFont val="Times New Roman"/>
        <family val="1"/>
      </rPr>
      <t xml:space="preserve"> (MHS)</t>
    </r>
  </si>
  <si>
    <t>602 (5B)</t>
  </si>
  <si>
    <t>603 (5ABCD)</t>
  </si>
  <si>
    <t>604 2X 3X (5DE)</t>
  </si>
  <si>
    <t>8:30am – 11:00a.m.</t>
  </si>
  <si>
    <t>electives</t>
  </si>
  <si>
    <t>TYF</t>
  </si>
  <si>
    <t xml:space="preserve"> (Day 6-10)</t>
  </si>
  <si>
    <t xml:space="preserve">BAFS I (SWY) </t>
  </si>
  <si>
    <t xml:space="preserve">ICT (FWC) </t>
  </si>
  <si>
    <r>
      <rPr>
        <sz val="12"/>
        <color theme="1"/>
        <rFont val="細明體"/>
        <family val="3"/>
        <charset val="136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  <family val="3"/>
        <charset val="136"/>
      </rPr>
      <t>目</t>
    </r>
  </si>
  <si>
    <t xml:space="preserve">English II (LPT)  </t>
  </si>
  <si>
    <r>
      <rPr>
        <b/>
        <sz val="12"/>
        <color theme="1"/>
        <rFont val="MingLiu"/>
        <family val="3"/>
        <charset val="136"/>
      </rPr>
      <t>中文</t>
    </r>
    <r>
      <rPr>
        <b/>
        <sz val="12"/>
        <color theme="1"/>
        <rFont val="Times New Roman"/>
        <family val="1"/>
      </rPr>
      <t xml:space="preserve">II (CWYU)                                    ( </t>
    </r>
    <r>
      <rPr>
        <b/>
        <sz val="12"/>
        <color theme="1"/>
        <rFont val="細明體"/>
        <family val="3"/>
        <charset val="136"/>
      </rPr>
      <t>寫作</t>
    </r>
    <r>
      <rPr>
        <b/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</si>
  <si>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MingLiu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 (LKC) </t>
    </r>
  </si>
  <si>
    <t>公民與社會發展</t>
  </si>
  <si>
    <t xml:space="preserve">English III </t>
  </si>
  <si>
    <t xml:space="preserve"> 603 (5C)</t>
  </si>
  <si>
    <t>605 (5DE)</t>
  </si>
  <si>
    <r>
      <rPr>
        <b/>
        <sz val="12"/>
        <color theme="1"/>
        <rFont val="Times New Roman"/>
        <family val="1"/>
      </rPr>
      <t xml:space="preserve">( </t>
    </r>
    <r>
      <rPr>
        <b/>
        <sz val="12"/>
        <color theme="1"/>
        <rFont val="細明體"/>
        <family val="3"/>
        <charset val="136"/>
      </rPr>
      <t>寫作</t>
    </r>
    <r>
      <rPr>
        <b/>
        <sz val="12"/>
        <color theme="1"/>
        <rFont val="Times New Roman"/>
        <family val="1"/>
      </rPr>
      <t xml:space="preserve"> )</t>
    </r>
  </si>
  <si>
    <t>(LPS)</t>
  </si>
  <si>
    <t>(KYF)</t>
  </si>
  <si>
    <t xml:space="preserve"> ( Listening )</t>
  </si>
  <si>
    <r>
      <rPr>
        <b/>
        <sz val="12"/>
        <color theme="1"/>
        <rFont val="細明體"/>
        <family val="3"/>
        <charset val="136"/>
      </rPr>
      <t>物理</t>
    </r>
    <r>
      <rPr>
        <b/>
        <sz val="12"/>
        <color theme="1"/>
        <rFont val="Times New Roman"/>
        <family val="1"/>
      </rPr>
      <t xml:space="preserve"> (NHH)</t>
    </r>
  </si>
  <si>
    <t>605 (5E)</t>
  </si>
  <si>
    <t>NSW</t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</si>
  <si>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</si>
  <si>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</si>
  <si>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601-605</t>
  </si>
  <si>
    <r>
      <rPr>
        <sz val="12"/>
        <color theme="1"/>
        <rFont val="新細明體"/>
        <family val="1"/>
        <charset val="136"/>
      </rPr>
      <t>應考時間</t>
    </r>
  </si>
  <si>
    <t>5A – 601</t>
  </si>
  <si>
    <t>*CWYU</t>
  </si>
  <si>
    <t>*HLY</t>
  </si>
  <si>
    <t>*WYM</t>
  </si>
  <si>
    <t>5B – 602</t>
  </si>
  <si>
    <t>CLC</t>
  </si>
  <si>
    <t>5C – 603</t>
  </si>
  <si>
    <t>5D – 604</t>
  </si>
  <si>
    <t>5E – 605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</si>
  <si>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</si>
  <si>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</si>
  <si>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b/>
        <sz val="12"/>
        <color theme="1"/>
        <rFont val="新細明體"/>
        <family val="1"/>
        <charset val="136"/>
      </rPr>
      <t>中五級</t>
    </r>
    <r>
      <rPr>
        <b/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</si>
  <si>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細明體"/>
        <family val="3"/>
        <charset val="136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  <family val="3"/>
        <charset val="136"/>
      </rPr>
      <t>目</t>
    </r>
  </si>
  <si>
    <t xml:space="preserve">English I(KHP)                           </t>
  </si>
  <si>
    <t xml:space="preserve">中文I (MKAY)                                    </t>
  </si>
  <si>
    <r>
      <rPr>
        <b/>
        <sz val="12"/>
        <color theme="1"/>
        <rFont val="MingLiu"/>
        <family val="3"/>
        <charset val="136"/>
      </rPr>
      <t>數學</t>
    </r>
    <r>
      <rPr>
        <b/>
        <sz val="12"/>
        <color theme="1"/>
        <rFont val="Times New Roman"/>
        <family val="1"/>
      </rPr>
      <t xml:space="preserve"> II (LCP)</t>
    </r>
  </si>
  <si>
    <t>生物 (LSK)</t>
  </si>
  <si>
    <t>English IV (CMW)</t>
  </si>
  <si>
    <t xml:space="preserve">  ( Reading )</t>
  </si>
  <si>
    <r>
      <rPr>
        <b/>
        <sz val="12"/>
        <color theme="1"/>
        <rFont val="Times New Roman"/>
        <family val="1"/>
      </rPr>
      <t xml:space="preserve">( </t>
    </r>
    <r>
      <rPr>
        <b/>
        <sz val="12"/>
        <color theme="1"/>
        <rFont val="細明體"/>
        <family val="3"/>
        <charset val="136"/>
      </rPr>
      <t>閱讀</t>
    </r>
    <r>
      <rPr>
        <b/>
        <sz val="12"/>
        <color theme="1"/>
        <rFont val="Times New Roman"/>
        <family val="1"/>
      </rPr>
      <t xml:space="preserve"> )</t>
    </r>
  </si>
  <si>
    <r>
      <rPr>
        <sz val="12"/>
        <color theme="1"/>
        <rFont val="新細明體"/>
        <family val="1"/>
        <charset val="136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限</t>
    </r>
  </si>
  <si>
    <r>
      <rPr>
        <sz val="12"/>
        <color theme="1"/>
        <rFont val="新細明體"/>
        <family val="1"/>
        <charset val="136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  <family val="1"/>
        <charset val="136"/>
      </rPr>
      <t>場</t>
    </r>
  </si>
  <si>
    <t>604 (5D), 602 (5ABCD)</t>
  </si>
  <si>
    <t>HALL, 301, 601</t>
  </si>
  <si>
    <r>
      <rPr>
        <sz val="12"/>
        <color theme="1"/>
        <rFont val="新細明體"/>
        <family val="1"/>
        <charset val="136"/>
      </rPr>
      <t>應考時間</t>
    </r>
  </si>
  <si>
    <t>11:00a.m.-12:30p.m.</t>
  </si>
  <si>
    <t>11:15a.m.-12:45p.m.</t>
  </si>
  <si>
    <t>10:15a.m.-12:45p.m.</t>
  </si>
  <si>
    <t>11:00a.m.-11:45a.m.</t>
  </si>
  <si>
    <t>10:00am–12:00pm</t>
  </si>
  <si>
    <t>*LH</t>
  </si>
  <si>
    <t>CWYU (601)</t>
  </si>
  <si>
    <t>SWY (602)</t>
  </si>
  <si>
    <t>302-305, 602-605</t>
  </si>
  <si>
    <t>LYCI (602)</t>
  </si>
  <si>
    <t>11:10a.m.-12:05p.m.</t>
  </si>
  <si>
    <r>
      <rPr>
        <sz val="12"/>
        <color rgb="FFFF0000"/>
        <rFont val="細明體"/>
        <family val="3"/>
        <charset val="136"/>
      </rPr>
      <t>監考人數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</si>
  <si>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已編人數</t>
    </r>
    <r>
      <rPr>
        <sz val="12"/>
        <color rgb="FFFF0000"/>
        <rFont val="Times New Roman"/>
        <family val="1"/>
      </rPr>
      <t>:</t>
    </r>
  </si>
  <si>
    <r>
      <rPr>
        <sz val="12"/>
        <color rgb="FFFF0000"/>
        <rFont val="細明體"/>
        <family val="3"/>
        <charset val="136"/>
      </rPr>
      <t>每日時數</t>
    </r>
    <r>
      <rPr>
        <sz val="12"/>
        <color rgb="FFFF0000"/>
        <rFont val="Times New Roman"/>
        <family val="1"/>
      </rPr>
      <t>:</t>
    </r>
  </si>
  <si>
    <t>TOTAL</t>
  </si>
  <si>
    <t>每日總時數:</t>
  </si>
  <si>
    <r>
      <rPr>
        <sz val="12"/>
        <color theme="1"/>
        <rFont val="Avenir Black"/>
      </rPr>
      <t>備註：總時數需要每次獨立計算</t>
    </r>
    <r>
      <rPr>
        <sz val="12"/>
        <color theme="1"/>
        <rFont val="Times New Roman"/>
        <family val="1"/>
      </rPr>
      <t>(</t>
    </r>
    <r>
      <rPr>
        <sz val="12"/>
        <color theme="1"/>
        <rFont val="Avenir Black"/>
      </rPr>
      <t>更改程式）</t>
    </r>
  </si>
  <si>
    <r>
      <rPr>
        <sz val="12"/>
        <color theme="1"/>
        <rFont val="Avenir Black"/>
      </rPr>
      <t>禮堂監考人數是：</t>
    </r>
    <r>
      <rPr>
        <sz val="12"/>
        <color theme="1"/>
        <rFont val="Times New Roman"/>
        <family val="1"/>
      </rPr>
      <t xml:space="preserve"> n-1</t>
    </r>
  </si>
  <si>
    <t>監考時數</t>
  </si>
  <si>
    <r>
      <rPr>
        <sz val="12"/>
        <color theme="1"/>
        <rFont val="細明體"/>
        <family val="3"/>
        <charset val="136"/>
      </rPr>
      <t>英文口試</t>
    </r>
  </si>
  <si>
    <t>S1</t>
  </si>
  <si>
    <t>S2</t>
  </si>
  <si>
    <t>S3</t>
  </si>
  <si>
    <t>S4</t>
  </si>
  <si>
    <t>S5</t>
  </si>
  <si>
    <t>S6</t>
  </si>
  <si>
    <r>
      <rPr>
        <sz val="12"/>
        <color theme="1"/>
        <rFont val="細明體"/>
        <family val="3"/>
        <charset val="136"/>
      </rPr>
      <t>擬卷人</t>
    </r>
    <r>
      <rPr>
        <sz val="12"/>
        <color theme="1"/>
        <rFont val="Times New Roman"/>
        <family val="1"/>
      </rPr>
      <t xml:space="preserve">  </t>
    </r>
  </si>
  <si>
    <t>AO</t>
  </si>
  <si>
    <t>上課總時數</t>
  </si>
  <si>
    <t>KHP</t>
  </si>
  <si>
    <t>LPT</t>
  </si>
  <si>
    <t>LHY</t>
  </si>
  <si>
    <t>不計算的監時</t>
  </si>
  <si>
    <r>
      <rPr>
        <sz val="12"/>
        <color theme="1"/>
        <rFont val="細明體"/>
        <family val="3"/>
        <charset val="136"/>
      </rPr>
      <t>中文口試</t>
    </r>
  </si>
  <si>
    <r>
      <rPr>
        <sz val="12"/>
        <color theme="1"/>
        <rFont val="細明體"/>
        <family val="3"/>
        <charset val="136"/>
      </rPr>
      <t>擬卷人</t>
    </r>
    <r>
      <rPr>
        <sz val="12"/>
        <color theme="1"/>
        <rFont val="Times New Roman"/>
        <family val="1"/>
      </rPr>
      <t xml:space="preserve">  </t>
    </r>
  </si>
  <si>
    <t>總監考時數</t>
  </si>
  <si>
    <t>每人平均監考時數</t>
  </si>
  <si>
    <t>2022-2023年度期終考試</t>
  </si>
  <si>
    <t>中一二的上課節時數</t>
  </si>
  <si>
    <t>Teachers</t>
  </si>
  <si>
    <t>No. lesson</t>
  </si>
  <si>
    <t xml:space="preserve">Time </t>
  </si>
  <si>
    <t>Exam</t>
  </si>
  <si>
    <t>不計監考的課時</t>
  </si>
  <si>
    <t>不計監考總時數</t>
  </si>
  <si>
    <t>FCH</t>
  </si>
  <si>
    <t>不計監考的監時</t>
  </si>
  <si>
    <t>NYK</t>
  </si>
  <si>
    <t>TSW</t>
  </si>
  <si>
    <t>LSK</t>
  </si>
  <si>
    <t>TA</t>
  </si>
  <si>
    <t>LWKI</t>
  </si>
  <si>
    <t>Time</t>
  </si>
  <si>
    <t>計監考課時</t>
  </si>
  <si>
    <t>LSC</t>
  </si>
  <si>
    <t>MKY</t>
  </si>
  <si>
    <t>TOTAL:</t>
  </si>
  <si>
    <r>
      <rPr>
        <b/>
        <sz val="12"/>
        <color theme="1"/>
        <rFont val="新細明體"/>
        <family val="1"/>
        <charset val="136"/>
      </rPr>
      <t>人次</t>
    </r>
  </si>
  <si>
    <r>
      <rPr>
        <sz val="12"/>
        <color theme="1"/>
        <rFont val="新細明體"/>
        <family val="1"/>
        <charset val="136"/>
      </rPr>
      <t>代號</t>
    </r>
  </si>
  <si>
    <r>
      <rPr>
        <sz val="12"/>
        <color theme="1"/>
        <rFont val="新細明體"/>
        <family val="1"/>
        <charset val="136"/>
      </rPr>
      <t>姓名</t>
    </r>
  </si>
  <si>
    <r>
      <rPr>
        <sz val="12"/>
        <color theme="1"/>
        <rFont val="新細明體"/>
        <family val="1"/>
        <charset val="136"/>
      </rPr>
      <t>班主任</t>
    </r>
  </si>
  <si>
    <r>
      <rPr>
        <sz val="12"/>
        <color theme="1"/>
        <rFont val="新細明體"/>
        <family val="1"/>
        <charset val="136"/>
      </rPr>
      <t>比例</t>
    </r>
  </si>
  <si>
    <r>
      <rPr>
        <sz val="12"/>
        <color theme="1"/>
        <rFont val="新細明體"/>
        <family val="1"/>
        <charset val="136"/>
      </rPr>
      <t>實數</t>
    </r>
    <r>
      <rPr>
        <sz val="12"/>
        <color theme="1"/>
        <rFont val="Times New Roman"/>
        <family val="1"/>
      </rPr>
      <t xml:space="preserve">     Actual</t>
    </r>
  </si>
  <si>
    <r>
      <rPr>
        <sz val="12"/>
        <color theme="1"/>
        <rFont val="新細明體"/>
        <family val="1"/>
        <charset val="136"/>
      </rPr>
      <t>監時</t>
    </r>
    <r>
      <rPr>
        <sz val="12"/>
        <color theme="1"/>
        <rFont val="Times New Roman"/>
        <family val="1"/>
      </rPr>
      <t xml:space="preserve">  Total</t>
    </r>
  </si>
  <si>
    <r>
      <rPr>
        <sz val="12"/>
        <color theme="1"/>
        <rFont val="新細明體"/>
        <family val="1"/>
        <charset val="136"/>
      </rPr>
      <t>餘數</t>
    </r>
  </si>
  <si>
    <t>Name</t>
  </si>
  <si>
    <r>
      <rPr>
        <sz val="12"/>
        <color theme="1"/>
        <rFont val="Times New Roman"/>
        <family val="1"/>
      </rPr>
      <t>09/06/2023 (</t>
    </r>
    <r>
      <rPr>
        <sz val="12"/>
        <color theme="1"/>
        <rFont val="微軟正黑體"/>
        <family val="2"/>
        <charset val="136"/>
      </rPr>
      <t>五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</si>
  <si>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12/06/2023 (</t>
    </r>
    <r>
      <rPr>
        <sz val="12"/>
        <color theme="1"/>
        <rFont val="微軟正黑體"/>
        <family val="2"/>
        <charset val="136"/>
      </rPr>
      <t>一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</si>
  <si>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13/06/2023 (</t>
    </r>
    <r>
      <rPr>
        <sz val="12"/>
        <color theme="1"/>
        <rFont val="微軟正黑體"/>
        <family val="2"/>
        <charset val="136"/>
      </rPr>
      <t>二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</si>
  <si>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14/06/2023 (</t>
    </r>
    <r>
      <rPr>
        <sz val="12"/>
        <color theme="1"/>
        <rFont val="微軟正黑體"/>
        <family val="2"/>
        <charset val="136"/>
      </rPr>
      <t>三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</si>
  <si>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15/06/2023 (</t>
    </r>
    <r>
      <rPr>
        <sz val="12"/>
        <color theme="1"/>
        <rFont val="微軟正黑體"/>
        <family val="2"/>
        <charset val="136"/>
      </rPr>
      <t>四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</si>
  <si>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16/06/2023 (</t>
    </r>
    <r>
      <rPr>
        <sz val="12"/>
        <color theme="1"/>
        <rFont val="微軟正黑體"/>
        <family val="2"/>
        <charset val="136"/>
      </rPr>
      <t>五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</si>
  <si>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19/06/2023 (</t>
    </r>
    <r>
      <rPr>
        <sz val="12"/>
        <color theme="1"/>
        <rFont val="微軟正黑體"/>
        <family val="2"/>
        <charset val="136"/>
      </rPr>
      <t>一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</si>
  <si>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20/06/2023 (</t>
    </r>
    <r>
      <rPr>
        <sz val="12"/>
        <color theme="1"/>
        <rFont val="微軟正黑體"/>
        <family val="2"/>
        <charset val="136"/>
      </rPr>
      <t>二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</si>
  <si>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21/06/2023 (</t>
    </r>
    <r>
      <rPr>
        <sz val="12"/>
        <color theme="1"/>
        <rFont val="微軟正黑體"/>
        <family val="2"/>
        <charset val="136"/>
      </rPr>
      <t>三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</si>
  <si>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23/06/2023 (</t>
    </r>
    <r>
      <rPr>
        <sz val="12"/>
        <color theme="1"/>
        <rFont val="微軟正黑體"/>
        <family val="2"/>
        <charset val="136"/>
      </rPr>
      <t>五</t>
    </r>
    <r>
      <rPr>
        <sz val="12"/>
        <color theme="1"/>
        <rFont val="Times New Roman"/>
        <family val="1"/>
      </rPr>
      <t>)</t>
    </r>
  </si>
  <si>
    <t>8:35 - 9:45</t>
  </si>
  <si>
    <t xml:space="preserve">ENG </t>
  </si>
  <si>
    <t>2CD</t>
  </si>
  <si>
    <t>101, 108, 201</t>
  </si>
  <si>
    <t>1CD</t>
  </si>
  <si>
    <t>406, 407, 702B</t>
  </si>
  <si>
    <t>10:40 - 11:15</t>
  </si>
  <si>
    <t>1AB</t>
  </si>
  <si>
    <t>404, 405, 101</t>
  </si>
  <si>
    <t>10:05 - 10:40</t>
  </si>
  <si>
    <t>1C</t>
  </si>
  <si>
    <t>10:40-11:25</t>
  </si>
  <si>
    <t>ENG IV (Speaking)</t>
  </si>
  <si>
    <t>11:40-12:25</t>
  </si>
  <si>
    <t xml:space="preserve">12:00 - 12:55 </t>
  </si>
  <si>
    <t xml:space="preserve">12:15 - 13:25 </t>
  </si>
  <si>
    <t>11:15 - 11:50</t>
  </si>
  <si>
    <t>12:10 - 1:20</t>
  </si>
  <si>
    <t>ENG</t>
  </si>
  <si>
    <t>1D</t>
  </si>
  <si>
    <r>
      <rPr>
        <sz val="12"/>
        <color theme="1"/>
        <rFont val="新細明體"/>
        <family val="1"/>
        <charset val="136"/>
      </rPr>
      <t xml:space="preserve">區絲紅
</t>
    </r>
    <r>
      <rPr>
        <sz val="12"/>
        <color theme="1"/>
        <rFont val="Times New Roman"/>
        <family val="1"/>
      </rPr>
      <t>ASH</t>
    </r>
  </si>
  <si>
    <r>
      <rPr>
        <sz val="12"/>
        <color theme="1"/>
        <rFont val="新細明體"/>
        <family val="1"/>
        <charset val="136"/>
      </rPr>
      <t xml:space="preserve">區絲紅
</t>
    </r>
    <r>
      <rPr>
        <sz val="12"/>
        <color theme="1"/>
        <rFont val="Times New Roman"/>
        <family val="1"/>
      </rPr>
      <t>ASH</t>
    </r>
  </si>
  <si>
    <t>11:15-12:30</t>
  </si>
  <si>
    <t>數學II</t>
  </si>
  <si>
    <t>5C</t>
  </si>
  <si>
    <t>PE</t>
  </si>
  <si>
    <t>2BD</t>
  </si>
  <si>
    <t>8:30-9:40</t>
  </si>
  <si>
    <t>ENG I (Reading)</t>
  </si>
  <si>
    <t>2A</t>
  </si>
  <si>
    <t>8:30-10:30</t>
  </si>
  <si>
    <t>ICT</t>
  </si>
  <si>
    <t>8:30-9:30</t>
  </si>
  <si>
    <t>BAFS</t>
  </si>
  <si>
    <t>3B</t>
  </si>
  <si>
    <t>4A</t>
  </si>
  <si>
    <t>3A</t>
  </si>
  <si>
    <r>
      <rPr>
        <sz val="12"/>
        <color theme="1"/>
        <rFont val="新細明體"/>
        <family val="1"/>
        <charset val="136"/>
      </rPr>
      <t xml:space="preserve">區絲紅
</t>
    </r>
    <r>
      <rPr>
        <sz val="12"/>
        <color theme="1"/>
        <rFont val="Times New Roman"/>
        <family val="1"/>
      </rPr>
      <t>ASH</t>
    </r>
  </si>
  <si>
    <t>10:00-10:45</t>
  </si>
  <si>
    <t>中史</t>
  </si>
  <si>
    <r>
      <rPr>
        <sz val="12"/>
        <color theme="1"/>
        <rFont val="新細明體"/>
        <family val="1"/>
        <charset val="136"/>
      </rPr>
      <t>陳可佩</t>
    </r>
    <r>
      <rPr>
        <sz val="12"/>
        <color theme="1"/>
        <rFont val="Times New Roman"/>
        <family val="1"/>
      </rPr>
      <t xml:space="preserve"> CHP</t>
    </r>
  </si>
  <si>
    <r>
      <rPr>
        <sz val="12"/>
        <color theme="1"/>
        <rFont val="新細明體"/>
        <family val="1"/>
        <charset val="136"/>
      </rPr>
      <t>陳可佩</t>
    </r>
    <r>
      <rPr>
        <sz val="12"/>
        <color theme="1"/>
        <rFont val="Times New Roman"/>
        <family val="1"/>
      </rPr>
      <t xml:space="preserve"> CHP</t>
    </r>
  </si>
  <si>
    <t>8:30-9:45</t>
  </si>
  <si>
    <t>中文I(閱讀)</t>
  </si>
  <si>
    <t>3D</t>
  </si>
  <si>
    <t>PTH</t>
  </si>
  <si>
    <t>1B</t>
  </si>
  <si>
    <t>10:30-12:15</t>
  </si>
  <si>
    <t>5B</t>
  </si>
  <si>
    <t>8:30-9:15</t>
  </si>
  <si>
    <t>3C</t>
  </si>
  <si>
    <r>
      <rPr>
        <sz val="12"/>
        <color theme="1"/>
        <rFont val="新細明體"/>
        <family val="1"/>
        <charset val="136"/>
      </rPr>
      <t>陳可佩</t>
    </r>
    <r>
      <rPr>
        <sz val="12"/>
        <color theme="1"/>
        <rFont val="Times New Roman"/>
        <family val="1"/>
      </rPr>
      <t xml:space="preserve"> CHP</t>
    </r>
  </si>
  <si>
    <t>10:15-11:30</t>
  </si>
  <si>
    <r>
      <rPr>
        <sz val="12"/>
        <color theme="1"/>
        <rFont val="新細明體"/>
        <family val="1"/>
        <charset val="136"/>
      </rPr>
      <t>中文</t>
    </r>
    <r>
      <rPr>
        <sz val="12"/>
        <color theme="1"/>
        <rFont val="Times New Roman"/>
        <family val="1"/>
      </rPr>
      <t>II (</t>
    </r>
    <r>
      <rPr>
        <sz val="12"/>
        <color theme="1"/>
        <rFont val="細明體"/>
        <family val="3"/>
        <charset val="136"/>
      </rPr>
      <t>寫作</t>
    </r>
    <r>
      <rPr>
        <sz val="12"/>
        <color theme="1"/>
        <rFont val="Times New Roman"/>
        <family val="1"/>
      </rPr>
      <t>)</t>
    </r>
  </si>
  <si>
    <t>CHIN</t>
  </si>
  <si>
    <t>11:25-12:20</t>
  </si>
  <si>
    <r>
      <rPr>
        <sz val="12"/>
        <color theme="1"/>
        <rFont val="細明體"/>
        <family val="3"/>
        <charset val="136"/>
      </rPr>
      <t>中文</t>
    </r>
    <r>
      <rPr>
        <sz val="12"/>
        <color theme="1"/>
        <rFont val="Times New Roman"/>
        <family val="1"/>
      </rPr>
      <t xml:space="preserve"> IV (</t>
    </r>
    <r>
      <rPr>
        <sz val="12"/>
        <color theme="1"/>
        <rFont val="細明體"/>
        <family val="3"/>
        <charset val="136"/>
      </rPr>
      <t>說話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</si>
  <si>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新細明體"/>
        <family val="1"/>
        <charset val="136"/>
      </rPr>
      <t xml:space="preserve">陳海雯
</t>
    </r>
    <r>
      <rPr>
        <sz val="12"/>
        <color theme="1"/>
        <rFont val="Times New Roman"/>
        <family val="1"/>
      </rPr>
      <t>CHM</t>
    </r>
  </si>
  <si>
    <r>
      <rPr>
        <sz val="12"/>
        <color theme="1"/>
        <rFont val="新細明體"/>
        <family val="1"/>
        <charset val="136"/>
      </rPr>
      <t xml:space="preserve">陳海雯
</t>
    </r>
    <r>
      <rPr>
        <sz val="12"/>
        <color theme="1"/>
        <rFont val="Times New Roman"/>
        <family val="1"/>
      </rPr>
      <t>CHM</t>
    </r>
  </si>
  <si>
    <t>8:35 - 9:10</t>
  </si>
  <si>
    <t>MUS</t>
  </si>
  <si>
    <t>2B</t>
  </si>
  <si>
    <t>4B</t>
  </si>
  <si>
    <r>
      <rPr>
        <sz val="12"/>
        <color theme="1"/>
        <rFont val="新細明體"/>
        <family val="1"/>
        <charset val="136"/>
      </rPr>
      <t xml:space="preserve">陳海雯
</t>
    </r>
    <r>
      <rPr>
        <sz val="12"/>
        <color theme="1"/>
        <rFont val="Times New Roman"/>
        <family val="1"/>
      </rPr>
      <t>CHM</t>
    </r>
  </si>
  <si>
    <t>10:15-11:15</t>
  </si>
  <si>
    <t>ENG II (Writing)</t>
  </si>
  <si>
    <r>
      <rPr>
        <sz val="12"/>
        <color theme="1"/>
        <rFont val="新細明體"/>
        <family val="1"/>
        <charset val="136"/>
      </rPr>
      <t xml:space="preserve">陳敏華
</t>
    </r>
    <r>
      <rPr>
        <sz val="12"/>
        <color theme="1"/>
        <rFont val="Times New Roman"/>
        <family val="1"/>
      </rPr>
      <t>CMW</t>
    </r>
  </si>
  <si>
    <r>
      <rPr>
        <sz val="12"/>
        <color theme="1"/>
        <rFont val="新細明體"/>
        <family val="1"/>
        <charset val="136"/>
      </rPr>
      <t xml:space="preserve">陳敏華
</t>
    </r>
    <r>
      <rPr>
        <sz val="12"/>
        <color theme="1"/>
        <rFont val="Times New Roman"/>
        <family val="1"/>
      </rPr>
      <t>CMW</t>
    </r>
  </si>
  <si>
    <t>*HALL</t>
  </si>
  <si>
    <t>4D</t>
  </si>
  <si>
    <t>11:00-11:45</t>
  </si>
  <si>
    <t>10:30-11:05</t>
  </si>
  <si>
    <t>ENG III (Listening)</t>
  </si>
  <si>
    <t>1A</t>
  </si>
  <si>
    <r>
      <rPr>
        <sz val="12"/>
        <color theme="1"/>
        <rFont val="新細明體"/>
        <family val="1"/>
        <charset val="136"/>
      </rPr>
      <t xml:space="preserve">陳敏華
</t>
    </r>
    <r>
      <rPr>
        <sz val="12"/>
        <color theme="1"/>
        <rFont val="Times New Roman"/>
        <family val="1"/>
      </rPr>
      <t>CMW</t>
    </r>
  </si>
  <si>
    <t>11:50-12:40</t>
  </si>
  <si>
    <r>
      <rPr>
        <sz val="12"/>
        <color theme="1"/>
        <rFont val="新細明體"/>
        <family val="1"/>
        <charset val="136"/>
      </rPr>
      <t>陳芷晴</t>
    </r>
    <r>
      <rPr>
        <sz val="12"/>
        <color theme="1"/>
        <rFont val="Times New Roman"/>
        <family val="1"/>
      </rPr>
      <t xml:space="preserve"> CTC</t>
    </r>
  </si>
  <si>
    <r>
      <rPr>
        <sz val="12"/>
        <color theme="1"/>
        <rFont val="新細明體"/>
        <family val="1"/>
        <charset val="136"/>
      </rPr>
      <t>陳芷晴</t>
    </r>
    <r>
      <rPr>
        <sz val="12"/>
        <color theme="1"/>
        <rFont val="Times New Roman"/>
        <family val="1"/>
      </rPr>
      <t xml:space="preserve"> CTC</t>
    </r>
  </si>
  <si>
    <t>8:30-10:45</t>
  </si>
  <si>
    <r>
      <rPr>
        <sz val="12"/>
        <color theme="1"/>
        <rFont val="細明體"/>
        <family val="3"/>
        <charset val="136"/>
      </rPr>
      <t>數學</t>
    </r>
    <r>
      <rPr>
        <sz val="12"/>
        <color theme="1"/>
        <rFont val="Times New Roman"/>
        <family val="1"/>
      </rPr>
      <t>I</t>
    </r>
  </si>
  <si>
    <t>11:00-12:00</t>
  </si>
  <si>
    <r>
      <rPr>
        <sz val="12"/>
        <color theme="1"/>
        <rFont val="新細明體"/>
        <family val="1"/>
        <charset val="136"/>
      </rPr>
      <t>陳芷晴</t>
    </r>
    <r>
      <rPr>
        <sz val="12"/>
        <color theme="1"/>
        <rFont val="Times New Roman"/>
        <family val="1"/>
      </rPr>
      <t xml:space="preserve"> CTC</t>
    </r>
  </si>
  <si>
    <t>10:00-11:10</t>
  </si>
  <si>
    <t>9:45-10:30</t>
  </si>
  <si>
    <t>鄭浩川 CHCH</t>
  </si>
  <si>
    <t>10:40 - 11:50</t>
  </si>
  <si>
    <t>11:10-12:05</t>
  </si>
  <si>
    <t>2D</t>
  </si>
  <si>
    <r>
      <rPr>
        <sz val="12"/>
        <color theme="1"/>
        <rFont val="新細明體"/>
        <family val="1"/>
        <charset val="136"/>
      </rPr>
      <t>張偉蓉</t>
    </r>
    <r>
      <rPr>
        <sz val="12"/>
        <color theme="1"/>
        <rFont val="Times New Roman"/>
        <family val="1"/>
      </rPr>
      <t xml:space="preserve"> CWYU</t>
    </r>
  </si>
  <si>
    <r>
      <rPr>
        <sz val="12"/>
        <color theme="1"/>
        <rFont val="新細明體"/>
        <family val="1"/>
        <charset val="136"/>
      </rPr>
      <t>張偉蓉</t>
    </r>
    <r>
      <rPr>
        <sz val="12"/>
        <color theme="1"/>
        <rFont val="Times New Roman"/>
        <family val="1"/>
      </rPr>
      <t xml:space="preserve"> CWYU</t>
    </r>
  </si>
  <si>
    <t>3E</t>
  </si>
  <si>
    <t>中文II(寫作)</t>
  </si>
  <si>
    <t>經濟I (3X)</t>
  </si>
  <si>
    <t>10:00-12:00</t>
  </si>
  <si>
    <r>
      <rPr>
        <sz val="12"/>
        <color theme="1"/>
        <rFont val="新細明體"/>
        <family val="1"/>
        <charset val="136"/>
      </rPr>
      <t>張偉蓉</t>
    </r>
    <r>
      <rPr>
        <sz val="12"/>
        <color theme="1"/>
        <rFont val="Times New Roman"/>
        <family val="1"/>
      </rPr>
      <t xml:space="preserve"> CWYU</t>
    </r>
  </si>
  <si>
    <t>10:15-10:45</t>
  </si>
  <si>
    <t>11:15-11:50</t>
  </si>
  <si>
    <r>
      <rPr>
        <sz val="12"/>
        <color theme="1"/>
        <rFont val="新細明體"/>
        <family val="1"/>
        <charset val="136"/>
      </rPr>
      <t xml:space="preserve">蔡麗珍
</t>
    </r>
    <r>
      <rPr>
        <sz val="12"/>
        <color theme="1"/>
        <rFont val="Times New Roman"/>
        <family val="1"/>
      </rPr>
      <t>CLC</t>
    </r>
  </si>
  <si>
    <r>
      <rPr>
        <sz val="12"/>
        <color theme="1"/>
        <rFont val="新細明體"/>
        <family val="1"/>
        <charset val="136"/>
      </rPr>
      <t xml:space="preserve">蔡麗珍
</t>
    </r>
    <r>
      <rPr>
        <sz val="12"/>
        <color theme="1"/>
        <rFont val="Times New Roman"/>
        <family val="1"/>
      </rPr>
      <t>CLC</t>
    </r>
  </si>
  <si>
    <t>12:00-12:30</t>
  </si>
  <si>
    <t>電腦</t>
  </si>
  <si>
    <r>
      <rPr>
        <sz val="12"/>
        <color theme="1"/>
        <rFont val="新細明體"/>
        <family val="1"/>
        <charset val="136"/>
      </rPr>
      <t xml:space="preserve">蔡麗珍
</t>
    </r>
    <r>
      <rPr>
        <sz val="12"/>
        <color theme="1"/>
        <rFont val="Times New Roman"/>
        <family val="1"/>
      </rPr>
      <t>CLC</t>
    </r>
  </si>
  <si>
    <r>
      <rPr>
        <sz val="12"/>
        <color theme="1"/>
        <rFont val="新細明體"/>
        <family val="1"/>
        <charset val="136"/>
      </rPr>
      <t xml:space="preserve">蔡麗儀
</t>
    </r>
    <r>
      <rPr>
        <sz val="12"/>
        <color theme="1"/>
        <rFont val="Times New Roman"/>
        <family val="1"/>
      </rPr>
      <t>CLY</t>
    </r>
  </si>
  <si>
    <r>
      <rPr>
        <sz val="12"/>
        <color theme="1"/>
        <rFont val="新細明體"/>
        <family val="1"/>
        <charset val="136"/>
      </rPr>
      <t xml:space="preserve">蔡麗儀
</t>
    </r>
    <r>
      <rPr>
        <sz val="12"/>
        <color theme="1"/>
        <rFont val="Times New Roman"/>
        <family val="1"/>
      </rPr>
      <t>CLY</t>
    </r>
  </si>
  <si>
    <t>8:05 - 8:35</t>
  </si>
  <si>
    <r>
      <rPr>
        <b/>
        <i/>
        <sz val="12"/>
        <color rgb="FF0066FF"/>
        <rFont val="細明體"/>
        <family val="3"/>
        <charset val="136"/>
      </rPr>
      <t>班主任</t>
    </r>
  </si>
  <si>
    <t>8:30-10:00</t>
  </si>
  <si>
    <t>11:00-1:00</t>
  </si>
  <si>
    <t>8:30-11:00</t>
  </si>
  <si>
    <r>
      <rPr>
        <sz val="12"/>
        <color theme="1"/>
        <rFont val="新細明體"/>
        <family val="1"/>
        <charset val="136"/>
      </rPr>
      <t xml:space="preserve">蔡麗儀
</t>
    </r>
    <r>
      <rPr>
        <sz val="12"/>
        <color theme="1"/>
        <rFont val="Times New Roman"/>
        <family val="1"/>
      </rPr>
      <t>CLY</t>
    </r>
  </si>
  <si>
    <t>12:10 - 12:45</t>
  </si>
  <si>
    <t>MATH</t>
  </si>
  <si>
    <t>12:45 - 1:20</t>
  </si>
  <si>
    <t>10:30-11:25</t>
  </si>
  <si>
    <r>
      <rPr>
        <sz val="12"/>
        <color theme="1"/>
        <rFont val="新細明體"/>
        <family val="1"/>
        <charset val="136"/>
      </rPr>
      <t xml:space="preserve">莊福龍
</t>
    </r>
    <r>
      <rPr>
        <sz val="12"/>
        <color theme="1"/>
        <rFont val="Times New Roman"/>
        <family val="1"/>
      </rPr>
      <t>CFL</t>
    </r>
  </si>
  <si>
    <r>
      <rPr>
        <sz val="12"/>
        <color theme="1"/>
        <rFont val="新細明體"/>
        <family val="1"/>
        <charset val="136"/>
      </rPr>
      <t xml:space="preserve">莊福龍
</t>
    </r>
    <r>
      <rPr>
        <sz val="12"/>
        <color theme="1"/>
        <rFont val="Times New Roman"/>
        <family val="1"/>
      </rPr>
      <t>CFL</t>
    </r>
  </si>
  <si>
    <t>CHIS</t>
  </si>
  <si>
    <t>9:10 - 9:45</t>
  </si>
  <si>
    <r>
      <rPr>
        <sz val="12"/>
        <color theme="1"/>
        <rFont val="新細明體"/>
        <family val="1"/>
        <charset val="136"/>
      </rPr>
      <t xml:space="preserve">莊福龍
</t>
    </r>
    <r>
      <rPr>
        <sz val="12"/>
        <color theme="1"/>
        <rFont val="Times New Roman"/>
        <family val="1"/>
      </rPr>
      <t>CFL</t>
    </r>
  </si>
  <si>
    <t>4E</t>
  </si>
  <si>
    <t xml:space="preserve">FWC </t>
  </si>
  <si>
    <r>
      <rPr>
        <sz val="12"/>
        <color theme="1"/>
        <rFont val="新細明體"/>
        <family val="1"/>
        <charset val="136"/>
      </rPr>
      <t xml:space="preserve">方偉祥
</t>
    </r>
    <r>
      <rPr>
        <sz val="12"/>
        <color theme="1"/>
        <rFont val="Times New Roman"/>
        <family val="1"/>
      </rPr>
      <t>FWC</t>
    </r>
  </si>
  <si>
    <t>2C</t>
  </si>
  <si>
    <r>
      <rPr>
        <sz val="12"/>
        <color theme="1"/>
        <rFont val="新細明體"/>
        <family val="1"/>
        <charset val="136"/>
      </rPr>
      <t xml:space="preserve">方偉祥
</t>
    </r>
    <r>
      <rPr>
        <sz val="12"/>
        <color theme="1"/>
        <rFont val="Times New Roman"/>
        <family val="1"/>
      </rPr>
      <t>FWC</t>
    </r>
  </si>
  <si>
    <t>數學I</t>
  </si>
  <si>
    <t>10:15-12:05</t>
  </si>
  <si>
    <r>
      <rPr>
        <sz val="12"/>
        <color theme="1"/>
        <rFont val="新細明體"/>
        <family val="1"/>
        <charset val="136"/>
      </rPr>
      <t xml:space="preserve">方偉祥
</t>
    </r>
    <r>
      <rPr>
        <sz val="12"/>
        <color theme="1"/>
        <rFont val="Times New Roman"/>
        <family val="1"/>
      </rPr>
      <t>FWC</t>
    </r>
  </si>
  <si>
    <t>10:05 - 11:15</t>
  </si>
  <si>
    <t>MEd</t>
  </si>
  <si>
    <r>
      <rPr>
        <sz val="12"/>
        <color theme="1"/>
        <rFont val="新細明體"/>
        <family val="1"/>
        <charset val="136"/>
      </rPr>
      <t>馮志豪</t>
    </r>
    <r>
      <rPr>
        <sz val="12"/>
        <color theme="1"/>
        <rFont val="Times New Roman"/>
        <family val="1"/>
      </rPr>
      <t xml:space="preserve"> FCH</t>
    </r>
  </si>
  <si>
    <r>
      <rPr>
        <sz val="12"/>
        <color theme="1"/>
        <rFont val="新細明體"/>
        <family val="1"/>
        <charset val="136"/>
      </rPr>
      <t>馮志豪</t>
    </r>
    <r>
      <rPr>
        <sz val="12"/>
        <color theme="1"/>
        <rFont val="Times New Roman"/>
        <family val="1"/>
      </rPr>
      <t xml:space="preserve"> FCH</t>
    </r>
  </si>
  <si>
    <r>
      <rPr>
        <sz val="12"/>
        <color theme="1"/>
        <rFont val="新細明體"/>
        <family val="1"/>
        <charset val="136"/>
      </rPr>
      <t>馮志豪</t>
    </r>
    <r>
      <rPr>
        <sz val="12"/>
        <color theme="1"/>
        <rFont val="Times New Roman"/>
        <family val="1"/>
      </rPr>
      <t xml:space="preserve"> FCH</t>
    </r>
  </si>
  <si>
    <r>
      <rPr>
        <sz val="12"/>
        <color theme="1"/>
        <rFont val="新細明體"/>
        <family val="1"/>
        <charset val="136"/>
      </rPr>
      <t>何偉龍</t>
    </r>
    <r>
      <rPr>
        <sz val="12"/>
        <color theme="1"/>
        <rFont val="Times New Roman"/>
        <family val="1"/>
      </rPr>
      <t xml:space="preserve"> HWL</t>
    </r>
  </si>
  <si>
    <r>
      <rPr>
        <sz val="12"/>
        <color theme="1"/>
        <rFont val="新細明體"/>
        <family val="1"/>
        <charset val="136"/>
      </rPr>
      <t>何偉龍</t>
    </r>
    <r>
      <rPr>
        <sz val="12"/>
        <color theme="1"/>
        <rFont val="Times New Roman"/>
        <family val="1"/>
      </rPr>
      <t xml:space="preserve"> HWL</t>
    </r>
  </si>
  <si>
    <t>CL</t>
  </si>
  <si>
    <r>
      <rPr>
        <sz val="12"/>
        <color theme="1"/>
        <rFont val="新細明體"/>
        <family val="1"/>
        <charset val="136"/>
      </rPr>
      <t>何偉龍</t>
    </r>
    <r>
      <rPr>
        <sz val="12"/>
        <color theme="1"/>
        <rFont val="Times New Roman"/>
        <family val="1"/>
      </rPr>
      <t xml:space="preserve"> HWL</t>
    </r>
  </si>
  <si>
    <t>5A</t>
  </si>
  <si>
    <t>TSA 中文閱讀</t>
  </si>
  <si>
    <t>TSA 中文視聽及聆聽</t>
  </si>
  <si>
    <r>
      <rPr>
        <sz val="12"/>
        <color theme="1"/>
        <rFont val="新細明體"/>
        <family val="1"/>
        <charset val="136"/>
      </rPr>
      <t xml:space="preserve">何翠珊
</t>
    </r>
    <r>
      <rPr>
        <sz val="12"/>
        <color theme="1"/>
        <rFont val="Times New Roman"/>
        <family val="1"/>
      </rPr>
      <t>HCS</t>
    </r>
  </si>
  <si>
    <r>
      <rPr>
        <sz val="12"/>
        <color theme="1"/>
        <rFont val="新細明體"/>
        <family val="1"/>
        <charset val="136"/>
      </rPr>
      <t xml:space="preserve">何翠珊
</t>
    </r>
    <r>
      <rPr>
        <sz val="12"/>
        <color theme="1"/>
        <rFont val="Times New Roman"/>
        <family val="1"/>
      </rPr>
      <t>HCS</t>
    </r>
  </si>
  <si>
    <t>8:30-12:30</t>
  </si>
  <si>
    <t>VA</t>
  </si>
  <si>
    <r>
      <rPr>
        <sz val="12"/>
        <color theme="1"/>
        <rFont val="新細明體"/>
        <family val="1"/>
        <charset val="136"/>
      </rPr>
      <t xml:space="preserve">何翠珊
</t>
    </r>
    <r>
      <rPr>
        <sz val="12"/>
        <color theme="1"/>
        <rFont val="Times New Roman"/>
        <family val="1"/>
      </rPr>
      <t>HCS</t>
    </r>
  </si>
  <si>
    <t>Art Rm</t>
  </si>
  <si>
    <r>
      <rPr>
        <sz val="12"/>
        <color theme="1"/>
        <rFont val="新細明體"/>
        <family val="1"/>
        <charset val="136"/>
      </rPr>
      <t>孔令仁</t>
    </r>
    <r>
      <rPr>
        <sz val="12"/>
        <color theme="1"/>
        <rFont val="Times New Roman"/>
        <family val="1"/>
      </rPr>
      <t xml:space="preserve"> HLY</t>
    </r>
  </si>
  <si>
    <r>
      <rPr>
        <sz val="12"/>
        <color theme="1"/>
        <rFont val="新細明體"/>
        <family val="1"/>
        <charset val="136"/>
      </rPr>
      <t>孔令仁</t>
    </r>
    <r>
      <rPr>
        <sz val="12"/>
        <color theme="1"/>
        <rFont val="Times New Roman"/>
        <family val="1"/>
      </rPr>
      <t xml:space="preserve"> HLY</t>
    </r>
  </si>
  <si>
    <t>4C</t>
  </si>
  <si>
    <r>
      <rPr>
        <sz val="12"/>
        <color theme="1"/>
        <rFont val="細明體"/>
        <family val="3"/>
        <charset val="136"/>
      </rPr>
      <t>經濟</t>
    </r>
    <r>
      <rPr>
        <sz val="12"/>
        <color theme="1"/>
        <rFont val="Times New Roman"/>
        <family val="1"/>
      </rPr>
      <t>I</t>
    </r>
  </si>
  <si>
    <r>
      <rPr>
        <sz val="12"/>
        <color theme="1"/>
        <rFont val="新細明體"/>
        <family val="1"/>
        <charset val="136"/>
      </rPr>
      <t>孔令仁</t>
    </r>
    <r>
      <rPr>
        <sz val="12"/>
        <color theme="1"/>
        <rFont val="Times New Roman"/>
        <family val="1"/>
      </rPr>
      <t xml:space="preserve"> HLY</t>
    </r>
  </si>
  <si>
    <r>
      <rPr>
        <sz val="12"/>
        <color theme="1"/>
        <rFont val="新細明體"/>
        <family val="1"/>
        <charset val="136"/>
      </rPr>
      <t xml:space="preserve">祁小玲
</t>
    </r>
    <r>
      <rPr>
        <sz val="12"/>
        <color theme="1"/>
        <rFont val="Times New Roman"/>
        <family val="1"/>
      </rPr>
      <t>KSL</t>
    </r>
  </si>
  <si>
    <r>
      <rPr>
        <sz val="12"/>
        <color theme="1"/>
        <rFont val="新細明體"/>
        <family val="1"/>
        <charset val="136"/>
      </rPr>
      <t xml:space="preserve">祁小玲
</t>
    </r>
    <r>
      <rPr>
        <sz val="12"/>
        <color theme="1"/>
        <rFont val="Times New Roman"/>
        <family val="1"/>
      </rPr>
      <t>KSL</t>
    </r>
  </si>
  <si>
    <t>10:30-10:55</t>
  </si>
  <si>
    <t>9:45-10:45</t>
  </si>
  <si>
    <t>生物</t>
  </si>
  <si>
    <r>
      <rPr>
        <sz val="12"/>
        <color theme="1"/>
        <rFont val="新細明體"/>
        <family val="1"/>
        <charset val="136"/>
      </rPr>
      <t xml:space="preserve">祁小玲
</t>
    </r>
    <r>
      <rPr>
        <sz val="12"/>
        <color theme="1"/>
        <rFont val="Times New Roman"/>
        <family val="1"/>
      </rPr>
      <t>KSL</t>
    </r>
  </si>
  <si>
    <r>
      <rPr>
        <sz val="12"/>
        <color theme="1"/>
        <rFont val="新細明體"/>
        <family val="1"/>
        <charset val="136"/>
      </rPr>
      <t xml:space="preserve">江婉芬
</t>
    </r>
    <r>
      <rPr>
        <sz val="12"/>
        <color theme="1"/>
        <rFont val="Times New Roman"/>
        <family val="1"/>
      </rPr>
      <t>KYF</t>
    </r>
  </si>
  <si>
    <r>
      <rPr>
        <sz val="12"/>
        <color theme="1"/>
        <rFont val="新細明體"/>
        <family val="1"/>
        <charset val="136"/>
      </rPr>
      <t xml:space="preserve">江婉芬
</t>
    </r>
    <r>
      <rPr>
        <sz val="12"/>
        <color theme="1"/>
        <rFont val="Times New Roman"/>
        <family val="1"/>
      </rPr>
      <t>KYF</t>
    </r>
  </si>
  <si>
    <t>2AB</t>
  </si>
  <si>
    <t>101, 306, 308</t>
  </si>
  <si>
    <r>
      <rPr>
        <sz val="12"/>
        <color theme="1"/>
        <rFont val="新細明體"/>
        <family val="1"/>
        <charset val="136"/>
      </rPr>
      <t xml:space="preserve">江婉芬
</t>
    </r>
    <r>
      <rPr>
        <sz val="12"/>
        <color theme="1"/>
        <rFont val="Times New Roman"/>
        <family val="1"/>
      </rPr>
      <t>KYF</t>
    </r>
  </si>
  <si>
    <r>
      <rPr>
        <sz val="12"/>
        <color theme="1"/>
        <rFont val="新細明體"/>
        <family val="1"/>
        <charset val="136"/>
      </rPr>
      <t xml:space="preserve">郭詠恩
</t>
    </r>
    <r>
      <rPr>
        <sz val="12"/>
        <color theme="1"/>
        <rFont val="Times New Roman"/>
        <family val="1"/>
      </rPr>
      <t>KWY</t>
    </r>
  </si>
  <si>
    <r>
      <rPr>
        <sz val="12"/>
        <color theme="1"/>
        <rFont val="新細明體"/>
        <family val="1"/>
        <charset val="136"/>
      </rPr>
      <t xml:space="preserve">郭詠恩
</t>
    </r>
    <r>
      <rPr>
        <sz val="12"/>
        <color theme="1"/>
        <rFont val="Times New Roman"/>
        <family val="1"/>
      </rPr>
      <t>KWY</t>
    </r>
  </si>
  <si>
    <r>
      <rPr>
        <sz val="12"/>
        <color theme="1"/>
        <rFont val="新細明體"/>
        <family val="1"/>
        <charset val="136"/>
      </rPr>
      <t xml:space="preserve">郭詠恩
</t>
    </r>
    <r>
      <rPr>
        <sz val="12"/>
        <color theme="1"/>
        <rFont val="Times New Roman"/>
        <family val="1"/>
      </rPr>
      <t>KWY</t>
    </r>
  </si>
  <si>
    <r>
      <rPr>
        <sz val="12"/>
        <color theme="1"/>
        <rFont val="PMingLiu"/>
      </rPr>
      <t xml:space="preserve">鄺昊鑌
</t>
    </r>
    <r>
      <rPr>
        <sz val="12"/>
        <color theme="1"/>
        <rFont val="Times New Roman"/>
        <family val="1"/>
      </rPr>
      <t>KHP</t>
    </r>
  </si>
  <si>
    <r>
      <rPr>
        <sz val="12"/>
        <color theme="1"/>
        <rFont val="PMingLiu"/>
      </rPr>
      <t xml:space="preserve">鄺昊鑌
</t>
    </r>
    <r>
      <rPr>
        <sz val="12"/>
        <color theme="1"/>
        <rFont val="Times New Roman"/>
        <family val="1"/>
      </rPr>
      <t>KHP</t>
    </r>
  </si>
  <si>
    <r>
      <rPr>
        <sz val="12"/>
        <color theme="1"/>
        <rFont val="PMingLiu"/>
      </rPr>
      <t xml:space="preserve">鄺昊鑌
</t>
    </r>
    <r>
      <rPr>
        <sz val="12"/>
        <color theme="1"/>
        <rFont val="Times New Roman"/>
        <family val="1"/>
      </rPr>
      <t>KHP</t>
    </r>
  </si>
  <si>
    <r>
      <rPr>
        <sz val="12"/>
        <color theme="1"/>
        <rFont val="新細明體"/>
        <family val="1"/>
        <charset val="136"/>
      </rPr>
      <t xml:space="preserve">黎慧芬
</t>
    </r>
    <r>
      <rPr>
        <sz val="12"/>
        <color theme="1"/>
        <rFont val="Times New Roman"/>
        <family val="1"/>
      </rPr>
      <t>LWF</t>
    </r>
  </si>
  <si>
    <r>
      <rPr>
        <sz val="12"/>
        <color theme="1"/>
        <rFont val="新細明體"/>
        <family val="1"/>
        <charset val="136"/>
      </rPr>
      <t xml:space="preserve">黎慧芬
</t>
    </r>
    <r>
      <rPr>
        <sz val="12"/>
        <color theme="1"/>
        <rFont val="Times New Roman"/>
        <family val="1"/>
      </rPr>
      <t>LWF</t>
    </r>
  </si>
  <si>
    <r>
      <rPr>
        <sz val="12"/>
        <color theme="1"/>
        <rFont val="新細明體"/>
        <family val="1"/>
        <charset val="136"/>
      </rPr>
      <t xml:space="preserve">黎慧芬
</t>
    </r>
    <r>
      <rPr>
        <sz val="12"/>
        <color theme="1"/>
        <rFont val="Times New Roman"/>
        <family val="1"/>
      </rPr>
      <t>LWF</t>
    </r>
  </si>
  <si>
    <t>10:00-11:15</t>
  </si>
  <si>
    <r>
      <rPr>
        <sz val="12"/>
        <color theme="1"/>
        <rFont val="新細明體"/>
        <family val="1"/>
        <charset val="136"/>
      </rPr>
      <t>中文</t>
    </r>
    <r>
      <rPr>
        <sz val="12"/>
        <color theme="1"/>
        <rFont val="Times New Roman"/>
        <family val="1"/>
      </rPr>
      <t>II(</t>
    </r>
    <r>
      <rPr>
        <sz val="12"/>
        <color theme="1"/>
        <rFont val="細明體"/>
        <family val="3"/>
        <charset val="136"/>
      </rPr>
      <t>寫作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</si>
  <si>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細明體"/>
        <family val="3"/>
        <charset val="136"/>
      </rPr>
      <t>林家俊</t>
    </r>
    <r>
      <rPr>
        <sz val="12"/>
        <color theme="1"/>
        <rFont val="Times New Roman"/>
        <family val="1"/>
      </rPr>
      <t>LKC</t>
    </r>
  </si>
  <si>
    <r>
      <rPr>
        <sz val="12"/>
        <color theme="1"/>
        <rFont val="細明體"/>
        <family val="3"/>
        <charset val="136"/>
      </rPr>
      <t>林家俊</t>
    </r>
    <r>
      <rPr>
        <sz val="12"/>
        <color theme="1"/>
        <rFont val="Times New Roman"/>
        <family val="1"/>
      </rPr>
      <t>LKC</t>
    </r>
  </si>
  <si>
    <t>8:30-9:10</t>
  </si>
  <si>
    <t>TSA English Writing</t>
  </si>
  <si>
    <t>10:15-12:30</t>
  </si>
  <si>
    <t>BAFS II</t>
  </si>
  <si>
    <r>
      <rPr>
        <sz val="12"/>
        <color theme="1"/>
        <rFont val="細明體"/>
        <family val="3"/>
        <charset val="136"/>
      </rPr>
      <t>林家俊</t>
    </r>
    <r>
      <rPr>
        <sz val="12"/>
        <color theme="1"/>
        <rFont val="Times New Roman"/>
        <family val="1"/>
      </rPr>
      <t>LKC</t>
    </r>
  </si>
  <si>
    <t>9:45-10:55</t>
  </si>
  <si>
    <t>TSA English Reading &amp; Listening</t>
  </si>
  <si>
    <t>11:30-12:35</t>
  </si>
  <si>
    <r>
      <rPr>
        <sz val="12"/>
        <color theme="1"/>
        <rFont val="新細明體"/>
        <family val="1"/>
        <charset val="136"/>
      </rPr>
      <t>林運標</t>
    </r>
    <r>
      <rPr>
        <sz val="12"/>
        <color theme="1"/>
        <rFont val="Times New Roman"/>
        <family val="1"/>
      </rPr>
      <t xml:space="preserve"> LWP</t>
    </r>
  </si>
  <si>
    <r>
      <rPr>
        <sz val="12"/>
        <color theme="1"/>
        <rFont val="新細明體"/>
        <family val="1"/>
        <charset val="136"/>
      </rPr>
      <t>林運標</t>
    </r>
    <r>
      <rPr>
        <sz val="12"/>
        <color theme="1"/>
        <rFont val="Times New Roman"/>
        <family val="1"/>
      </rPr>
      <t xml:space="preserve"> LWP</t>
    </r>
  </si>
  <si>
    <t>11:00-12:30</t>
  </si>
  <si>
    <t>5D</t>
  </si>
  <si>
    <r>
      <rPr>
        <sz val="12"/>
        <color theme="1"/>
        <rFont val="新細明體"/>
        <family val="1"/>
        <charset val="136"/>
      </rPr>
      <t>林運標</t>
    </r>
    <r>
      <rPr>
        <sz val="12"/>
        <color theme="1"/>
        <rFont val="Times New Roman"/>
        <family val="1"/>
      </rPr>
      <t xml:space="preserve"> LWP</t>
    </r>
  </si>
  <si>
    <r>
      <rPr>
        <sz val="12"/>
        <color theme="1"/>
        <rFont val="新細明體"/>
        <family val="1"/>
        <charset val="136"/>
      </rPr>
      <t xml:space="preserve">林思嘉
</t>
    </r>
    <r>
      <rPr>
        <sz val="12"/>
        <color theme="1"/>
        <rFont val="Times New Roman"/>
        <family val="1"/>
      </rPr>
      <t>LSK</t>
    </r>
  </si>
  <si>
    <r>
      <rPr>
        <sz val="12"/>
        <color theme="1"/>
        <rFont val="新細明體"/>
        <family val="1"/>
        <charset val="136"/>
      </rPr>
      <t xml:space="preserve">林思嘉
</t>
    </r>
    <r>
      <rPr>
        <sz val="12"/>
        <color theme="1"/>
        <rFont val="Times New Roman"/>
        <family val="1"/>
      </rPr>
      <t>LSK</t>
    </r>
  </si>
  <si>
    <t xml:space="preserve">MATH </t>
  </si>
  <si>
    <r>
      <rPr>
        <sz val="12"/>
        <color theme="1"/>
        <rFont val="新細明體"/>
        <family val="1"/>
        <charset val="136"/>
      </rPr>
      <t xml:space="preserve">林思嘉
</t>
    </r>
    <r>
      <rPr>
        <sz val="12"/>
        <color theme="1"/>
        <rFont val="Times New Roman"/>
        <family val="1"/>
      </rPr>
      <t>LSK</t>
    </r>
  </si>
  <si>
    <r>
      <rPr>
        <sz val="12"/>
        <color theme="1"/>
        <rFont val="新細明體"/>
        <family val="1"/>
        <charset val="136"/>
      </rPr>
      <t>劉鎮滔</t>
    </r>
    <r>
      <rPr>
        <sz val="12"/>
        <color theme="1"/>
        <rFont val="Times New Roman"/>
        <family val="1"/>
      </rPr>
      <t xml:space="preserve"> LCTA</t>
    </r>
  </si>
  <si>
    <r>
      <rPr>
        <sz val="12"/>
        <color theme="1"/>
        <rFont val="新細明體"/>
        <family val="1"/>
        <charset val="136"/>
      </rPr>
      <t>劉鎮滔</t>
    </r>
    <r>
      <rPr>
        <sz val="12"/>
        <color theme="1"/>
        <rFont val="Times New Roman"/>
        <family val="1"/>
      </rPr>
      <t xml:space="preserve"> LCTA</t>
    </r>
  </si>
  <si>
    <t>8:30-11:30</t>
  </si>
  <si>
    <r>
      <rPr>
        <sz val="12"/>
        <color theme="1"/>
        <rFont val="新細明體"/>
        <family val="1"/>
        <charset val="136"/>
      </rPr>
      <t>劉鎮滔</t>
    </r>
    <r>
      <rPr>
        <sz val="12"/>
        <color theme="1"/>
        <rFont val="Times New Roman"/>
        <family val="1"/>
      </rPr>
      <t xml:space="preserve"> LCTA</t>
    </r>
  </si>
  <si>
    <t>ART</t>
  </si>
  <si>
    <t>IH</t>
  </si>
  <si>
    <r>
      <rPr>
        <sz val="12"/>
        <color theme="1"/>
        <rFont val="新細明體"/>
        <family val="1"/>
        <charset val="136"/>
      </rPr>
      <t xml:space="preserve">劉景行
</t>
    </r>
    <r>
      <rPr>
        <sz val="12"/>
        <color theme="1"/>
        <rFont val="Times New Roman"/>
        <family val="1"/>
      </rPr>
      <t>LKHA</t>
    </r>
  </si>
  <si>
    <r>
      <rPr>
        <sz val="12"/>
        <color theme="1"/>
        <rFont val="新細明體"/>
        <family val="1"/>
        <charset val="136"/>
      </rPr>
      <t xml:space="preserve">劉景行
</t>
    </r>
    <r>
      <rPr>
        <sz val="12"/>
        <color theme="1"/>
        <rFont val="Times New Roman"/>
        <family val="1"/>
      </rPr>
      <t>LKHA</t>
    </r>
  </si>
  <si>
    <r>
      <rPr>
        <sz val="12"/>
        <color theme="1"/>
        <rFont val="新細明體"/>
        <family val="1"/>
        <charset val="136"/>
      </rPr>
      <t xml:space="preserve">劉景行
</t>
    </r>
    <r>
      <rPr>
        <sz val="12"/>
        <color theme="1"/>
        <rFont val="Times New Roman"/>
        <family val="1"/>
      </rPr>
      <t>LKHA</t>
    </r>
  </si>
  <si>
    <r>
      <rPr>
        <sz val="12"/>
        <color theme="1"/>
        <rFont val="新細明體"/>
        <family val="1"/>
        <charset val="136"/>
      </rPr>
      <t xml:space="preserve">劉珮婷
</t>
    </r>
    <r>
      <rPr>
        <sz val="12"/>
        <color theme="1"/>
        <rFont val="Times New Roman"/>
        <family val="1"/>
      </rPr>
      <t>LPT</t>
    </r>
  </si>
  <si>
    <r>
      <rPr>
        <sz val="12"/>
        <color theme="1"/>
        <rFont val="新細明體"/>
        <family val="1"/>
        <charset val="136"/>
      </rPr>
      <t xml:space="preserve">劉珮婷
</t>
    </r>
    <r>
      <rPr>
        <sz val="12"/>
        <color theme="1"/>
        <rFont val="Times New Roman"/>
        <family val="1"/>
      </rPr>
      <t>LPT</t>
    </r>
  </si>
  <si>
    <r>
      <rPr>
        <sz val="12"/>
        <color theme="1"/>
        <rFont val="新細明體"/>
        <family val="1"/>
        <charset val="136"/>
      </rPr>
      <t xml:space="preserve">劉珮婷
</t>
    </r>
    <r>
      <rPr>
        <sz val="12"/>
        <color theme="1"/>
        <rFont val="Times New Roman"/>
        <family val="1"/>
      </rPr>
      <t>LPT</t>
    </r>
  </si>
  <si>
    <r>
      <rPr>
        <sz val="12"/>
        <color theme="1"/>
        <rFont val="新細明體"/>
        <family val="1"/>
        <charset val="136"/>
      </rPr>
      <t xml:space="preserve">劉貝詩
</t>
    </r>
    <r>
      <rPr>
        <sz val="12"/>
        <color theme="1"/>
        <rFont val="Times New Roman"/>
        <family val="1"/>
      </rPr>
      <t>LPS</t>
    </r>
  </si>
  <si>
    <r>
      <rPr>
        <sz val="12"/>
        <color theme="1"/>
        <rFont val="新細明體"/>
        <family val="1"/>
        <charset val="136"/>
      </rPr>
      <t xml:space="preserve">劉貝詩
</t>
    </r>
    <r>
      <rPr>
        <sz val="12"/>
        <color theme="1"/>
        <rFont val="Times New Roman"/>
        <family val="1"/>
      </rPr>
      <t>LPS</t>
    </r>
  </si>
  <si>
    <r>
      <rPr>
        <sz val="12"/>
        <color theme="1"/>
        <rFont val="新細明體"/>
        <family val="1"/>
        <charset val="136"/>
      </rPr>
      <t xml:space="preserve">劉貝詩
</t>
    </r>
    <r>
      <rPr>
        <sz val="12"/>
        <color theme="1"/>
        <rFont val="Times New Roman"/>
        <family val="1"/>
      </rPr>
      <t>LPS</t>
    </r>
  </si>
  <si>
    <r>
      <rPr>
        <sz val="12"/>
        <color theme="1"/>
        <rFont val="細明體"/>
        <family val="3"/>
        <charset val="136"/>
      </rPr>
      <t>李智康</t>
    </r>
    <r>
      <rPr>
        <sz val="12"/>
        <color theme="1"/>
        <rFont val="Times New Roman"/>
        <family val="1"/>
      </rPr>
      <t>LCHO</t>
    </r>
  </si>
  <si>
    <r>
      <rPr>
        <sz val="12"/>
        <color theme="1"/>
        <rFont val="細明體"/>
        <family val="3"/>
        <charset val="136"/>
      </rPr>
      <t>李智康</t>
    </r>
    <r>
      <rPr>
        <sz val="12"/>
        <color theme="1"/>
        <rFont val="Times New Roman"/>
        <family val="1"/>
      </rPr>
      <t>LCHO</t>
    </r>
  </si>
  <si>
    <t>10:30-11:30</t>
  </si>
  <si>
    <t>BAFS I</t>
  </si>
  <si>
    <r>
      <rPr>
        <sz val="12"/>
        <color theme="1"/>
        <rFont val="細明體"/>
        <family val="3"/>
        <charset val="136"/>
      </rPr>
      <t>李智康</t>
    </r>
    <r>
      <rPr>
        <sz val="12"/>
        <color theme="1"/>
        <rFont val="Times New Roman"/>
        <family val="1"/>
      </rPr>
      <t>LCHO</t>
    </r>
  </si>
  <si>
    <r>
      <rPr>
        <sz val="12"/>
        <color theme="1"/>
        <rFont val="新細明體"/>
        <family val="1"/>
        <charset val="136"/>
      </rPr>
      <t xml:space="preserve">李彩鳳
</t>
    </r>
    <r>
      <rPr>
        <sz val="12"/>
        <color theme="1"/>
        <rFont val="Times New Roman"/>
        <family val="1"/>
      </rPr>
      <t>LCF</t>
    </r>
  </si>
  <si>
    <r>
      <rPr>
        <sz val="12"/>
        <color theme="1"/>
        <rFont val="新細明體"/>
        <family val="1"/>
        <charset val="136"/>
      </rPr>
      <t xml:space="preserve">李彩鳳
</t>
    </r>
    <r>
      <rPr>
        <sz val="12"/>
        <color theme="1"/>
        <rFont val="Times New Roman"/>
        <family val="1"/>
      </rPr>
      <t>LCF</t>
    </r>
  </si>
  <si>
    <t>10:00-11:30</t>
  </si>
  <si>
    <r>
      <rPr>
        <sz val="12"/>
        <color theme="1"/>
        <rFont val="新細明體"/>
        <family val="1"/>
        <charset val="136"/>
      </rPr>
      <t xml:space="preserve">李彩鳳
</t>
    </r>
    <r>
      <rPr>
        <sz val="12"/>
        <color theme="1"/>
        <rFont val="Times New Roman"/>
        <family val="1"/>
      </rPr>
      <t>LCF</t>
    </r>
  </si>
  <si>
    <t>HEC</t>
  </si>
  <si>
    <t>HE1</t>
  </si>
  <si>
    <r>
      <rPr>
        <sz val="12"/>
        <color theme="1"/>
        <rFont val="新細明體"/>
        <family val="1"/>
        <charset val="136"/>
      </rPr>
      <t xml:space="preserve">梁凱茵
</t>
    </r>
    <r>
      <rPr>
        <sz val="12"/>
        <color theme="1"/>
        <rFont val="Times New Roman"/>
        <family val="1"/>
      </rPr>
      <t>LHY</t>
    </r>
  </si>
  <si>
    <r>
      <rPr>
        <sz val="12"/>
        <color theme="1"/>
        <rFont val="新細明體"/>
        <family val="1"/>
        <charset val="136"/>
      </rPr>
      <t xml:space="preserve">梁凱茵
</t>
    </r>
    <r>
      <rPr>
        <sz val="12"/>
        <color theme="1"/>
        <rFont val="Times New Roman"/>
        <family val="1"/>
      </rPr>
      <t>LHY</t>
    </r>
  </si>
  <si>
    <r>
      <rPr>
        <sz val="12"/>
        <color theme="1"/>
        <rFont val="新細明體"/>
        <family val="1"/>
        <charset val="136"/>
      </rPr>
      <t xml:space="preserve">梁凱茵
</t>
    </r>
    <r>
      <rPr>
        <sz val="12"/>
        <color theme="1"/>
        <rFont val="Times New Roman"/>
        <family val="1"/>
      </rPr>
      <t>LHY</t>
    </r>
  </si>
  <si>
    <r>
      <rPr>
        <sz val="12"/>
        <color theme="1"/>
        <rFont val="新細明體"/>
        <family val="1"/>
        <charset val="136"/>
      </rPr>
      <t xml:space="preserve">梁虹
</t>
    </r>
    <r>
      <rPr>
        <sz val="12"/>
        <color theme="1"/>
        <rFont val="Times New Roman"/>
        <family val="1"/>
      </rPr>
      <t>LH</t>
    </r>
  </si>
  <si>
    <r>
      <rPr>
        <sz val="12"/>
        <color theme="1"/>
        <rFont val="新細明體"/>
        <family val="1"/>
        <charset val="136"/>
      </rPr>
      <t xml:space="preserve">梁虹
</t>
    </r>
    <r>
      <rPr>
        <sz val="12"/>
        <color theme="1"/>
        <rFont val="Times New Roman"/>
        <family val="1"/>
      </rPr>
      <t>LH</t>
    </r>
  </si>
  <si>
    <t>11:15-12:45</t>
  </si>
  <si>
    <r>
      <rPr>
        <sz val="12"/>
        <color theme="1"/>
        <rFont val="新細明體"/>
        <family val="1"/>
        <charset val="136"/>
      </rPr>
      <t>中文</t>
    </r>
    <r>
      <rPr>
        <sz val="12"/>
        <color theme="1"/>
        <rFont val="Times New Roman"/>
        <family val="1"/>
      </rPr>
      <t>I (</t>
    </r>
    <r>
      <rPr>
        <sz val="12"/>
        <color theme="1"/>
        <rFont val="細明體"/>
        <family val="3"/>
        <charset val="136"/>
      </rPr>
      <t>閱讀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</si>
  <si>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新細明體"/>
        <family val="1"/>
        <charset val="136"/>
      </rPr>
      <t xml:space="preserve">梁虹
</t>
    </r>
    <r>
      <rPr>
        <sz val="12"/>
        <color theme="1"/>
        <rFont val="Times New Roman"/>
        <family val="1"/>
      </rPr>
      <t>LH</t>
    </r>
  </si>
  <si>
    <t>11:15-12:05</t>
  </si>
  <si>
    <t>中文 IV (說話)</t>
  </si>
  <si>
    <r>
      <rPr>
        <sz val="12"/>
        <color theme="1"/>
        <rFont val="新細明體"/>
        <family val="1"/>
        <charset val="136"/>
      </rPr>
      <t xml:space="preserve">梁穗蓓
</t>
    </r>
    <r>
      <rPr>
        <sz val="12"/>
        <color theme="1"/>
        <rFont val="Times New Roman"/>
        <family val="1"/>
      </rPr>
      <t>LSP</t>
    </r>
  </si>
  <si>
    <r>
      <rPr>
        <sz val="12"/>
        <color theme="1"/>
        <rFont val="新細明體"/>
        <family val="1"/>
        <charset val="136"/>
      </rPr>
      <t xml:space="preserve">梁穗蓓
</t>
    </r>
    <r>
      <rPr>
        <sz val="12"/>
        <color theme="1"/>
        <rFont val="Times New Roman"/>
        <family val="1"/>
      </rPr>
      <t>LSP</t>
    </r>
  </si>
  <si>
    <r>
      <rPr>
        <sz val="12"/>
        <color theme="1"/>
        <rFont val="細明體"/>
        <family val="3"/>
        <charset val="136"/>
      </rPr>
      <t>旅款</t>
    </r>
    <r>
      <rPr>
        <sz val="12"/>
        <color theme="1"/>
        <rFont val="Times New Roman"/>
        <family val="1"/>
      </rPr>
      <t>I</t>
    </r>
  </si>
  <si>
    <t>10:15-11:20</t>
  </si>
  <si>
    <r>
      <rPr>
        <sz val="12"/>
        <color theme="1"/>
        <rFont val="新細明體"/>
        <family val="1"/>
        <charset val="136"/>
      </rPr>
      <t xml:space="preserve">梁穗蓓
</t>
    </r>
    <r>
      <rPr>
        <sz val="12"/>
        <color theme="1"/>
        <rFont val="Times New Roman"/>
        <family val="1"/>
      </rPr>
      <t>LSP</t>
    </r>
  </si>
  <si>
    <r>
      <rPr>
        <sz val="12"/>
        <color theme="1"/>
        <rFont val="新細明體"/>
        <family val="1"/>
        <charset val="136"/>
      </rPr>
      <t>梁善志</t>
    </r>
    <r>
      <rPr>
        <sz val="12"/>
        <color theme="1"/>
        <rFont val="Times New Roman"/>
        <family val="1"/>
      </rPr>
      <t xml:space="preserve"> LSC</t>
    </r>
  </si>
  <si>
    <r>
      <rPr>
        <sz val="12"/>
        <color theme="1"/>
        <rFont val="新細明體"/>
        <family val="1"/>
        <charset val="136"/>
      </rPr>
      <t>梁善志</t>
    </r>
    <r>
      <rPr>
        <sz val="12"/>
        <color theme="1"/>
        <rFont val="Times New Roman"/>
        <family val="1"/>
      </rPr>
      <t xml:space="preserve"> LSC</t>
    </r>
  </si>
  <si>
    <t>LFED</t>
  </si>
  <si>
    <r>
      <rPr>
        <sz val="12"/>
        <color theme="1"/>
        <rFont val="新細明體"/>
        <family val="1"/>
        <charset val="136"/>
      </rPr>
      <t>梁善志</t>
    </r>
    <r>
      <rPr>
        <sz val="12"/>
        <color theme="1"/>
        <rFont val="Times New Roman"/>
        <family val="1"/>
      </rPr>
      <t xml:space="preserve"> LSC</t>
    </r>
  </si>
  <si>
    <r>
      <rPr>
        <sz val="12"/>
        <color theme="1"/>
        <rFont val="新細明體"/>
        <family val="1"/>
        <charset val="136"/>
      </rPr>
      <t xml:space="preserve">廖勇哲
</t>
    </r>
    <r>
      <rPr>
        <sz val="12"/>
        <color theme="1"/>
        <rFont val="Times New Roman"/>
        <family val="1"/>
      </rPr>
      <t>LYCI</t>
    </r>
  </si>
  <si>
    <r>
      <rPr>
        <sz val="12"/>
        <color theme="1"/>
        <rFont val="新細明體"/>
        <family val="1"/>
        <charset val="136"/>
      </rPr>
      <t xml:space="preserve">廖勇哲
</t>
    </r>
    <r>
      <rPr>
        <sz val="12"/>
        <color theme="1"/>
        <rFont val="Times New Roman"/>
        <family val="1"/>
      </rPr>
      <t>LYCI</t>
    </r>
  </si>
  <si>
    <t>11:15 -11:50</t>
  </si>
  <si>
    <t>SCJ</t>
  </si>
  <si>
    <t>IS1</t>
  </si>
  <si>
    <r>
      <rPr>
        <sz val="12"/>
        <color theme="1"/>
        <rFont val="新細明體"/>
        <family val="1"/>
        <charset val="136"/>
      </rPr>
      <t xml:space="preserve">廖勇哲
</t>
    </r>
    <r>
      <rPr>
        <sz val="12"/>
        <color theme="1"/>
        <rFont val="Times New Roman"/>
        <family val="1"/>
      </rPr>
      <t>LYCI</t>
    </r>
  </si>
  <si>
    <t>10:00-11:00</t>
  </si>
  <si>
    <t>中文II (寫作)</t>
  </si>
  <si>
    <r>
      <rPr>
        <sz val="12"/>
        <color theme="1"/>
        <rFont val="新細明體"/>
        <family val="1"/>
        <charset val="136"/>
      </rPr>
      <t xml:space="preserve">盧彥霖
</t>
    </r>
    <r>
      <rPr>
        <sz val="12"/>
        <color theme="1"/>
        <rFont val="Times New Roman"/>
        <family val="1"/>
      </rPr>
      <t>LYL</t>
    </r>
  </si>
  <si>
    <r>
      <rPr>
        <sz val="12"/>
        <color theme="1"/>
        <rFont val="新細明體"/>
        <family val="1"/>
        <charset val="136"/>
      </rPr>
      <t xml:space="preserve">盧彥霖
</t>
    </r>
    <r>
      <rPr>
        <sz val="12"/>
        <color theme="1"/>
        <rFont val="Times New Roman"/>
        <family val="1"/>
      </rPr>
      <t>LYL</t>
    </r>
  </si>
  <si>
    <r>
      <rPr>
        <sz val="12"/>
        <color theme="1"/>
        <rFont val="新細明體"/>
        <family val="1"/>
        <charset val="136"/>
      </rPr>
      <t xml:space="preserve">盧彥霖
</t>
    </r>
    <r>
      <rPr>
        <sz val="12"/>
        <color theme="1"/>
        <rFont val="Times New Roman"/>
        <family val="1"/>
      </rPr>
      <t>LYL</t>
    </r>
  </si>
  <si>
    <r>
      <rPr>
        <sz val="12"/>
        <color theme="1"/>
        <rFont val="細明體"/>
        <family val="3"/>
        <charset val="136"/>
      </rPr>
      <t>呂振斌</t>
    </r>
    <r>
      <rPr>
        <sz val="12"/>
        <color theme="1"/>
        <rFont val="Times New Roman"/>
        <family val="1"/>
      </rPr>
      <t>LCP</t>
    </r>
  </si>
  <si>
    <r>
      <rPr>
        <sz val="12"/>
        <color theme="1"/>
        <rFont val="細明體"/>
        <family val="3"/>
        <charset val="136"/>
      </rPr>
      <t>呂振斌</t>
    </r>
    <r>
      <rPr>
        <sz val="12"/>
        <color theme="1"/>
        <rFont val="Times New Roman"/>
        <family val="1"/>
      </rPr>
      <t>LCP</t>
    </r>
  </si>
  <si>
    <r>
      <rPr>
        <sz val="12"/>
        <color theme="1"/>
        <rFont val="細明體"/>
        <family val="3"/>
        <charset val="136"/>
      </rPr>
      <t>呂振斌</t>
    </r>
    <r>
      <rPr>
        <sz val="12"/>
        <color theme="1"/>
        <rFont val="Times New Roman"/>
        <family val="1"/>
      </rPr>
      <t>LCP</t>
    </r>
  </si>
  <si>
    <r>
      <rPr>
        <sz val="12"/>
        <color theme="1"/>
        <rFont val="新細明體"/>
        <family val="1"/>
        <charset val="136"/>
      </rPr>
      <t>麥嘉怡</t>
    </r>
    <r>
      <rPr>
        <sz val="12"/>
        <color theme="1"/>
        <rFont val="Times New Roman"/>
        <family val="1"/>
      </rPr>
      <t xml:space="preserve"> MKAY</t>
    </r>
  </si>
  <si>
    <r>
      <rPr>
        <sz val="12"/>
        <color theme="1"/>
        <rFont val="新細明體"/>
        <family val="1"/>
        <charset val="136"/>
      </rPr>
      <t>麥嘉怡</t>
    </r>
    <r>
      <rPr>
        <sz val="12"/>
        <color theme="1"/>
        <rFont val="Times New Roman"/>
        <family val="1"/>
      </rPr>
      <t xml:space="preserve"> MKAY</t>
    </r>
  </si>
  <si>
    <t>10:15-12:45</t>
  </si>
  <si>
    <t>10:30-11:20</t>
  </si>
  <si>
    <r>
      <rPr>
        <sz val="12"/>
        <color theme="1"/>
        <rFont val="新細明體"/>
        <family val="1"/>
        <charset val="136"/>
      </rPr>
      <t>麥嘉怡</t>
    </r>
    <r>
      <rPr>
        <sz val="12"/>
        <color theme="1"/>
        <rFont val="Times New Roman"/>
        <family val="1"/>
      </rPr>
      <t xml:space="preserve"> MKAY</t>
    </r>
  </si>
  <si>
    <r>
      <rPr>
        <sz val="12"/>
        <color theme="1"/>
        <rFont val="新細明體"/>
        <family val="1"/>
        <charset val="136"/>
      </rPr>
      <t>蒙海山</t>
    </r>
    <r>
      <rPr>
        <sz val="12"/>
        <color theme="1"/>
        <rFont val="Times New Roman"/>
        <family val="1"/>
      </rPr>
      <t xml:space="preserve"> MHS</t>
    </r>
  </si>
  <si>
    <r>
      <rPr>
        <sz val="12"/>
        <color theme="1"/>
        <rFont val="新細明體"/>
        <family val="1"/>
        <charset val="136"/>
      </rPr>
      <t>蒙海山</t>
    </r>
    <r>
      <rPr>
        <sz val="12"/>
        <color theme="1"/>
        <rFont val="Times New Roman"/>
        <family val="1"/>
      </rPr>
      <t xml:space="preserve"> MHS</t>
    </r>
  </si>
  <si>
    <r>
      <rPr>
        <sz val="12"/>
        <color theme="1"/>
        <rFont val="新細明體"/>
        <family val="1"/>
        <charset val="136"/>
      </rPr>
      <t>蒙海山</t>
    </r>
    <r>
      <rPr>
        <sz val="12"/>
        <color theme="1"/>
        <rFont val="Times New Roman"/>
        <family val="1"/>
      </rPr>
      <t xml:space="preserve"> MHS</t>
    </r>
  </si>
  <si>
    <r>
      <rPr>
        <sz val="12"/>
        <color theme="1"/>
        <rFont val="新細明體"/>
        <family val="1"/>
        <charset val="136"/>
      </rPr>
      <t>伍漢興</t>
    </r>
    <r>
      <rPr>
        <sz val="12"/>
        <color theme="1"/>
        <rFont val="Times New Roman"/>
        <family val="1"/>
      </rPr>
      <t xml:space="preserve"> NHH</t>
    </r>
  </si>
  <si>
    <r>
      <rPr>
        <sz val="12"/>
        <color theme="1"/>
        <rFont val="新細明體"/>
        <family val="1"/>
        <charset val="136"/>
      </rPr>
      <t>伍漢興</t>
    </r>
    <r>
      <rPr>
        <sz val="12"/>
        <color theme="1"/>
        <rFont val="Times New Roman"/>
        <family val="1"/>
      </rPr>
      <t xml:space="preserve"> NHH</t>
    </r>
  </si>
  <si>
    <t>5E</t>
  </si>
  <si>
    <r>
      <rPr>
        <sz val="12"/>
        <color theme="1"/>
        <rFont val="新細明體"/>
        <family val="1"/>
        <charset val="136"/>
      </rPr>
      <t>伍漢興</t>
    </r>
    <r>
      <rPr>
        <sz val="12"/>
        <color theme="1"/>
        <rFont val="Times New Roman"/>
        <family val="1"/>
      </rPr>
      <t xml:space="preserve"> NHH</t>
    </r>
  </si>
  <si>
    <r>
      <rPr>
        <sz val="12"/>
        <color theme="1"/>
        <rFont val="新細明體"/>
        <family val="1"/>
        <charset val="136"/>
      </rPr>
      <t>伍艷芬</t>
    </r>
    <r>
      <rPr>
        <sz val="12"/>
        <color theme="1"/>
        <rFont val="Times New Roman"/>
        <family val="1"/>
      </rPr>
      <t xml:space="preserve"> NIF</t>
    </r>
  </si>
  <si>
    <r>
      <rPr>
        <sz val="12"/>
        <color theme="1"/>
        <rFont val="新細明體"/>
        <family val="1"/>
        <charset val="136"/>
      </rPr>
      <t>伍艷芬</t>
    </r>
    <r>
      <rPr>
        <sz val="12"/>
        <color theme="1"/>
        <rFont val="Times New Roman"/>
        <family val="1"/>
      </rPr>
      <t xml:space="preserve"> NIF</t>
    </r>
  </si>
  <si>
    <r>
      <rPr>
        <sz val="12"/>
        <color theme="1"/>
        <rFont val="新細明體"/>
        <family val="1"/>
        <charset val="136"/>
      </rPr>
      <t>伍艷芬</t>
    </r>
    <r>
      <rPr>
        <sz val="12"/>
        <color theme="1"/>
        <rFont val="Times New Roman"/>
        <family val="1"/>
      </rPr>
      <t xml:space="preserve"> NIF</t>
    </r>
  </si>
  <si>
    <r>
      <rPr>
        <sz val="12"/>
        <color theme="1"/>
        <rFont val="新細明體"/>
        <family val="1"/>
        <charset val="136"/>
      </rPr>
      <t>吳穎妍</t>
    </r>
    <r>
      <rPr>
        <sz val="12"/>
        <color theme="1"/>
        <rFont val="Times New Roman"/>
        <family val="1"/>
      </rPr>
      <t>NWYI</t>
    </r>
  </si>
  <si>
    <r>
      <rPr>
        <sz val="12"/>
        <color theme="1"/>
        <rFont val="新細明體"/>
        <family val="1"/>
        <charset val="136"/>
      </rPr>
      <t>吳穎妍</t>
    </r>
    <r>
      <rPr>
        <sz val="12"/>
        <color theme="1"/>
        <rFont val="Times New Roman"/>
        <family val="1"/>
      </rPr>
      <t>NWYI</t>
    </r>
  </si>
  <si>
    <t>12:05-13:05</t>
  </si>
  <si>
    <r>
      <rPr>
        <sz val="12"/>
        <color theme="1"/>
        <rFont val="新細明體"/>
        <family val="1"/>
        <charset val="136"/>
      </rPr>
      <t>吳穎妍</t>
    </r>
    <r>
      <rPr>
        <sz val="12"/>
        <color theme="1"/>
        <rFont val="Times New Roman"/>
        <family val="1"/>
      </rPr>
      <t>NWYI</t>
    </r>
  </si>
  <si>
    <t>11:30-12:10</t>
  </si>
  <si>
    <r>
      <rPr>
        <sz val="12"/>
        <color theme="1"/>
        <rFont val="新細明體"/>
        <family val="1"/>
        <charset val="136"/>
      </rPr>
      <t>吳毓錦</t>
    </r>
    <r>
      <rPr>
        <sz val="12"/>
        <color theme="1"/>
        <rFont val="Times New Roman"/>
        <family val="1"/>
      </rPr>
      <t xml:space="preserve"> NYK</t>
    </r>
  </si>
  <si>
    <r>
      <rPr>
        <sz val="12"/>
        <color theme="1"/>
        <rFont val="新細明體"/>
        <family val="1"/>
        <charset val="136"/>
      </rPr>
      <t>吳毓錦</t>
    </r>
    <r>
      <rPr>
        <sz val="12"/>
        <color theme="1"/>
        <rFont val="Times New Roman"/>
        <family val="1"/>
      </rPr>
      <t xml:space="preserve"> NYK</t>
    </r>
  </si>
  <si>
    <r>
      <rPr>
        <sz val="12"/>
        <color theme="1"/>
        <rFont val="新細明體"/>
        <family val="1"/>
        <charset val="136"/>
      </rPr>
      <t>吳毓錦</t>
    </r>
    <r>
      <rPr>
        <sz val="12"/>
        <color theme="1"/>
        <rFont val="Times New Roman"/>
        <family val="1"/>
      </rPr>
      <t xml:space="preserve"> NYK</t>
    </r>
  </si>
  <si>
    <r>
      <rPr>
        <sz val="12"/>
        <color theme="1"/>
        <rFont val="新細明體"/>
        <family val="1"/>
        <charset val="136"/>
      </rPr>
      <t>吳少偉</t>
    </r>
    <r>
      <rPr>
        <sz val="12"/>
        <color theme="1"/>
        <rFont val="Times New Roman"/>
        <family val="1"/>
      </rPr>
      <t xml:space="preserve"> NSW</t>
    </r>
  </si>
  <si>
    <r>
      <rPr>
        <sz val="12"/>
        <color theme="1"/>
        <rFont val="新細明體"/>
        <family val="1"/>
        <charset val="136"/>
      </rPr>
      <t>吳少偉</t>
    </r>
    <r>
      <rPr>
        <sz val="12"/>
        <color theme="1"/>
        <rFont val="Times New Roman"/>
        <family val="1"/>
      </rPr>
      <t xml:space="preserve"> NSW</t>
    </r>
  </si>
  <si>
    <t>普通話</t>
  </si>
  <si>
    <r>
      <rPr>
        <sz val="12"/>
        <color theme="1"/>
        <rFont val="新細明體"/>
        <family val="1"/>
        <charset val="136"/>
      </rPr>
      <t>吳少偉</t>
    </r>
    <r>
      <rPr>
        <sz val="12"/>
        <color theme="1"/>
        <rFont val="Times New Roman"/>
        <family val="1"/>
      </rPr>
      <t xml:space="preserve"> NSW</t>
    </r>
  </si>
  <si>
    <r>
      <rPr>
        <sz val="12"/>
        <color theme="1"/>
        <rFont val="新細明體"/>
        <family val="1"/>
        <charset val="136"/>
      </rPr>
      <t>柯遵蔚</t>
    </r>
    <r>
      <rPr>
        <sz val="12"/>
        <color theme="1"/>
        <rFont val="Times New Roman"/>
        <family val="1"/>
      </rPr>
      <t xml:space="preserve"> OCW</t>
    </r>
  </si>
  <si>
    <r>
      <rPr>
        <sz val="12"/>
        <color theme="1"/>
        <rFont val="新細明體"/>
        <family val="1"/>
        <charset val="136"/>
      </rPr>
      <t>柯遵蔚</t>
    </r>
    <r>
      <rPr>
        <sz val="12"/>
        <color theme="1"/>
        <rFont val="Times New Roman"/>
        <family val="1"/>
      </rPr>
      <t xml:space="preserve"> OCW</t>
    </r>
  </si>
  <si>
    <r>
      <rPr>
        <sz val="12"/>
        <color theme="1"/>
        <rFont val="新細明體"/>
        <family val="1"/>
        <charset val="136"/>
      </rPr>
      <t>柯遵蔚</t>
    </r>
    <r>
      <rPr>
        <sz val="12"/>
        <color theme="1"/>
        <rFont val="Times New Roman"/>
        <family val="1"/>
      </rPr>
      <t xml:space="preserve"> OCW</t>
    </r>
  </si>
  <si>
    <r>
      <rPr>
        <sz val="12"/>
        <color theme="1"/>
        <rFont val="新細明體"/>
        <family val="1"/>
        <charset val="136"/>
      </rPr>
      <t xml:space="preserve">薛惠賢
</t>
    </r>
    <r>
      <rPr>
        <sz val="12"/>
        <color theme="1"/>
        <rFont val="Times New Roman"/>
        <family val="1"/>
      </rPr>
      <t>SWY</t>
    </r>
  </si>
  <si>
    <r>
      <rPr>
        <sz val="12"/>
        <color theme="1"/>
        <rFont val="新細明體"/>
        <family val="1"/>
        <charset val="136"/>
      </rPr>
      <t xml:space="preserve">薛惠賢
</t>
    </r>
    <r>
      <rPr>
        <sz val="12"/>
        <color theme="1"/>
        <rFont val="Times New Roman"/>
        <family val="1"/>
      </rPr>
      <t>SWY</t>
    </r>
  </si>
  <si>
    <t>5ABCD</t>
  </si>
  <si>
    <r>
      <rPr>
        <sz val="12"/>
        <color theme="1"/>
        <rFont val="新細明體"/>
        <family val="1"/>
        <charset val="136"/>
      </rPr>
      <t xml:space="preserve">薛惠賢
</t>
    </r>
    <r>
      <rPr>
        <sz val="12"/>
        <color theme="1"/>
        <rFont val="Times New Roman"/>
        <family val="1"/>
      </rPr>
      <t>SWY</t>
    </r>
  </si>
  <si>
    <r>
      <rPr>
        <sz val="12"/>
        <color theme="1"/>
        <rFont val="新細明體"/>
        <family val="1"/>
        <charset val="136"/>
      </rPr>
      <t xml:space="preserve">蘇佩雯
</t>
    </r>
    <r>
      <rPr>
        <sz val="12"/>
        <color theme="1"/>
        <rFont val="Times New Roman"/>
        <family val="1"/>
      </rPr>
      <t>SPM</t>
    </r>
  </si>
  <si>
    <r>
      <rPr>
        <sz val="12"/>
        <color theme="1"/>
        <rFont val="新細明體"/>
        <family val="1"/>
        <charset val="136"/>
      </rPr>
      <t xml:space="preserve">蘇佩雯
</t>
    </r>
    <r>
      <rPr>
        <sz val="12"/>
        <color theme="1"/>
        <rFont val="Times New Roman"/>
        <family val="1"/>
      </rPr>
      <t>SPM</t>
    </r>
  </si>
  <si>
    <r>
      <rPr>
        <sz val="12"/>
        <color theme="1"/>
        <rFont val="新細明體"/>
        <family val="1"/>
        <charset val="136"/>
      </rPr>
      <t xml:space="preserve">蘇佩雯
</t>
    </r>
    <r>
      <rPr>
        <sz val="12"/>
        <color theme="1"/>
        <rFont val="Times New Roman"/>
        <family val="1"/>
      </rPr>
      <t>SPM</t>
    </r>
  </si>
  <si>
    <r>
      <rPr>
        <sz val="12"/>
        <color theme="1"/>
        <rFont val="細明體"/>
        <family val="3"/>
        <charset val="136"/>
      </rPr>
      <t>施婉暉</t>
    </r>
    <r>
      <rPr>
        <sz val="12"/>
        <color theme="1"/>
        <rFont val="Times New Roman"/>
        <family val="1"/>
      </rPr>
      <t>SYF</t>
    </r>
  </si>
  <si>
    <r>
      <rPr>
        <sz val="12"/>
        <color theme="1"/>
        <rFont val="細明體"/>
        <family val="3"/>
        <charset val="136"/>
      </rPr>
      <t>施婉暉</t>
    </r>
    <r>
      <rPr>
        <sz val="12"/>
        <color theme="1"/>
        <rFont val="Times New Roman"/>
        <family val="1"/>
      </rPr>
      <t>SYF</t>
    </r>
  </si>
  <si>
    <r>
      <rPr>
        <sz val="12"/>
        <color theme="1"/>
        <rFont val="細明體"/>
        <family val="3"/>
        <charset val="136"/>
      </rPr>
      <t>施婉暉</t>
    </r>
    <r>
      <rPr>
        <sz val="12"/>
        <color theme="1"/>
        <rFont val="Times New Roman"/>
        <family val="1"/>
      </rPr>
      <t>SYF</t>
    </r>
  </si>
  <si>
    <r>
      <rPr>
        <sz val="12"/>
        <color theme="1"/>
        <rFont val="新細明體"/>
        <family val="1"/>
        <charset val="136"/>
      </rPr>
      <t xml:space="preserve">譚淑維
</t>
    </r>
    <r>
      <rPr>
        <sz val="12"/>
        <color theme="1"/>
        <rFont val="Times New Roman"/>
        <family val="1"/>
      </rPr>
      <t>TSW</t>
    </r>
  </si>
  <si>
    <r>
      <rPr>
        <sz val="12"/>
        <color theme="1"/>
        <rFont val="新細明體"/>
        <family val="1"/>
        <charset val="136"/>
      </rPr>
      <t xml:space="preserve">譚淑維
</t>
    </r>
    <r>
      <rPr>
        <sz val="12"/>
        <color theme="1"/>
        <rFont val="Times New Roman"/>
        <family val="1"/>
      </rPr>
      <t>TSW</t>
    </r>
  </si>
  <si>
    <r>
      <rPr>
        <sz val="12"/>
        <color theme="1"/>
        <rFont val="新細明體"/>
        <family val="1"/>
        <charset val="136"/>
      </rPr>
      <t xml:space="preserve">譚淑維
</t>
    </r>
    <r>
      <rPr>
        <sz val="12"/>
        <color theme="1"/>
        <rFont val="Times New Roman"/>
        <family val="1"/>
      </rPr>
      <t>TSW</t>
    </r>
  </si>
  <si>
    <r>
      <rPr>
        <sz val="12"/>
        <color theme="1"/>
        <rFont val="新細明體"/>
        <family val="1"/>
        <charset val="136"/>
      </rPr>
      <t xml:space="preserve">譚少英
</t>
    </r>
    <r>
      <rPr>
        <sz val="12"/>
        <color theme="1"/>
        <rFont val="Times New Roman"/>
        <family val="1"/>
      </rPr>
      <t>TSY</t>
    </r>
  </si>
  <si>
    <r>
      <rPr>
        <sz val="12"/>
        <color theme="1"/>
        <rFont val="新細明體"/>
        <family val="1"/>
        <charset val="136"/>
      </rPr>
      <t xml:space="preserve">譚少英
</t>
    </r>
    <r>
      <rPr>
        <sz val="12"/>
        <color theme="1"/>
        <rFont val="Times New Roman"/>
        <family val="1"/>
      </rPr>
      <t>TSY</t>
    </r>
  </si>
  <si>
    <r>
      <rPr>
        <sz val="12"/>
        <color theme="1"/>
        <rFont val="新細明體"/>
        <family val="1"/>
        <charset val="136"/>
      </rPr>
      <t xml:space="preserve">譚少英
</t>
    </r>
    <r>
      <rPr>
        <sz val="12"/>
        <color theme="1"/>
        <rFont val="Times New Roman"/>
        <family val="1"/>
      </rPr>
      <t>TSY</t>
    </r>
  </si>
  <si>
    <r>
      <rPr>
        <sz val="12"/>
        <color theme="1"/>
        <rFont val="新細明體"/>
        <family val="1"/>
        <charset val="136"/>
      </rPr>
      <t xml:space="preserve">唐耀豐
</t>
    </r>
    <r>
      <rPr>
        <sz val="12"/>
        <color theme="1"/>
        <rFont val="Times New Roman"/>
        <family val="1"/>
      </rPr>
      <t>TYF</t>
    </r>
  </si>
  <si>
    <r>
      <rPr>
        <sz val="12"/>
        <color theme="1"/>
        <rFont val="新細明體"/>
        <family val="1"/>
        <charset val="136"/>
      </rPr>
      <t xml:space="preserve">唐耀豐
</t>
    </r>
    <r>
      <rPr>
        <sz val="12"/>
        <color theme="1"/>
        <rFont val="Times New Roman"/>
        <family val="1"/>
      </rPr>
      <t>TYF</t>
    </r>
  </si>
  <si>
    <r>
      <rPr>
        <sz val="12"/>
        <color theme="1"/>
        <rFont val="新細明體"/>
        <family val="1"/>
        <charset val="136"/>
      </rPr>
      <t xml:space="preserve">唐耀豐
</t>
    </r>
    <r>
      <rPr>
        <sz val="12"/>
        <color theme="1"/>
        <rFont val="Times New Roman"/>
        <family val="1"/>
      </rPr>
      <t>TYF</t>
    </r>
  </si>
  <si>
    <r>
      <rPr>
        <sz val="12"/>
        <color theme="1"/>
        <rFont val="新細明體"/>
        <family val="1"/>
        <charset val="136"/>
      </rPr>
      <t>衛保漢</t>
    </r>
    <r>
      <rPr>
        <sz val="12"/>
        <color theme="1"/>
        <rFont val="Times New Roman"/>
        <family val="1"/>
      </rPr>
      <t xml:space="preserve"> WPH</t>
    </r>
  </si>
  <si>
    <r>
      <rPr>
        <sz val="12"/>
        <color theme="1"/>
        <rFont val="新細明體"/>
        <family val="1"/>
        <charset val="136"/>
      </rPr>
      <t>衛保漢</t>
    </r>
    <r>
      <rPr>
        <sz val="12"/>
        <color theme="1"/>
        <rFont val="Times New Roman"/>
        <family val="1"/>
      </rPr>
      <t xml:space="preserve"> WPH</t>
    </r>
  </si>
  <si>
    <r>
      <rPr>
        <sz val="12"/>
        <color theme="1"/>
        <rFont val="新細明體"/>
        <family val="1"/>
        <charset val="136"/>
      </rPr>
      <t>衛保漢</t>
    </r>
    <r>
      <rPr>
        <sz val="12"/>
        <color theme="1"/>
        <rFont val="Times New Roman"/>
        <family val="1"/>
      </rPr>
      <t xml:space="preserve"> WPH</t>
    </r>
  </si>
  <si>
    <r>
      <rPr>
        <sz val="12"/>
        <color theme="1"/>
        <rFont val="新細明體"/>
        <family val="1"/>
        <charset val="136"/>
      </rPr>
      <t xml:space="preserve">黃銘純
</t>
    </r>
    <r>
      <rPr>
        <sz val="12"/>
        <color theme="1"/>
        <rFont val="Times New Roman"/>
        <family val="1"/>
      </rPr>
      <t>WMS</t>
    </r>
  </si>
  <si>
    <r>
      <rPr>
        <sz val="12"/>
        <color theme="1"/>
        <rFont val="新細明體"/>
        <family val="1"/>
        <charset val="136"/>
      </rPr>
      <t xml:space="preserve">黃銘純
</t>
    </r>
    <r>
      <rPr>
        <sz val="12"/>
        <color theme="1"/>
        <rFont val="Times New Roman"/>
        <family val="1"/>
      </rPr>
      <t>WMS</t>
    </r>
  </si>
  <si>
    <t>9:45-11:35</t>
  </si>
  <si>
    <r>
      <rPr>
        <sz val="12"/>
        <color theme="1"/>
        <rFont val="新細明體"/>
        <family val="1"/>
        <charset val="136"/>
      </rPr>
      <t xml:space="preserve">黃銘純
</t>
    </r>
    <r>
      <rPr>
        <sz val="12"/>
        <color theme="1"/>
        <rFont val="Times New Roman"/>
        <family val="1"/>
      </rPr>
      <t>WMS</t>
    </r>
  </si>
  <si>
    <r>
      <rPr>
        <sz val="12"/>
        <color theme="1"/>
        <rFont val="新細明體"/>
        <family val="1"/>
        <charset val="136"/>
      </rPr>
      <t xml:space="preserve">黃慧燕
</t>
    </r>
    <r>
      <rPr>
        <sz val="12"/>
        <color theme="1"/>
        <rFont val="Times New Roman"/>
        <family val="1"/>
      </rPr>
      <t>WWY</t>
    </r>
  </si>
  <si>
    <r>
      <rPr>
        <sz val="12"/>
        <color theme="1"/>
        <rFont val="新細明體"/>
        <family val="1"/>
        <charset val="136"/>
      </rPr>
      <t xml:space="preserve">黃慧燕
</t>
    </r>
    <r>
      <rPr>
        <sz val="12"/>
        <color theme="1"/>
        <rFont val="Times New Roman"/>
        <family val="1"/>
      </rPr>
      <t>WWY</t>
    </r>
  </si>
  <si>
    <r>
      <rPr>
        <sz val="12"/>
        <color theme="1"/>
        <rFont val="新細明體"/>
        <family val="1"/>
        <charset val="136"/>
      </rPr>
      <t xml:space="preserve">黃慧燕
</t>
    </r>
    <r>
      <rPr>
        <sz val="12"/>
        <color theme="1"/>
        <rFont val="Times New Roman"/>
        <family val="1"/>
      </rPr>
      <t>WWY</t>
    </r>
  </si>
  <si>
    <r>
      <rPr>
        <sz val="12"/>
        <color theme="1"/>
        <rFont val="新細明體"/>
        <family val="1"/>
        <charset val="136"/>
      </rPr>
      <t xml:space="preserve">黃燕汶
</t>
    </r>
    <r>
      <rPr>
        <sz val="12"/>
        <color theme="1"/>
        <rFont val="Times New Roman"/>
        <family val="1"/>
      </rPr>
      <t>WYM</t>
    </r>
  </si>
  <si>
    <r>
      <rPr>
        <sz val="12"/>
        <color theme="1"/>
        <rFont val="新細明體"/>
        <family val="1"/>
        <charset val="136"/>
      </rPr>
      <t xml:space="preserve">黃燕汶
</t>
    </r>
    <r>
      <rPr>
        <sz val="12"/>
        <color theme="1"/>
        <rFont val="Times New Roman"/>
        <family val="1"/>
      </rPr>
      <t>WYM</t>
    </r>
  </si>
  <si>
    <t>10:30-11:45</t>
  </si>
  <si>
    <r>
      <rPr>
        <sz val="12"/>
        <color theme="1"/>
        <rFont val="細明體"/>
        <family val="3"/>
        <charset val="136"/>
      </rPr>
      <t>旅款</t>
    </r>
    <r>
      <rPr>
        <sz val="12"/>
        <color theme="1"/>
        <rFont val="Times New Roman"/>
        <family val="1"/>
      </rPr>
      <t>II</t>
    </r>
  </si>
  <si>
    <r>
      <rPr>
        <sz val="12"/>
        <color theme="1"/>
        <rFont val="新細明體"/>
        <family val="1"/>
        <charset val="136"/>
      </rPr>
      <t xml:space="preserve">黃燕汶
</t>
    </r>
    <r>
      <rPr>
        <sz val="12"/>
        <color theme="1"/>
        <rFont val="Times New Roman"/>
        <family val="1"/>
      </rPr>
      <t>WYM</t>
    </r>
  </si>
  <si>
    <r>
      <rPr>
        <sz val="12"/>
        <color theme="1"/>
        <rFont val="新細明體"/>
        <family val="1"/>
        <charset val="136"/>
      </rPr>
      <t xml:space="preserve">胡仲詩
</t>
    </r>
    <r>
      <rPr>
        <sz val="12"/>
        <color theme="1"/>
        <rFont val="Times New Roman"/>
        <family val="1"/>
      </rPr>
      <t>WCS</t>
    </r>
  </si>
  <si>
    <r>
      <rPr>
        <sz val="12"/>
        <color theme="1"/>
        <rFont val="新細明體"/>
        <family val="1"/>
        <charset val="136"/>
      </rPr>
      <t xml:space="preserve">胡仲詩
</t>
    </r>
    <r>
      <rPr>
        <sz val="12"/>
        <color theme="1"/>
        <rFont val="Times New Roman"/>
        <family val="1"/>
      </rPr>
      <t>WCS</t>
    </r>
  </si>
  <si>
    <r>
      <rPr>
        <sz val="12"/>
        <color theme="1"/>
        <rFont val="新細明體"/>
        <family val="1"/>
        <charset val="136"/>
      </rPr>
      <t xml:space="preserve">胡仲詩
</t>
    </r>
    <r>
      <rPr>
        <sz val="12"/>
        <color theme="1"/>
        <rFont val="Times New Roman"/>
        <family val="1"/>
      </rPr>
      <t>WCS</t>
    </r>
  </si>
  <si>
    <r>
      <rPr>
        <sz val="12"/>
        <color theme="1"/>
        <rFont val="新細明體"/>
        <family val="1"/>
        <charset val="136"/>
      </rPr>
      <t xml:space="preserve">葉芃辰
</t>
    </r>
    <r>
      <rPr>
        <sz val="12"/>
        <color theme="1"/>
        <rFont val="Times New Roman"/>
        <family val="1"/>
      </rPr>
      <t>YPC</t>
    </r>
  </si>
  <si>
    <r>
      <rPr>
        <sz val="12"/>
        <color theme="1"/>
        <rFont val="新細明體"/>
        <family val="1"/>
        <charset val="136"/>
      </rPr>
      <t xml:space="preserve">葉芃辰
</t>
    </r>
    <r>
      <rPr>
        <sz val="12"/>
        <color theme="1"/>
        <rFont val="Times New Roman"/>
        <family val="1"/>
      </rPr>
      <t>YPC</t>
    </r>
  </si>
  <si>
    <r>
      <rPr>
        <sz val="12"/>
        <color theme="1"/>
        <rFont val="新細明體"/>
        <family val="1"/>
        <charset val="136"/>
      </rPr>
      <t xml:space="preserve">葉芃辰
</t>
    </r>
    <r>
      <rPr>
        <sz val="12"/>
        <color theme="1"/>
        <rFont val="Times New Roman"/>
        <family val="1"/>
      </rPr>
      <t>YPC</t>
    </r>
  </si>
  <si>
    <r>
      <rPr>
        <sz val="12"/>
        <color theme="1"/>
        <rFont val="新細明體"/>
        <family val="1"/>
        <charset val="136"/>
      </rPr>
      <t>楊梓康</t>
    </r>
    <r>
      <rPr>
        <sz val="12"/>
        <color theme="1"/>
        <rFont val="Times New Roman"/>
        <family val="1"/>
      </rPr>
      <t xml:space="preserve"> YTHO</t>
    </r>
  </si>
  <si>
    <r>
      <rPr>
        <sz val="12"/>
        <color theme="1"/>
        <rFont val="新細明體"/>
        <family val="1"/>
        <charset val="136"/>
      </rPr>
      <t>楊梓康</t>
    </r>
    <r>
      <rPr>
        <sz val="12"/>
        <color theme="1"/>
        <rFont val="Times New Roman"/>
        <family val="1"/>
      </rPr>
      <t xml:space="preserve"> YTHO</t>
    </r>
  </si>
  <si>
    <r>
      <rPr>
        <sz val="12"/>
        <color theme="1"/>
        <rFont val="新細明體"/>
        <family val="1"/>
        <charset val="136"/>
      </rPr>
      <t>楊梓康</t>
    </r>
    <r>
      <rPr>
        <sz val="12"/>
        <color theme="1"/>
        <rFont val="Times New Roman"/>
        <family val="1"/>
      </rPr>
      <t xml:space="preserve"> YTHO</t>
    </r>
  </si>
  <si>
    <r>
      <rPr>
        <sz val="12"/>
        <color theme="1"/>
        <rFont val="新細明體"/>
        <family val="1"/>
        <charset val="136"/>
      </rPr>
      <t>梁麗嫦</t>
    </r>
    <r>
      <rPr>
        <sz val="12"/>
        <color theme="1"/>
        <rFont val="Times New Roman"/>
        <family val="1"/>
      </rPr>
      <t xml:space="preserve"> LLS</t>
    </r>
  </si>
  <si>
    <r>
      <rPr>
        <sz val="12"/>
        <color theme="1"/>
        <rFont val="新細明體"/>
        <family val="1"/>
        <charset val="136"/>
      </rPr>
      <t>梁麗嫦</t>
    </r>
    <r>
      <rPr>
        <sz val="12"/>
        <color theme="1"/>
        <rFont val="Times New Roman"/>
        <family val="1"/>
      </rPr>
      <t xml:space="preserve"> LLS</t>
    </r>
  </si>
  <si>
    <t>301, 601</t>
  </si>
  <si>
    <t>301, 501</t>
  </si>
  <si>
    <t>301, 401</t>
  </si>
  <si>
    <r>
      <rPr>
        <sz val="12"/>
        <color theme="1"/>
        <rFont val="新細明體"/>
        <family val="1"/>
        <charset val="136"/>
      </rPr>
      <t>梁麗嫦</t>
    </r>
    <r>
      <rPr>
        <sz val="12"/>
        <color theme="1"/>
        <rFont val="Times New Roman"/>
        <family val="1"/>
      </rPr>
      <t xml:space="preserve"> LLS</t>
    </r>
  </si>
  <si>
    <r>
      <rPr>
        <sz val="12"/>
        <color theme="1"/>
        <rFont val="細明體"/>
        <family val="3"/>
        <charset val="136"/>
      </rPr>
      <t>梁婉婷</t>
    </r>
    <r>
      <rPr>
        <sz val="12"/>
        <color theme="1"/>
        <rFont val="Times New Roman"/>
        <family val="1"/>
      </rPr>
      <t xml:space="preserve"> LYT</t>
    </r>
  </si>
  <si>
    <r>
      <rPr>
        <sz val="12"/>
        <color theme="1"/>
        <rFont val="細明體"/>
        <family val="3"/>
        <charset val="136"/>
      </rPr>
      <t>梁婉婷</t>
    </r>
    <r>
      <rPr>
        <sz val="12"/>
        <color theme="1"/>
        <rFont val="Times New Roman"/>
        <family val="1"/>
      </rPr>
      <t xml:space="preserve"> LYT</t>
    </r>
  </si>
  <si>
    <r>
      <rPr>
        <sz val="12"/>
        <color theme="1"/>
        <rFont val="細明體"/>
        <family val="3"/>
        <charset val="136"/>
      </rPr>
      <t>梁婉婷</t>
    </r>
    <r>
      <rPr>
        <sz val="12"/>
        <color theme="1"/>
        <rFont val="Times New Roman"/>
        <family val="1"/>
      </rPr>
      <t xml:space="preserve"> LYT</t>
    </r>
  </si>
  <si>
    <r>
      <rPr>
        <sz val="12"/>
        <color theme="1"/>
        <rFont val="新細明體"/>
        <family val="1"/>
        <charset val="136"/>
      </rPr>
      <t>盧嘉希</t>
    </r>
    <r>
      <rPr>
        <sz val="12"/>
        <color theme="1"/>
        <rFont val="Times New Roman"/>
        <family val="1"/>
      </rPr>
      <t xml:space="preserve"> LKHE</t>
    </r>
  </si>
  <si>
    <r>
      <rPr>
        <sz val="12"/>
        <color theme="1"/>
        <rFont val="新細明體"/>
        <family val="1"/>
        <charset val="136"/>
      </rPr>
      <t>盧嘉希</t>
    </r>
    <r>
      <rPr>
        <sz val="12"/>
        <color theme="1"/>
        <rFont val="Times New Roman"/>
        <family val="1"/>
      </rPr>
      <t xml:space="preserve"> LKHE</t>
    </r>
  </si>
  <si>
    <r>
      <rPr>
        <sz val="12"/>
        <color theme="1"/>
        <rFont val="新細明體"/>
        <family val="1"/>
        <charset val="136"/>
      </rPr>
      <t>盧嘉希</t>
    </r>
    <r>
      <rPr>
        <sz val="12"/>
        <color theme="1"/>
        <rFont val="Times New Roman"/>
        <family val="1"/>
      </rPr>
      <t xml:space="preserve"> LKHE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</si>
  <si>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3"/>
        <charset val="136"/>
      </rPr>
      <t>謝倩儀</t>
    </r>
    <r>
      <rPr>
        <sz val="12"/>
        <color theme="1"/>
        <rFont val="Times New Roman"/>
        <family val="1"/>
      </rPr>
      <t>TSYE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</si>
  <si>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3"/>
        <charset val="136"/>
      </rPr>
      <t>謝倩儀</t>
    </r>
    <r>
      <rPr>
        <sz val="12"/>
        <color theme="1"/>
        <rFont val="Times New Roman"/>
        <family val="1"/>
      </rPr>
      <t>TSYE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</si>
  <si>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細明體"/>
        <family val="3"/>
        <charset val="136"/>
      </rPr>
      <t>謝倩儀</t>
    </r>
    <r>
      <rPr>
        <sz val="12"/>
        <color theme="1"/>
        <rFont val="Times New Roman"/>
        <family val="1"/>
      </rPr>
      <t>TSYE</t>
    </r>
  </si>
  <si>
    <r>
      <rPr>
        <sz val="12"/>
        <color theme="1"/>
        <rFont val="新細明體"/>
        <family val="1"/>
        <charset val="136"/>
      </rPr>
      <t>李展雄</t>
    </r>
    <r>
      <rPr>
        <sz val="12"/>
        <color theme="1"/>
        <rFont val="Times New Roman"/>
        <family val="1"/>
      </rPr>
      <t xml:space="preserve"> LCHU</t>
    </r>
  </si>
  <si>
    <r>
      <rPr>
        <sz val="12"/>
        <color theme="1"/>
        <rFont val="新細明體"/>
        <family val="1"/>
        <charset val="136"/>
      </rPr>
      <t xml:space="preserve">李展雄
</t>
    </r>
    <r>
      <rPr>
        <sz val="12"/>
        <color theme="1"/>
        <rFont val="Times New Roman"/>
        <family val="1"/>
      </rPr>
      <t>LCHU</t>
    </r>
  </si>
  <si>
    <r>
      <rPr>
        <sz val="12"/>
        <color theme="1"/>
        <rFont val="新細明體"/>
        <family val="1"/>
        <charset val="136"/>
      </rPr>
      <t xml:space="preserve">李展雄
</t>
    </r>
    <r>
      <rPr>
        <sz val="12"/>
        <color theme="1"/>
        <rFont val="Times New Roman"/>
        <family val="1"/>
      </rPr>
      <t>LCHU</t>
    </r>
  </si>
  <si>
    <r>
      <rPr>
        <sz val="12"/>
        <color theme="1"/>
        <rFont val="新細明體"/>
        <family val="1"/>
        <charset val="136"/>
      </rPr>
      <t>馬麗明</t>
    </r>
    <r>
      <rPr>
        <sz val="12"/>
        <color theme="1"/>
        <rFont val="Times New Roman"/>
        <family val="1"/>
      </rPr>
      <t xml:space="preserve"> MLM</t>
    </r>
  </si>
  <si>
    <r>
      <rPr>
        <sz val="12"/>
        <color theme="1"/>
        <rFont val="新細明體"/>
        <family val="1"/>
        <charset val="136"/>
      </rPr>
      <t>馬麗明</t>
    </r>
    <r>
      <rPr>
        <sz val="12"/>
        <color theme="1"/>
        <rFont val="Times New Roman"/>
        <family val="1"/>
      </rPr>
      <t xml:space="preserve"> MLM</t>
    </r>
  </si>
  <si>
    <r>
      <rPr>
        <sz val="12"/>
        <color theme="1"/>
        <rFont val="新細明體"/>
        <family val="1"/>
        <charset val="136"/>
      </rPr>
      <t>馬麗明</t>
    </r>
    <r>
      <rPr>
        <sz val="12"/>
        <color theme="1"/>
        <rFont val="Times New Roman"/>
        <family val="1"/>
      </rPr>
      <t xml:space="preserve"> MLM</t>
    </r>
  </si>
  <si>
    <r>
      <rPr>
        <sz val="12"/>
        <color theme="1"/>
        <rFont val="細明體"/>
        <family val="3"/>
        <charset val="136"/>
      </rPr>
      <t>每日時數</t>
    </r>
  </si>
  <si>
    <t>總上課時數：</t>
  </si>
  <si>
    <r>
      <rPr>
        <sz val="12"/>
        <color theme="1"/>
        <rFont val="細明體"/>
        <family val="3"/>
        <charset val="136"/>
      </rPr>
      <t>監考時數：</t>
    </r>
  </si>
  <si>
    <r>
      <rPr>
        <sz val="12"/>
        <color rgb="FFFF0000"/>
        <rFont val="細明體"/>
        <family val="3"/>
        <charset val="136"/>
      </rPr>
      <t>每日監考時數</t>
    </r>
  </si>
  <si>
    <t>不計算上課時數：</t>
  </si>
  <si>
    <t>每日上課時數</t>
  </si>
  <si>
    <t>計算監考的上課時數：</t>
  </si>
  <si>
    <r>
      <rPr>
        <sz val="12"/>
        <color theme="1"/>
        <rFont val="細明體"/>
        <family val="3"/>
        <charset val="136"/>
      </rPr>
      <t>總監考時數：</t>
    </r>
  </si>
  <si>
    <t>每日監考總時數</t>
  </si>
  <si>
    <t>不計算的老師監考時間：</t>
  </si>
  <si>
    <r>
      <rPr>
        <b/>
        <sz val="9"/>
        <color theme="1"/>
        <rFont val="MingLiu"/>
        <family val="3"/>
        <charset val="136"/>
      </rPr>
      <t>每人平均監考時數</t>
    </r>
    <r>
      <rPr>
        <b/>
        <sz val="9"/>
        <color theme="1"/>
        <rFont val="Times New Roman"/>
        <family val="1"/>
      </rPr>
      <t>:</t>
    </r>
  </si>
  <si>
    <t>每日尚餘時數</t>
  </si>
  <si>
    <r>
      <rPr>
        <sz val="12"/>
        <color rgb="FFFF0000"/>
        <rFont val="細明體"/>
        <family val="3"/>
        <charset val="136"/>
      </rPr>
      <t>不計算的</t>
    </r>
    <r>
      <rPr>
        <sz val="12"/>
        <color rgb="FFFF0000"/>
        <rFont val="Times New Roman"/>
        <family val="1"/>
      </rPr>
      <t>TA</t>
    </r>
    <r>
      <rPr>
        <sz val="12"/>
        <color rgb="FFFF0000"/>
        <rFont val="細明體"/>
        <family val="3"/>
        <charset val="136"/>
      </rPr>
      <t>監考實數</t>
    </r>
    <r>
      <rPr>
        <sz val="12"/>
        <color rgb="FFFF0000"/>
        <rFont val="Times New Roman"/>
        <family val="1"/>
      </rPr>
      <t xml:space="preserve"> (</t>
    </r>
    <r>
      <rPr>
        <sz val="12"/>
        <color rgb="FFFF0000"/>
        <rFont val="細明體"/>
        <family val="3"/>
        <charset val="136"/>
      </rPr>
      <t>手動</t>
    </r>
    <r>
      <rPr>
        <sz val="12"/>
        <color rgb="FFFF0000"/>
        <rFont val="Times New Roman"/>
        <family val="1"/>
      </rPr>
      <t>)</t>
    </r>
    <r>
      <rPr>
        <sz val="12"/>
        <color rgb="FFFF0000"/>
        <rFont val="細明體"/>
        <family val="3"/>
        <charset val="136"/>
      </rPr>
      <t>：</t>
    </r>
  </si>
  <si>
    <r>
      <rPr>
        <sz val="12"/>
        <color rgb="FFFF0000"/>
        <rFont val="細明體"/>
        <family val="3"/>
        <charset val="136"/>
      </rPr>
      <t>不計算的</t>
    </r>
    <r>
      <rPr>
        <sz val="12"/>
        <color rgb="FFFF0000"/>
        <rFont val="Times New Roman"/>
        <family val="1"/>
      </rPr>
      <t>TA</t>
    </r>
    <r>
      <rPr>
        <sz val="12"/>
        <color rgb="FFFF0000"/>
        <rFont val="細明體"/>
        <family val="3"/>
        <charset val="136"/>
      </rPr>
      <t>監考實數</t>
    </r>
    <r>
      <rPr>
        <sz val="12"/>
        <color rgb="FFFF0000"/>
        <rFont val="細明體"/>
        <family val="3"/>
        <charset val="136"/>
      </rPr>
      <t>：</t>
    </r>
  </si>
  <si>
    <t>FWC</t>
    <phoneticPr fontId="70" type="noConversion"/>
  </si>
  <si>
    <t>WMS</t>
    <phoneticPr fontId="70" type="noConversion"/>
  </si>
  <si>
    <t>SWY</t>
    <phoneticPr fontId="70" type="noConversion"/>
  </si>
  <si>
    <t>LCHO</t>
    <phoneticPr fontId="70" type="noConversion"/>
  </si>
  <si>
    <t>NSW</t>
    <phoneticPr fontId="70" type="noConversion"/>
  </si>
  <si>
    <t>KSL</t>
    <phoneticPr fontId="70" type="noConversion"/>
  </si>
  <si>
    <t>CHP</t>
    <phoneticPr fontId="70" type="noConversion"/>
  </si>
  <si>
    <t>HCS</t>
    <phoneticPr fontId="70" type="noConversion"/>
  </si>
  <si>
    <t>CLY</t>
    <phoneticPr fontId="70" type="noConversion"/>
  </si>
  <si>
    <t>CFL</t>
    <phoneticPr fontId="70" type="noConversion"/>
  </si>
  <si>
    <t>YTHO</t>
    <phoneticPr fontId="70" type="noConversion"/>
  </si>
  <si>
    <t>CLC</t>
    <phoneticPr fontId="70" type="noConversion"/>
  </si>
  <si>
    <t>CWYU (504 )</t>
    <phoneticPr fontId="70" type="noConversion"/>
  </si>
  <si>
    <t>KWY</t>
    <phoneticPr fontId="70" type="noConversion"/>
  </si>
  <si>
    <t>MKAY</t>
    <phoneticPr fontId="70" type="noConversion"/>
  </si>
  <si>
    <t>NHH</t>
    <phoneticPr fontId="70" type="noConversion"/>
  </si>
  <si>
    <t>WYM</t>
    <phoneticPr fontId="70" type="noConversion"/>
  </si>
  <si>
    <t>MKAY (604)</t>
    <phoneticPr fontId="70" type="noConversion"/>
  </si>
  <si>
    <t>CHCH</t>
    <phoneticPr fontId="70" type="noConversion"/>
  </si>
  <si>
    <t>HALL</t>
    <phoneticPr fontId="70" type="noConversion"/>
  </si>
  <si>
    <t>CMW</t>
    <phoneticPr fontId="70" type="noConversion"/>
  </si>
  <si>
    <t>NWYI</t>
    <phoneticPr fontId="70" type="noConversion"/>
  </si>
  <si>
    <r>
      <rPr>
        <sz val="12"/>
        <color rgb="FFFF0000"/>
        <rFont val="Times New Roman"/>
        <family val="1"/>
      </rPr>
      <t>NWYI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(CMW)</t>
    </r>
    <phoneticPr fontId="70" type="noConversion"/>
  </si>
  <si>
    <t>HALL: NWYI, LKHE</t>
    <phoneticPr fontId="70" type="noConversion"/>
  </si>
  <si>
    <t>301: LLS</t>
    <phoneticPr fontId="70" type="noConversion"/>
  </si>
  <si>
    <t>HALL: LH, LLS</t>
    <phoneticPr fontId="70" type="noConversion"/>
  </si>
  <si>
    <t>301: LKHE</t>
    <phoneticPr fontId="70" type="noConversion"/>
  </si>
  <si>
    <t>301, 401: LLS, LYT</t>
    <phoneticPr fontId="70" type="noConversion"/>
  </si>
  <si>
    <t>HALL: CMW, LKHE</t>
    <phoneticPr fontId="70" type="noConversion"/>
  </si>
  <si>
    <t>301, 501: LLS, LYT</t>
    <phoneticPr fontId="70" type="noConversion"/>
  </si>
  <si>
    <t>301, 601: LLS, LYT</t>
    <phoneticPr fontId="70" type="noConversion"/>
  </si>
  <si>
    <r>
      <t xml:space="preserve"> </t>
    </r>
    <r>
      <rPr>
        <b/>
        <sz val="12"/>
        <color theme="1"/>
        <rFont val="微軟正黑體"/>
        <family val="2"/>
        <charset val="136"/>
      </rPr>
      <t>期終考試時間表</t>
    </r>
    <phoneticPr fontId="70" type="noConversion"/>
  </si>
  <si>
    <t>LH</t>
    <phoneticPr fontId="70" type="noConversion"/>
  </si>
  <si>
    <t>TSY</t>
    <phoneticPr fontId="70" type="noConversion"/>
  </si>
  <si>
    <r>
      <t>旅款</t>
    </r>
    <r>
      <rPr>
        <b/>
        <sz val="12"/>
        <color theme="1"/>
        <rFont val="Times New Roman"/>
        <family val="1"/>
      </rPr>
      <t>II (TSW)</t>
    </r>
    <phoneticPr fontId="70" type="noConversion"/>
  </si>
  <si>
    <r>
      <t xml:space="preserve">501 (4ABCD) </t>
    </r>
    <r>
      <rPr>
        <b/>
        <sz val="12"/>
        <color rgb="FFFF0000"/>
        <rFont val="Times New Roman"/>
        <family val="1"/>
      </rPr>
      <t>WYM</t>
    </r>
    <phoneticPr fontId="70" type="noConversion"/>
  </si>
  <si>
    <t>10:30a.m.-11:45a.m.</t>
    <phoneticPr fontId="70" type="noConversion"/>
  </si>
  <si>
    <t>10:00a.m.-11:30a.m.</t>
    <phoneticPr fontId="70" type="noConversion"/>
  </si>
  <si>
    <r>
      <rPr>
        <sz val="12"/>
        <color theme="1"/>
        <rFont val="MingLiu"/>
        <family val="3"/>
        <charset val="136"/>
      </rPr>
      <t>中國文學</t>
    </r>
    <r>
      <rPr>
        <sz val="12"/>
        <color theme="1"/>
        <rFont val="Times New Roman"/>
        <family val="1"/>
      </rPr>
      <t xml:space="preserve"> II</t>
    </r>
    <phoneticPr fontId="70" type="noConversion"/>
  </si>
  <si>
    <r>
      <rPr>
        <sz val="12"/>
        <color theme="1"/>
        <rFont val="MingLiu"/>
        <family val="3"/>
        <charset val="136"/>
      </rPr>
      <t>中史</t>
    </r>
  </si>
  <si>
    <r>
      <rPr>
        <sz val="12"/>
        <color theme="1"/>
        <rFont val="MingLiu"/>
        <family val="3"/>
        <charset val="136"/>
      </rPr>
      <t>地理</t>
    </r>
  </si>
  <si>
    <r>
      <rPr>
        <sz val="12"/>
        <color theme="1"/>
        <rFont val="MingLiu"/>
        <family val="3"/>
        <charset val="136"/>
      </rPr>
      <t>生物</t>
    </r>
  </si>
  <si>
    <r>
      <rPr>
        <sz val="12"/>
        <color theme="1"/>
        <rFont val="MingLiu"/>
        <family val="3"/>
        <charset val="136"/>
      </rPr>
      <t>化學</t>
    </r>
  </si>
  <si>
    <r>
      <rPr>
        <sz val="12"/>
        <color theme="1"/>
        <rFont val="MingLiu"/>
        <family val="3"/>
        <charset val="136"/>
      </rPr>
      <t>經濟</t>
    </r>
    <r>
      <rPr>
        <sz val="12"/>
        <color theme="1"/>
        <rFont val="Times New Roman"/>
        <family val="1"/>
      </rPr>
      <t>I (2X)</t>
    </r>
  </si>
  <si>
    <r>
      <rPr>
        <sz val="12"/>
        <color theme="1"/>
        <rFont val="MingLiu"/>
        <family val="3"/>
        <charset val="136"/>
      </rPr>
      <t>經濟</t>
    </r>
    <r>
      <rPr>
        <sz val="12"/>
        <color theme="1"/>
        <rFont val="Times New Roman"/>
        <family val="1"/>
      </rPr>
      <t>I (3X)</t>
    </r>
  </si>
  <si>
    <r>
      <rPr>
        <sz val="12"/>
        <color theme="1"/>
        <rFont val="MingLiu"/>
        <family val="3"/>
        <charset val="136"/>
      </rPr>
      <t>數學</t>
    </r>
    <r>
      <rPr>
        <sz val="12"/>
        <color theme="1"/>
        <rFont val="Times New Roman"/>
        <family val="1"/>
      </rPr>
      <t>II</t>
    </r>
  </si>
  <si>
    <r>
      <rPr>
        <sz val="12"/>
        <color theme="1"/>
        <rFont val="MingLiu"/>
        <family val="3"/>
        <charset val="136"/>
      </rPr>
      <t>物理</t>
    </r>
  </si>
  <si>
    <r>
      <rPr>
        <sz val="12"/>
        <color theme="1"/>
        <rFont val="MingLiu"/>
        <family val="3"/>
        <charset val="136"/>
      </rPr>
      <t>歷史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</si>
  <si>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I(</t>
    </r>
    <r>
      <rPr>
        <sz val="12"/>
        <color theme="1"/>
        <rFont val="MingLiu"/>
        <family val="3"/>
        <charset val="136"/>
      </rPr>
      <t>閱讀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</si>
  <si>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MingLiu"/>
        <family val="3"/>
        <charset val="136"/>
      </rPr>
      <t>旅款</t>
    </r>
    <r>
      <rPr>
        <sz val="12"/>
        <color theme="1"/>
        <rFont val="Times New Roman"/>
        <family val="1"/>
      </rPr>
      <t>II</t>
    </r>
  </si>
  <si>
    <r>
      <rPr>
        <sz val="12"/>
        <color theme="1"/>
        <rFont val="MingLiu"/>
        <family val="3"/>
        <charset val="136"/>
      </rPr>
      <t>綜合科學</t>
    </r>
  </si>
  <si>
    <r>
      <rPr>
        <sz val="12"/>
        <color theme="1"/>
        <rFont val="MingLiu"/>
        <family val="3"/>
        <charset val="136"/>
      </rPr>
      <t>綜合人文</t>
    </r>
  </si>
  <si>
    <r>
      <rPr>
        <sz val="12"/>
        <color theme="1"/>
        <rFont val="MingLiu"/>
        <family val="3"/>
        <charset val="136"/>
      </rPr>
      <t>公民與社會發展</t>
    </r>
  </si>
  <si>
    <r>
      <rPr>
        <sz val="12"/>
        <color theme="1"/>
        <rFont val="MingLiu"/>
        <family val="3"/>
        <charset val="136"/>
      </rPr>
      <t>經濟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</si>
  <si>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II(</t>
    </r>
    <r>
      <rPr>
        <sz val="12"/>
        <color theme="1"/>
        <rFont val="MingLiu"/>
        <family val="3"/>
        <charset val="136"/>
      </rPr>
      <t>寫作</t>
    </r>
    <r>
      <rPr>
        <sz val="12"/>
        <color theme="1"/>
        <rFont val="Times New Roman"/>
        <family val="1"/>
      </rPr>
      <t>)</t>
    </r>
  </si>
  <si>
    <r>
      <t xml:space="preserve">TSA </t>
    </r>
    <r>
      <rPr>
        <sz val="12"/>
        <color theme="1"/>
        <rFont val="細明體"/>
        <family val="3"/>
        <charset val="136"/>
      </rPr>
      <t>中文寫作</t>
    </r>
  </si>
  <si>
    <r>
      <rPr>
        <sz val="12"/>
        <color theme="1"/>
        <rFont val="細明體"/>
        <family val="3"/>
        <charset val="136"/>
      </rPr>
      <t>經濟</t>
    </r>
    <r>
      <rPr>
        <sz val="12"/>
        <color theme="1"/>
        <rFont val="Times New Roman"/>
        <family val="1"/>
      </rPr>
      <t xml:space="preserve"> II (2X)</t>
    </r>
  </si>
  <si>
    <r>
      <t xml:space="preserve">TSA </t>
    </r>
    <r>
      <rPr>
        <sz val="12"/>
        <color theme="1"/>
        <rFont val="新細明體"/>
        <family val="1"/>
        <charset val="136"/>
      </rPr>
      <t>中文閱讀</t>
    </r>
  </si>
  <si>
    <r>
      <t xml:space="preserve">TSA </t>
    </r>
    <r>
      <rPr>
        <sz val="12"/>
        <color theme="1"/>
        <rFont val="新細明體"/>
        <family val="1"/>
        <charset val="136"/>
      </rPr>
      <t>中文視聽及聆聽</t>
    </r>
  </si>
  <si>
    <r>
      <rPr>
        <sz val="12"/>
        <color theme="1"/>
        <rFont val="MingLiu"/>
        <family val="3"/>
        <charset val="136"/>
      </rPr>
      <t>數延</t>
    </r>
    <r>
      <rPr>
        <sz val="12"/>
        <color theme="1"/>
        <rFont val="Times New Roman"/>
        <family val="1"/>
      </rPr>
      <t>II</t>
    </r>
  </si>
  <si>
    <r>
      <t>EDB MOI</t>
    </r>
    <r>
      <rPr>
        <sz val="12"/>
        <color theme="1"/>
        <rFont val="MingLiu"/>
        <family val="3"/>
        <charset val="136"/>
      </rPr>
      <t>評估</t>
    </r>
    <r>
      <rPr>
        <sz val="12"/>
        <color theme="1"/>
        <rFont val="Times New Roman"/>
        <family val="1"/>
      </rPr>
      <t>:</t>
    </r>
    <r>
      <rPr>
        <sz val="12"/>
        <color theme="1"/>
        <rFont val="MingLiu"/>
        <family val="3"/>
        <charset val="136"/>
      </rPr>
      <t>中</t>
    </r>
    <r>
      <rPr>
        <sz val="12"/>
        <color theme="1"/>
        <rFont val="Times New Roman"/>
        <family val="1"/>
      </rPr>
      <t>/</t>
    </r>
    <r>
      <rPr>
        <sz val="12"/>
        <color theme="1"/>
        <rFont val="MingLiu"/>
        <family val="3"/>
        <charset val="136"/>
      </rPr>
      <t>英</t>
    </r>
    <r>
      <rPr>
        <sz val="12"/>
        <color theme="1"/>
        <rFont val="Times New Roman"/>
        <family val="1"/>
      </rPr>
      <t>/</t>
    </r>
    <r>
      <rPr>
        <sz val="12"/>
        <color theme="1"/>
        <rFont val="MingLiu"/>
        <family val="3"/>
        <charset val="136"/>
      </rPr>
      <t>數</t>
    </r>
    <r>
      <rPr>
        <sz val="12"/>
        <color theme="1"/>
        <rFont val="Times New Roman"/>
        <family val="1"/>
      </rPr>
      <t>+</t>
    </r>
    <r>
      <rPr>
        <sz val="12"/>
        <color theme="1"/>
        <rFont val="MingLiu"/>
        <family val="3"/>
        <charset val="136"/>
      </rPr>
      <t>科學</t>
    </r>
  </si>
  <si>
    <r>
      <rPr>
        <sz val="12"/>
        <color theme="1"/>
        <rFont val="MingLiu"/>
        <family val="3"/>
        <charset val="136"/>
      </rPr>
      <t>電腦</t>
    </r>
  </si>
  <si>
    <r>
      <rPr>
        <sz val="12"/>
        <color theme="1"/>
        <rFont val="MingLiu"/>
        <family val="3"/>
        <charset val="136"/>
      </rPr>
      <t>數學</t>
    </r>
    <r>
      <rPr>
        <sz val="12"/>
        <color theme="1"/>
        <rFont val="Times New Roman"/>
        <family val="1"/>
      </rPr>
      <t>I</t>
    </r>
  </si>
  <si>
    <r>
      <t xml:space="preserve">TSA </t>
    </r>
    <r>
      <rPr>
        <sz val="12"/>
        <color theme="1"/>
        <rFont val="細明體"/>
        <family val="3"/>
        <charset val="136"/>
      </rPr>
      <t>數學</t>
    </r>
  </si>
  <si>
    <r>
      <rPr>
        <sz val="12"/>
        <color theme="1"/>
        <rFont val="MingLiu"/>
        <family val="3"/>
        <charset val="136"/>
      </rPr>
      <t>物理</t>
    </r>
    <phoneticPr fontId="70" type="noConversion"/>
  </si>
  <si>
    <r>
      <rPr>
        <sz val="12"/>
        <color rgb="FF000000"/>
        <rFont val="MingLiu"/>
        <family val="3"/>
        <charset val="136"/>
      </rPr>
      <t>生物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</si>
  <si>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I (</t>
    </r>
    <r>
      <rPr>
        <sz val="12"/>
        <color theme="1"/>
        <rFont val="MingLiu"/>
        <family val="3"/>
        <charset val="136"/>
      </rPr>
      <t>閱讀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</si>
  <si>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III(</t>
    </r>
    <r>
      <rPr>
        <sz val="12"/>
        <color theme="1"/>
        <rFont val="MingLiu"/>
        <family val="3"/>
        <charset val="136"/>
      </rPr>
      <t>聆聽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</si>
  <si>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MingLiu"/>
        <family val="3"/>
        <charset val="136"/>
      </rPr>
      <t>中國歷史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</si>
  <si>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(</t>
    </r>
    <r>
      <rPr>
        <sz val="12"/>
        <color theme="1"/>
        <rFont val="MingLiu"/>
        <family val="3"/>
        <charset val="136"/>
      </rPr>
      <t>聆聽</t>
    </r>
    <r>
      <rPr>
        <sz val="12"/>
        <color theme="1"/>
        <rFont val="Times New Roman"/>
        <family val="1"/>
      </rPr>
      <t xml:space="preserve">) + </t>
    </r>
    <r>
      <rPr>
        <sz val="12"/>
        <color theme="1"/>
        <rFont val="MingLiu"/>
        <family val="3"/>
        <charset val="136"/>
      </rPr>
      <t>普通話</t>
    </r>
  </si>
  <si>
    <r>
      <rPr>
        <sz val="12"/>
        <color theme="1"/>
        <rFont val="細明體"/>
        <family val="3"/>
        <charset val="136"/>
      </rPr>
      <t>經濟</t>
    </r>
    <r>
      <rPr>
        <sz val="12"/>
        <color theme="1"/>
        <rFont val="Times New Roman"/>
        <family val="1"/>
      </rPr>
      <t xml:space="preserve"> II (3X)</t>
    </r>
  </si>
  <si>
    <r>
      <rPr>
        <sz val="12"/>
        <color rgb="FF000000"/>
        <rFont val="MingLiu"/>
        <family val="3"/>
        <charset val="136"/>
      </rPr>
      <t>中史</t>
    </r>
  </si>
  <si>
    <r>
      <rPr>
        <sz val="12"/>
        <color theme="1"/>
        <rFont val="MingLiu"/>
        <family val="3"/>
        <charset val="136"/>
      </rPr>
      <t>普通話</t>
    </r>
  </si>
  <si>
    <r>
      <rPr>
        <sz val="12"/>
        <color theme="1"/>
        <rFont val="MingLiu"/>
        <family val="3"/>
        <charset val="136"/>
      </rPr>
      <t>中國文學</t>
    </r>
  </si>
  <si>
    <r>
      <rPr>
        <sz val="12"/>
        <color theme="1"/>
        <rFont val="MingLiu"/>
        <family val="3"/>
        <charset val="136"/>
      </rPr>
      <t>中文</t>
    </r>
    <r>
      <rPr>
        <sz val="12"/>
        <color theme="1"/>
        <rFont val="Times New Roman"/>
        <family val="1"/>
      </rPr>
      <t>III(</t>
    </r>
    <r>
      <rPr>
        <sz val="12"/>
        <color theme="1"/>
        <rFont val="MingLiu"/>
        <family val="3"/>
        <charset val="136"/>
      </rPr>
      <t>聆聽</t>
    </r>
    <r>
      <rPr>
        <sz val="12"/>
        <color theme="1"/>
        <rFont val="Times New Roman"/>
        <family val="1"/>
      </rPr>
      <t xml:space="preserve">) </t>
    </r>
  </si>
  <si>
    <r>
      <rPr>
        <sz val="12"/>
        <color theme="1"/>
        <rFont val="MingLiu"/>
        <family val="3"/>
        <charset val="136"/>
      </rPr>
      <t>化學</t>
    </r>
    <r>
      <rPr>
        <sz val="12"/>
        <color theme="1"/>
        <rFont val="Times New Roman"/>
        <family val="1"/>
      </rPr>
      <t xml:space="preserve"> (2X) (3X)</t>
    </r>
  </si>
  <si>
    <r>
      <rPr>
        <sz val="12"/>
        <color theme="1"/>
        <rFont val="MingLiu"/>
        <family val="3"/>
        <charset val="136"/>
      </rPr>
      <t>化學</t>
    </r>
    <r>
      <rPr>
        <sz val="12"/>
        <color theme="1"/>
        <rFont val="Times New Roman"/>
        <family val="1"/>
      </rPr>
      <t xml:space="preserve"> (3X)</t>
    </r>
  </si>
  <si>
    <r>
      <rPr>
        <sz val="12"/>
        <color theme="1"/>
        <rFont val="細明體"/>
        <family val="3"/>
        <charset val="136"/>
      </rPr>
      <t>經濟</t>
    </r>
    <r>
      <rPr>
        <sz val="12"/>
        <color theme="1"/>
        <rFont val="Times New Roman"/>
        <family val="1"/>
      </rPr>
      <t xml:space="preserve">II </t>
    </r>
  </si>
  <si>
    <r>
      <rPr>
        <sz val="12"/>
        <color theme="1"/>
        <rFont val="細明體"/>
        <family val="3"/>
        <charset val="136"/>
      </rPr>
      <t>經濟</t>
    </r>
    <r>
      <rPr>
        <sz val="12"/>
        <color theme="1"/>
        <rFont val="Times New Roman"/>
        <family val="1"/>
      </rPr>
      <t>II (3X)</t>
    </r>
  </si>
  <si>
    <r>
      <t xml:space="preserve"> </t>
    </r>
    <r>
      <rPr>
        <sz val="12"/>
        <color theme="1"/>
        <rFont val="細明體"/>
        <family val="3"/>
        <charset val="136"/>
      </rPr>
      <t>謝倩儀</t>
    </r>
    <r>
      <rPr>
        <sz val="12"/>
        <color theme="1"/>
        <rFont val="Times New Roman"/>
        <family val="1"/>
      </rPr>
      <t>TSYE</t>
    </r>
  </si>
  <si>
    <r>
      <t>旅款</t>
    </r>
    <r>
      <rPr>
        <b/>
        <sz val="12"/>
        <color theme="1"/>
        <rFont val="Times New Roman"/>
        <family val="1"/>
      </rPr>
      <t xml:space="preserve"> II (TSW)</t>
    </r>
    <phoneticPr fontId="70" type="noConversion"/>
  </si>
  <si>
    <t xml:space="preserve">BAFS II (SWY) </t>
    <phoneticPr fontId="70" type="noConversion"/>
  </si>
  <si>
    <r>
      <t xml:space="preserve"> 603 (5C)  </t>
    </r>
    <r>
      <rPr>
        <b/>
        <sz val="12"/>
        <color rgb="FFFF0000"/>
        <rFont val="Times New Roman"/>
        <family val="1"/>
      </rPr>
      <t>LKC</t>
    </r>
    <phoneticPr fontId="70" type="noConversion"/>
  </si>
  <si>
    <t>10:30a.m.-12:15p.m.</t>
    <phoneticPr fontId="70" type="noConversion"/>
  </si>
  <si>
    <t>10:15a.m.-12:30p.m</t>
    <phoneticPr fontId="70" type="noConversion"/>
  </si>
  <si>
    <r>
      <rPr>
        <b/>
        <sz val="12"/>
        <color theme="1"/>
        <rFont val="細明體"/>
        <family val="3"/>
        <charset val="136"/>
      </rPr>
      <t>中國文學</t>
    </r>
    <r>
      <rPr>
        <b/>
        <sz val="12"/>
        <color theme="1"/>
        <rFont val="Times New Roman"/>
        <family val="1"/>
      </rPr>
      <t xml:space="preserve"> II (LH)</t>
    </r>
    <phoneticPr fontId="70" type="noConversion"/>
  </si>
  <si>
    <r>
      <rPr>
        <b/>
        <sz val="12"/>
        <color theme="1"/>
        <rFont val="細明體"/>
        <family val="3"/>
        <charset val="136"/>
      </rPr>
      <t>經濟</t>
    </r>
    <r>
      <rPr>
        <b/>
        <sz val="12"/>
        <color theme="1"/>
        <rFont val="Times New Roman"/>
        <family val="1"/>
      </rPr>
      <t xml:space="preserve"> II (NYK)</t>
    </r>
    <phoneticPr fontId="70" type="noConversion"/>
  </si>
  <si>
    <t>601 (2x), 602 (3x)</t>
    <phoneticPr fontId="70" type="noConversion"/>
  </si>
  <si>
    <t>11:00am–1:00pm</t>
    <phoneticPr fontId="70" type="noConversion"/>
  </si>
  <si>
    <t>602 (5ABCD)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</si>
</sst>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_(* #,##0_);_(* \(#,##0\);_(* &quot;-&quot;??_);_(@_)"/>
    <numFmt numFmtId="178" formatCode="0_ "/>
  </numFmts>
  <fonts count="73">
    <font>
      <sz val="12"/>
      <color theme="1"/>
      <name val="Calibri"/>
      <scheme val="minor"/>
    </font>
    <font>
      <b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Aveni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Avenir"/>
    </font>
    <font>
      <sz val="12"/>
      <color theme="1"/>
      <name val="Avenir"/>
    </font>
    <font>
      <b/>
      <sz val="12"/>
      <color theme="1"/>
      <name val="MingLiu"/>
      <family val="3"/>
      <charset val="136"/>
    </font>
    <font>
      <b/>
      <sz val="12"/>
      <color rgb="FF000000"/>
      <name val="Times New Roman"/>
      <family val="1"/>
    </font>
    <font>
      <b/>
      <sz val="11"/>
      <color theme="1"/>
      <name val="MingLiu"/>
      <family val="3"/>
      <charset val="136"/>
    </font>
    <font>
      <sz val="12"/>
      <color theme="1"/>
      <name val="Calibri"/>
      <family val="2"/>
    </font>
    <font>
      <sz val="12"/>
      <color rgb="FFFF0000"/>
      <name val="MingLiu"/>
      <family val="3"/>
      <charset val="136"/>
    </font>
    <font>
      <b/>
      <i/>
      <sz val="12"/>
      <color rgb="FFFF0000"/>
      <name val="Times New Roman"/>
      <family val="1"/>
    </font>
    <font>
      <b/>
      <sz val="12"/>
      <color rgb="FF000000"/>
      <name val="MingLiu"/>
      <family val="3"/>
      <charset val="136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PMingLiu"/>
    </font>
    <font>
      <sz val="12"/>
      <color rgb="FFFF0000"/>
      <name val="PMingLiu"/>
    </font>
    <font>
      <sz val="10"/>
      <color theme="1"/>
      <name val="Calibri"/>
      <family val="2"/>
    </font>
    <font>
      <b/>
      <sz val="12"/>
      <color rgb="FF7030A0"/>
      <name val="Times New Roman"/>
      <family val="1"/>
    </font>
    <font>
      <sz val="12"/>
      <color rgb="FF7030A0"/>
      <name val="MingLiu"/>
      <family val="3"/>
      <charset val="136"/>
    </font>
    <font>
      <b/>
      <sz val="12"/>
      <color rgb="FF7030A0"/>
      <name val="MingLiu"/>
      <family val="3"/>
      <charset val="136"/>
    </font>
    <font>
      <sz val="12"/>
      <color rgb="FF7030A0"/>
      <name val="Avenir"/>
    </font>
    <font>
      <sz val="14"/>
      <color theme="1"/>
      <name val="Avenir"/>
    </font>
    <font>
      <sz val="12"/>
      <color theme="1"/>
      <name val="MingLiu"/>
      <family val="3"/>
      <charset val="136"/>
    </font>
    <font>
      <sz val="12"/>
      <color theme="1"/>
      <name val="Arimo"/>
    </font>
    <font>
      <sz val="10"/>
      <color theme="1"/>
      <name val="MingLiu"/>
      <family val="3"/>
      <charset val="136"/>
    </font>
    <font>
      <sz val="12"/>
      <color theme="1"/>
      <name val="PMingLiu"/>
    </font>
    <font>
      <sz val="10"/>
      <color theme="1"/>
      <name val="PMingLiu"/>
    </font>
    <font>
      <sz val="12"/>
      <color rgb="FFFF0000"/>
      <name val="Arial Black"/>
      <family val="2"/>
    </font>
    <font>
      <sz val="14"/>
      <color theme="1"/>
      <name val="PMingLiu"/>
    </font>
    <font>
      <b/>
      <i/>
      <sz val="12"/>
      <color rgb="FF0066FF"/>
      <name val="Times New Roman"/>
      <family val="1"/>
    </font>
    <font>
      <b/>
      <i/>
      <sz val="10"/>
      <color rgb="FF0066FF"/>
      <name val="Times New Roman"/>
      <family val="1"/>
    </font>
    <font>
      <i/>
      <sz val="12"/>
      <color rgb="FFFF0000"/>
      <name val="Times New Roman"/>
      <family val="1"/>
    </font>
    <font>
      <b/>
      <i/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Times New Roman"/>
      <family val="1"/>
    </font>
    <font>
      <b/>
      <i/>
      <sz val="12"/>
      <color rgb="FF0070C0"/>
      <name val="Times New Roman"/>
      <family val="1"/>
    </font>
    <font>
      <b/>
      <i/>
      <sz val="12"/>
      <color theme="1"/>
      <name val="Times New Roman"/>
      <family val="1"/>
    </font>
    <font>
      <sz val="9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MingLiu"/>
      <family val="3"/>
      <charset val="136"/>
    </font>
    <font>
      <i/>
      <sz val="12"/>
      <color theme="1"/>
      <name val="Times New Roman"/>
      <family val="1"/>
    </font>
    <font>
      <b/>
      <i/>
      <sz val="11"/>
      <color rgb="FF0066FF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FF0000"/>
      <name val="MingLiu"/>
      <family val="3"/>
      <charset val="136"/>
    </font>
    <font>
      <sz val="11"/>
      <color rgb="FFFF0000"/>
      <name val="MingLiu"/>
      <family val="3"/>
      <charset val="136"/>
    </font>
    <font>
      <sz val="14"/>
      <color theme="1"/>
      <name val="MingLiu"/>
      <family val="3"/>
      <charset val="136"/>
    </font>
    <font>
      <b/>
      <i/>
      <sz val="14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9"/>
      <color theme="1"/>
      <name val="MingLiu"/>
      <family val="3"/>
      <charset val="136"/>
    </font>
    <font>
      <sz val="12"/>
      <color rgb="FF0066FF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細明體"/>
      <family val="3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FF0000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Avenir Black"/>
    </font>
    <font>
      <sz val="12"/>
      <color theme="1"/>
      <name val="微軟正黑體"/>
      <family val="2"/>
      <charset val="136"/>
    </font>
    <font>
      <b/>
      <i/>
      <sz val="12"/>
      <color rgb="FF0066FF"/>
      <name val="細明體"/>
      <family val="3"/>
      <charset val="136"/>
    </font>
    <font>
      <b/>
      <sz val="9"/>
      <color theme="1"/>
      <name val="Times New Roman"/>
      <family val="1"/>
    </font>
    <font>
      <sz val="9"/>
      <name val="Calibri"/>
      <family val="3"/>
      <charset val="136"/>
      <scheme val="minor"/>
    </font>
    <font>
      <sz val="12"/>
      <name val="Times New Roman"/>
      <family val="1"/>
    </font>
    <font>
      <b/>
      <sz val="12"/>
      <color theme="1"/>
      <name val="Times New Roman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EB9C"/>
        <bgColor rgb="FFFFEB9C"/>
      </patternFill>
    </fill>
    <fill>
      <patternFill patternType="solid">
        <fgColor rgb="FFC6D9F0"/>
        <bgColor rgb="FFC6D9F0"/>
      </patternFill>
    </fill>
    <fill>
      <patternFill patternType="solid">
        <fgColor rgb="FFFFFFCC"/>
        <bgColor rgb="FFFFFFCC"/>
      </patternFill>
    </fill>
    <fill>
      <patternFill patternType="solid">
        <fgColor rgb="FF8DB3E2"/>
        <bgColor rgb="FF8DB3E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92D050"/>
        <bgColor rgb="FF92D050"/>
      </patternFill>
    </fill>
    <fill>
      <patternFill patternType="solid">
        <fgColor rgb="FFDAEEF3"/>
        <bgColor rgb="FFDAEEF3"/>
      </patternFill>
    </fill>
    <fill>
      <patternFill patternType="solid">
        <fgColor rgb="FFFFCC66"/>
        <bgColor rgb="FFFFCC66"/>
      </patternFill>
    </fill>
    <fill>
      <patternFill patternType="solid">
        <fgColor rgb="FF99FFCC"/>
        <bgColor rgb="FF99FFCC"/>
      </patternFill>
    </fill>
    <fill>
      <patternFill patternType="solid">
        <fgColor rgb="FF81C18C"/>
        <bgColor rgb="FF81C18C"/>
      </patternFill>
    </fill>
    <fill>
      <patternFill patternType="solid">
        <fgColor rgb="FFFFD9D9"/>
        <bgColor rgb="FFFFD9D9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/>
      </patternFill>
    </fill>
  </fills>
  <borders count="19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2" borderId="0"/>
  </cellStyleXfs>
  <cellXfs count="1834">
    <xf numFmtId="0" fontId="0" fillId="2" borderId="0" xfId="0" applyFont="1" applyFill="1" applyBorder="1" applyAlignment="1">
      <alignment vertical="center"/>
    </xf>
    <xf numFmtId="0" fontId="3" fillId="2" borderId="0" xfId="0" applyFont="1" applyBorder="1" applyAlignment="1">
      <alignment vertical="center"/>
    </xf>
    <xf numFmtId="0" fontId="1" fillId="0" borderId="4" xfId="0" applyFont="1" applyFill="1" applyBorder="1" applyAlignment="1">
      <alignment horizontal="left"/>
    </xf>
    <xf numFmtId="0" fontId="1" fillId="2" borderId="0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7" fillId="2" borderId="0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 wrapText="1"/>
    </xf>
    <xf numFmtId="0" fontId="1" fillId="2" borderId="0" xfId="0" applyFont="1" applyBorder="1" applyAlignment="1">
      <alignment horizontal="center" vertical="center"/>
    </xf>
    <xf numFmtId="0" fontId="1" fillId="2" borderId="9" xfId="0" applyFont="1" applyBorder="1" applyAlignment="1">
      <alignment horizontal="center" vertical="center" wrapText="1"/>
    </xf>
    <xf numFmtId="0" fontId="1" fillId="2" borderId="9" xfId="0" applyFont="1" applyBorder="1" applyAlignment="1">
      <alignment horizontal="center" vertical="center"/>
    </xf>
    <xf numFmtId="0" fontId="9" fillId="2" borderId="9" xfId="0" applyFont="1" applyBorder="1" applyAlignment="1">
      <alignment horizontal="center" vertical="center"/>
    </xf>
    <xf numFmtId="0" fontId="9" fillId="2" borderId="10" xfId="0" applyFont="1" applyBorder="1" applyAlignment="1">
      <alignment horizontal="center" vertical="center"/>
    </xf>
    <xf numFmtId="0" fontId="6" fillId="2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2" borderId="14" xfId="0" applyFont="1" applyBorder="1" applyAlignment="1">
      <alignment horizontal="center" vertical="center"/>
    </xf>
    <xf numFmtId="0" fontId="1" fillId="2" borderId="15" xfId="0" applyFont="1" applyBorder="1" applyAlignment="1">
      <alignment horizontal="center" vertical="center" wrapText="1"/>
    </xf>
    <xf numFmtId="0" fontId="4" fillId="2" borderId="16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2" borderId="17" xfId="0" applyFont="1" applyBorder="1" applyAlignment="1">
      <alignment horizontal="center" vertical="center" wrapText="1"/>
    </xf>
    <xf numFmtId="0" fontId="4" fillId="2" borderId="18" xfId="0" applyFont="1" applyBorder="1" applyAlignment="1">
      <alignment horizontal="center" vertical="center" wrapText="1"/>
    </xf>
    <xf numFmtId="0" fontId="4" fillId="2" borderId="19" xfId="0" applyFont="1" applyBorder="1" applyAlignment="1">
      <alignment horizontal="center" vertical="center" wrapText="1"/>
    </xf>
    <xf numFmtId="0" fontId="5" fillId="2" borderId="0" xfId="0" applyFont="1" applyBorder="1" applyAlignment="1">
      <alignment horizontal="center" vertical="center" wrapText="1"/>
    </xf>
    <xf numFmtId="0" fontId="4" fillId="2" borderId="20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4" fillId="2" borderId="21" xfId="0" applyFont="1" applyBorder="1" applyAlignment="1">
      <alignment horizontal="center" vertical="center" wrapText="1"/>
    </xf>
    <xf numFmtId="0" fontId="4" fillId="2" borderId="22" xfId="0" applyFont="1" applyBorder="1" applyAlignment="1">
      <alignment horizontal="center" vertical="center" wrapText="1"/>
    </xf>
    <xf numFmtId="0" fontId="5" fillId="2" borderId="0" xfId="0" applyFont="1" applyBorder="1" applyAlignment="1">
      <alignment vertical="top" wrapText="1"/>
    </xf>
    <xf numFmtId="0" fontId="6" fillId="2" borderId="14" xfId="0" applyFont="1" applyBorder="1" applyAlignment="1">
      <alignment horizontal="center" vertical="center"/>
    </xf>
    <xf numFmtId="0" fontId="6" fillId="2" borderId="23" xfId="0" applyFont="1" applyBorder="1" applyAlignment="1">
      <alignment horizontal="center" vertical="center"/>
    </xf>
    <xf numFmtId="0" fontId="6" fillId="2" borderId="15" xfId="0" applyFont="1" applyBorder="1" applyAlignment="1">
      <alignment horizontal="center" vertical="center"/>
    </xf>
    <xf numFmtId="0" fontId="5" fillId="2" borderId="0" xfId="0" applyFont="1" applyBorder="1" applyAlignment="1">
      <alignment vertical="center"/>
    </xf>
    <xf numFmtId="0" fontId="6" fillId="2" borderId="17" xfId="0" applyFont="1" applyBorder="1" applyAlignment="1">
      <alignment horizontal="center" vertical="center"/>
    </xf>
    <xf numFmtId="0" fontId="6" fillId="2" borderId="24" xfId="0" applyFont="1" applyBorder="1" applyAlignment="1">
      <alignment horizontal="center" vertical="center"/>
    </xf>
    <xf numFmtId="0" fontId="6" fillId="2" borderId="18" xfId="0" applyFont="1" applyBorder="1" applyAlignment="1">
      <alignment horizontal="center" vertical="center"/>
    </xf>
    <xf numFmtId="0" fontId="6" fillId="4" borderId="25" xfId="0" applyFont="1" applyFill="1" applyBorder="1" applyAlignment="1">
      <alignment vertical="center" wrapText="1"/>
    </xf>
    <xf numFmtId="0" fontId="6" fillId="2" borderId="21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2" borderId="26" xfId="0" applyFont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vertical="center" wrapText="1"/>
    </xf>
    <xf numFmtId="0" fontId="1" fillId="2" borderId="30" xfId="0" applyFont="1" applyBorder="1" applyAlignment="1">
      <alignment horizontal="center" vertical="center"/>
    </xf>
    <xf numFmtId="0" fontId="1" fillId="2" borderId="29" xfId="0" applyFont="1" applyBorder="1" applyAlignment="1">
      <alignment horizontal="center" vertical="center"/>
    </xf>
    <xf numFmtId="0" fontId="1" fillId="2" borderId="30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5" fillId="2" borderId="0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 wrapText="1"/>
    </xf>
    <xf numFmtId="0" fontId="4" fillId="2" borderId="24" xfId="0" applyFont="1" applyBorder="1" applyAlignment="1">
      <alignment horizontal="center" vertical="center" wrapText="1"/>
    </xf>
    <xf numFmtId="0" fontId="4" fillId="2" borderId="23" xfId="0" applyFont="1" applyBorder="1" applyAlignment="1">
      <alignment horizontal="center" vertical="center" wrapText="1"/>
    </xf>
    <xf numFmtId="0" fontId="4" fillId="2" borderId="34" xfId="0" applyFont="1" applyBorder="1" applyAlignment="1">
      <alignment horizontal="center" vertical="center" wrapText="1"/>
    </xf>
    <xf numFmtId="0" fontId="4" fillId="2" borderId="35" xfId="0" applyFont="1" applyBorder="1" applyAlignment="1">
      <alignment horizontal="center" vertical="center" wrapText="1"/>
    </xf>
    <xf numFmtId="0" fontId="5" fillId="2" borderId="0" xfId="0" applyFont="1" applyBorder="1" applyAlignment="1">
      <alignment horizontal="right" vertical="center"/>
    </xf>
    <xf numFmtId="0" fontId="6" fillId="0" borderId="36" xfId="0" applyFont="1" applyFill="1" applyBorder="1" applyAlignment="1">
      <alignment horizontal="center" vertical="center"/>
    </xf>
    <xf numFmtId="0" fontId="6" fillId="2" borderId="17" xfId="0" applyFont="1" applyBorder="1" applyAlignment="1">
      <alignment horizontal="center" vertical="center" wrapText="1"/>
    </xf>
    <xf numFmtId="0" fontId="6" fillId="2" borderId="37" xfId="0" applyFont="1" applyBorder="1" applyAlignment="1">
      <alignment horizontal="center" vertical="center"/>
    </xf>
    <xf numFmtId="0" fontId="6" fillId="2" borderId="38" xfId="0" applyFont="1" applyBorder="1" applyAlignment="1">
      <alignment horizontal="center" vertical="center"/>
    </xf>
    <xf numFmtId="0" fontId="6" fillId="2" borderId="27" xfId="0" applyFont="1" applyBorder="1" applyAlignment="1">
      <alignment horizontal="center" vertical="center"/>
    </xf>
    <xf numFmtId="0" fontId="6" fillId="2" borderId="35" xfId="0" applyFont="1" applyBorder="1" applyAlignment="1">
      <alignment horizontal="center" vertical="center"/>
    </xf>
    <xf numFmtId="0" fontId="6" fillId="2" borderId="39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vertical="center" wrapText="1"/>
    </xf>
    <xf numFmtId="0" fontId="5" fillId="7" borderId="30" xfId="0" applyFont="1" applyFill="1" applyBorder="1" applyAlignment="1">
      <alignment vertical="center" wrapText="1"/>
    </xf>
    <xf numFmtId="0" fontId="6" fillId="7" borderId="23" xfId="0" applyFont="1" applyFill="1" applyBorder="1" applyAlignment="1">
      <alignment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5" fillId="7" borderId="23" xfId="0" applyFont="1" applyFill="1" applyBorder="1" applyAlignment="1">
      <alignment vertical="center" wrapText="1"/>
    </xf>
    <xf numFmtId="0" fontId="13" fillId="2" borderId="0" xfId="0" applyFont="1" applyBorder="1" applyAlignment="1">
      <alignment horizontal="right" vertical="center"/>
    </xf>
    <xf numFmtId="0" fontId="4" fillId="2" borderId="40" xfId="0" applyFont="1" applyBorder="1" applyAlignment="1">
      <alignment horizontal="center" vertical="center" wrapText="1"/>
    </xf>
    <xf numFmtId="0" fontId="6" fillId="7" borderId="24" xfId="0" applyFont="1" applyFill="1" applyBorder="1" applyAlignment="1">
      <alignment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5" fillId="7" borderId="24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2" borderId="41" xfId="0" applyFont="1" applyBorder="1" applyAlignment="1">
      <alignment horizontal="center" vertical="center" wrapText="1"/>
    </xf>
    <xf numFmtId="0" fontId="6" fillId="7" borderId="42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vertical="center" wrapText="1"/>
    </xf>
    <xf numFmtId="0" fontId="5" fillId="7" borderId="42" xfId="0" applyFont="1" applyFill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2" borderId="44" xfId="0" applyFont="1" applyBorder="1" applyAlignment="1">
      <alignment horizontal="center" vertical="center" wrapText="1"/>
    </xf>
    <xf numFmtId="0" fontId="6" fillId="7" borderId="26" xfId="0" applyFont="1" applyFill="1" applyBorder="1" applyAlignment="1">
      <alignment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vertical="center" wrapText="1"/>
    </xf>
    <xf numFmtId="0" fontId="5" fillId="7" borderId="26" xfId="0" applyFont="1" applyFill="1" applyBorder="1" applyAlignment="1">
      <alignment vertical="center" wrapText="1"/>
    </xf>
    <xf numFmtId="0" fontId="4" fillId="2" borderId="45" xfId="0" applyFont="1" applyBorder="1" applyAlignment="1">
      <alignment horizontal="center" vertical="center" wrapText="1"/>
    </xf>
    <xf numFmtId="0" fontId="6" fillId="7" borderId="12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2" borderId="19" xfId="0" applyFont="1" applyBorder="1" applyAlignment="1">
      <alignment horizontal="center"/>
    </xf>
    <xf numFmtId="0" fontId="4" fillId="0" borderId="43" xfId="0" applyFont="1" applyFill="1" applyBorder="1" applyAlignment="1">
      <alignment horizontal="center" vertical="center"/>
    </xf>
    <xf numFmtId="0" fontId="4" fillId="2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2" borderId="20" xfId="0" applyFont="1" applyBorder="1" applyAlignment="1">
      <alignment horizontal="center"/>
    </xf>
    <xf numFmtId="0" fontId="6" fillId="7" borderId="25" xfId="0" applyFont="1" applyFill="1" applyBorder="1" applyAlignment="1">
      <alignment vertical="center" wrapText="1"/>
    </xf>
    <xf numFmtId="0" fontId="5" fillId="7" borderId="25" xfId="0" applyFont="1" applyFill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1" fillId="2" borderId="49" xfId="0" applyFont="1" applyBorder="1" applyAlignment="1">
      <alignment horizontal="center" vertical="center" wrapText="1"/>
    </xf>
    <xf numFmtId="0" fontId="1" fillId="2" borderId="10" xfId="0" applyFont="1" applyBorder="1" applyAlignment="1">
      <alignment horizontal="center" vertical="center" wrapText="1"/>
    </xf>
    <xf numFmtId="0" fontId="1" fillId="2" borderId="14" xfId="0" applyFont="1" applyBorder="1" applyAlignment="1">
      <alignment horizontal="center" vertical="center" wrapText="1"/>
    </xf>
    <xf numFmtId="0" fontId="4" fillId="2" borderId="51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4" fillId="2" borderId="41" xfId="0" applyFont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2" borderId="44" xfId="0" applyFont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" fillId="2" borderId="29" xfId="0" applyFont="1" applyBorder="1" applyAlignment="1">
      <alignment horizontal="center" vertical="center" wrapText="1"/>
    </xf>
    <xf numFmtId="0" fontId="9" fillId="2" borderId="30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vertical="center"/>
    </xf>
    <xf numFmtId="0" fontId="4" fillId="2" borderId="19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4" fillId="2" borderId="27" xfId="0" applyFont="1" applyBorder="1" applyAlignment="1">
      <alignment horizontal="center" vertical="center" wrapText="1"/>
    </xf>
    <xf numFmtId="0" fontId="4" fillId="2" borderId="15" xfId="0" applyFont="1" applyBorder="1" applyAlignment="1">
      <alignment horizontal="center" vertical="center"/>
    </xf>
    <xf numFmtId="0" fontId="4" fillId="2" borderId="18" xfId="0" applyFont="1" applyBorder="1" applyAlignment="1">
      <alignment horizontal="center" vertical="center"/>
    </xf>
    <xf numFmtId="0" fontId="5" fillId="2" borderId="18" xfId="0" applyFont="1" applyBorder="1" applyAlignment="1">
      <alignment horizontal="center" vertical="center"/>
    </xf>
    <xf numFmtId="0" fontId="5" fillId="2" borderId="27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center" vertical="center"/>
    </xf>
    <xf numFmtId="0" fontId="9" fillId="2" borderId="9" xfId="0" applyFont="1" applyBorder="1" applyAlignment="1">
      <alignment horizontal="center" vertical="center" wrapText="1"/>
    </xf>
    <xf numFmtId="0" fontId="15" fillId="2" borderId="9" xfId="0" applyFont="1" applyBorder="1" applyAlignment="1">
      <alignment horizontal="center" vertical="center"/>
    </xf>
    <xf numFmtId="0" fontId="15" fillId="2" borderId="0" xfId="0" applyFont="1" applyBorder="1" applyAlignment="1">
      <alignment horizontal="center" vertical="center"/>
    </xf>
    <xf numFmtId="0" fontId="15" fillId="2" borderId="10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/>
    </xf>
    <xf numFmtId="0" fontId="9" fillId="2" borderId="12" xfId="0" applyFont="1" applyBorder="1" applyAlignment="1">
      <alignment horizontal="center" vertical="center" wrapText="1"/>
    </xf>
    <xf numFmtId="0" fontId="1" fillId="2" borderId="12" xfId="0" applyFont="1" applyBorder="1" applyAlignment="1">
      <alignment horizontal="center" vertical="center" wrapText="1"/>
    </xf>
    <xf numFmtId="0" fontId="10" fillId="2" borderId="14" xfId="0" applyFont="1" applyBorder="1" applyAlignment="1">
      <alignment horizontal="center" vertical="center"/>
    </xf>
    <xf numFmtId="0" fontId="10" fillId="2" borderId="0" xfId="0" applyFont="1" applyBorder="1" applyAlignment="1">
      <alignment horizontal="center" vertical="center"/>
    </xf>
    <xf numFmtId="0" fontId="10" fillId="2" borderId="15" xfId="0" applyFont="1" applyBorder="1" applyAlignment="1">
      <alignment horizontal="center" vertical="center"/>
    </xf>
    <xf numFmtId="0" fontId="16" fillId="2" borderId="17" xfId="0" applyFont="1" applyBorder="1" applyAlignment="1">
      <alignment horizontal="center" vertical="center" wrapText="1"/>
    </xf>
    <xf numFmtId="0" fontId="16" fillId="2" borderId="18" xfId="0" applyFont="1" applyBorder="1" applyAlignment="1">
      <alignment horizontal="center" vertical="center" wrapText="1"/>
    </xf>
    <xf numFmtId="0" fontId="4" fillId="2" borderId="25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9" fillId="2" borderId="29" xfId="0" applyFont="1" applyBorder="1" applyAlignment="1">
      <alignment horizontal="center" vertical="center"/>
    </xf>
    <xf numFmtId="0" fontId="9" fillId="2" borderId="64" xfId="0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1" fillId="2" borderId="23" xfId="0" applyFont="1" applyBorder="1" applyAlignment="1">
      <alignment horizontal="center" vertical="center"/>
    </xf>
    <xf numFmtId="0" fontId="1" fillId="2" borderId="15" xfId="0" applyFont="1" applyBorder="1" applyAlignment="1">
      <alignment horizontal="center" vertical="center"/>
    </xf>
    <xf numFmtId="0" fontId="9" fillId="2" borderId="14" xfId="0" applyFont="1" applyBorder="1" applyAlignment="1">
      <alignment horizontal="center" vertical="center"/>
    </xf>
    <xf numFmtId="0" fontId="4" fillId="2" borderId="14" xfId="0" applyFont="1" applyBorder="1" applyAlignment="1">
      <alignment horizontal="center" vertical="center" wrapText="1"/>
    </xf>
    <xf numFmtId="0" fontId="5" fillId="2" borderId="17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18" fillId="2" borderId="9" xfId="0" applyFont="1" applyBorder="1" applyAlignment="1">
      <alignment vertical="center" wrapText="1"/>
    </xf>
    <xf numFmtId="0" fontId="18" fillId="2" borderId="65" xfId="0" applyFont="1" applyBorder="1" applyAlignment="1">
      <alignment vertical="center" wrapText="1"/>
    </xf>
    <xf numFmtId="0" fontId="1" fillId="6" borderId="65" xfId="0" applyFont="1" applyFill="1" applyBorder="1" applyAlignment="1">
      <alignment horizontal="center" vertical="center" wrapText="1"/>
    </xf>
    <xf numFmtId="0" fontId="9" fillId="6" borderId="65" xfId="0" applyFont="1" applyFill="1" applyBorder="1" applyAlignment="1">
      <alignment horizontal="center" vertical="center" wrapText="1"/>
    </xf>
    <xf numFmtId="176" fontId="5" fillId="2" borderId="0" xfId="0" applyNumberFormat="1" applyFont="1" applyBorder="1" applyAlignment="1">
      <alignment vertical="center"/>
    </xf>
    <xf numFmtId="0" fontId="4" fillId="0" borderId="66" xfId="0" applyFont="1" applyFill="1" applyBorder="1" applyAlignment="1">
      <alignment vertical="center" wrapText="1"/>
    </xf>
    <xf numFmtId="0" fontId="18" fillId="2" borderId="12" xfId="0" applyFont="1" applyBorder="1" applyAlignment="1">
      <alignment vertical="center" wrapText="1"/>
    </xf>
    <xf numFmtId="0" fontId="18" fillId="2" borderId="67" xfId="0" applyFont="1" applyBorder="1" applyAlignment="1">
      <alignment vertical="center" wrapText="1"/>
    </xf>
    <xf numFmtId="0" fontId="4" fillId="6" borderId="67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69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 vertical="center" wrapText="1"/>
    </xf>
    <xf numFmtId="0" fontId="15" fillId="2" borderId="12" xfId="0" applyFont="1" applyBorder="1" applyAlignment="1">
      <alignment horizontal="center" vertical="center"/>
    </xf>
    <xf numFmtId="0" fontId="10" fillId="2" borderId="12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0" fillId="2" borderId="12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9" fillId="0" borderId="7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center" vertical="center" wrapText="1"/>
    </xf>
    <xf numFmtId="0" fontId="6" fillId="2" borderId="12" xfId="0" applyFont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6" fillId="2" borderId="12" xfId="0" applyFont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2" borderId="12" xfId="0" applyFont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top" wrapText="1"/>
    </xf>
    <xf numFmtId="0" fontId="6" fillId="0" borderId="36" xfId="0" applyFont="1" applyFill="1" applyBorder="1" applyAlignment="1">
      <alignment horizontal="center" vertical="top" wrapText="1"/>
    </xf>
    <xf numFmtId="0" fontId="5" fillId="4" borderId="12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vertical="center" wrapText="1"/>
    </xf>
    <xf numFmtId="0" fontId="6" fillId="2" borderId="14" xfId="0" applyFont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16" fillId="2" borderId="24" xfId="0" applyFont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vertical="center" wrapText="1"/>
    </xf>
    <xf numFmtId="0" fontId="6" fillId="5" borderId="21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14" fillId="2" borderId="0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9" fillId="2" borderId="29" xfId="0" applyFont="1" applyBorder="1" applyAlignment="1">
      <alignment horizontal="center" vertical="center" wrapText="1"/>
    </xf>
    <xf numFmtId="0" fontId="1" fillId="4" borderId="7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 wrapText="1"/>
    </xf>
    <xf numFmtId="0" fontId="4" fillId="7" borderId="6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 wrapText="1"/>
    </xf>
    <xf numFmtId="0" fontId="4" fillId="7" borderId="74" xfId="0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4" fillId="2" borderId="14" xfId="0" applyFont="1" applyBorder="1" applyAlignment="1">
      <alignment horizontal="center" vertical="center"/>
    </xf>
    <xf numFmtId="0" fontId="12" fillId="7" borderId="42" xfId="0" applyFont="1" applyFill="1" applyBorder="1" applyAlignment="1">
      <alignment vertical="center"/>
    </xf>
    <xf numFmtId="0" fontId="12" fillId="7" borderId="74" xfId="0" applyFont="1" applyFill="1" applyBorder="1" applyAlignment="1">
      <alignment vertical="center"/>
    </xf>
    <xf numFmtId="0" fontId="4" fillId="0" borderId="78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/>
    </xf>
    <xf numFmtId="0" fontId="5" fillId="7" borderId="74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/>
    </xf>
    <xf numFmtId="0" fontId="20" fillId="2" borderId="17" xfId="0" applyFont="1" applyBorder="1" applyAlignment="1">
      <alignment horizontal="center" vertical="center"/>
    </xf>
    <xf numFmtId="0" fontId="4" fillId="0" borderId="79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 vertical="center"/>
    </xf>
    <xf numFmtId="0" fontId="5" fillId="7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vertical="center"/>
    </xf>
    <xf numFmtId="0" fontId="5" fillId="0" borderId="81" xfId="0" applyFont="1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2" borderId="9" xfId="0" applyFont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6" borderId="8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2" borderId="12" xfId="0" applyFont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 wrapText="1"/>
    </xf>
    <xf numFmtId="0" fontId="4" fillId="6" borderId="83" xfId="0" applyFont="1" applyFill="1" applyBorder="1" applyAlignment="1">
      <alignment horizontal="center" vertical="center" wrapText="1"/>
    </xf>
    <xf numFmtId="0" fontId="4" fillId="6" borderId="6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84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 vertical="center" wrapText="1"/>
    </xf>
    <xf numFmtId="0" fontId="9" fillId="0" borderId="77" xfId="0" applyFont="1" applyFill="1" applyBorder="1" applyAlignment="1">
      <alignment horizontal="center"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6" borderId="6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5" fillId="6" borderId="67" xfId="0" applyFont="1" applyFill="1" applyBorder="1" applyAlignment="1">
      <alignment horizontal="center" vertical="center"/>
    </xf>
    <xf numFmtId="0" fontId="21" fillId="2" borderId="0" xfId="0" applyFont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2" borderId="12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2" borderId="12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67" xfId="0" applyFont="1" applyFill="1" applyBorder="1" applyAlignment="1">
      <alignment horizontal="center" vertical="center"/>
    </xf>
    <xf numFmtId="0" fontId="5" fillId="4" borderId="83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center" vertical="center" wrapText="1"/>
    </xf>
    <xf numFmtId="0" fontId="9" fillId="6" borderId="86" xfId="0" applyFont="1" applyFill="1" applyBorder="1" applyAlignment="1">
      <alignment horizontal="center" vertical="center" wrapText="1"/>
    </xf>
    <xf numFmtId="0" fontId="5" fillId="4" borderId="64" xfId="0" applyFont="1" applyFill="1" applyBorder="1" applyAlignment="1">
      <alignment horizontal="center" vertical="center" wrapText="1"/>
    </xf>
    <xf numFmtId="0" fontId="22" fillId="2" borderId="0" xfId="0" applyFont="1" applyBorder="1" applyAlignment="1">
      <alignment vertical="center"/>
    </xf>
    <xf numFmtId="0" fontId="5" fillId="4" borderId="74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4" borderId="74" xfId="0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center"/>
    </xf>
    <xf numFmtId="0" fontId="3" fillId="2" borderId="0" xfId="0" applyFont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1" fillId="6" borderId="86" xfId="0" applyFont="1" applyFill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left" vertical="center"/>
    </xf>
    <xf numFmtId="0" fontId="5" fillId="4" borderId="74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vertical="center"/>
    </xf>
    <xf numFmtId="0" fontId="5" fillId="4" borderId="58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/>
    </xf>
    <xf numFmtId="0" fontId="25" fillId="2" borderId="0" xfId="0" applyFont="1" applyBorder="1" applyAlignment="1">
      <alignment vertical="center"/>
    </xf>
    <xf numFmtId="1" fontId="22" fillId="3" borderId="0" xfId="0" applyNumberFormat="1" applyFont="1" applyFill="1" applyBorder="1" applyAlignment="1">
      <alignment horizontal="right" vertical="center"/>
    </xf>
    <xf numFmtId="0" fontId="26" fillId="2" borderId="0" xfId="0" applyFont="1" applyBorder="1" applyAlignment="1">
      <alignment horizontal="center" vertical="center"/>
    </xf>
    <xf numFmtId="0" fontId="24" fillId="2" borderId="0" xfId="0" applyFont="1" applyBorder="1" applyAlignment="1">
      <alignment horizontal="center" vertical="center"/>
    </xf>
    <xf numFmtId="0" fontId="27" fillId="2" borderId="0" xfId="0" applyFont="1" applyBorder="1" applyAlignment="1">
      <alignment horizontal="left" vertical="center"/>
    </xf>
    <xf numFmtId="0" fontId="19" fillId="2" borderId="0" xfId="0" applyFont="1" applyBorder="1" applyAlignment="1">
      <alignment horizontal="right" vertical="center"/>
    </xf>
    <xf numFmtId="0" fontId="4" fillId="3" borderId="0" xfId="0" applyFont="1" applyFill="1" applyBorder="1" applyAlignment="1">
      <alignment vertical="center"/>
    </xf>
    <xf numFmtId="177" fontId="28" fillId="9" borderId="88" xfId="0" applyNumberFormat="1" applyFont="1" applyFill="1" applyBorder="1" applyAlignment="1">
      <alignment horizontal="left"/>
    </xf>
    <xf numFmtId="0" fontId="4" fillId="2" borderId="0" xfId="0" applyFont="1" applyBorder="1" applyAlignment="1">
      <alignment vertical="center"/>
    </xf>
    <xf numFmtId="177" fontId="5" fillId="0" borderId="4" xfId="0" applyNumberFormat="1" applyFont="1" applyFill="1" applyBorder="1" applyAlignment="1">
      <alignment vertical="center"/>
    </xf>
    <xf numFmtId="0" fontId="8" fillId="2" borderId="0" xfId="0" applyFont="1" applyBorder="1" applyAlignment="1">
      <alignment horizontal="center" vertical="center"/>
    </xf>
    <xf numFmtId="0" fontId="29" fillId="10" borderId="89" xfId="0" applyFont="1" applyFill="1" applyBorder="1" applyAlignment="1">
      <alignment horizontal="right" vertical="center" wrapText="1"/>
    </xf>
    <xf numFmtId="177" fontId="30" fillId="9" borderId="90" xfId="0" applyNumberFormat="1" applyFont="1" applyFill="1" applyBorder="1" applyAlignment="1">
      <alignment horizontal="right" vertical="center"/>
    </xf>
    <xf numFmtId="0" fontId="4" fillId="0" borderId="28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/>
    </xf>
    <xf numFmtId="0" fontId="4" fillId="11" borderId="64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8" fillId="2" borderId="90" xfId="0" applyFont="1" applyBorder="1" applyAlignment="1">
      <alignment horizontal="right" vertical="center"/>
    </xf>
    <xf numFmtId="0" fontId="4" fillId="0" borderId="71" xfId="0" applyFont="1" applyFill="1" applyBorder="1" applyAlignment="1">
      <alignment horizontal="right" vertical="center"/>
    </xf>
    <xf numFmtId="0" fontId="4" fillId="12" borderId="72" xfId="0" applyFont="1" applyFill="1" applyBorder="1" applyAlignment="1">
      <alignment horizontal="center"/>
    </xf>
    <xf numFmtId="0" fontId="4" fillId="12" borderId="91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29" fillId="10" borderId="92" xfId="0" applyFont="1" applyFill="1" applyBorder="1" applyAlignment="1">
      <alignment horizontal="right" vertical="center" wrapText="1"/>
    </xf>
    <xf numFmtId="0" fontId="4" fillId="0" borderId="19" xfId="0" applyFont="1" applyFill="1" applyBorder="1" applyAlignment="1">
      <alignment horizontal="right" vertical="center"/>
    </xf>
    <xf numFmtId="0" fontId="4" fillId="0" borderId="18" xfId="0" applyFont="1" applyFill="1" applyBorder="1" applyAlignment="1">
      <alignment horizontal="center" vertical="center"/>
    </xf>
    <xf numFmtId="0" fontId="8" fillId="9" borderId="92" xfId="0" applyFont="1" applyFill="1" applyBorder="1" applyAlignment="1">
      <alignment horizontal="right" vertical="center" wrapText="1"/>
    </xf>
    <xf numFmtId="0" fontId="8" fillId="9" borderId="93" xfId="0" applyFont="1" applyFill="1" applyBorder="1" applyAlignment="1">
      <alignment vertical="center"/>
    </xf>
    <xf numFmtId="0" fontId="31" fillId="0" borderId="94" xfId="0" applyFont="1" applyFill="1" applyBorder="1" applyAlignment="1">
      <alignment horizontal="right" vertical="center" wrapText="1"/>
    </xf>
    <xf numFmtId="0" fontId="31" fillId="0" borderId="4" xfId="0" applyFont="1" applyFill="1" applyBorder="1" applyAlignment="1">
      <alignment horizontal="right" vertical="center" wrapText="1"/>
    </xf>
    <xf numFmtId="0" fontId="4" fillId="0" borderId="20" xfId="0" applyFont="1" applyFill="1" applyBorder="1" applyAlignment="1">
      <alignment horizontal="right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31" fillId="10" borderId="89" xfId="0" applyFont="1" applyFill="1" applyBorder="1" applyAlignment="1">
      <alignment horizontal="left" vertical="center" wrapText="1"/>
    </xf>
    <xf numFmtId="0" fontId="4" fillId="2" borderId="0" xfId="0" applyFont="1" applyBorder="1" applyAlignment="1">
      <alignment horizontal="center" vertical="center"/>
    </xf>
    <xf numFmtId="0" fontId="30" fillId="14" borderId="95" xfId="0" applyFont="1" applyFill="1" applyBorder="1" applyAlignment="1">
      <alignment horizontal="right" vertical="center" wrapText="1"/>
    </xf>
    <xf numFmtId="0" fontId="31" fillId="0" borderId="96" xfId="0" applyFont="1" applyFill="1" applyBorder="1" applyAlignment="1">
      <alignment horizontal="right" vertical="center" wrapText="1"/>
    </xf>
    <xf numFmtId="0" fontId="32" fillId="10" borderId="89" xfId="0" applyFont="1" applyFill="1" applyBorder="1" applyAlignment="1">
      <alignment horizontal="right" vertical="center" wrapText="1"/>
    </xf>
    <xf numFmtId="0" fontId="33" fillId="10" borderId="92" xfId="0" applyFont="1" applyFill="1" applyBorder="1" applyAlignment="1">
      <alignment horizontal="right" vertical="center" wrapText="1"/>
    </xf>
    <xf numFmtId="1" fontId="30" fillId="15" borderId="90" xfId="0" applyNumberFormat="1" applyFont="1" applyFill="1" applyBorder="1" applyAlignment="1">
      <alignment horizontal="right" vertical="center"/>
    </xf>
    <xf numFmtId="0" fontId="31" fillId="0" borderId="92" xfId="0" applyFont="1" applyFill="1" applyBorder="1" applyAlignment="1">
      <alignment horizontal="right" vertical="center" wrapText="1"/>
    </xf>
    <xf numFmtId="0" fontId="32" fillId="10" borderId="92" xfId="0" applyFont="1" applyFill="1" applyBorder="1" applyAlignment="1">
      <alignment horizontal="right" vertical="center" wrapText="1"/>
    </xf>
    <xf numFmtId="2" fontId="30" fillId="15" borderId="93" xfId="0" applyNumberFormat="1" applyFont="1" applyFill="1" applyBorder="1" applyAlignment="1">
      <alignment horizontal="right" vertical="center"/>
    </xf>
    <xf numFmtId="0" fontId="4" fillId="2" borderId="21" xfId="0" applyFont="1" applyBorder="1" applyAlignment="1">
      <alignment horizontal="center" vertical="center"/>
    </xf>
    <xf numFmtId="0" fontId="4" fillId="2" borderId="27" xfId="0" applyFont="1" applyBorder="1" applyAlignment="1">
      <alignment horizontal="center" vertical="center"/>
    </xf>
    <xf numFmtId="0" fontId="34" fillId="0" borderId="9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12" fillId="2" borderId="0" xfId="0" applyFont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vertical="center"/>
    </xf>
    <xf numFmtId="0" fontId="35" fillId="0" borderId="4" xfId="0" applyFont="1" applyFill="1" applyBorder="1" applyAlignment="1">
      <alignment vertical="center" wrapText="1"/>
    </xf>
    <xf numFmtId="0" fontId="35" fillId="14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horizontal="center" vertical="center"/>
    </xf>
    <xf numFmtId="0" fontId="32" fillId="14" borderId="0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5" fillId="17" borderId="0" xfId="0" applyFont="1" applyFill="1" applyBorder="1" applyAlignment="1">
      <alignment horizontal="center" vertical="center"/>
    </xf>
    <xf numFmtId="0" fontId="35" fillId="2" borderId="0" xfId="0" applyFont="1" applyBorder="1" applyAlignment="1">
      <alignment horizontal="center" vertical="center"/>
    </xf>
    <xf numFmtId="0" fontId="32" fillId="17" borderId="0" xfId="0" applyFont="1" applyFill="1" applyBorder="1" applyAlignment="1">
      <alignment horizontal="center" vertical="center"/>
    </xf>
    <xf numFmtId="0" fontId="35" fillId="10" borderId="97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right" vertical="center"/>
    </xf>
    <xf numFmtId="0" fontId="1" fillId="0" borderId="100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1" xfId="0" applyFont="1" applyFill="1" applyBorder="1" applyAlignment="1">
      <alignment horizontal="center" vertical="center" wrapText="1"/>
    </xf>
    <xf numFmtId="0" fontId="4" fillId="2" borderId="101" xfId="0" applyFont="1" applyBorder="1" applyAlignment="1">
      <alignment horizontal="center" vertical="center" wrapText="1"/>
    </xf>
    <xf numFmtId="0" fontId="4" fillId="0" borderId="10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/>
    <xf numFmtId="0" fontId="36" fillId="2" borderId="106" xfId="0" applyFont="1" applyBorder="1" applyAlignment="1">
      <alignment horizontal="center" vertical="center"/>
    </xf>
    <xf numFmtId="0" fontId="36" fillId="2" borderId="29" xfId="0" applyFont="1" applyBorder="1" applyAlignment="1">
      <alignment horizontal="center"/>
    </xf>
    <xf numFmtId="0" fontId="36" fillId="2" borderId="64" xfId="0" applyFont="1" applyBorder="1" applyAlignment="1">
      <alignment horizontal="center"/>
    </xf>
    <xf numFmtId="0" fontId="36" fillId="2" borderId="106" xfId="0" applyFont="1" applyBorder="1" applyAlignment="1">
      <alignment horizontal="center"/>
    </xf>
    <xf numFmtId="0" fontId="36" fillId="0" borderId="43" xfId="0" applyFont="1" applyFill="1" applyBorder="1" applyAlignment="1">
      <alignment horizontal="center"/>
    </xf>
    <xf numFmtId="3" fontId="36" fillId="0" borderId="72" xfId="0" applyNumberFormat="1" applyFont="1" applyFill="1" applyBorder="1" applyAlignment="1">
      <alignment horizontal="center"/>
    </xf>
    <xf numFmtId="0" fontId="36" fillId="2" borderId="72" xfId="0" applyFont="1" applyBorder="1" applyAlignment="1">
      <alignment horizontal="center" vertical="center" shrinkToFit="1"/>
    </xf>
    <xf numFmtId="0" fontId="36" fillId="0" borderId="84" xfId="0" applyFont="1" applyFill="1" applyBorder="1" applyAlignment="1">
      <alignment horizontal="center"/>
    </xf>
    <xf numFmtId="0" fontId="36" fillId="2" borderId="19" xfId="0" applyFont="1" applyBorder="1" applyAlignment="1">
      <alignment horizontal="center" vertical="center"/>
    </xf>
    <xf numFmtId="0" fontId="36" fillId="2" borderId="17" xfId="0" applyFont="1" applyBorder="1" applyAlignment="1">
      <alignment horizontal="center"/>
    </xf>
    <xf numFmtId="0" fontId="36" fillId="2" borderId="18" xfId="0" applyFont="1" applyBorder="1" applyAlignment="1">
      <alignment horizontal="center"/>
    </xf>
    <xf numFmtId="3" fontId="36" fillId="0" borderId="43" xfId="0" applyNumberFormat="1" applyFont="1" applyFill="1" applyBorder="1" applyAlignment="1">
      <alignment horizontal="center"/>
    </xf>
    <xf numFmtId="0" fontId="4" fillId="0" borderId="71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 shrinkToFit="1"/>
    </xf>
    <xf numFmtId="178" fontId="4" fillId="0" borderId="91" xfId="0" applyNumberFormat="1" applyFont="1" applyFill="1" applyBorder="1" applyAlignment="1">
      <alignment horizontal="center" vertical="center" shrinkToFit="1"/>
    </xf>
    <xf numFmtId="0" fontId="4" fillId="2" borderId="71" xfId="0" applyFont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center" vertical="center" wrapText="1"/>
    </xf>
    <xf numFmtId="0" fontId="4" fillId="0" borderId="91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shrinkToFit="1"/>
    </xf>
    <xf numFmtId="178" fontId="4" fillId="0" borderId="18" xfId="0" applyNumberFormat="1" applyFont="1" applyFill="1" applyBorder="1" applyAlignment="1">
      <alignment horizontal="center" vertical="center" shrinkToFit="1"/>
    </xf>
    <xf numFmtId="0" fontId="5" fillId="0" borderId="71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5" fillId="0" borderId="72" xfId="0" applyFont="1" applyFill="1" applyBorder="1" applyAlignment="1">
      <alignment horizontal="center"/>
    </xf>
    <xf numFmtId="178" fontId="5" fillId="0" borderId="91" xfId="0" applyNumberFormat="1" applyFont="1" applyFill="1" applyBorder="1" applyAlignment="1">
      <alignment horizontal="center"/>
    </xf>
    <xf numFmtId="0" fontId="36" fillId="2" borderId="19" xfId="0" applyFont="1" applyBorder="1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6" fillId="0" borderId="13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 vertical="center"/>
    </xf>
    <xf numFmtId="0" fontId="36" fillId="0" borderId="18" xfId="0" applyFont="1" applyFill="1" applyBorder="1" applyAlignment="1">
      <alignment horizontal="center"/>
    </xf>
    <xf numFmtId="3" fontId="36" fillId="0" borderId="17" xfId="0" applyNumberFormat="1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/>
    </xf>
    <xf numFmtId="0" fontId="36" fillId="2" borderId="34" xfId="0" applyFont="1" applyBorder="1" applyAlignment="1">
      <alignment horizontal="center" vertical="center"/>
    </xf>
    <xf numFmtId="0" fontId="36" fillId="2" borderId="45" xfId="0" applyFont="1" applyBorder="1" applyAlignment="1">
      <alignment horizontal="center" vertical="center" shrinkToFit="1"/>
    </xf>
    <xf numFmtId="178" fontId="36" fillId="2" borderId="113" xfId="0" applyNumberFormat="1" applyFont="1" applyBorder="1" applyAlignment="1">
      <alignment horizontal="center" vertical="center" shrinkToFit="1"/>
    </xf>
    <xf numFmtId="0" fontId="36" fillId="2" borderId="34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114" xfId="0" applyFont="1" applyFill="1" applyBorder="1" applyAlignment="1">
      <alignment horizontal="center" vertical="center"/>
    </xf>
    <xf numFmtId="0" fontId="5" fillId="0" borderId="11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shrinkToFit="1"/>
    </xf>
    <xf numFmtId="178" fontId="4" fillId="0" borderId="33" xfId="0" applyNumberFormat="1" applyFont="1" applyFill="1" applyBorder="1" applyAlignment="1">
      <alignment horizontal="center" vertical="center" shrinkToFit="1"/>
    </xf>
    <xf numFmtId="0" fontId="5" fillId="0" borderId="114" xfId="0" applyFont="1" applyFill="1" applyBorder="1" applyAlignment="1">
      <alignment horizontal="center"/>
    </xf>
    <xf numFmtId="0" fontId="5" fillId="0" borderId="77" xfId="0" applyFont="1" applyFill="1" applyBorder="1" applyAlignment="1">
      <alignment horizontal="center"/>
    </xf>
    <xf numFmtId="0" fontId="5" fillId="0" borderId="116" xfId="0" applyFont="1" applyFill="1" applyBorder="1" applyAlignment="1">
      <alignment horizontal="center"/>
    </xf>
    <xf numFmtId="0" fontId="4" fillId="2" borderId="71" xfId="0" applyFont="1" applyBorder="1" applyAlignment="1">
      <alignment horizontal="center"/>
    </xf>
    <xf numFmtId="0" fontId="4" fillId="2" borderId="72" xfId="0" applyFont="1" applyBorder="1" applyAlignment="1">
      <alignment horizontal="center" vertical="center" shrinkToFit="1"/>
    </xf>
    <xf numFmtId="178" fontId="4" fillId="2" borderId="91" xfId="0" applyNumberFormat="1" applyFont="1" applyBorder="1" applyAlignment="1">
      <alignment horizontal="center" vertical="center" shrinkToFit="1"/>
    </xf>
    <xf numFmtId="0" fontId="36" fillId="0" borderId="71" xfId="0" applyFont="1" applyFill="1" applyBorder="1" applyAlignment="1">
      <alignment horizontal="center"/>
    </xf>
    <xf numFmtId="0" fontId="36" fillId="0" borderId="72" xfId="0" applyFont="1" applyFill="1" applyBorder="1" applyAlignment="1">
      <alignment horizontal="center"/>
    </xf>
    <xf numFmtId="0" fontId="36" fillId="0" borderId="9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36" fillId="2" borderId="71" xfId="0" applyFont="1" applyBorder="1" applyAlignment="1">
      <alignment horizontal="center"/>
    </xf>
    <xf numFmtId="0" fontId="4" fillId="0" borderId="71" xfId="0" applyFont="1" applyFill="1" applyBorder="1" applyAlignment="1">
      <alignment horizontal="center"/>
    </xf>
    <xf numFmtId="0" fontId="4" fillId="0" borderId="72" xfId="0" applyFont="1" applyFill="1" applyBorder="1" applyAlignment="1">
      <alignment horizontal="center"/>
    </xf>
    <xf numFmtId="0" fontId="4" fillId="0" borderId="91" xfId="0" applyFont="1" applyFill="1" applyBorder="1" applyAlignment="1">
      <alignment horizontal="center"/>
    </xf>
    <xf numFmtId="0" fontId="4" fillId="2" borderId="91" xfId="0" applyFont="1" applyBorder="1" applyAlignment="1">
      <alignment horizontal="center"/>
    </xf>
    <xf numFmtId="0" fontId="5" fillId="2" borderId="19" xfId="0" applyFont="1" applyBorder="1" applyAlignment="1">
      <alignment horizontal="center" vertical="center"/>
    </xf>
    <xf numFmtId="0" fontId="5" fillId="2" borderId="17" xfId="0" applyFont="1" applyBorder="1" applyAlignment="1">
      <alignment horizontal="center" vertical="center" shrinkToFit="1"/>
    </xf>
    <xf numFmtId="0" fontId="5" fillId="2" borderId="14" xfId="0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36" fillId="2" borderId="19" xfId="0" applyFont="1" applyBorder="1" applyAlignment="1">
      <alignment horizontal="center" vertical="center" wrapText="1"/>
    </xf>
    <xf numFmtId="0" fontId="36" fillId="2" borderId="17" xfId="0" applyFont="1" applyBorder="1" applyAlignment="1">
      <alignment horizontal="center" vertical="center" wrapText="1"/>
    </xf>
    <xf numFmtId="0" fontId="36" fillId="2" borderId="18" xfId="0" applyFont="1" applyBorder="1" applyAlignment="1">
      <alignment horizontal="center" vertical="center" wrapText="1"/>
    </xf>
    <xf numFmtId="0" fontId="36" fillId="2" borderId="16" xfId="0" applyFont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0" fontId="4" fillId="0" borderId="66" xfId="0" applyFont="1" applyFill="1" applyBorder="1" applyAlignment="1">
      <alignment horizontal="center" wrapText="1"/>
    </xf>
    <xf numFmtId="0" fontId="4" fillId="0" borderId="43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4" fillId="0" borderId="117" xfId="0" applyFont="1" applyFill="1" applyBorder="1" applyAlignment="1">
      <alignment horizont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2" borderId="14" xfId="0" applyFont="1" applyBorder="1" applyAlignment="1">
      <alignment horizontal="center" vertical="center" shrinkToFit="1"/>
    </xf>
    <xf numFmtId="0" fontId="4" fillId="2" borderId="15" xfId="0" applyFont="1" applyBorder="1" applyAlignment="1">
      <alignment horizontal="center" vertical="center" wrapText="1"/>
    </xf>
    <xf numFmtId="0" fontId="5" fillId="2" borderId="118" xfId="0" applyFont="1" applyBorder="1" applyAlignment="1">
      <alignment horizontal="center" vertical="center" wrapText="1"/>
    </xf>
    <xf numFmtId="0" fontId="5" fillId="2" borderId="74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119" xfId="0" applyFont="1" applyFill="1" applyBorder="1" applyAlignment="1">
      <alignment horizontal="center" vertical="center" wrapText="1"/>
    </xf>
    <xf numFmtId="0" fontId="4" fillId="0" borderId="114" xfId="0" applyFont="1" applyFill="1" applyBorder="1" applyAlignment="1">
      <alignment horizontal="center"/>
    </xf>
    <xf numFmtId="0" fontId="4" fillId="0" borderId="77" xfId="0" applyFont="1" applyFill="1" applyBorder="1" applyAlignment="1">
      <alignment horizontal="center"/>
    </xf>
    <xf numFmtId="0" fontId="4" fillId="0" borderId="77" xfId="0" applyFont="1" applyFill="1" applyBorder="1" applyAlignment="1">
      <alignment horizontal="center" vertical="center"/>
    </xf>
    <xf numFmtId="0" fontId="4" fillId="0" borderId="1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5" fillId="0" borderId="87" xfId="0" applyFont="1" applyFill="1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5" fillId="2" borderId="113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2" borderId="27" xfId="0" applyFont="1" applyBorder="1" applyAlignment="1">
      <alignment horizontal="center" vertical="center" wrapText="1"/>
    </xf>
    <xf numFmtId="0" fontId="36" fillId="2" borderId="14" xfId="0" applyFont="1" applyBorder="1" applyAlignment="1">
      <alignment horizontal="center"/>
    </xf>
    <xf numFmtId="0" fontId="36" fillId="2" borderId="71" xfId="0" applyFont="1" applyBorder="1" applyAlignment="1">
      <alignment horizontal="center" vertical="center"/>
    </xf>
    <xf numFmtId="0" fontId="36" fillId="2" borderId="72" xfId="0" applyFont="1" applyBorder="1" applyAlignment="1">
      <alignment horizontal="center"/>
    </xf>
    <xf numFmtId="20" fontId="4" fillId="2" borderId="71" xfId="0" applyNumberFormat="1" applyFont="1" applyBorder="1" applyAlignment="1">
      <alignment horizontal="center"/>
    </xf>
    <xf numFmtId="0" fontId="4" fillId="2" borderId="14" xfId="0" applyFont="1" applyBorder="1" applyAlignment="1">
      <alignment horizontal="center"/>
    </xf>
    <xf numFmtId="0" fontId="4" fillId="2" borderId="72" xfId="0" applyFont="1" applyBorder="1" applyAlignment="1">
      <alignment horizontal="center"/>
    </xf>
    <xf numFmtId="0" fontId="4" fillId="2" borderId="106" xfId="0" applyFont="1" applyBorder="1" applyAlignment="1">
      <alignment horizontal="center"/>
    </xf>
    <xf numFmtId="0" fontId="4" fillId="2" borderId="29" xfId="0" applyFont="1" applyBorder="1" applyAlignment="1">
      <alignment horizontal="center"/>
    </xf>
    <xf numFmtId="0" fontId="4" fillId="0" borderId="121" xfId="0" applyFont="1" applyFill="1" applyBorder="1" applyAlignment="1">
      <alignment horizontal="center"/>
    </xf>
    <xf numFmtId="0" fontId="4" fillId="0" borderId="122" xfId="0" applyFont="1" applyFill="1" applyBorder="1" applyAlignment="1">
      <alignment horizontal="center" vertical="center" wrapText="1"/>
    </xf>
    <xf numFmtId="0" fontId="4" fillId="2" borderId="72" xfId="0" applyFont="1" applyBorder="1" applyAlignment="1">
      <alignment horizontal="center" vertical="center" wrapText="1"/>
    </xf>
    <xf numFmtId="0" fontId="4" fillId="0" borderId="91" xfId="0" applyFont="1" applyFill="1" applyBorder="1" applyAlignment="1">
      <alignment horizontal="center" wrapText="1"/>
    </xf>
    <xf numFmtId="178" fontId="4" fillId="0" borderId="54" xfId="0" applyNumberFormat="1" applyFont="1" applyFill="1" applyBorder="1" applyAlignment="1">
      <alignment horizontal="center" vertical="center" shrinkToFit="1"/>
    </xf>
    <xf numFmtId="0" fontId="36" fillId="2" borderId="14" xfId="0" applyFont="1" applyBorder="1" applyAlignment="1">
      <alignment horizontal="center" vertical="center" shrinkToFit="1"/>
    </xf>
    <xf numFmtId="20" fontId="4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/>
    </xf>
    <xf numFmtId="0" fontId="5" fillId="0" borderId="110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111" xfId="0" applyFont="1" applyFill="1" applyBorder="1" applyAlignment="1">
      <alignment horizontal="center"/>
    </xf>
    <xf numFmtId="0" fontId="4" fillId="0" borderId="11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11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shrinkToFit="1"/>
    </xf>
    <xf numFmtId="178" fontId="5" fillId="0" borderId="27" xfId="0" applyNumberFormat="1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 vertical="center" wrapText="1"/>
    </xf>
    <xf numFmtId="0" fontId="4" fillId="2" borderId="20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wrapText="1"/>
    </xf>
    <xf numFmtId="0" fontId="4" fillId="0" borderId="72" xfId="0" applyFont="1" applyFill="1" applyBorder="1" applyAlignment="1">
      <alignment horizontal="center" vertical="center"/>
    </xf>
    <xf numFmtId="3" fontId="4" fillId="0" borderId="72" xfId="0" applyNumberFormat="1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2" borderId="71" xfId="0" applyFont="1" applyBorder="1" applyAlignment="1">
      <alignment horizontal="center" vertical="center"/>
    </xf>
    <xf numFmtId="0" fontId="4" fillId="2" borderId="16" xfId="0" applyFont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2" borderId="37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36" fillId="2" borderId="16" xfId="0" applyFont="1" applyBorder="1" applyAlignment="1">
      <alignment horizontal="center" vertical="center"/>
    </xf>
    <xf numFmtId="0" fontId="14" fillId="2" borderId="37" xfId="0" applyFont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 shrinkToFit="1"/>
    </xf>
    <xf numFmtId="178" fontId="14" fillId="0" borderId="18" xfId="0" applyNumberFormat="1" applyFont="1" applyFill="1" applyBorder="1" applyAlignment="1">
      <alignment horizontal="center" vertical="center" shrinkToFit="1"/>
    </xf>
    <xf numFmtId="0" fontId="4" fillId="2" borderId="17" xfId="0" applyFont="1" applyBorder="1" applyAlignment="1">
      <alignment horizontal="center" vertical="center" shrinkToFit="1"/>
    </xf>
    <xf numFmtId="0" fontId="4" fillId="2" borderId="45" xfId="0" applyFont="1" applyBorder="1" applyAlignment="1">
      <alignment horizontal="center"/>
    </xf>
    <xf numFmtId="0" fontId="4" fillId="2" borderId="17" xfId="0" applyFont="1" applyBorder="1" applyAlignment="1">
      <alignment horizontal="center"/>
    </xf>
    <xf numFmtId="178" fontId="4" fillId="2" borderId="18" xfId="0" applyNumberFormat="1" applyFont="1" applyBorder="1" applyAlignment="1">
      <alignment horizontal="center" vertical="center" shrinkToFit="1"/>
    </xf>
    <xf numFmtId="0" fontId="5" fillId="2" borderId="20" xfId="0" applyFont="1" applyBorder="1" applyAlignment="1">
      <alignment horizontal="center"/>
    </xf>
    <xf numFmtId="0" fontId="5" fillId="2" borderId="20" xfId="0" applyFont="1" applyBorder="1" applyAlignment="1">
      <alignment horizontal="center" vertical="center"/>
    </xf>
    <xf numFmtId="0" fontId="5" fillId="2" borderId="21" xfId="0" applyFont="1" applyBorder="1" applyAlignment="1">
      <alignment horizontal="center"/>
    </xf>
    <xf numFmtId="0" fontId="5" fillId="2" borderId="27" xfId="0" applyFont="1" applyBorder="1" applyAlignment="1">
      <alignment horizontal="center"/>
    </xf>
    <xf numFmtId="0" fontId="4" fillId="0" borderId="56" xfId="0" applyFont="1" applyFill="1" applyBorder="1" applyAlignment="1">
      <alignment horizontal="center" vertical="center"/>
    </xf>
    <xf numFmtId="0" fontId="4" fillId="0" borderId="119" xfId="0" applyFont="1" applyFill="1" applyBorder="1" applyAlignment="1">
      <alignment horizontal="center" vertical="center"/>
    </xf>
    <xf numFmtId="0" fontId="5" fillId="2" borderId="34" xfId="0" applyFont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4" fillId="2" borderId="123" xfId="0" applyFont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2" borderId="58" xfId="0" applyFont="1" applyBorder="1" applyAlignment="1">
      <alignment horizontal="center"/>
    </xf>
    <xf numFmtId="0" fontId="38" fillId="0" borderId="71" xfId="0" applyFont="1" applyFill="1" applyBorder="1" applyAlignment="1">
      <alignment horizontal="center" wrapText="1"/>
    </xf>
    <xf numFmtId="0" fontId="38" fillId="0" borderId="72" xfId="0" applyFont="1" applyFill="1" applyBorder="1" applyAlignment="1">
      <alignment horizontal="center" wrapText="1"/>
    </xf>
    <xf numFmtId="0" fontId="4" fillId="0" borderId="124" xfId="0" applyFont="1" applyFill="1" applyBorder="1" applyAlignment="1">
      <alignment horizontal="center" wrapText="1"/>
    </xf>
    <xf numFmtId="0" fontId="4" fillId="0" borderId="28" xfId="0" applyFont="1" applyFill="1" applyBorder="1" applyAlignment="1">
      <alignment horizontal="center" wrapText="1"/>
    </xf>
    <xf numFmtId="0" fontId="4" fillId="0" borderId="63" xfId="0" applyFont="1" applyFill="1" applyBorder="1" applyAlignment="1">
      <alignment horizontal="center" wrapText="1"/>
    </xf>
    <xf numFmtId="0" fontId="4" fillId="0" borderId="72" xfId="0" applyFont="1" applyFill="1" applyBorder="1" applyAlignment="1">
      <alignment horizontal="center" wrapText="1"/>
    </xf>
    <xf numFmtId="0" fontId="4" fillId="0" borderId="71" xfId="0" applyFont="1" applyFill="1" applyBorder="1" applyAlignment="1">
      <alignment horizontal="center" wrapText="1"/>
    </xf>
    <xf numFmtId="0" fontId="4" fillId="2" borderId="69" xfId="0" applyFont="1" applyBorder="1" applyAlignment="1">
      <alignment horizontal="center"/>
    </xf>
    <xf numFmtId="0" fontId="4" fillId="2" borderId="18" xfId="0" applyFont="1" applyBorder="1" applyAlignment="1">
      <alignment horizontal="center"/>
    </xf>
    <xf numFmtId="0" fontId="38" fillId="2" borderId="16" xfId="0" applyFont="1" applyBorder="1" applyAlignment="1">
      <alignment horizontal="center"/>
    </xf>
    <xf numFmtId="0" fontId="38" fillId="2" borderId="14" xfId="0" applyFont="1" applyBorder="1" applyAlignment="1">
      <alignment horizontal="center"/>
    </xf>
    <xf numFmtId="178" fontId="38" fillId="2" borderId="15" xfId="0" applyNumberFormat="1" applyFont="1" applyBorder="1" applyAlignment="1">
      <alignment horizontal="center" vertical="center" shrinkToFit="1"/>
    </xf>
    <xf numFmtId="0" fontId="5" fillId="2" borderId="45" xfId="0" applyFont="1" applyBorder="1" applyAlignment="1">
      <alignment horizontal="center"/>
    </xf>
    <xf numFmtId="0" fontId="5" fillId="2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178" fontId="4" fillId="2" borderId="18" xfId="0" applyNumberFormat="1" applyFont="1" applyBorder="1" applyAlignment="1">
      <alignment horizontal="center"/>
    </xf>
    <xf numFmtId="0" fontId="14" fillId="2" borderId="34" xfId="0" applyFont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39" fillId="0" borderId="43" xfId="0" applyFont="1" applyFill="1" applyBorder="1" applyAlignment="1">
      <alignment horizontal="center"/>
    </xf>
    <xf numFmtId="0" fontId="14" fillId="0" borderId="84" xfId="0" applyFont="1" applyFill="1" applyBorder="1" applyAlignment="1">
      <alignment horizontal="center"/>
    </xf>
    <xf numFmtId="0" fontId="4" fillId="2" borderId="21" xfId="0" applyFont="1" applyBorder="1" applyAlignment="1">
      <alignment horizontal="center" vertical="center" shrinkToFit="1"/>
    </xf>
    <xf numFmtId="178" fontId="4" fillId="2" borderId="27" xfId="0" applyNumberFormat="1" applyFont="1" applyBorder="1" applyAlignment="1">
      <alignment horizontal="center" vertical="center" shrinkToFit="1"/>
    </xf>
    <xf numFmtId="0" fontId="4" fillId="0" borderId="110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shrinkToFit="1"/>
    </xf>
    <xf numFmtId="178" fontId="4" fillId="0" borderId="111" xfId="0" applyNumberFormat="1" applyFont="1" applyFill="1" applyBorder="1" applyAlignment="1">
      <alignment horizontal="center" vertical="center" shrinkToFit="1"/>
    </xf>
    <xf numFmtId="0" fontId="4" fillId="0" borderId="47" xfId="0" applyFont="1" applyFill="1" applyBorder="1" applyAlignment="1">
      <alignment horizontal="center" vertical="center"/>
    </xf>
    <xf numFmtId="0" fontId="4" fillId="0" borderId="111" xfId="0" applyFont="1" applyFill="1" applyBorder="1" applyAlignment="1">
      <alignment horizontal="center" vertical="center"/>
    </xf>
    <xf numFmtId="0" fontId="4" fillId="2" borderId="123" xfId="0" applyFont="1" applyBorder="1" applyAlignment="1">
      <alignment horizontal="center" vertical="center"/>
    </xf>
    <xf numFmtId="0" fontId="4" fillId="0" borderId="111" xfId="0" applyFont="1" applyFill="1" applyBorder="1" applyAlignment="1">
      <alignment horizontal="center"/>
    </xf>
    <xf numFmtId="0" fontId="5" fillId="2" borderId="113" xfId="0" applyFont="1" applyBorder="1" applyAlignment="1">
      <alignment horizontal="center"/>
    </xf>
    <xf numFmtId="178" fontId="4" fillId="0" borderId="72" xfId="0" applyNumberFormat="1" applyFont="1" applyFill="1" applyBorder="1" applyAlignment="1">
      <alignment horizontal="center" vertical="center" wrapText="1"/>
    </xf>
    <xf numFmtId="0" fontId="4" fillId="2" borderId="91" xfId="0" applyFont="1" applyBorder="1" applyAlignment="1">
      <alignment horizontal="center"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178" fontId="5" fillId="0" borderId="72" xfId="0" applyNumberFormat="1" applyFont="1" applyFill="1" applyBorder="1" applyAlignment="1">
      <alignment horizontal="center" vertical="center" wrapText="1"/>
    </xf>
    <xf numFmtId="0" fontId="5" fillId="2" borderId="91" xfId="0" applyFont="1" applyBorder="1" applyAlignment="1">
      <alignment horizontal="center" vertical="center" wrapText="1"/>
    </xf>
    <xf numFmtId="0" fontId="4" fillId="2" borderId="12" xfId="0" applyFont="1" applyBorder="1" applyAlignment="1">
      <alignment horizontal="center"/>
    </xf>
    <xf numFmtId="0" fontId="4" fillId="0" borderId="11" xfId="0" applyFont="1" applyFill="1" applyBorder="1" applyAlignment="1">
      <alignment horizontal="center" wrapText="1"/>
    </xf>
    <xf numFmtId="178" fontId="4" fillId="0" borderId="17" xfId="0" applyNumberFormat="1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 vertical="center"/>
    </xf>
    <xf numFmtId="20" fontId="5" fillId="2" borderId="19" xfId="0" applyNumberFormat="1" applyFont="1" applyBorder="1" applyAlignment="1">
      <alignment horizontal="center" vertical="center"/>
    </xf>
    <xf numFmtId="178" fontId="5" fillId="2" borderId="18" xfId="0" applyNumberFormat="1" applyFont="1" applyBorder="1" applyAlignment="1">
      <alignment horizontal="center" vertical="center" shrinkToFit="1"/>
    </xf>
    <xf numFmtId="178" fontId="4" fillId="2" borderId="15" xfId="0" applyNumberFormat="1" applyFont="1" applyBorder="1" applyAlignment="1">
      <alignment horizontal="center" vertical="center" shrinkToFit="1"/>
    </xf>
    <xf numFmtId="0" fontId="40" fillId="0" borderId="17" xfId="0" applyFont="1" applyFill="1" applyBorder="1" applyAlignment="1">
      <alignment horizontal="center" vertical="center" shrinkToFit="1"/>
    </xf>
    <xf numFmtId="178" fontId="5" fillId="2" borderId="15" xfId="0" applyNumberFormat="1" applyFont="1" applyBorder="1" applyAlignment="1">
      <alignment horizontal="center" vertical="center" shrinkToFit="1"/>
    </xf>
    <xf numFmtId="0" fontId="4" fillId="2" borderId="34" xfId="0" applyFont="1" applyBorder="1" applyAlignment="1">
      <alignment horizontal="center" vertical="center"/>
    </xf>
    <xf numFmtId="0" fontId="4" fillId="2" borderId="45" xfId="0" applyFont="1" applyBorder="1" applyAlignment="1">
      <alignment horizontal="center" vertical="center" shrinkToFit="1"/>
    </xf>
    <xf numFmtId="0" fontId="4" fillId="2" borderId="113" xfId="0" applyFont="1" applyBorder="1" applyAlignment="1">
      <alignment horizontal="center"/>
    </xf>
    <xf numFmtId="0" fontId="4" fillId="0" borderId="114" xfId="0" applyFont="1" applyFill="1" applyBorder="1" applyAlignment="1">
      <alignment horizontal="center" vertical="center"/>
    </xf>
    <xf numFmtId="0" fontId="4" fillId="0" borderId="115" xfId="0" applyFont="1" applyFill="1" applyBorder="1" applyAlignment="1">
      <alignment horizontal="center" vertical="center"/>
    </xf>
    <xf numFmtId="0" fontId="36" fillId="2" borderId="91" xfId="0" applyFont="1" applyBorder="1" applyAlignment="1">
      <alignment horizontal="center"/>
    </xf>
    <xf numFmtId="0" fontId="36" fillId="2" borderId="29" xfId="0" applyFont="1" applyBorder="1" applyAlignment="1">
      <alignment horizontal="center" vertical="center" shrinkToFit="1"/>
    </xf>
    <xf numFmtId="0" fontId="36" fillId="0" borderId="31" xfId="0" applyFont="1" applyFill="1" applyBorder="1" applyAlignment="1">
      <alignment horizontal="center"/>
    </xf>
    <xf numFmtId="0" fontId="5" fillId="2" borderId="126" xfId="0" applyFont="1" applyBorder="1" applyAlignment="1">
      <alignment horizontal="center"/>
    </xf>
    <xf numFmtId="0" fontId="5" fillId="2" borderId="72" xfId="0" applyFont="1" applyBorder="1" applyAlignment="1">
      <alignment horizontal="center"/>
    </xf>
    <xf numFmtId="0" fontId="5" fillId="2" borderId="23" xfId="0" applyFont="1" applyBorder="1" applyAlignment="1">
      <alignment horizontal="center" vertical="center"/>
    </xf>
    <xf numFmtId="0" fontId="36" fillId="2" borderId="17" xfId="0" applyFont="1" applyBorder="1" applyAlignment="1">
      <alignment horizontal="center" vertical="center" shrinkToFit="1"/>
    </xf>
    <xf numFmtId="178" fontId="36" fillId="2" borderId="18" xfId="0" applyNumberFormat="1" applyFont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/>
    </xf>
    <xf numFmtId="178" fontId="5" fillId="0" borderId="17" xfId="0" applyNumberFormat="1" applyFont="1" applyFill="1" applyBorder="1" applyAlignment="1">
      <alignment horizontal="center"/>
    </xf>
    <xf numFmtId="0" fontId="5" fillId="2" borderId="34" xfId="0" applyFont="1" applyBorder="1" applyAlignment="1">
      <alignment horizontal="center" vertical="center"/>
    </xf>
    <xf numFmtId="0" fontId="5" fillId="2" borderId="45" xfId="0" applyFont="1" applyBorder="1" applyAlignment="1">
      <alignment horizontal="center" vertical="center" shrinkToFit="1"/>
    </xf>
    <xf numFmtId="178" fontId="4" fillId="0" borderId="27" xfId="0" applyNumberFormat="1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/>
    </xf>
    <xf numFmtId="0" fontId="5" fillId="0" borderId="119" xfId="0" applyFont="1" applyFill="1" applyBorder="1" applyAlignment="1">
      <alignment horizontal="center" vertical="center"/>
    </xf>
    <xf numFmtId="0" fontId="5" fillId="2" borderId="35" xfId="0" applyFont="1" applyBorder="1" applyAlignment="1">
      <alignment horizontal="center"/>
    </xf>
    <xf numFmtId="0" fontId="4" fillId="2" borderId="128" xfId="0" applyFont="1" applyBorder="1" applyAlignment="1">
      <alignment horizontal="center" vertical="center"/>
    </xf>
    <xf numFmtId="0" fontId="20" fillId="2" borderId="14" xfId="0" applyFont="1" applyBorder="1" applyAlignment="1">
      <alignment horizontal="center"/>
    </xf>
    <xf numFmtId="0" fontId="4" fillId="2" borderId="16" xfId="0" applyFont="1" applyBorder="1" applyAlignment="1">
      <alignment horizontal="center" vertical="center"/>
    </xf>
    <xf numFmtId="0" fontId="4" fillId="2" borderId="74" xfId="0" applyFont="1" applyBorder="1" applyAlignment="1">
      <alignment horizontal="center"/>
    </xf>
    <xf numFmtId="0" fontId="4" fillId="0" borderId="5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/>
    </xf>
    <xf numFmtId="0" fontId="4" fillId="2" borderId="27" xfId="0" applyFont="1" applyBorder="1" applyAlignment="1">
      <alignment horizontal="center"/>
    </xf>
    <xf numFmtId="0" fontId="4" fillId="0" borderId="122" xfId="0" applyFont="1" applyFill="1" applyBorder="1" applyAlignment="1">
      <alignment horizontal="center"/>
    </xf>
    <xf numFmtId="0" fontId="20" fillId="2" borderId="12" xfId="0" applyFont="1" applyBorder="1" applyAlignment="1">
      <alignment horizontal="center" vertical="center" shrinkToFit="1"/>
    </xf>
    <xf numFmtId="0" fontId="4" fillId="2" borderId="12" xfId="0" applyFont="1" applyBorder="1" applyAlignment="1">
      <alignment horizontal="center" vertical="center" shrinkToFit="1"/>
    </xf>
    <xf numFmtId="0" fontId="40" fillId="0" borderId="72" xfId="0" applyFont="1" applyFill="1" applyBorder="1" applyAlignment="1">
      <alignment horizontal="center"/>
    </xf>
    <xf numFmtId="0" fontId="5" fillId="0" borderId="91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2" borderId="12" xfId="0" applyFont="1" applyBorder="1" applyAlignment="1">
      <alignment horizontal="center" vertical="center"/>
    </xf>
    <xf numFmtId="0" fontId="5" fillId="2" borderId="16" xfId="0" applyFont="1" applyBorder="1" applyAlignment="1">
      <alignment horizontal="center"/>
    </xf>
    <xf numFmtId="0" fontId="5" fillId="2" borderId="14" xfId="0" applyFont="1" applyBorder="1" applyAlignment="1">
      <alignment horizontal="center" vertical="center" shrinkToFit="1"/>
    </xf>
    <xf numFmtId="0" fontId="5" fillId="2" borderId="12" xfId="0" applyFont="1" applyBorder="1" applyAlignment="1">
      <alignment horizontal="center" vertical="center" shrinkToFit="1"/>
    </xf>
    <xf numFmtId="0" fontId="5" fillId="2" borderId="74" xfId="0" applyFont="1" applyBorder="1" applyAlignment="1">
      <alignment horizontal="center"/>
    </xf>
    <xf numFmtId="0" fontId="38" fillId="0" borderId="20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38" fillId="0" borderId="27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120" xfId="0" applyFont="1" applyFill="1" applyBorder="1" applyAlignment="1">
      <alignment horizontal="center"/>
    </xf>
    <xf numFmtId="178" fontId="14" fillId="0" borderId="33" xfId="0" applyNumberFormat="1" applyFont="1" applyFill="1" applyBorder="1" applyAlignment="1">
      <alignment horizontal="center" vertical="center" shrinkToFit="1"/>
    </xf>
    <xf numFmtId="178" fontId="5" fillId="0" borderId="91" xfId="0" applyNumberFormat="1" applyFont="1" applyFill="1" applyBorder="1" applyAlignment="1">
      <alignment horizontal="center" vertical="center" shrinkToFit="1"/>
    </xf>
    <xf numFmtId="0" fontId="36" fillId="0" borderId="19" xfId="0" applyFont="1" applyFill="1" applyBorder="1" applyAlignment="1">
      <alignment horizontal="center"/>
    </xf>
    <xf numFmtId="0" fontId="36" fillId="0" borderId="13" xfId="0" applyFont="1" applyFill="1" applyBorder="1" applyAlignment="1">
      <alignment horizontal="center" vertical="center" shrinkToFit="1"/>
    </xf>
    <xf numFmtId="178" fontId="36" fillId="0" borderId="33" xfId="0" applyNumberFormat="1" applyFont="1" applyFill="1" applyBorder="1" applyAlignment="1">
      <alignment horizontal="center" vertical="center" shrinkToFit="1"/>
    </xf>
    <xf numFmtId="0" fontId="36" fillId="2" borderId="20" xfId="0" applyFont="1" applyBorder="1" applyAlignment="1">
      <alignment horizontal="center" vertical="center"/>
    </xf>
    <xf numFmtId="0" fontId="36" fillId="2" borderId="21" xfId="0" applyFont="1" applyBorder="1" applyAlignment="1">
      <alignment horizontal="center" vertical="center" shrinkToFit="1"/>
    </xf>
    <xf numFmtId="0" fontId="36" fillId="0" borderId="27" xfId="0" applyFont="1" applyFill="1" applyBorder="1" applyAlignment="1">
      <alignment horizontal="center"/>
    </xf>
    <xf numFmtId="0" fontId="4" fillId="2" borderId="25" xfId="0" applyFont="1" applyBorder="1" applyAlignment="1">
      <alignment horizontal="center" vertical="center" shrinkToFit="1"/>
    </xf>
    <xf numFmtId="178" fontId="36" fillId="2" borderId="64" xfId="0" applyNumberFormat="1" applyFont="1" applyBorder="1" applyAlignment="1">
      <alignment horizontal="center" vertical="center" shrinkToFit="1"/>
    </xf>
    <xf numFmtId="20" fontId="4" fillId="2" borderId="19" xfId="0" applyNumberFormat="1" applyFont="1" applyBorder="1" applyAlignment="1">
      <alignment horizontal="center" vertical="center"/>
    </xf>
    <xf numFmtId="0" fontId="40" fillId="0" borderId="17" xfId="0" applyFont="1" applyFill="1" applyBorder="1" applyAlignment="1">
      <alignment horizontal="center"/>
    </xf>
    <xf numFmtId="178" fontId="5" fillId="2" borderId="18" xfId="0" applyNumberFormat="1" applyFont="1" applyBorder="1" applyAlignment="1">
      <alignment horizontal="center"/>
    </xf>
    <xf numFmtId="0" fontId="40" fillId="0" borderId="77" xfId="0" applyFont="1" applyFill="1" applyBorder="1" applyAlignment="1">
      <alignment horizontal="center"/>
    </xf>
    <xf numFmtId="178" fontId="5" fillId="2" borderId="113" xfId="0" applyNumberFormat="1" applyFont="1" applyBorder="1" applyAlignment="1">
      <alignment horizontal="center"/>
    </xf>
    <xf numFmtId="0" fontId="40" fillId="0" borderId="21" xfId="0" applyFont="1" applyFill="1" applyBorder="1" applyAlignment="1">
      <alignment horizontal="center"/>
    </xf>
    <xf numFmtId="178" fontId="5" fillId="2" borderId="27" xfId="0" applyNumberFormat="1" applyFont="1" applyBorder="1" applyAlignment="1">
      <alignment horizontal="center"/>
    </xf>
    <xf numFmtId="178" fontId="5" fillId="2" borderId="91" xfId="0" applyNumberFormat="1" applyFont="1" applyBorder="1" applyAlignment="1">
      <alignment horizontal="center" vertical="center" shrinkToFit="1"/>
    </xf>
    <xf numFmtId="0" fontId="4" fillId="0" borderId="53" xfId="0" applyFont="1" applyFill="1" applyBorder="1" applyAlignment="1">
      <alignment horizontal="center" vertical="center" shrinkToFit="1"/>
    </xf>
    <xf numFmtId="20" fontId="14" fillId="2" borderId="20" xfId="0" applyNumberFormat="1" applyFont="1" applyBorder="1" applyAlignment="1">
      <alignment horizontal="center" vertical="center"/>
    </xf>
    <xf numFmtId="0" fontId="14" fillId="2" borderId="21" xfId="0" applyFont="1" applyBorder="1" applyAlignment="1">
      <alignment horizontal="center" vertical="center" shrinkToFit="1"/>
    </xf>
    <xf numFmtId="0" fontId="14" fillId="0" borderId="27" xfId="0" applyFont="1" applyFill="1" applyBorder="1" applyAlignment="1">
      <alignment horizontal="center"/>
    </xf>
    <xf numFmtId="0" fontId="5" fillId="2" borderId="123" xfId="0" applyFont="1" applyBorder="1" applyAlignment="1">
      <alignment horizontal="center" vertical="center"/>
    </xf>
    <xf numFmtId="0" fontId="5" fillId="2" borderId="21" xfId="0" applyFont="1" applyBorder="1" applyAlignment="1">
      <alignment horizontal="center" vertical="center" shrinkToFit="1"/>
    </xf>
    <xf numFmtId="0" fontId="5" fillId="2" borderId="25" xfId="0" applyFont="1" applyBorder="1" applyAlignment="1">
      <alignment horizontal="center" vertical="center" shrinkToFit="1"/>
    </xf>
    <xf numFmtId="178" fontId="5" fillId="2" borderId="27" xfId="0" applyNumberFormat="1" applyFont="1" applyBorder="1" applyAlignment="1">
      <alignment horizontal="center" vertical="center" shrinkToFit="1"/>
    </xf>
    <xf numFmtId="0" fontId="14" fillId="0" borderId="19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178" fontId="14" fillId="0" borderId="17" xfId="0" applyNumberFormat="1" applyFont="1" applyFill="1" applyBorder="1" applyAlignment="1">
      <alignment horizontal="center"/>
    </xf>
    <xf numFmtId="0" fontId="4" fillId="2" borderId="68" xfId="0" applyFont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shrinkToFit="1"/>
    </xf>
    <xf numFmtId="178" fontId="4" fillId="0" borderId="120" xfId="0" applyNumberFormat="1" applyFont="1" applyFill="1" applyBorder="1" applyAlignment="1">
      <alignment horizontal="center" vertical="center" shrinkToFit="1"/>
    </xf>
    <xf numFmtId="0" fontId="4" fillId="0" borderId="110" xfId="0" applyFont="1" applyFill="1" applyBorder="1" applyAlignment="1">
      <alignment horizontal="center"/>
    </xf>
    <xf numFmtId="0" fontId="38" fillId="4" borderId="71" xfId="0" applyFont="1" applyFill="1" applyBorder="1" applyAlignment="1">
      <alignment horizontal="center"/>
    </xf>
    <xf numFmtId="0" fontId="38" fillId="4" borderId="72" xfId="0" applyFont="1" applyFill="1" applyBorder="1" applyAlignment="1">
      <alignment horizontal="center"/>
    </xf>
    <xf numFmtId="0" fontId="38" fillId="4" borderId="91" xfId="0" applyFont="1" applyFill="1" applyBorder="1" applyAlignment="1">
      <alignment horizontal="center"/>
    </xf>
    <xf numFmtId="0" fontId="5" fillId="4" borderId="71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5" fillId="4" borderId="91" xfId="0" applyFont="1" applyFill="1" applyBorder="1" applyAlignment="1">
      <alignment horizontal="center"/>
    </xf>
    <xf numFmtId="0" fontId="5" fillId="4" borderId="6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71" xfId="0" applyFont="1" applyFill="1" applyBorder="1" applyAlignment="1">
      <alignment horizontal="center" vertical="center"/>
    </xf>
    <xf numFmtId="0" fontId="5" fillId="4" borderId="72" xfId="0" applyFont="1" applyFill="1" applyBorder="1" applyAlignment="1">
      <alignment horizontal="center" vertical="center"/>
    </xf>
    <xf numFmtId="0" fontId="5" fillId="4" borderId="91" xfId="0" applyFont="1" applyFill="1" applyBorder="1" applyAlignment="1">
      <alignment horizontal="center" vertical="center"/>
    </xf>
    <xf numFmtId="0" fontId="5" fillId="4" borderId="13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 vertical="center" shrinkToFit="1"/>
    </xf>
    <xf numFmtId="178" fontId="5" fillId="4" borderId="91" xfId="0" applyNumberFormat="1" applyFont="1" applyFill="1" applyBorder="1" applyAlignment="1">
      <alignment horizontal="center" vertical="center" shrinkToFit="1"/>
    </xf>
    <xf numFmtId="0" fontId="38" fillId="4" borderId="19" xfId="0" applyFont="1" applyFill="1" applyBorder="1" applyAlignment="1">
      <alignment horizontal="center" vertical="center"/>
    </xf>
    <xf numFmtId="0" fontId="38" fillId="4" borderId="17" xfId="0" applyFont="1" applyFill="1" applyBorder="1" applyAlignment="1">
      <alignment horizontal="center" vertical="center" shrinkToFit="1"/>
    </xf>
    <xf numFmtId="178" fontId="38" fillId="4" borderId="18" xfId="0" applyNumberFormat="1" applyFont="1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shrinkToFit="1"/>
    </xf>
    <xf numFmtId="178" fontId="5" fillId="4" borderId="18" xfId="0" applyNumberFormat="1" applyFont="1" applyFill="1" applyBorder="1" applyAlignment="1">
      <alignment horizontal="center" vertical="center" shrinkToFit="1"/>
    </xf>
    <xf numFmtId="20" fontId="5" fillId="4" borderId="19" xfId="0" applyNumberFormat="1" applyFont="1" applyFill="1" applyBorder="1" applyAlignment="1">
      <alignment horizontal="center" vertical="center"/>
    </xf>
    <xf numFmtId="178" fontId="5" fillId="4" borderId="24" xfId="0" applyNumberFormat="1" applyFont="1" applyFill="1" applyBorder="1" applyAlignment="1">
      <alignment horizontal="center" vertical="center" shrinkToFit="1"/>
    </xf>
    <xf numFmtId="0" fontId="38" fillId="4" borderId="20" xfId="0" applyFont="1" applyFill="1" applyBorder="1" applyAlignment="1">
      <alignment horizontal="center"/>
    </xf>
    <xf numFmtId="0" fontId="38" fillId="4" borderId="21" xfId="0" applyFont="1" applyFill="1" applyBorder="1" applyAlignment="1">
      <alignment horizontal="center"/>
    </xf>
    <xf numFmtId="0" fontId="38" fillId="4" borderId="27" xfId="0" applyFont="1" applyFill="1" applyBorder="1" applyAlignment="1">
      <alignment horizontal="center"/>
    </xf>
    <xf numFmtId="0" fontId="38" fillId="4" borderId="68" xfId="0" applyFont="1" applyFill="1" applyBorder="1" applyAlignment="1">
      <alignment horizontal="center"/>
    </xf>
    <xf numFmtId="0" fontId="38" fillId="4" borderId="45" xfId="0" applyFont="1" applyFill="1" applyBorder="1" applyAlignment="1">
      <alignment horizontal="center"/>
    </xf>
    <xf numFmtId="0" fontId="38" fillId="4" borderId="113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36" fillId="2" borderId="113" xfId="0" applyFont="1" applyBorder="1" applyAlignment="1">
      <alignment horizontal="center"/>
    </xf>
    <xf numFmtId="3" fontId="4" fillId="0" borderId="72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shrinkToFit="1"/>
    </xf>
    <xf numFmtId="178" fontId="5" fillId="0" borderId="33" xfId="0" applyNumberFormat="1" applyFont="1" applyFill="1" applyBorder="1" applyAlignment="1">
      <alignment horizontal="center" vertical="center" shrinkToFit="1"/>
    </xf>
    <xf numFmtId="0" fontId="5" fillId="2" borderId="19" xfId="0" applyFont="1" applyBorder="1" applyAlignment="1">
      <alignment horizontal="center" vertical="center" wrapText="1"/>
    </xf>
    <xf numFmtId="0" fontId="14" fillId="0" borderId="110" xfId="0" applyFont="1" applyFill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 wrapText="1"/>
    </xf>
    <xf numFmtId="0" fontId="14" fillId="0" borderId="111" xfId="0" applyFont="1" applyFill="1" applyBorder="1" applyAlignment="1">
      <alignment horizontal="center" vertical="center" wrapText="1"/>
    </xf>
    <xf numFmtId="0" fontId="38" fillId="0" borderId="110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0" borderId="111" xfId="0" applyFont="1" applyFill="1" applyBorder="1" applyAlignment="1">
      <alignment horizontal="center"/>
    </xf>
    <xf numFmtId="0" fontId="5" fillId="2" borderId="68" xfId="0" applyFont="1" applyBorder="1" applyAlignment="1">
      <alignment horizontal="center" vertical="center"/>
    </xf>
    <xf numFmtId="0" fontId="5" fillId="2" borderId="20" xfId="0" applyFont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/>
    </xf>
    <xf numFmtId="0" fontId="14" fillId="0" borderId="91" xfId="0" applyFont="1" applyFill="1" applyBorder="1" applyAlignment="1">
      <alignment horizontal="center"/>
    </xf>
    <xf numFmtId="0" fontId="14" fillId="2" borderId="91" xfId="0" applyFont="1" applyBorder="1" applyAlignment="1">
      <alignment horizontal="center"/>
    </xf>
    <xf numFmtId="0" fontId="36" fillId="2" borderId="118" xfId="0" applyFont="1" applyBorder="1" applyAlignment="1">
      <alignment horizontal="center"/>
    </xf>
    <xf numFmtId="0" fontId="36" fillId="0" borderId="17" xfId="0" applyFont="1" applyFill="1" applyBorder="1" applyAlignment="1">
      <alignment horizontal="center" vertical="center" shrinkToFit="1"/>
    </xf>
    <xf numFmtId="0" fontId="20" fillId="2" borderId="14" xfId="0" applyFont="1" applyBorder="1" applyAlignment="1">
      <alignment horizontal="center" vertical="center"/>
    </xf>
    <xf numFmtId="0" fontId="5" fillId="2" borderId="37" xfId="0" applyFont="1" applyBorder="1" applyAlignment="1">
      <alignment horizontal="center" vertical="center"/>
    </xf>
    <xf numFmtId="0" fontId="38" fillId="2" borderId="20" xfId="0" applyFont="1" applyBorder="1" applyAlignment="1">
      <alignment horizontal="center"/>
    </xf>
    <xf numFmtId="178" fontId="36" fillId="0" borderId="18" xfId="0" applyNumberFormat="1" applyFont="1" applyFill="1" applyBorder="1" applyAlignment="1">
      <alignment horizontal="center" vertical="center" shrinkToFit="1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178" fontId="36" fillId="0" borderId="27" xfId="0" applyNumberFormat="1" applyFont="1" applyFill="1" applyBorder="1" applyAlignment="1">
      <alignment horizontal="center" vertical="center" shrinkToFit="1"/>
    </xf>
    <xf numFmtId="178" fontId="36" fillId="2" borderId="27" xfId="0" applyNumberFormat="1" applyFont="1" applyBorder="1" applyAlignment="1">
      <alignment horizontal="center" vertical="center" shrinkToFit="1"/>
    </xf>
    <xf numFmtId="0" fontId="4" fillId="0" borderId="121" xfId="0" applyFont="1" applyFill="1" applyBorder="1" applyAlignment="1">
      <alignment horizontal="center" vertical="center" wrapText="1"/>
    </xf>
    <xf numFmtId="20" fontId="5" fillId="0" borderId="53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/>
    </xf>
    <xf numFmtId="20" fontId="4" fillId="2" borderId="34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6" fillId="2" borderId="20" xfId="0" applyFont="1" applyBorder="1" applyAlignment="1">
      <alignment horizontal="center"/>
    </xf>
    <xf numFmtId="0" fontId="36" fillId="2" borderId="21" xfId="0" applyFont="1" applyBorder="1" applyAlignment="1">
      <alignment horizontal="center"/>
    </xf>
    <xf numFmtId="0" fontId="36" fillId="2" borderId="12" xfId="0" applyFont="1" applyBorder="1" applyAlignment="1">
      <alignment horizontal="center"/>
    </xf>
    <xf numFmtId="0" fontId="5" fillId="2" borderId="68" xfId="0" applyFont="1" applyBorder="1" applyAlignment="1">
      <alignment horizontal="center"/>
    </xf>
    <xf numFmtId="0" fontId="36" fillId="2" borderId="15" xfId="0" applyFont="1" applyBorder="1" applyAlignment="1">
      <alignment horizontal="center"/>
    </xf>
    <xf numFmtId="0" fontId="5" fillId="2" borderId="71" xfId="0" applyFont="1" applyBorder="1" applyAlignment="1">
      <alignment horizontal="center"/>
    </xf>
    <xf numFmtId="0" fontId="4" fillId="2" borderId="91" xfId="0" applyFont="1" applyBorder="1" applyAlignment="1">
      <alignment horizontal="center" vertical="center"/>
    </xf>
    <xf numFmtId="0" fontId="20" fillId="2" borderId="72" xfId="0" applyFont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14" fillId="0" borderId="110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111" xfId="0" applyFont="1" applyFill="1" applyBorder="1" applyAlignment="1">
      <alignment horizontal="center"/>
    </xf>
    <xf numFmtId="178" fontId="4" fillId="2" borderId="24" xfId="0" applyNumberFormat="1" applyFont="1" applyBorder="1" applyAlignment="1">
      <alignment horizontal="center" vertical="center" shrinkToFit="1"/>
    </xf>
    <xf numFmtId="0" fontId="5" fillId="2" borderId="18" xfId="0" applyFont="1" applyBorder="1" applyAlignment="1">
      <alignment horizontal="center"/>
    </xf>
    <xf numFmtId="0" fontId="14" fillId="2" borderId="14" xfId="0" applyFont="1" applyBorder="1" applyAlignment="1">
      <alignment horizontal="center"/>
    </xf>
    <xf numFmtId="0" fontId="14" fillId="2" borderId="25" xfId="0" applyFont="1" applyBorder="1" applyAlignment="1">
      <alignment horizontal="center"/>
    </xf>
    <xf numFmtId="178" fontId="36" fillId="2" borderId="91" xfId="0" applyNumberFormat="1" applyFont="1" applyBorder="1" applyAlignment="1">
      <alignment horizontal="center" vertical="center" shrinkToFit="1"/>
    </xf>
    <xf numFmtId="0" fontId="14" fillId="2" borderId="19" xfId="0" applyFont="1" applyBorder="1" applyAlignment="1">
      <alignment horizontal="center" vertical="center"/>
    </xf>
    <xf numFmtId="0" fontId="14" fillId="2" borderId="14" xfId="0" applyFont="1" applyBorder="1" applyAlignment="1">
      <alignment horizontal="center" vertical="center"/>
    </xf>
    <xf numFmtId="0" fontId="14" fillId="2" borderId="15" xfId="0" applyFont="1" applyBorder="1" applyAlignment="1">
      <alignment horizontal="center" vertical="center"/>
    </xf>
    <xf numFmtId="0" fontId="14" fillId="2" borderId="17" xfId="0" applyFont="1" applyBorder="1" applyAlignment="1">
      <alignment horizontal="center" vertical="center" shrinkToFit="1"/>
    </xf>
    <xf numFmtId="178" fontId="14" fillId="2" borderId="18" xfId="0" applyNumberFormat="1" applyFont="1" applyBorder="1" applyAlignment="1">
      <alignment horizontal="center" vertical="center" shrinkToFit="1"/>
    </xf>
    <xf numFmtId="0" fontId="5" fillId="2" borderId="123" xfId="0" applyFont="1" applyBorder="1" applyAlignment="1">
      <alignment horizontal="center"/>
    </xf>
    <xf numFmtId="0" fontId="5" fillId="0" borderId="27" xfId="0" applyFont="1" applyFill="1" applyBorder="1" applyAlignment="1">
      <alignment horizontal="center" vertical="center"/>
    </xf>
    <xf numFmtId="0" fontId="4" fillId="2" borderId="38" xfId="0" applyFont="1" applyBorder="1" applyAlignment="1">
      <alignment horizontal="center"/>
    </xf>
    <xf numFmtId="178" fontId="36" fillId="0" borderId="17" xfId="0" applyNumberFormat="1" applyFont="1" applyFill="1" applyBorder="1" applyAlignment="1">
      <alignment horizontal="center"/>
    </xf>
    <xf numFmtId="0" fontId="36" fillId="0" borderId="91" xfId="0" applyFont="1" applyFill="1" applyBorder="1" applyAlignment="1">
      <alignment horizontal="center" vertical="center"/>
    </xf>
    <xf numFmtId="0" fontId="4" fillId="2" borderId="29" xfId="0" applyFont="1" applyBorder="1" applyAlignment="1">
      <alignment horizontal="center" vertical="center"/>
    </xf>
    <xf numFmtId="0" fontId="4" fillId="2" borderId="64" xfId="0" applyFont="1" applyBorder="1" applyAlignment="1">
      <alignment horizontal="center" vertical="center"/>
    </xf>
    <xf numFmtId="178" fontId="5" fillId="0" borderId="72" xfId="0" applyNumberFormat="1" applyFont="1" applyFill="1" applyBorder="1" applyAlignment="1">
      <alignment horizontal="center"/>
    </xf>
    <xf numFmtId="0" fontId="5" fillId="2" borderId="91" xfId="0" applyFont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4" fillId="0" borderId="149" xfId="0" applyFont="1" applyFill="1" applyBorder="1" applyAlignment="1">
      <alignment horizontal="center" vertical="center"/>
    </xf>
    <xf numFmtId="0" fontId="4" fillId="2" borderId="37" xfId="0" applyFont="1" applyBorder="1" applyAlignment="1">
      <alignment horizontal="center" vertical="center" wrapText="1"/>
    </xf>
    <xf numFmtId="0" fontId="5" fillId="2" borderId="118" xfId="0" applyFont="1" applyBorder="1" applyAlignment="1">
      <alignment horizontal="center"/>
    </xf>
    <xf numFmtId="0" fontId="5" fillId="0" borderId="84" xfId="0" applyFont="1" applyFill="1" applyBorder="1" applyAlignment="1">
      <alignment horizontal="center"/>
    </xf>
    <xf numFmtId="0" fontId="4" fillId="2" borderId="126" xfId="0" applyFont="1" applyBorder="1" applyAlignment="1">
      <alignment horizontal="center"/>
    </xf>
    <xf numFmtId="0" fontId="5" fillId="2" borderId="16" xfId="0" applyFont="1" applyBorder="1" applyAlignment="1">
      <alignment horizontal="center" vertical="center" wrapText="1"/>
    </xf>
    <xf numFmtId="0" fontId="5" fillId="2" borderId="72" xfId="0" applyFont="1" applyBorder="1" applyAlignment="1">
      <alignment horizontal="center" vertical="center" shrinkToFit="1"/>
    </xf>
    <xf numFmtId="0" fontId="5" fillId="2" borderId="15" xfId="0" applyFont="1" applyBorder="1" applyAlignment="1">
      <alignment horizontal="center" vertical="center" wrapText="1"/>
    </xf>
    <xf numFmtId="178" fontId="4" fillId="0" borderId="32" xfId="0" applyNumberFormat="1" applyFont="1" applyFill="1" applyBorder="1" applyAlignment="1">
      <alignment horizontal="center" vertical="center" shrinkToFit="1"/>
    </xf>
    <xf numFmtId="3" fontId="4" fillId="0" borderId="17" xfId="0" applyNumberFormat="1" applyFont="1" applyFill="1" applyBorder="1" applyAlignment="1">
      <alignment horizontal="center" vertical="center" shrinkToFit="1"/>
    </xf>
    <xf numFmtId="0" fontId="5" fillId="2" borderId="41" xfId="0" applyFont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wrapText="1"/>
    </xf>
    <xf numFmtId="0" fontId="14" fillId="2" borderId="123" xfId="0" applyFont="1" applyBorder="1" applyAlignment="1">
      <alignment horizontal="center"/>
    </xf>
    <xf numFmtId="0" fontId="36" fillId="0" borderId="19" xfId="0" applyFont="1" applyFill="1" applyBorder="1" applyAlignment="1">
      <alignment horizontal="center" vertical="center" wrapText="1"/>
    </xf>
    <xf numFmtId="0" fontId="42" fillId="2" borderId="20" xfId="0" applyFont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 wrapText="1"/>
    </xf>
    <xf numFmtId="0" fontId="42" fillId="0" borderId="27" xfId="0" applyFont="1" applyFill="1" applyBorder="1" applyAlignment="1">
      <alignment horizontal="center" vertical="center" wrapText="1"/>
    </xf>
    <xf numFmtId="0" fontId="4" fillId="2" borderId="21" xfId="0" applyFont="1" applyBorder="1" applyAlignment="1">
      <alignment horizontal="center"/>
    </xf>
    <xf numFmtId="178" fontId="4" fillId="2" borderId="26" xfId="0" applyNumberFormat="1" applyFont="1" applyBorder="1" applyAlignment="1">
      <alignment horizontal="center" vertical="center" shrinkToFit="1"/>
    </xf>
    <xf numFmtId="0" fontId="4" fillId="0" borderId="32" xfId="0" applyFont="1" applyFill="1" applyBorder="1" applyAlignment="1">
      <alignment horizontal="center"/>
    </xf>
    <xf numFmtId="0" fontId="5" fillId="2" borderId="123" xfId="0" applyFont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2" borderId="58" xfId="0" applyFont="1" applyBorder="1" applyAlignment="1">
      <alignment horizontal="center" vertical="center" wrapText="1"/>
    </xf>
    <xf numFmtId="0" fontId="4" fillId="2" borderId="123" xfId="0" applyFont="1" applyBorder="1" applyAlignment="1">
      <alignment horizontal="center" vertical="center" wrapText="1"/>
    </xf>
    <xf numFmtId="0" fontId="4" fillId="2" borderId="58" xfId="0" applyFont="1" applyBorder="1" applyAlignment="1">
      <alignment horizontal="center" vertical="center" wrapText="1"/>
    </xf>
    <xf numFmtId="0" fontId="36" fillId="2" borderId="106" xfId="0" applyFont="1" applyBorder="1" applyAlignment="1">
      <alignment horizontal="center" vertical="center" wrapText="1"/>
    </xf>
    <xf numFmtId="0" fontId="36" fillId="2" borderId="29" xfId="0" applyFont="1" applyBorder="1" applyAlignment="1">
      <alignment horizontal="center" vertical="center" wrapText="1"/>
    </xf>
    <xf numFmtId="0" fontId="36" fillId="2" borderId="64" xfId="0" applyFont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center" vertical="center" wrapText="1"/>
    </xf>
    <xf numFmtId="0" fontId="5" fillId="0" borderId="114" xfId="0" applyFont="1" applyFill="1" applyBorder="1" applyAlignment="1">
      <alignment horizontal="center" vertical="center" wrapText="1"/>
    </xf>
    <xf numFmtId="0" fontId="5" fillId="0" borderId="115" xfId="0" applyFont="1" applyFill="1" applyBorder="1" applyAlignment="1">
      <alignment horizontal="center" vertical="center" wrapText="1"/>
    </xf>
    <xf numFmtId="0" fontId="36" fillId="4" borderId="71" xfId="0" applyFont="1" applyFill="1" applyBorder="1" applyAlignment="1">
      <alignment horizontal="center"/>
    </xf>
    <xf numFmtId="0" fontId="36" fillId="4" borderId="72" xfId="0" applyFont="1" applyFill="1" applyBorder="1" applyAlignment="1">
      <alignment horizontal="center"/>
    </xf>
    <xf numFmtId="0" fontId="36" fillId="4" borderId="91" xfId="0" applyFont="1" applyFill="1" applyBorder="1" applyAlignment="1">
      <alignment horizontal="center"/>
    </xf>
    <xf numFmtId="0" fontId="36" fillId="4" borderId="19" xfId="0" applyFont="1" applyFill="1" applyBorder="1" applyAlignment="1">
      <alignment horizontal="center"/>
    </xf>
    <xf numFmtId="0" fontId="36" fillId="4" borderId="17" xfId="0" applyFont="1" applyFill="1" applyBorder="1" applyAlignment="1">
      <alignment horizontal="center"/>
    </xf>
    <xf numFmtId="0" fontId="36" fillId="4" borderId="18" xfId="0" applyFont="1" applyFill="1" applyBorder="1" applyAlignment="1">
      <alignment horizontal="center"/>
    </xf>
    <xf numFmtId="0" fontId="4" fillId="4" borderId="71" xfId="0" applyFont="1" applyFill="1" applyBorder="1" applyAlignment="1">
      <alignment horizontal="center" vertical="center"/>
    </xf>
    <xf numFmtId="0" fontId="4" fillId="4" borderId="72" xfId="0" applyFont="1" applyFill="1" applyBorder="1" applyAlignment="1">
      <alignment horizontal="center"/>
    </xf>
    <xf numFmtId="0" fontId="4" fillId="4" borderId="91" xfId="0" applyFont="1" applyFill="1" applyBorder="1" applyAlignment="1">
      <alignment horizontal="center"/>
    </xf>
    <xf numFmtId="0" fontId="4" fillId="4" borderId="71" xfId="0" applyFont="1" applyFill="1" applyBorder="1" applyAlignment="1">
      <alignment horizontal="center"/>
    </xf>
    <xf numFmtId="0" fontId="4" fillId="4" borderId="126" xfId="0" applyFont="1" applyFill="1" applyBorder="1" applyAlignment="1">
      <alignment horizontal="center"/>
    </xf>
    <xf numFmtId="0" fontId="4" fillId="4" borderId="91" xfId="0" applyFont="1" applyFill="1" applyBorder="1" applyAlignment="1">
      <alignment horizontal="center" vertical="center"/>
    </xf>
    <xf numFmtId="0" fontId="36" fillId="4" borderId="16" xfId="0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center"/>
    </xf>
    <xf numFmtId="0" fontId="36" fillId="4" borderId="15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 shrinkToFit="1"/>
    </xf>
    <xf numFmtId="178" fontId="14" fillId="4" borderId="18" xfId="0" applyNumberFormat="1" applyFont="1" applyFill="1" applyBorder="1" applyAlignment="1">
      <alignment horizontal="center" vertical="center" shrinkToFit="1"/>
    </xf>
    <xf numFmtId="0" fontId="4" fillId="4" borderId="1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shrinkToFit="1"/>
    </xf>
    <xf numFmtId="178" fontId="4" fillId="4" borderId="18" xfId="0" applyNumberFormat="1" applyFont="1" applyFill="1" applyBorder="1" applyAlignment="1">
      <alignment horizontal="center" vertical="center" shrinkToFit="1"/>
    </xf>
    <xf numFmtId="0" fontId="38" fillId="4" borderId="123" xfId="0" applyFont="1" applyFill="1" applyBorder="1" applyAlignment="1">
      <alignment horizontal="center"/>
    </xf>
    <xf numFmtId="0" fontId="38" fillId="4" borderId="25" xfId="0" applyFont="1" applyFill="1" applyBorder="1" applyAlignment="1">
      <alignment horizontal="center"/>
    </xf>
    <xf numFmtId="0" fontId="38" fillId="4" borderId="58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14" fillId="4" borderId="91" xfId="0" applyFont="1" applyFill="1" applyBorder="1" applyAlignment="1">
      <alignment horizontal="center"/>
    </xf>
    <xf numFmtId="0" fontId="4" fillId="4" borderId="71" xfId="0" applyFont="1" applyFill="1" applyBorder="1" applyAlignment="1">
      <alignment horizontal="center" vertical="center" wrapText="1"/>
    </xf>
    <xf numFmtId="0" fontId="4" fillId="4" borderId="72" xfId="0" applyFont="1" applyFill="1" applyBorder="1" applyAlignment="1">
      <alignment horizontal="center" vertical="center" wrapText="1"/>
    </xf>
    <xf numFmtId="0" fontId="4" fillId="4" borderId="91" xfId="0" applyFont="1" applyFill="1" applyBorder="1" applyAlignment="1">
      <alignment horizontal="center" vertical="center" wrapText="1"/>
    </xf>
    <xf numFmtId="0" fontId="5" fillId="4" borderId="126" xfId="0" applyFont="1" applyFill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178" fontId="36" fillId="4" borderId="18" xfId="0" applyNumberFormat="1" applyFont="1" applyFill="1" applyBorder="1" applyAlignment="1">
      <alignment horizontal="center" vertical="center" shrinkToFit="1"/>
    </xf>
    <xf numFmtId="0" fontId="36" fillId="4" borderId="19" xfId="0" applyFont="1" applyFill="1" applyBorder="1" applyAlignment="1">
      <alignment horizontal="center" vertical="center"/>
    </xf>
    <xf numFmtId="0" fontId="36" fillId="4" borderId="19" xfId="0" applyFont="1" applyFill="1" applyBorder="1" applyAlignment="1">
      <alignment horizontal="center" vertical="center" wrapText="1"/>
    </xf>
    <xf numFmtId="0" fontId="36" fillId="4" borderId="17" xfId="0" applyFont="1" applyFill="1" applyBorder="1" applyAlignment="1">
      <alignment horizontal="center" vertical="center" wrapText="1"/>
    </xf>
    <xf numFmtId="0" fontId="36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36" fillId="4" borderId="118" xfId="0" applyFont="1" applyFill="1" applyBorder="1" applyAlignment="1">
      <alignment horizontal="center"/>
    </xf>
    <xf numFmtId="0" fontId="36" fillId="4" borderId="34" xfId="0" applyFont="1" applyFill="1" applyBorder="1" applyAlignment="1">
      <alignment horizontal="center" vertical="center"/>
    </xf>
    <xf numFmtId="0" fontId="36" fillId="4" borderId="45" xfId="0" applyFont="1" applyFill="1" applyBorder="1" applyAlignment="1">
      <alignment horizontal="center" vertical="center" wrapText="1"/>
    </xf>
    <xf numFmtId="0" fontId="36" fillId="4" borderId="113" xfId="0" applyFont="1" applyFill="1" applyBorder="1" applyAlignment="1">
      <alignment horizontal="center" vertical="center" wrapText="1"/>
    </xf>
    <xf numFmtId="0" fontId="36" fillId="4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 shrinkToFit="1"/>
    </xf>
    <xf numFmtId="178" fontId="5" fillId="4" borderId="38" xfId="0" applyNumberFormat="1" applyFont="1" applyFill="1" applyBorder="1" applyAlignment="1">
      <alignment horizontal="center" vertical="center" shrinkToFit="1"/>
    </xf>
    <xf numFmtId="0" fontId="5" fillId="4" borderId="34" xfId="0" applyFont="1" applyFill="1" applyBorder="1" applyAlignment="1">
      <alignment horizontal="center" vertical="center"/>
    </xf>
    <xf numFmtId="178" fontId="5" fillId="4" borderId="113" xfId="0" applyNumberFormat="1" applyFont="1" applyFill="1" applyBorder="1" applyAlignment="1">
      <alignment horizontal="center" vertical="center" shrinkToFit="1"/>
    </xf>
    <xf numFmtId="0" fontId="5" fillId="4" borderId="34" xfId="0" applyFont="1" applyFill="1" applyBorder="1" applyAlignment="1">
      <alignment horizontal="center" vertical="center" wrapText="1"/>
    </xf>
    <xf numFmtId="0" fontId="36" fillId="4" borderId="20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 vertical="center"/>
    </xf>
    <xf numFmtId="0" fontId="36" fillId="4" borderId="21" xfId="0" applyFont="1" applyFill="1" applyBorder="1" applyAlignment="1">
      <alignment horizontal="center" vertical="center" wrapText="1"/>
    </xf>
    <xf numFmtId="0" fontId="36" fillId="4" borderId="27" xfId="0" applyFont="1" applyFill="1" applyBorder="1" applyAlignment="1">
      <alignment horizontal="center" vertical="center" wrapText="1"/>
    </xf>
    <xf numFmtId="0" fontId="36" fillId="4" borderId="3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4" fillId="2" borderId="72" xfId="0" applyFont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0" borderId="3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0" fontId="4" fillId="2" borderId="37" xfId="0" applyNumberFormat="1" applyFont="1" applyBorder="1" applyAlignment="1">
      <alignment horizontal="center" vertical="center"/>
    </xf>
    <xf numFmtId="0" fontId="36" fillId="2" borderId="26" xfId="0" applyFont="1" applyBorder="1" applyAlignment="1">
      <alignment horizontal="center"/>
    </xf>
    <xf numFmtId="0" fontId="4" fillId="2" borderId="35" xfId="0" applyFont="1" applyBorder="1" applyAlignment="1">
      <alignment horizontal="center"/>
    </xf>
    <xf numFmtId="0" fontId="5" fillId="0" borderId="66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14" fillId="4" borderId="71" xfId="0" applyFont="1" applyFill="1" applyBorder="1" applyAlignment="1">
      <alignment horizontal="center"/>
    </xf>
    <xf numFmtId="0" fontId="14" fillId="4" borderId="72" xfId="0" applyFont="1" applyFill="1" applyBorder="1" applyAlignment="1">
      <alignment horizontal="center"/>
    </xf>
    <xf numFmtId="0" fontId="4" fillId="4" borderId="106" xfId="0" applyFont="1" applyFill="1" applyBorder="1" applyAlignment="1">
      <alignment horizontal="center"/>
    </xf>
    <xf numFmtId="0" fontId="4" fillId="7" borderId="71" xfId="0" applyFont="1" applyFill="1" applyBorder="1" applyAlignment="1">
      <alignment horizontal="center" vertical="center"/>
    </xf>
    <xf numFmtId="0" fontId="4" fillId="7" borderId="72" xfId="0" applyFont="1" applyFill="1" applyBorder="1" applyAlignment="1">
      <alignment horizontal="center" vertical="center" shrinkToFit="1"/>
    </xf>
    <xf numFmtId="178" fontId="4" fillId="7" borderId="91" xfId="0" applyNumberFormat="1" applyFont="1" applyFill="1" applyBorder="1" applyAlignment="1">
      <alignment horizontal="center" vertical="center" shrinkToFit="1"/>
    </xf>
    <xf numFmtId="0" fontId="4" fillId="4" borderId="6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178" fontId="4" fillId="4" borderId="72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shrinkToFit="1"/>
    </xf>
    <xf numFmtId="178" fontId="4" fillId="4" borderId="15" xfId="0" applyNumberFormat="1" applyFont="1" applyFill="1" applyBorder="1" applyAlignment="1">
      <alignment horizontal="center" vertical="center" shrinkToFit="1"/>
    </xf>
    <xf numFmtId="0" fontId="20" fillId="4" borderId="37" xfId="0" applyFont="1" applyFill="1" applyBorder="1" applyAlignment="1">
      <alignment horizontal="center" vertical="center" shrinkToFit="1"/>
    </xf>
    <xf numFmtId="0" fontId="4" fillId="4" borderId="37" xfId="0" applyFont="1" applyFill="1" applyBorder="1" applyAlignment="1">
      <alignment horizontal="center" vertical="center" shrinkToFit="1"/>
    </xf>
    <xf numFmtId="178" fontId="4" fillId="4" borderId="150" xfId="0" applyNumberFormat="1" applyFont="1" applyFill="1" applyBorder="1" applyAlignment="1">
      <alignment horizontal="center" vertical="center" shrinkToFit="1"/>
    </xf>
    <xf numFmtId="0" fontId="4" fillId="4" borderId="18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 shrinkToFit="1"/>
    </xf>
    <xf numFmtId="178" fontId="14" fillId="4" borderId="27" xfId="0" applyNumberFormat="1" applyFont="1" applyFill="1" applyBorder="1" applyAlignment="1">
      <alignment horizontal="center" vertical="center" shrinkToFit="1"/>
    </xf>
    <xf numFmtId="0" fontId="5" fillId="4" borderId="123" xfId="0" applyFont="1" applyFill="1" applyBorder="1" applyAlignment="1">
      <alignment horizontal="center"/>
    </xf>
    <xf numFmtId="0" fontId="44" fillId="4" borderId="25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36" fillId="2" borderId="45" xfId="0" applyFont="1" applyBorder="1" applyAlignment="1">
      <alignment horizontal="center"/>
    </xf>
    <xf numFmtId="0" fontId="36" fillId="0" borderId="11" xfId="0" applyFont="1" applyFill="1" applyBorder="1" applyAlignment="1">
      <alignment horizontal="center"/>
    </xf>
    <xf numFmtId="0" fontId="36" fillId="0" borderId="32" xfId="0" applyFont="1" applyFill="1" applyBorder="1" applyAlignment="1">
      <alignment horizontal="center"/>
    </xf>
    <xf numFmtId="0" fontId="45" fillId="0" borderId="71" xfId="0" applyFont="1" applyFill="1" applyBorder="1" applyAlignment="1">
      <alignment horizontal="center"/>
    </xf>
    <xf numFmtId="0" fontId="45" fillId="2" borderId="72" xfId="0" applyFont="1" applyBorder="1" applyAlignment="1">
      <alignment horizontal="center" vertical="center" wrapText="1"/>
    </xf>
    <xf numFmtId="0" fontId="45" fillId="2" borderId="91" xfId="0" applyFont="1" applyBorder="1" applyAlignment="1">
      <alignment horizontal="center" vertical="center" wrapText="1"/>
    </xf>
    <xf numFmtId="0" fontId="5" fillId="2" borderId="106" xfId="0" applyFont="1" applyBorder="1" applyAlignment="1">
      <alignment horizontal="center"/>
    </xf>
    <xf numFmtId="0" fontId="4" fillId="0" borderId="43" xfId="0" applyFont="1" applyFill="1" applyBorder="1" applyAlignment="1">
      <alignment horizontal="center" vertical="center" shrinkToFit="1"/>
    </xf>
    <xf numFmtId="178" fontId="4" fillId="0" borderId="84" xfId="0" applyNumberFormat="1" applyFont="1" applyFill="1" applyBorder="1" applyAlignment="1">
      <alignment horizontal="center" vertical="center" shrinkToFit="1"/>
    </xf>
    <xf numFmtId="0" fontId="20" fillId="0" borderId="17" xfId="0" applyFont="1" applyFill="1" applyBorder="1" applyAlignment="1">
      <alignment horizontal="center" vertical="center" shrinkToFit="1"/>
    </xf>
    <xf numFmtId="0" fontId="36" fillId="0" borderId="77" xfId="0" applyFont="1" applyFill="1" applyBorder="1" applyAlignment="1">
      <alignment horizontal="center"/>
    </xf>
    <xf numFmtId="0" fontId="36" fillId="0" borderId="116" xfId="0" applyFont="1" applyFill="1" applyBorder="1" applyAlignment="1">
      <alignment horizontal="center"/>
    </xf>
    <xf numFmtId="178" fontId="5" fillId="2" borderId="23" xfId="0" applyNumberFormat="1" applyFont="1" applyBorder="1" applyAlignment="1">
      <alignment horizontal="center" vertical="center" shrinkToFit="1"/>
    </xf>
    <xf numFmtId="178" fontId="5" fillId="2" borderId="58" xfId="0" applyNumberFormat="1" applyFont="1" applyBorder="1" applyAlignment="1">
      <alignment horizontal="center" vertical="center" shrinkToFit="1"/>
    </xf>
    <xf numFmtId="0" fontId="36" fillId="0" borderId="72" xfId="0" applyFont="1" applyFill="1" applyBorder="1" applyAlignment="1">
      <alignment horizontal="center" vertical="center" shrinkToFit="1"/>
    </xf>
    <xf numFmtId="0" fontId="4" fillId="0" borderId="116" xfId="0" applyFont="1" applyFill="1" applyBorder="1" applyAlignment="1">
      <alignment horizontal="center"/>
    </xf>
    <xf numFmtId="0" fontId="5" fillId="2" borderId="41" xfId="0" applyFont="1" applyBorder="1" applyAlignment="1">
      <alignment horizontal="center" vertical="center"/>
    </xf>
    <xf numFmtId="0" fontId="36" fillId="2" borderId="27" xfId="0" applyFont="1" applyBorder="1" applyAlignment="1">
      <alignment horizontal="center"/>
    </xf>
    <xf numFmtId="0" fontId="5" fillId="2" borderId="58" xfId="0" applyFont="1" applyBorder="1" applyAlignment="1">
      <alignment horizontal="center"/>
    </xf>
    <xf numFmtId="0" fontId="4" fillId="2" borderId="74" xfId="0" applyFont="1" applyBorder="1" applyAlignment="1">
      <alignment horizontal="center" vertical="center" wrapText="1"/>
    </xf>
    <xf numFmtId="0" fontId="5" fillId="2" borderId="27" xfId="0" applyFont="1" applyBorder="1" applyAlignment="1">
      <alignment horizontal="center" wrapText="1"/>
    </xf>
    <xf numFmtId="0" fontId="5" fillId="2" borderId="14" xfId="0" applyFont="1" applyBorder="1" applyAlignment="1">
      <alignment horizontal="center" vertical="center" wrapText="1"/>
    </xf>
    <xf numFmtId="0" fontId="36" fillId="0" borderId="63" xfId="0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/>
    </xf>
    <xf numFmtId="0" fontId="4" fillId="2" borderId="118" xfId="0" applyFont="1" applyBorder="1" applyAlignment="1">
      <alignment horizontal="center" vertical="center"/>
    </xf>
    <xf numFmtId="0" fontId="36" fillId="2" borderId="74" xfId="0" applyFont="1" applyBorder="1" applyAlignment="1">
      <alignment horizontal="center"/>
    </xf>
    <xf numFmtId="0" fontId="14" fillId="2" borderId="21" xfId="0" applyFont="1" applyBorder="1" applyAlignment="1">
      <alignment horizontal="center"/>
    </xf>
    <xf numFmtId="0" fontId="14" fillId="2" borderId="27" xfId="0" applyFont="1" applyBorder="1" applyAlignment="1">
      <alignment horizontal="center"/>
    </xf>
    <xf numFmtId="0" fontId="5" fillId="2" borderId="12" xfId="0" applyFont="1" applyBorder="1" applyAlignment="1">
      <alignment horizontal="center"/>
    </xf>
    <xf numFmtId="0" fontId="36" fillId="2" borderId="29" xfId="0" applyFont="1" applyBorder="1" applyAlignment="1">
      <alignment horizontal="center" vertical="center"/>
    </xf>
    <xf numFmtId="0" fontId="36" fillId="2" borderId="64" xfId="0" applyFont="1" applyBorder="1" applyAlignment="1">
      <alignment horizontal="center" vertical="center"/>
    </xf>
    <xf numFmtId="0" fontId="5" fillId="0" borderId="66" xfId="0" applyFont="1" applyFill="1" applyBorder="1" applyAlignment="1">
      <alignment horizontal="center" wrapText="1"/>
    </xf>
    <xf numFmtId="0" fontId="5" fillId="0" borderId="72" xfId="0" applyFont="1" applyFill="1" applyBorder="1" applyAlignment="1">
      <alignment horizontal="center" wrapText="1"/>
    </xf>
    <xf numFmtId="0" fontId="5" fillId="0" borderId="43" xfId="0" applyFont="1" applyFill="1" applyBorder="1" applyAlignment="1">
      <alignment horizontal="center" wrapText="1"/>
    </xf>
    <xf numFmtId="0" fontId="5" fillId="0" borderId="91" xfId="0" applyFont="1" applyFill="1" applyBorder="1" applyAlignment="1">
      <alignment horizontal="center" wrapText="1"/>
    </xf>
    <xf numFmtId="0" fontId="4" fillId="0" borderId="122" xfId="0" applyFont="1" applyFill="1" applyBorder="1" applyAlignment="1">
      <alignment horizontal="center" vertical="center" shrinkToFit="1"/>
    </xf>
    <xf numFmtId="0" fontId="36" fillId="2" borderId="17" xfId="0" applyFont="1" applyBorder="1" applyAlignment="1">
      <alignment horizontal="center" vertical="center"/>
    </xf>
    <xf numFmtId="0" fontId="36" fillId="2" borderId="18" xfId="0" applyFont="1" applyBorder="1" applyAlignment="1">
      <alignment horizontal="center" vertical="center"/>
    </xf>
    <xf numFmtId="3" fontId="36" fillId="0" borderId="13" xfId="0" applyNumberFormat="1" applyFont="1" applyFill="1" applyBorder="1" applyAlignment="1">
      <alignment horizontal="center"/>
    </xf>
    <xf numFmtId="0" fontId="14" fillId="2" borderId="20" xfId="0" applyFont="1" applyBorder="1" applyAlignment="1">
      <alignment horizontal="center"/>
    </xf>
    <xf numFmtId="0" fontId="20" fillId="0" borderId="72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87" xfId="0" applyFont="1" applyFill="1" applyBorder="1" applyAlignment="1">
      <alignment horizontal="center" vertical="center"/>
    </xf>
    <xf numFmtId="0" fontId="4" fillId="2" borderId="45" xfId="0" applyFont="1" applyBorder="1" applyAlignment="1">
      <alignment horizontal="center" vertical="center"/>
    </xf>
    <xf numFmtId="178" fontId="4" fillId="0" borderId="116" xfId="0" applyNumberFormat="1" applyFont="1" applyFill="1" applyBorder="1" applyAlignment="1">
      <alignment horizontal="center" vertical="center" shrinkToFit="1"/>
    </xf>
    <xf numFmtId="0" fontId="5" fillId="0" borderId="87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 shrinkToFit="1"/>
    </xf>
    <xf numFmtId="178" fontId="5" fillId="0" borderId="116" xfId="0" applyNumberFormat="1" applyFont="1" applyFill="1" applyBorder="1" applyAlignment="1">
      <alignment horizontal="center" vertical="center" shrinkToFit="1"/>
    </xf>
    <xf numFmtId="0" fontId="5" fillId="0" borderId="120" xfId="0" applyFont="1" applyFill="1" applyBorder="1" applyAlignment="1">
      <alignment horizontal="center" vertical="center" shrinkToFit="1"/>
    </xf>
    <xf numFmtId="0" fontId="38" fillId="0" borderId="77" xfId="0" applyFont="1" applyFill="1" applyBorder="1" applyAlignment="1">
      <alignment horizontal="center"/>
    </xf>
    <xf numFmtId="0" fontId="38" fillId="0" borderId="120" xfId="0" applyFont="1" applyFill="1" applyBorder="1" applyAlignment="1">
      <alignment horizontal="center"/>
    </xf>
    <xf numFmtId="0" fontId="38" fillId="0" borderId="114" xfId="0" applyFont="1" applyFill="1" applyBorder="1" applyAlignment="1">
      <alignment horizontal="center"/>
    </xf>
    <xf numFmtId="0" fontId="36" fillId="0" borderId="66" xfId="0" applyFont="1" applyFill="1" applyBorder="1" applyAlignment="1">
      <alignment horizontal="center"/>
    </xf>
    <xf numFmtId="0" fontId="36" fillId="0" borderId="111" xfId="0" applyFont="1" applyFill="1" applyBorder="1" applyAlignment="1">
      <alignment horizontal="center"/>
    </xf>
    <xf numFmtId="0" fontId="36" fillId="0" borderId="71" xfId="0" applyFont="1" applyFill="1" applyBorder="1" applyAlignment="1">
      <alignment horizontal="center" vertical="center"/>
    </xf>
    <xf numFmtId="178" fontId="36" fillId="0" borderId="91" xfId="0" applyNumberFormat="1" applyFont="1" applyFill="1" applyBorder="1" applyAlignment="1">
      <alignment horizontal="center" vertical="center" shrinkToFit="1"/>
    </xf>
    <xf numFmtId="0" fontId="36" fillId="0" borderId="11" xfId="0" applyFont="1" applyFill="1" applyBorder="1" applyAlignment="1">
      <alignment horizontal="center" vertical="center"/>
    </xf>
    <xf numFmtId="0" fontId="5" fillId="2" borderId="25" xfId="0" applyFont="1" applyBorder="1" applyAlignment="1">
      <alignment horizontal="center"/>
    </xf>
    <xf numFmtId="0" fontId="36" fillId="0" borderId="121" xfId="0" applyFont="1" applyFill="1" applyBorder="1" applyAlignment="1">
      <alignment horizontal="center"/>
    </xf>
    <xf numFmtId="0" fontId="4" fillId="2" borderId="106" xfId="0" applyFont="1" applyBorder="1" applyAlignment="1">
      <alignment horizontal="center" vertical="center" wrapText="1"/>
    </xf>
    <xf numFmtId="0" fontId="4" fillId="2" borderId="20" xfId="0" applyFont="1" applyBorder="1" applyAlignment="1">
      <alignment horizontal="center" wrapText="1"/>
    </xf>
    <xf numFmtId="0" fontId="4" fillId="0" borderId="21" xfId="0" applyFont="1" applyFill="1" applyBorder="1" applyAlignment="1">
      <alignment horizontal="center" wrapText="1"/>
    </xf>
    <xf numFmtId="0" fontId="4" fillId="0" borderId="28" xfId="0" applyFont="1" applyFill="1" applyBorder="1" applyAlignment="1">
      <alignment horizontal="center"/>
    </xf>
    <xf numFmtId="0" fontId="4" fillId="0" borderId="63" xfId="0" applyFont="1" applyFill="1" applyBorder="1" applyAlignment="1">
      <alignment horizontal="center"/>
    </xf>
    <xf numFmtId="178" fontId="4" fillId="2" borderId="91" xfId="0" applyNumberFormat="1" applyFont="1" applyBorder="1" applyAlignment="1">
      <alignment horizontal="center"/>
    </xf>
    <xf numFmtId="20" fontId="4" fillId="2" borderId="19" xfId="0" applyNumberFormat="1" applyFont="1" applyBorder="1" applyAlignment="1">
      <alignment horizontal="center" vertical="center" wrapText="1"/>
    </xf>
    <xf numFmtId="0" fontId="14" fillId="2" borderId="16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shrinkToFit="1"/>
    </xf>
    <xf numFmtId="0" fontId="14" fillId="0" borderId="33" xfId="0" applyFont="1" applyFill="1" applyBorder="1" applyAlignment="1">
      <alignment horizontal="center"/>
    </xf>
    <xf numFmtId="0" fontId="4" fillId="2" borderId="29" xfId="0" applyFont="1" applyBorder="1" applyAlignment="1">
      <alignment horizontal="center" vertical="center" wrapText="1"/>
    </xf>
    <xf numFmtId="0" fontId="4" fillId="2" borderId="64" xfId="0" applyFont="1" applyBorder="1" applyAlignment="1">
      <alignment horizontal="center" vertical="center" wrapText="1"/>
    </xf>
    <xf numFmtId="0" fontId="5" fillId="2" borderId="91" xfId="0" applyFont="1" applyBorder="1" applyAlignment="1">
      <alignment horizontal="center" vertical="center"/>
    </xf>
    <xf numFmtId="0" fontId="36" fillId="0" borderId="110" xfId="0" applyFont="1" applyFill="1" applyBorder="1" applyAlignment="1">
      <alignment horizontal="center" vertical="center"/>
    </xf>
    <xf numFmtId="0" fontId="36" fillId="0" borderId="47" xfId="0" applyFont="1" applyFill="1" applyBorder="1" applyAlignment="1">
      <alignment horizontal="center" vertical="center" shrinkToFit="1"/>
    </xf>
    <xf numFmtId="178" fontId="36" fillId="0" borderId="111" xfId="0" applyNumberFormat="1" applyFont="1" applyFill="1" applyBorder="1" applyAlignment="1">
      <alignment horizontal="center" vertical="center" shrinkToFit="1"/>
    </xf>
    <xf numFmtId="0" fontId="5" fillId="2" borderId="16" xfId="0" applyFont="1" applyBorder="1" applyAlignment="1">
      <alignment horizontal="center" vertical="center"/>
    </xf>
    <xf numFmtId="0" fontId="5" fillId="2" borderId="14" xfId="0" applyFont="1" applyBorder="1" applyAlignment="1">
      <alignment horizontal="center" vertical="center"/>
    </xf>
    <xf numFmtId="0" fontId="5" fillId="2" borderId="15" xfId="0" applyFont="1" applyBorder="1" applyAlignment="1">
      <alignment horizontal="center" vertical="center"/>
    </xf>
    <xf numFmtId="0" fontId="5" fillId="2" borderId="21" xfId="0" applyFont="1" applyBorder="1" applyAlignment="1">
      <alignment horizontal="center" vertical="center" wrapText="1"/>
    </xf>
    <xf numFmtId="0" fontId="44" fillId="2" borderId="25" xfId="0" applyFont="1" applyBorder="1" applyAlignment="1">
      <alignment horizontal="center" vertical="center"/>
    </xf>
    <xf numFmtId="0" fontId="5" fillId="2" borderId="25" xfId="0" applyFont="1" applyBorder="1" applyAlignment="1">
      <alignment horizontal="center" vertical="center"/>
    </xf>
    <xf numFmtId="0" fontId="5" fillId="2" borderId="58" xfId="0" applyFont="1" applyBorder="1" applyAlignment="1">
      <alignment horizontal="center" vertical="center"/>
    </xf>
    <xf numFmtId="0" fontId="4" fillId="2" borderId="64" xfId="0" applyFont="1" applyBorder="1" applyAlignment="1">
      <alignment horizontal="center"/>
    </xf>
    <xf numFmtId="0" fontId="43" fillId="2" borderId="118" xfId="0" applyFont="1" applyBorder="1" applyAlignment="1">
      <alignment horizontal="center"/>
    </xf>
    <xf numFmtId="0" fontId="43" fillId="2" borderId="12" xfId="0" applyFont="1" applyBorder="1" applyAlignment="1">
      <alignment horizontal="center"/>
    </xf>
    <xf numFmtId="0" fontId="43" fillId="2" borderId="74" xfId="0" applyFont="1" applyBorder="1" applyAlignment="1">
      <alignment horizontal="center"/>
    </xf>
    <xf numFmtId="0" fontId="5" fillId="2" borderId="35" xfId="0" applyFont="1" applyBorder="1" applyAlignment="1">
      <alignment horizontal="center" vertical="center" wrapText="1"/>
    </xf>
    <xf numFmtId="0" fontId="4" fillId="2" borderId="68" xfId="0" applyFont="1" applyBorder="1" applyAlignment="1">
      <alignment horizontal="center"/>
    </xf>
    <xf numFmtId="0" fontId="4" fillId="2" borderId="128" xfId="0" applyFont="1" applyBorder="1" applyAlignment="1">
      <alignment horizontal="center" vertical="center" wrapText="1"/>
    </xf>
    <xf numFmtId="178" fontId="14" fillId="2" borderId="24" xfId="0" applyNumberFormat="1" applyFont="1" applyBorder="1" applyAlignment="1">
      <alignment horizontal="center" vertical="center" shrinkToFit="1"/>
    </xf>
    <xf numFmtId="3" fontId="4" fillId="2" borderId="17" xfId="0" applyNumberFormat="1" applyFont="1" applyBorder="1" applyAlignment="1">
      <alignment horizontal="center" vertical="center"/>
    </xf>
    <xf numFmtId="178" fontId="4" fillId="2" borderId="23" xfId="0" applyNumberFormat="1" applyFont="1" applyBorder="1" applyAlignment="1">
      <alignment horizontal="center" vertical="center" shrinkToFit="1"/>
    </xf>
    <xf numFmtId="0" fontId="43" fillId="0" borderId="66" xfId="0" applyFont="1" applyFill="1" applyBorder="1" applyAlignment="1">
      <alignment horizontal="center"/>
    </xf>
    <xf numFmtId="0" fontId="43" fillId="0" borderId="43" xfId="0" applyFont="1" applyFill="1" applyBorder="1" applyAlignment="1">
      <alignment horizontal="center"/>
    </xf>
    <xf numFmtId="0" fontId="43" fillId="0" borderId="84" xfId="0" applyFont="1" applyFill="1" applyBorder="1" applyAlignment="1">
      <alignment horizontal="center"/>
    </xf>
    <xf numFmtId="0" fontId="14" fillId="0" borderId="66" xfId="0" applyFont="1" applyFill="1" applyBorder="1" applyAlignment="1">
      <alignment horizontal="center" vertical="center" wrapText="1"/>
    </xf>
    <xf numFmtId="0" fontId="14" fillId="0" borderId="43" xfId="0" applyFont="1" applyFill="1" applyBorder="1" applyAlignment="1">
      <alignment horizontal="center" vertical="center" wrapText="1"/>
    </xf>
    <xf numFmtId="0" fontId="14" fillId="0" borderId="84" xfId="0" applyFont="1" applyFill="1" applyBorder="1" applyAlignment="1">
      <alignment horizontal="center" vertical="center" wrapText="1"/>
    </xf>
    <xf numFmtId="0" fontId="14" fillId="2" borderId="26" xfId="0" applyFont="1" applyBorder="1" applyAlignment="1">
      <alignment horizontal="center"/>
    </xf>
    <xf numFmtId="178" fontId="5" fillId="0" borderId="61" xfId="0" applyNumberFormat="1" applyFont="1" applyFill="1" applyBorder="1" applyAlignment="1">
      <alignment horizontal="center" vertical="center" shrinkToFit="1"/>
    </xf>
    <xf numFmtId="0" fontId="14" fillId="4" borderId="16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 vertical="center" shrinkToFit="1"/>
    </xf>
    <xf numFmtId="178" fontId="5" fillId="4" borderId="27" xfId="0" applyNumberFormat="1" applyFont="1" applyFill="1" applyBorder="1" applyAlignment="1">
      <alignment horizontal="center" vertical="center" shrinkToFit="1"/>
    </xf>
    <xf numFmtId="178" fontId="5" fillId="0" borderId="13" xfId="0" applyNumberFormat="1" applyFont="1" applyFill="1" applyBorder="1" applyAlignment="1">
      <alignment horizontal="center"/>
    </xf>
    <xf numFmtId="20" fontId="5" fillId="0" borderId="71" xfId="0" applyNumberFormat="1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 shrinkToFit="1"/>
    </xf>
    <xf numFmtId="0" fontId="38" fillId="0" borderId="19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 shrinkToFit="1"/>
    </xf>
    <xf numFmtId="178" fontId="38" fillId="0" borderId="18" xfId="0" applyNumberFormat="1" applyFont="1" applyFill="1" applyBorder="1" applyAlignment="1">
      <alignment horizontal="center" vertical="center" shrinkToFit="1"/>
    </xf>
    <xf numFmtId="0" fontId="38" fillId="0" borderId="5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38" fillId="0" borderId="87" xfId="0" applyFont="1" applyFill="1" applyBorder="1" applyAlignment="1">
      <alignment horizontal="center" vertical="center"/>
    </xf>
    <xf numFmtId="0" fontId="38" fillId="0" borderId="77" xfId="0" applyFont="1" applyFill="1" applyBorder="1" applyAlignment="1">
      <alignment horizontal="center" vertical="center" shrinkToFit="1"/>
    </xf>
    <xf numFmtId="178" fontId="38" fillId="0" borderId="116" xfId="0" applyNumberFormat="1" applyFont="1" applyFill="1" applyBorder="1" applyAlignment="1">
      <alignment horizontal="center" vertical="center" shrinkToFit="1"/>
    </xf>
    <xf numFmtId="0" fontId="38" fillId="0" borderId="114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 shrinkToFit="1"/>
    </xf>
    <xf numFmtId="0" fontId="14" fillId="0" borderId="13" xfId="0" applyFont="1" applyFill="1" applyBorder="1" applyAlignment="1">
      <alignment horizontal="center"/>
    </xf>
    <xf numFmtId="0" fontId="4" fillId="2" borderId="10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vertical="center"/>
    </xf>
    <xf numFmtId="178" fontId="5" fillId="0" borderId="149" xfId="0" applyNumberFormat="1" applyFont="1" applyFill="1" applyBorder="1" applyAlignment="1">
      <alignment horizontal="center" vertical="center" shrinkToFit="1"/>
    </xf>
    <xf numFmtId="178" fontId="5" fillId="0" borderId="120" xfId="0" applyNumberFormat="1" applyFont="1" applyFill="1" applyBorder="1" applyAlignment="1">
      <alignment horizontal="center" vertical="center" shrinkToFit="1"/>
    </xf>
    <xf numFmtId="0" fontId="4" fillId="2" borderId="126" xfId="0" applyFont="1" applyBorder="1" applyAlignment="1">
      <alignment horizontal="center" vertical="center"/>
    </xf>
    <xf numFmtId="0" fontId="5" fillId="0" borderId="124" xfId="0" applyFont="1" applyFill="1" applyBorder="1" applyAlignment="1">
      <alignment horizontal="center"/>
    </xf>
    <xf numFmtId="0" fontId="47" fillId="0" borderId="20" xfId="0" applyFont="1" applyFill="1" applyBorder="1" applyAlignment="1">
      <alignment horizontal="center"/>
    </xf>
    <xf numFmtId="0" fontId="47" fillId="0" borderId="21" xfId="0" applyFont="1" applyFill="1" applyBorder="1" applyAlignment="1">
      <alignment horizontal="center"/>
    </xf>
    <xf numFmtId="0" fontId="47" fillId="0" borderId="27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 vertical="center"/>
    </xf>
    <xf numFmtId="178" fontId="5" fillId="2" borderId="113" xfId="0" applyNumberFormat="1" applyFont="1" applyBorder="1" applyAlignment="1">
      <alignment horizontal="center" vertical="center" shrinkToFit="1"/>
    </xf>
    <xf numFmtId="0" fontId="36" fillId="2" borderId="123" xfId="0" applyFont="1" applyBorder="1" applyAlignment="1">
      <alignment horizontal="center" vertical="center"/>
    </xf>
    <xf numFmtId="0" fontId="36" fillId="2" borderId="25" xfId="0" applyFont="1" applyBorder="1" applyAlignment="1">
      <alignment horizontal="center" vertical="center" shrinkToFit="1"/>
    </xf>
    <xf numFmtId="178" fontId="36" fillId="2" borderId="58" xfId="0" applyNumberFormat="1" applyFont="1" applyBorder="1" applyAlignment="1">
      <alignment horizontal="center" vertical="center" shrinkToFit="1"/>
    </xf>
    <xf numFmtId="0" fontId="14" fillId="2" borderId="16" xfId="0" applyFont="1" applyBorder="1" applyAlignment="1">
      <alignment horizontal="center"/>
    </xf>
    <xf numFmtId="0" fontId="14" fillId="2" borderId="118" xfId="0" applyFont="1" applyBorder="1" applyAlignment="1">
      <alignment horizontal="center"/>
    </xf>
    <xf numFmtId="0" fontId="14" fillId="2" borderId="45" xfId="0" applyFont="1" applyBorder="1" applyAlignment="1">
      <alignment horizontal="center" vertical="center" shrinkToFit="1"/>
    </xf>
    <xf numFmtId="178" fontId="14" fillId="2" borderId="113" xfId="0" applyNumberFormat="1" applyFont="1" applyBorder="1" applyAlignment="1">
      <alignment horizontal="center" vertical="center" shrinkToFit="1"/>
    </xf>
    <xf numFmtId="0" fontId="4" fillId="2" borderId="152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 shrinkToFit="1"/>
    </xf>
    <xf numFmtId="178" fontId="14" fillId="0" borderId="27" xfId="0" applyNumberFormat="1" applyFont="1" applyFill="1" applyBorder="1" applyAlignment="1">
      <alignment horizontal="center" vertical="center" shrinkToFit="1"/>
    </xf>
    <xf numFmtId="0" fontId="37" fillId="2" borderId="17" xfId="0" applyFont="1" applyBorder="1" applyAlignment="1">
      <alignment horizontal="center"/>
    </xf>
    <xf numFmtId="0" fontId="4" fillId="2" borderId="118" xfId="0" applyFont="1" applyBorder="1" applyAlignment="1">
      <alignment horizontal="center" vertical="center" wrapText="1"/>
    </xf>
    <xf numFmtId="0" fontId="4" fillId="0" borderId="116" xfId="0" applyFont="1" applyFill="1" applyBorder="1" applyAlignment="1">
      <alignment horizontal="center" vertical="center" wrapText="1"/>
    </xf>
    <xf numFmtId="0" fontId="5" fillId="2" borderId="67" xfId="0" applyFont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4" fillId="2" borderId="25" xfId="0" applyFont="1" applyBorder="1" applyAlignment="1">
      <alignment horizontal="center"/>
    </xf>
    <xf numFmtId="0" fontId="14" fillId="4" borderId="69" xfId="0" applyFont="1" applyFill="1" applyBorder="1" applyAlignment="1">
      <alignment horizontal="center"/>
    </xf>
    <xf numFmtId="0" fontId="5" fillId="4" borderId="126" xfId="0" applyFont="1" applyFill="1" applyBorder="1" applyAlignment="1">
      <alignment horizontal="center"/>
    </xf>
    <xf numFmtId="0" fontId="5" fillId="4" borderId="152" xfId="0" applyFont="1" applyFill="1" applyBorder="1" applyAlignment="1">
      <alignment horizontal="center"/>
    </xf>
    <xf numFmtId="0" fontId="14" fillId="4" borderId="123" xfId="0" applyFont="1" applyFill="1" applyBorder="1" applyAlignment="1">
      <alignment horizontal="center"/>
    </xf>
    <xf numFmtId="0" fontId="5" fillId="2" borderId="71" xfId="0" applyFont="1" applyBorder="1" applyAlignment="1">
      <alignment horizontal="center" vertical="center" wrapText="1"/>
    </xf>
    <xf numFmtId="0" fontId="5" fillId="2" borderId="72" xfId="0" applyFont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/>
    </xf>
    <xf numFmtId="0" fontId="4" fillId="0" borderId="84" xfId="0" applyFont="1" applyFill="1" applyBorder="1" applyAlignment="1">
      <alignment horizontal="center"/>
    </xf>
    <xf numFmtId="178" fontId="5" fillId="2" borderId="42" xfId="0" applyNumberFormat="1" applyFont="1" applyBorder="1" applyAlignment="1">
      <alignment horizontal="center" vertical="center" shrinkToFit="1"/>
    </xf>
    <xf numFmtId="0" fontId="4" fillId="2" borderId="34" xfId="0" applyFont="1" applyBorder="1" applyAlignment="1">
      <alignment horizontal="center"/>
    </xf>
    <xf numFmtId="0" fontId="5" fillId="0" borderId="120" xfId="0" applyFont="1" applyFill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37" fillId="0" borderId="21" xfId="0" applyFont="1" applyFill="1" applyBorder="1" applyAlignment="1">
      <alignment horizontal="center"/>
    </xf>
    <xf numFmtId="0" fontId="36" fillId="2" borderId="72" xfId="0" applyFont="1" applyBorder="1" applyAlignment="1">
      <alignment horizontal="center" vertical="center"/>
    </xf>
    <xf numFmtId="0" fontId="36" fillId="0" borderId="72" xfId="0" applyFont="1" applyFill="1" applyBorder="1" applyAlignment="1">
      <alignment horizontal="center" vertical="center" wrapText="1"/>
    </xf>
    <xf numFmtId="0" fontId="36" fillId="0" borderId="91" xfId="0" applyFont="1" applyFill="1" applyBorder="1" applyAlignment="1">
      <alignment horizontal="center" vertical="center" wrapText="1"/>
    </xf>
    <xf numFmtId="178" fontId="36" fillId="2" borderId="15" xfId="0" applyNumberFormat="1" applyFont="1" applyBorder="1" applyAlignment="1">
      <alignment horizontal="center" vertical="center" shrinkToFit="1"/>
    </xf>
    <xf numFmtId="0" fontId="36" fillId="2" borderId="12" xfId="0" applyFont="1" applyBorder="1" applyAlignment="1">
      <alignment horizontal="center" vertical="center" shrinkToFit="1"/>
    </xf>
    <xf numFmtId="0" fontId="5" fillId="2" borderId="18" xfId="0" applyFont="1" applyBorder="1" applyAlignment="1">
      <alignment horizontal="center" vertical="center" wrapText="1"/>
    </xf>
    <xf numFmtId="20" fontId="4" fillId="2" borderId="16" xfId="0" applyNumberFormat="1" applyFont="1" applyBorder="1" applyAlignment="1">
      <alignment horizontal="center" vertical="center" wrapText="1"/>
    </xf>
    <xf numFmtId="178" fontId="5" fillId="0" borderId="13" xfId="0" applyNumberFormat="1" applyFont="1" applyFill="1" applyBorder="1" applyAlignment="1">
      <alignment horizontal="center" vertical="center" wrapText="1"/>
    </xf>
    <xf numFmtId="0" fontId="36" fillId="2" borderId="67" xfId="0" applyFont="1" applyBorder="1" applyAlignment="1">
      <alignment horizontal="center"/>
    </xf>
    <xf numFmtId="0" fontId="36" fillId="0" borderId="77" xfId="0" applyFont="1" applyFill="1" applyBorder="1" applyAlignment="1">
      <alignment horizontal="center" vertical="center" shrinkToFit="1"/>
    </xf>
    <xf numFmtId="178" fontId="36" fillId="0" borderId="116" xfId="0" applyNumberFormat="1" applyFont="1" applyFill="1" applyBorder="1" applyAlignment="1">
      <alignment horizontal="center" vertical="center" shrinkToFit="1"/>
    </xf>
    <xf numFmtId="20" fontId="4" fillId="0" borderId="11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 wrapText="1"/>
    </xf>
    <xf numFmtId="178" fontId="5" fillId="0" borderId="43" xfId="0" applyNumberFormat="1" applyFont="1" applyFill="1" applyBorder="1" applyAlignment="1">
      <alignment horizontal="center" vertical="center" wrapText="1"/>
    </xf>
    <xf numFmtId="0" fontId="14" fillId="2" borderId="35" xfId="0" applyFont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 shrinkToFit="1"/>
    </xf>
    <xf numFmtId="178" fontId="14" fillId="0" borderId="54" xfId="0" applyNumberFormat="1" applyFont="1" applyFill="1" applyBorder="1" applyAlignment="1">
      <alignment horizontal="center" vertical="center" shrinkToFit="1"/>
    </xf>
    <xf numFmtId="0" fontId="14" fillId="0" borderId="11" xfId="0" applyFont="1" applyFill="1" applyBorder="1" applyAlignment="1">
      <alignment horizontal="center"/>
    </xf>
    <xf numFmtId="20" fontId="4" fillId="0" borderId="53" xfId="0" applyNumberFormat="1" applyFont="1" applyFill="1" applyBorder="1" applyAlignment="1">
      <alignment horizontal="center" vertical="center"/>
    </xf>
    <xf numFmtId="0" fontId="14" fillId="2" borderId="71" xfId="0" applyFont="1" applyBorder="1" applyAlignment="1">
      <alignment horizontal="center"/>
    </xf>
    <xf numFmtId="0" fontId="14" fillId="2" borderId="72" xfId="0" applyFont="1" applyBorder="1" applyAlignment="1">
      <alignment horizontal="center"/>
    </xf>
    <xf numFmtId="0" fontId="14" fillId="0" borderId="72" xfId="0" applyFont="1" applyFill="1" applyBorder="1" applyAlignment="1">
      <alignment horizontal="center"/>
    </xf>
    <xf numFmtId="20" fontId="5" fillId="2" borderId="16" xfId="0" applyNumberFormat="1" applyFont="1" applyBorder="1" applyAlignment="1">
      <alignment horizontal="center"/>
    </xf>
    <xf numFmtId="0" fontId="5" fillId="2" borderId="17" xfId="0" applyFont="1" applyBorder="1" applyAlignment="1">
      <alignment horizontal="center" vertical="center" wrapText="1"/>
    </xf>
    <xf numFmtId="0" fontId="5" fillId="2" borderId="69" xfId="0" applyFont="1" applyBorder="1" applyAlignment="1">
      <alignment horizontal="center"/>
    </xf>
    <xf numFmtId="0" fontId="14" fillId="2" borderId="12" xfId="0" applyFont="1" applyBorder="1" applyAlignment="1">
      <alignment horizontal="center"/>
    </xf>
    <xf numFmtId="0" fontId="4" fillId="2" borderId="26" xfId="0" applyFont="1" applyBorder="1" applyAlignment="1">
      <alignment horizontal="center"/>
    </xf>
    <xf numFmtId="178" fontId="14" fillId="2" borderId="15" xfId="0" applyNumberFormat="1" applyFont="1" applyBorder="1" applyAlignment="1">
      <alignment horizontal="center" vertical="center" shrinkToFit="1"/>
    </xf>
    <xf numFmtId="0" fontId="4" fillId="2" borderId="67" xfId="0" applyFont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/>
    </xf>
    <xf numFmtId="0" fontId="4" fillId="0" borderId="155" xfId="0" applyFont="1" applyFill="1" applyBorder="1" applyAlignment="1">
      <alignment horizontal="center"/>
    </xf>
    <xf numFmtId="0" fontId="20" fillId="2" borderId="29" xfId="0" applyFont="1" applyBorder="1" applyAlignment="1">
      <alignment horizontal="center" vertical="center" shrinkToFit="1"/>
    </xf>
    <xf numFmtId="0" fontId="4" fillId="2" borderId="29" xfId="0" applyFont="1" applyBorder="1" applyAlignment="1">
      <alignment horizontal="center" vertical="center" shrinkToFit="1"/>
    </xf>
    <xf numFmtId="0" fontId="36" fillId="0" borderId="87" xfId="0" applyFont="1" applyFill="1" applyBorder="1" applyAlignment="1">
      <alignment horizontal="center"/>
    </xf>
    <xf numFmtId="0" fontId="4" fillId="2" borderId="68" xfId="0" applyFont="1" applyBorder="1" applyAlignment="1">
      <alignment horizontal="center" vertical="center" wrapText="1"/>
    </xf>
    <xf numFmtId="0" fontId="48" fillId="0" borderId="13" xfId="0" applyFont="1" applyFill="1" applyBorder="1" applyAlignment="1">
      <alignment horizontal="center" vertical="center" shrinkToFit="1"/>
    </xf>
    <xf numFmtId="0" fontId="4" fillId="0" borderId="53" xfId="0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shrinkToFit="1"/>
    </xf>
    <xf numFmtId="178" fontId="14" fillId="0" borderId="116" xfId="0" applyNumberFormat="1" applyFont="1" applyFill="1" applyBorder="1" applyAlignment="1">
      <alignment horizontal="center" vertical="center" shrinkToFit="1"/>
    </xf>
    <xf numFmtId="0" fontId="14" fillId="0" borderId="66" xfId="0" applyFont="1" applyFill="1" applyBorder="1" applyAlignment="1">
      <alignment horizontal="center"/>
    </xf>
    <xf numFmtId="0" fontId="4" fillId="0" borderId="114" xfId="0" applyFont="1" applyFill="1" applyBorder="1" applyAlignment="1">
      <alignment horizontal="center" vertical="center" wrapText="1"/>
    </xf>
    <xf numFmtId="0" fontId="4" fillId="0" borderId="77" xfId="0" applyFont="1" applyFill="1" applyBorder="1" applyAlignment="1">
      <alignment horizontal="center" vertical="center" wrapText="1"/>
    </xf>
    <xf numFmtId="0" fontId="4" fillId="0" borderId="120" xfId="0" applyFont="1" applyFill="1" applyBorder="1" applyAlignment="1">
      <alignment horizontal="center" vertical="center" wrapText="1"/>
    </xf>
    <xf numFmtId="0" fontId="16" fillId="0" borderId="72" xfId="0" applyFont="1" applyFill="1" applyBorder="1" applyAlignment="1">
      <alignment horizontal="center" wrapText="1"/>
    </xf>
    <xf numFmtId="178" fontId="5" fillId="0" borderId="18" xfId="0" applyNumberFormat="1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 wrapText="1"/>
    </xf>
    <xf numFmtId="0" fontId="4" fillId="0" borderId="145" xfId="0" applyFont="1" applyFill="1" applyBorder="1" applyAlignment="1">
      <alignment horizontal="center" wrapText="1"/>
    </xf>
    <xf numFmtId="0" fontId="5" fillId="2" borderId="15" xfId="0" applyFont="1" applyBorder="1" applyAlignment="1">
      <alignment horizontal="center"/>
    </xf>
    <xf numFmtId="178" fontId="5" fillId="2" borderId="17" xfId="0" applyNumberFormat="1" applyFont="1" applyBorder="1" applyAlignment="1">
      <alignment horizontal="center"/>
    </xf>
    <xf numFmtId="0" fontId="5" fillId="2" borderId="24" xfId="0" applyFont="1" applyBorder="1" applyAlignment="1">
      <alignment horizontal="center"/>
    </xf>
    <xf numFmtId="0" fontId="5" fillId="2" borderId="23" xfId="0" applyFont="1" applyBorder="1" applyAlignment="1">
      <alignment horizontal="center"/>
    </xf>
    <xf numFmtId="0" fontId="38" fillId="2" borderId="21" xfId="0" applyFont="1" applyBorder="1" applyAlignment="1">
      <alignment horizontal="center"/>
    </xf>
    <xf numFmtId="0" fontId="38" fillId="2" borderId="27" xfId="0" applyFont="1" applyBorder="1" applyAlignment="1">
      <alignment horizontal="center"/>
    </xf>
    <xf numFmtId="0" fontId="5" fillId="2" borderId="38" xfId="0" applyFont="1" applyBorder="1" applyAlignment="1">
      <alignment horizontal="center"/>
    </xf>
    <xf numFmtId="0" fontId="5" fillId="0" borderId="6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/>
    </xf>
    <xf numFmtId="0" fontId="5" fillId="4" borderId="11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 shrinkToFit="1"/>
    </xf>
    <xf numFmtId="178" fontId="5" fillId="4" borderId="15" xfId="0" applyNumberFormat="1" applyFont="1" applyFill="1" applyBorder="1" applyAlignment="1">
      <alignment horizontal="center" vertical="center" shrinkToFit="1"/>
    </xf>
    <xf numFmtId="0" fontId="4" fillId="0" borderId="107" xfId="0" applyFont="1" applyFill="1" applyBorder="1" applyAlignment="1"/>
    <xf numFmtId="0" fontId="38" fillId="4" borderId="35" xfId="0" applyFont="1" applyFill="1" applyBorder="1" applyAlignment="1">
      <alignment horizontal="center"/>
    </xf>
    <xf numFmtId="0" fontId="38" fillId="2" borderId="35" xfId="0" applyFont="1" applyBorder="1" applyAlignment="1">
      <alignment horizontal="center"/>
    </xf>
    <xf numFmtId="0" fontId="5" fillId="2" borderId="21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178" fontId="5" fillId="4" borderId="17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178" fontId="5" fillId="2" borderId="24" xfId="0" applyNumberFormat="1" applyFont="1" applyBorder="1" applyAlignment="1">
      <alignment horizontal="center" vertical="center" shrinkToFit="1"/>
    </xf>
    <xf numFmtId="0" fontId="49" fillId="0" borderId="4" xfId="0" applyFont="1" applyFill="1" applyBorder="1" applyAlignment="1">
      <alignment vertical="center"/>
    </xf>
    <xf numFmtId="0" fontId="49" fillId="0" borderId="107" xfId="0" applyFont="1" applyFill="1" applyBorder="1" applyAlignment="1">
      <alignment vertical="center"/>
    </xf>
    <xf numFmtId="2" fontId="49" fillId="0" borderId="110" xfId="0" applyNumberFormat="1" applyFont="1" applyFill="1" applyBorder="1" applyAlignment="1">
      <alignment horizontal="center" vertical="center" wrapText="1"/>
    </xf>
    <xf numFmtId="178" fontId="49" fillId="0" borderId="47" xfId="0" applyNumberFormat="1" applyFont="1" applyFill="1" applyBorder="1" applyAlignment="1">
      <alignment horizontal="center" vertical="center" wrapText="1"/>
    </xf>
    <xf numFmtId="1" fontId="49" fillId="0" borderId="47" xfId="0" applyNumberFormat="1" applyFont="1" applyFill="1" applyBorder="1" applyAlignment="1">
      <alignment horizontal="center"/>
    </xf>
    <xf numFmtId="1" fontId="49" fillId="0" borderId="146" xfId="0" applyNumberFormat="1" applyFont="1" applyFill="1" applyBorder="1" applyAlignment="1">
      <alignment horizontal="center"/>
    </xf>
    <xf numFmtId="0" fontId="49" fillId="0" borderId="4" xfId="0" applyFont="1" applyFill="1" applyBorder="1" applyAlignment="1">
      <alignment horizontal="right" vertical="center"/>
    </xf>
    <xf numFmtId="0" fontId="50" fillId="0" borderId="4" xfId="0" applyFont="1" applyFill="1" applyBorder="1" applyAlignment="1">
      <alignment horizontal="center"/>
    </xf>
    <xf numFmtId="0" fontId="51" fillId="0" borderId="4" xfId="0" applyFont="1" applyFill="1" applyBorder="1" applyAlignment="1">
      <alignment horizontal="center"/>
    </xf>
    <xf numFmtId="0" fontId="52" fillId="0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 vertical="center"/>
    </xf>
    <xf numFmtId="0" fontId="49" fillId="2" borderId="73" xfId="0" applyFont="1" applyBorder="1" applyAlignment="1">
      <alignment horizontal="right" vertical="center"/>
    </xf>
    <xf numFmtId="178" fontId="4" fillId="2" borderId="0" xfId="0" applyNumberFormat="1" applyFont="1" applyBorder="1" applyAlignment="1">
      <alignment horizontal="center"/>
    </xf>
    <xf numFmtId="0" fontId="53" fillId="0" borderId="4" xfId="0" applyFont="1" applyFill="1" applyBorder="1" applyAlignment="1">
      <alignment horizontal="left"/>
    </xf>
    <xf numFmtId="0" fontId="49" fillId="2" borderId="0" xfId="0" applyFont="1" applyBorder="1" applyAlignment="1">
      <alignment horizontal="center"/>
    </xf>
    <xf numFmtId="0" fontId="49" fillId="0" borderId="4" xfId="0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right" vertical="center"/>
    </xf>
    <xf numFmtId="178" fontId="50" fillId="0" borderId="4" xfId="0" applyNumberFormat="1" applyFont="1" applyFill="1" applyBorder="1" applyAlignment="1">
      <alignment vertical="center"/>
    </xf>
    <xf numFmtId="1" fontId="50" fillId="0" borderId="4" xfId="0" applyNumberFormat="1" applyFont="1" applyFill="1" applyBorder="1" applyAlignment="1">
      <alignment vertical="center"/>
    </xf>
    <xf numFmtId="1" fontId="50" fillId="0" borderId="4" xfId="0" applyNumberFormat="1" applyFont="1" applyFill="1" applyBorder="1" applyAlignment="1">
      <alignment horizontal="center" vertical="center"/>
    </xf>
    <xf numFmtId="0" fontId="54" fillId="0" borderId="4" xfId="0" applyFont="1" applyFill="1" applyBorder="1" applyAlignment="1">
      <alignment horizontal="right" vertical="center" shrinkToFit="1"/>
    </xf>
    <xf numFmtId="0" fontId="5" fillId="0" borderId="4" xfId="0" applyFont="1" applyFill="1" applyBorder="1" applyAlignment="1">
      <alignment horizontal="right" vertical="center" shrinkToFit="1"/>
    </xf>
    <xf numFmtId="178" fontId="52" fillId="0" borderId="4" xfId="0" applyNumberFormat="1" applyFont="1" applyFill="1" applyBorder="1" applyAlignment="1">
      <alignment horizontal="center" vertical="center" shrinkToFit="1"/>
    </xf>
    <xf numFmtId="0" fontId="40" fillId="0" borderId="4" xfId="0" applyFont="1" applyFill="1" applyBorder="1" applyAlignment="1">
      <alignment vertical="center"/>
    </xf>
    <xf numFmtId="0" fontId="50" fillId="0" borderId="4" xfId="0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 shrinkToFit="1"/>
    </xf>
    <xf numFmtId="0" fontId="49" fillId="2" borderId="0" xfId="0" applyFont="1" applyBorder="1" applyAlignment="1">
      <alignment vertical="center"/>
    </xf>
    <xf numFmtId="0" fontId="50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 shrinkToFit="1"/>
    </xf>
    <xf numFmtId="178" fontId="5" fillId="0" borderId="4" xfId="0" applyNumberFormat="1" applyFont="1" applyFill="1" applyBorder="1" applyAlignment="1">
      <alignment horizontal="right" vertical="center" shrinkToFit="1"/>
    </xf>
    <xf numFmtId="0" fontId="50" fillId="0" borderId="4" xfId="0" applyFont="1" applyFill="1" applyBorder="1" applyAlignment="1">
      <alignment horizontal="center" vertical="center" shrinkToFit="1"/>
    </xf>
    <xf numFmtId="178" fontId="50" fillId="0" borderId="4" xfId="0" applyNumberFormat="1" applyFont="1" applyFill="1" applyBorder="1" applyAlignment="1">
      <alignment horizontal="center" vertical="center" shrinkToFit="1"/>
    </xf>
    <xf numFmtId="0" fontId="40" fillId="0" borderId="4" xfId="0" applyFont="1" applyFill="1" applyBorder="1" applyAlignment="1">
      <alignment horizontal="right" vertical="center"/>
    </xf>
    <xf numFmtId="0" fontId="40" fillId="2" borderId="0" xfId="0" applyFont="1" applyBorder="1" applyAlignment="1">
      <alignment horizontal="center" vertical="center"/>
    </xf>
    <xf numFmtId="178" fontId="49" fillId="2" borderId="0" xfId="0" applyNumberFormat="1" applyFont="1" applyBorder="1" applyAlignment="1">
      <alignment horizontal="center" vertical="center" shrinkToFit="1"/>
    </xf>
    <xf numFmtId="0" fontId="53" fillId="0" borderId="4" xfId="0" applyFont="1" applyFill="1" applyBorder="1" applyAlignment="1">
      <alignment horizontal="left" vertical="center" shrinkToFit="1"/>
    </xf>
    <xf numFmtId="0" fontId="49" fillId="2" borderId="0" xfId="0" applyFont="1" applyBorder="1" applyAlignment="1">
      <alignment horizontal="center" vertical="center" shrinkToFit="1"/>
    </xf>
    <xf numFmtId="0" fontId="49" fillId="0" borderId="4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right"/>
    </xf>
    <xf numFmtId="0" fontId="20" fillId="19" borderId="0" xfId="0" applyFont="1" applyFill="1" applyBorder="1" applyAlignment="1">
      <alignment vertical="center"/>
    </xf>
    <xf numFmtId="0" fontId="20" fillId="19" borderId="0" xfId="0" applyFont="1" applyFill="1" applyBorder="1" applyAlignment="1">
      <alignment horizontal="center" vertical="center"/>
    </xf>
    <xf numFmtId="0" fontId="55" fillId="19" borderId="0" xfId="0" applyFont="1" applyFill="1" applyBorder="1" applyAlignment="1">
      <alignment horizontal="right" vertical="center" shrinkToFit="1"/>
    </xf>
    <xf numFmtId="0" fontId="20" fillId="19" borderId="0" xfId="0" applyFont="1" applyFill="1" applyBorder="1" applyAlignment="1">
      <alignment horizontal="right" vertical="center" shrinkToFit="1"/>
    </xf>
    <xf numFmtId="0" fontId="20" fillId="19" borderId="0" xfId="0" applyFont="1" applyFill="1" applyBorder="1" applyAlignment="1">
      <alignment horizontal="center" vertical="center" shrinkToFit="1"/>
    </xf>
    <xf numFmtId="0" fontId="20" fillId="19" borderId="0" xfId="0" applyFont="1" applyFill="1" applyBorder="1" applyAlignment="1">
      <alignment horizontal="right" vertical="center"/>
    </xf>
    <xf numFmtId="0" fontId="49" fillId="2" borderId="0" xfId="0" applyFont="1" applyBorder="1" applyAlignment="1">
      <alignment horizontal="right" vertical="center"/>
    </xf>
    <xf numFmtId="0" fontId="49" fillId="2" borderId="0" xfId="0" applyFont="1" applyBorder="1" applyAlignment="1">
      <alignment horizontal="center" vertical="center"/>
    </xf>
    <xf numFmtId="1" fontId="4" fillId="0" borderId="4" xfId="0" applyNumberFormat="1" applyFont="1" applyFill="1" applyBorder="1" applyAlignment="1">
      <alignment vertical="center" wrapText="1"/>
    </xf>
    <xf numFmtId="1" fontId="4" fillId="0" borderId="4" xfId="0" applyNumberFormat="1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right" vertical="center" shrinkToFit="1"/>
    </xf>
    <xf numFmtId="0" fontId="50" fillId="17" borderId="0" xfId="0" applyFont="1" applyFill="1" applyBorder="1" applyAlignment="1">
      <alignment vertical="center"/>
    </xf>
    <xf numFmtId="0" fontId="50" fillId="17" borderId="0" xfId="0" applyFont="1" applyFill="1" applyBorder="1" applyAlignment="1">
      <alignment horizontal="center"/>
    </xf>
    <xf numFmtId="0" fontId="49" fillId="17" borderId="0" xfId="0" applyFont="1" applyFill="1" applyBorder="1" applyAlignment="1">
      <alignment horizontal="right" vertical="center"/>
    </xf>
    <xf numFmtId="0" fontId="50" fillId="17" borderId="0" xfId="0" applyFont="1" applyFill="1" applyBorder="1" applyAlignment="1">
      <alignment horizontal="center" vertical="center"/>
    </xf>
    <xf numFmtId="0" fontId="29" fillId="2" borderId="0" xfId="0" applyFont="1" applyBorder="1" applyAlignment="1">
      <alignment horizontal="right" vertical="center"/>
    </xf>
    <xf numFmtId="0" fontId="13" fillId="0" borderId="4" xfId="0" applyFont="1" applyFill="1" applyBorder="1" applyAlignment="1">
      <alignment vertical="center"/>
    </xf>
    <xf numFmtId="178" fontId="5" fillId="0" borderId="4" xfId="0" applyNumberFormat="1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horizontal="right" vertical="center"/>
    </xf>
    <xf numFmtId="0" fontId="50" fillId="20" borderId="0" xfId="0" applyFont="1" applyFill="1" applyBorder="1" applyAlignment="1">
      <alignment vertical="center"/>
    </xf>
    <xf numFmtId="0" fontId="49" fillId="20" borderId="0" xfId="0" applyFont="1" applyFill="1" applyBorder="1" applyAlignment="1">
      <alignment horizontal="right" vertical="center"/>
    </xf>
    <xf numFmtId="0" fontId="50" fillId="20" borderId="0" xfId="0" applyFont="1" applyFill="1" applyBorder="1" applyAlignment="1">
      <alignment horizontal="center"/>
    </xf>
    <xf numFmtId="0" fontId="5" fillId="20" borderId="0" xfId="0" applyFont="1" applyFill="1" applyBorder="1" applyAlignment="1">
      <alignment vertical="center"/>
    </xf>
    <xf numFmtId="0" fontId="50" fillId="20" borderId="0" xfId="0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vertical="center"/>
    </xf>
    <xf numFmtId="0" fontId="29" fillId="19" borderId="0" xfId="0" applyFont="1" applyFill="1" applyBorder="1" applyAlignment="1">
      <alignment horizontal="right" vertical="center"/>
    </xf>
    <xf numFmtId="0" fontId="49" fillId="19" borderId="0" xfId="0" applyFont="1" applyFill="1" applyBorder="1" applyAlignment="1">
      <alignment vertical="center"/>
    </xf>
    <xf numFmtId="0" fontId="5" fillId="13" borderId="0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right" vertical="center"/>
    </xf>
    <xf numFmtId="0" fontId="4" fillId="2" borderId="159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2" fontId="6" fillId="0" borderId="4" xfId="0" applyNumberFormat="1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right" vertical="center"/>
    </xf>
    <xf numFmtId="178" fontId="57" fillId="18" borderId="0" xfId="0" applyNumberFormat="1" applyFont="1" applyFill="1" applyBorder="1" applyAlignment="1">
      <alignment vertical="center"/>
    </xf>
    <xf numFmtId="0" fontId="58" fillId="0" borderId="4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vertical="center"/>
    </xf>
    <xf numFmtId="0" fontId="58" fillId="0" borderId="4" xfId="0" applyFont="1" applyFill="1" applyBorder="1" applyAlignment="1">
      <alignment horizontal="right" vertical="center"/>
    </xf>
    <xf numFmtId="0" fontId="58" fillId="0" borderId="4" xfId="0" applyFont="1" applyFill="1" applyBorder="1" applyAlignment="1">
      <alignment horizontal="center" vertical="center" shrinkToFit="1"/>
    </xf>
    <xf numFmtId="1" fontId="4" fillId="2" borderId="0" xfId="0" applyNumberFormat="1" applyFont="1" applyBorder="1" applyAlignment="1">
      <alignment vertical="center"/>
    </xf>
    <xf numFmtId="178" fontId="4" fillId="2" borderId="159" xfId="0" applyNumberFormat="1" applyFont="1" applyBorder="1" applyAlignment="1">
      <alignment vertical="center"/>
    </xf>
    <xf numFmtId="0" fontId="12" fillId="2" borderId="159" xfId="0" applyFont="1" applyBorder="1" applyAlignment="1">
      <alignment vertical="center"/>
    </xf>
    <xf numFmtId="0" fontId="12" fillId="2" borderId="0" xfId="0" applyFont="1" applyBorder="1" applyAlignment="1">
      <alignment horizontal="center" vertical="center"/>
    </xf>
    <xf numFmtId="0" fontId="4" fillId="21" borderId="19" xfId="0" applyFont="1" applyFill="1" applyBorder="1" applyAlignment="1">
      <alignment horizontal="center" vertical="center"/>
    </xf>
    <xf numFmtId="0" fontId="4" fillId="21" borderId="17" xfId="0" applyFont="1" applyFill="1" applyBorder="1" applyAlignment="1">
      <alignment horizontal="center" vertical="center" shrinkToFit="1"/>
    </xf>
    <xf numFmtId="178" fontId="4" fillId="21" borderId="18" xfId="0" applyNumberFormat="1" applyFont="1" applyFill="1" applyBorder="1" applyAlignment="1">
      <alignment horizontal="center" vertical="center" shrinkToFit="1"/>
    </xf>
    <xf numFmtId="0" fontId="6" fillId="2" borderId="14" xfId="0" applyFont="1" applyBorder="1" applyAlignment="1">
      <alignment horizontal="center" vertical="center" wrapText="1"/>
    </xf>
    <xf numFmtId="0" fontId="4" fillId="2" borderId="164" xfId="0" applyFont="1" applyBorder="1" applyAlignment="1">
      <alignment horizontal="center" vertical="center" wrapText="1"/>
    </xf>
    <xf numFmtId="0" fontId="4" fillId="21" borderId="37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 vertical="center" shrinkToFit="1"/>
    </xf>
    <xf numFmtId="0" fontId="4" fillId="21" borderId="18" xfId="0" applyFont="1" applyFill="1" applyBorder="1" applyAlignment="1">
      <alignment horizontal="center"/>
    </xf>
    <xf numFmtId="0" fontId="4" fillId="21" borderId="16" xfId="0" applyFont="1" applyFill="1" applyBorder="1" applyAlignment="1">
      <alignment horizontal="center" vertical="center"/>
    </xf>
    <xf numFmtId="0" fontId="4" fillId="21" borderId="72" xfId="0" applyFont="1" applyFill="1" applyBorder="1" applyAlignment="1">
      <alignment horizontal="center"/>
    </xf>
    <xf numFmtId="0" fontId="4" fillId="21" borderId="15" xfId="0" applyFont="1" applyFill="1" applyBorder="1" applyAlignment="1">
      <alignment horizontal="center" vertical="center"/>
    </xf>
    <xf numFmtId="0" fontId="4" fillId="21" borderId="71" xfId="0" applyFont="1" applyFill="1" applyBorder="1" applyAlignment="1">
      <alignment horizontal="center"/>
    </xf>
    <xf numFmtId="0" fontId="4" fillId="21" borderId="72" xfId="0" applyFont="1" applyFill="1" applyBorder="1" applyAlignment="1">
      <alignment horizontal="center" vertical="center" shrinkToFit="1"/>
    </xf>
    <xf numFmtId="178" fontId="4" fillId="21" borderId="91" xfId="0" applyNumberFormat="1" applyFont="1" applyFill="1" applyBorder="1" applyAlignment="1">
      <alignment horizontal="center" vertical="center" shrinkToFit="1"/>
    </xf>
    <xf numFmtId="0" fontId="4" fillId="21" borderId="91" xfId="0" applyFont="1" applyFill="1" applyBorder="1" applyAlignment="1">
      <alignment horizontal="center"/>
    </xf>
    <xf numFmtId="0" fontId="45" fillId="22" borderId="71" xfId="0" applyFont="1" applyFill="1" applyBorder="1" applyAlignment="1">
      <alignment horizontal="center"/>
    </xf>
    <xf numFmtId="0" fontId="45" fillId="2" borderId="72" xfId="0" applyFont="1" applyFill="1" applyBorder="1" applyAlignment="1">
      <alignment horizontal="center" vertical="center" wrapText="1"/>
    </xf>
    <xf numFmtId="0" fontId="45" fillId="2" borderId="91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/>
    </xf>
    <xf numFmtId="0" fontId="5" fillId="22" borderId="13" xfId="0" applyFont="1" applyFill="1" applyBorder="1" applyAlignment="1">
      <alignment horizontal="center"/>
    </xf>
    <xf numFmtId="0" fontId="5" fillId="22" borderId="13" xfId="0" applyFont="1" applyFill="1" applyBorder="1" applyAlignment="1">
      <alignment horizontal="center" vertical="center"/>
    </xf>
    <xf numFmtId="0" fontId="5" fillId="22" borderId="33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178" fontId="4" fillId="2" borderId="18" xfId="0" applyNumberFormat="1" applyFont="1" applyFill="1" applyBorder="1" applyAlignment="1">
      <alignment horizontal="center" vertical="center" shrinkToFit="1"/>
    </xf>
    <xf numFmtId="0" fontId="4" fillId="22" borderId="19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center" vertical="center" shrinkToFit="1"/>
    </xf>
    <xf numFmtId="178" fontId="4" fillId="22" borderId="18" xfId="0" applyNumberFormat="1" applyFont="1" applyFill="1" applyBorder="1" applyAlignment="1">
      <alignment horizontal="center" vertical="center" shrinkToFit="1"/>
    </xf>
    <xf numFmtId="0" fontId="5" fillId="22" borderId="110" xfId="0" applyFont="1" applyFill="1" applyBorder="1" applyAlignment="1">
      <alignment horizontal="center"/>
    </xf>
    <xf numFmtId="0" fontId="5" fillId="22" borderId="47" xfId="0" applyFont="1" applyFill="1" applyBorder="1" applyAlignment="1">
      <alignment horizontal="center"/>
    </xf>
    <xf numFmtId="0" fontId="5" fillId="22" borderId="47" xfId="0" applyFont="1" applyFill="1" applyBorder="1" applyAlignment="1">
      <alignment horizontal="center" vertical="center"/>
    </xf>
    <xf numFmtId="0" fontId="5" fillId="22" borderId="11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 wrapText="1"/>
    </xf>
    <xf numFmtId="0" fontId="4" fillId="22" borderId="21" xfId="0" applyFont="1" applyFill="1" applyBorder="1" applyAlignment="1">
      <alignment horizontal="center" vertical="center" wrapText="1"/>
    </xf>
    <xf numFmtId="0" fontId="4" fillId="22" borderId="27" xfId="0" applyFont="1" applyFill="1" applyBorder="1" applyAlignment="1">
      <alignment horizontal="center" vertical="center" wrapText="1"/>
    </xf>
    <xf numFmtId="0" fontId="5" fillId="2" borderId="123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4" fillId="22" borderId="71" xfId="0" applyFont="1" applyFill="1" applyBorder="1" applyAlignment="1">
      <alignment horizontal="center" vertical="center"/>
    </xf>
    <xf numFmtId="0" fontId="4" fillId="22" borderId="72" xfId="0" applyFont="1" applyFill="1" applyBorder="1" applyAlignment="1">
      <alignment horizontal="center" vertical="center" shrinkToFit="1"/>
    </xf>
    <xf numFmtId="178" fontId="4" fillId="22" borderId="91" xfId="0" applyNumberFormat="1" applyFont="1" applyFill="1" applyBorder="1" applyAlignment="1">
      <alignment horizontal="center" vertical="center" shrinkToFit="1"/>
    </xf>
    <xf numFmtId="0" fontId="4" fillId="22" borderId="71" xfId="0" applyFont="1" applyFill="1" applyBorder="1" applyAlignment="1">
      <alignment horizontal="center"/>
    </xf>
    <xf numFmtId="0" fontId="4" fillId="22" borderId="72" xfId="0" applyFont="1" applyFill="1" applyBorder="1" applyAlignment="1">
      <alignment horizontal="center"/>
    </xf>
    <xf numFmtId="0" fontId="4" fillId="22" borderId="9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shrinkToFit="1"/>
    </xf>
    <xf numFmtId="0" fontId="4" fillId="22" borderId="13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4" fillId="22" borderId="3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/>
    </xf>
    <xf numFmtId="0" fontId="4" fillId="22" borderId="13" xfId="0" applyFont="1" applyFill="1" applyBorder="1" applyAlignment="1">
      <alignment horizontal="center"/>
    </xf>
    <xf numFmtId="0" fontId="4" fillId="22" borderId="33" xfId="0" applyFont="1" applyFill="1" applyBorder="1" applyAlignment="1">
      <alignment horizontal="center"/>
    </xf>
    <xf numFmtId="0" fontId="4" fillId="22" borderId="110" xfId="0" applyFont="1" applyFill="1" applyBorder="1" applyAlignment="1">
      <alignment horizontal="center" vertical="center" wrapText="1"/>
    </xf>
    <xf numFmtId="0" fontId="4" fillId="22" borderId="47" xfId="0" applyFont="1" applyFill="1" applyBorder="1" applyAlignment="1">
      <alignment horizontal="center" vertical="center" wrapText="1"/>
    </xf>
    <xf numFmtId="0" fontId="4" fillId="22" borderId="11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 wrapText="1"/>
    </xf>
    <xf numFmtId="0" fontId="4" fillId="22" borderId="72" xfId="0" applyFont="1" applyFill="1" applyBorder="1" applyAlignment="1">
      <alignment horizontal="center" vertical="center" wrapText="1"/>
    </xf>
    <xf numFmtId="0" fontId="4" fillId="22" borderId="91" xfId="0" applyFont="1" applyFill="1" applyBorder="1" applyAlignment="1">
      <alignment horizontal="center" vertical="center" wrapText="1"/>
    </xf>
    <xf numFmtId="0" fontId="5" fillId="22" borderId="71" xfId="0" applyFont="1" applyFill="1" applyBorder="1" applyAlignment="1">
      <alignment horizontal="center"/>
    </xf>
    <xf numFmtId="0" fontId="5" fillId="22" borderId="72" xfId="0" applyFont="1" applyFill="1" applyBorder="1" applyAlignment="1">
      <alignment horizontal="center"/>
    </xf>
    <xf numFmtId="0" fontId="5" fillId="22" borderId="3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/>
    </xf>
    <xf numFmtId="0" fontId="5" fillId="22" borderId="1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2" borderId="21" xfId="0" applyFont="1" applyFill="1" applyBorder="1" applyAlignment="1">
      <alignment horizontal="center"/>
    </xf>
    <xf numFmtId="0" fontId="4" fillId="22" borderId="27" xfId="0" applyFont="1" applyFill="1" applyBorder="1" applyAlignment="1">
      <alignment horizontal="center"/>
    </xf>
    <xf numFmtId="0" fontId="4" fillId="22" borderId="11" xfId="0" applyFont="1" applyFill="1" applyBorder="1" applyAlignment="1">
      <alignment horizontal="center" vertical="center"/>
    </xf>
    <xf numFmtId="0" fontId="4" fillId="22" borderId="13" xfId="0" applyFont="1" applyFill="1" applyBorder="1" applyAlignment="1">
      <alignment horizontal="center" vertical="center" shrinkToFit="1"/>
    </xf>
    <xf numFmtId="178" fontId="4" fillId="22" borderId="33" xfId="0" applyNumberFormat="1" applyFont="1" applyFill="1" applyBorder="1" applyAlignment="1">
      <alignment horizontal="center" vertical="center" shrinkToFit="1"/>
    </xf>
    <xf numFmtId="0" fontId="5" fillId="22" borderId="20" xfId="0" applyFont="1" applyFill="1" applyBorder="1" applyAlignment="1">
      <alignment horizontal="center"/>
    </xf>
    <xf numFmtId="0" fontId="5" fillId="22" borderId="21" xfId="0" applyFont="1" applyFill="1" applyBorder="1" applyAlignment="1">
      <alignment horizontal="center"/>
    </xf>
    <xf numFmtId="0" fontId="5" fillId="22" borderId="27" xfId="0" applyFont="1" applyFill="1" applyBorder="1" applyAlignment="1">
      <alignment horizontal="center"/>
    </xf>
    <xf numFmtId="0" fontId="4" fillId="22" borderId="7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shrinkToFit="1"/>
    </xf>
    <xf numFmtId="0" fontId="4" fillId="22" borderId="4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/>
    </xf>
    <xf numFmtId="0" fontId="4" fillId="2" borderId="72" xfId="0" applyFont="1" applyFill="1" applyBorder="1" applyAlignment="1">
      <alignment horizontal="center" vertical="center" shrinkToFit="1"/>
    </xf>
    <xf numFmtId="0" fontId="4" fillId="2" borderId="152" xfId="0" applyFont="1" applyFill="1" applyBorder="1" applyAlignment="1">
      <alignment horizontal="center" vertical="center"/>
    </xf>
    <xf numFmtId="0" fontId="4" fillId="22" borderId="53" xfId="0" applyFont="1" applyFill="1" applyBorder="1" applyAlignment="1">
      <alignment horizontal="center"/>
    </xf>
    <xf numFmtId="178" fontId="4" fillId="2" borderId="24" xfId="0" applyNumberFormat="1" applyFont="1" applyFill="1" applyBorder="1" applyAlignment="1">
      <alignment horizontal="center" vertical="center" shrinkToFit="1"/>
    </xf>
    <xf numFmtId="0" fontId="4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" fillId="2" borderId="91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/>
    </xf>
    <xf numFmtId="0" fontId="4" fillId="22" borderId="33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 shrinkToFit="1"/>
    </xf>
    <xf numFmtId="178" fontId="5" fillId="22" borderId="54" xfId="0" applyNumberFormat="1" applyFont="1" applyFill="1" applyBorder="1" applyAlignment="1">
      <alignment horizontal="center" vertical="center" shrinkToFit="1"/>
    </xf>
    <xf numFmtId="0" fontId="5" fillId="2" borderId="27" xfId="0" applyFont="1" applyFill="1" applyBorder="1" applyAlignment="1">
      <alignment horizontal="center"/>
    </xf>
    <xf numFmtId="0" fontId="4" fillId="22" borderId="20" xfId="0" applyFont="1" applyFill="1" applyBorder="1" applyAlignment="1">
      <alignment horizontal="center"/>
    </xf>
    <xf numFmtId="0" fontId="5" fillId="22" borderId="7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/>
    </xf>
    <xf numFmtId="0" fontId="4" fillId="22" borderId="71" xfId="0" applyFont="1" applyFill="1" applyBorder="1" applyAlignment="1">
      <alignment horizont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2" borderId="77" xfId="0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center" vertical="center"/>
    </xf>
    <xf numFmtId="0" fontId="4" fillId="22" borderId="20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/>
    </xf>
    <xf numFmtId="0" fontId="4" fillId="22" borderId="27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/>
    </xf>
    <xf numFmtId="0" fontId="4" fillId="21" borderId="72" xfId="0" applyFont="1" applyFill="1" applyBorder="1" applyAlignment="1">
      <alignment horizontal="center" vertical="center" wrapText="1"/>
    </xf>
    <xf numFmtId="3" fontId="4" fillId="21" borderId="72" xfId="0" applyNumberFormat="1" applyFont="1" applyFill="1" applyBorder="1" applyAlignment="1">
      <alignment horizontal="center" vertical="center" wrapText="1"/>
    </xf>
    <xf numFmtId="0" fontId="4" fillId="21" borderId="91" xfId="0" applyFont="1" applyFill="1" applyBorder="1" applyAlignment="1">
      <alignment horizontal="center" vertical="center" wrapText="1"/>
    </xf>
    <xf numFmtId="0" fontId="4" fillId="22" borderId="11" xfId="0" applyFont="1" applyFill="1" applyBorder="1" applyAlignment="1">
      <alignment horizontal="center"/>
    </xf>
    <xf numFmtId="20" fontId="5" fillId="2" borderId="19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shrinkToFit="1"/>
    </xf>
    <xf numFmtId="178" fontId="5" fillId="2" borderId="18" xfId="0" applyNumberFormat="1" applyFont="1" applyFill="1" applyBorder="1" applyAlignment="1">
      <alignment horizontal="center" vertical="center" shrinkToFit="1"/>
    </xf>
    <xf numFmtId="0" fontId="38" fillId="2" borderId="20" xfId="0" applyFont="1" applyFill="1" applyBorder="1" applyAlignment="1">
      <alignment horizontal="center" vertical="center" wrapText="1"/>
    </xf>
    <xf numFmtId="0" fontId="38" fillId="2" borderId="21" xfId="0" applyFont="1" applyFill="1" applyBorder="1" applyAlignment="1">
      <alignment horizontal="center" vertical="center" wrapText="1"/>
    </xf>
    <xf numFmtId="0" fontId="38" fillId="2" borderId="2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/>
    </xf>
    <xf numFmtId="0" fontId="4" fillId="22" borderId="17" xfId="0" applyFont="1" applyFill="1" applyBorder="1" applyAlignment="1">
      <alignment horizontal="center"/>
    </xf>
    <xf numFmtId="0" fontId="4" fillId="22" borderId="1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 wrapText="1"/>
    </xf>
    <xf numFmtId="0" fontId="4" fillId="22" borderId="63" xfId="0" applyFont="1" applyFill="1" applyBorder="1" applyAlignment="1">
      <alignment horizontal="center" wrapText="1"/>
    </xf>
    <xf numFmtId="0" fontId="4" fillId="22" borderId="72" xfId="0" applyFont="1" applyFill="1" applyBorder="1" applyAlignment="1">
      <alignment horizontal="center" wrapText="1"/>
    </xf>
    <xf numFmtId="0" fontId="4" fillId="22" borderId="124" xfId="0" applyFont="1" applyFill="1" applyBorder="1" applyAlignment="1">
      <alignment horizontal="center" wrapText="1"/>
    </xf>
    <xf numFmtId="0" fontId="14" fillId="2" borderId="1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shrinkToFit="1"/>
    </xf>
    <xf numFmtId="178" fontId="14" fillId="2" borderId="18" xfId="0" applyNumberFormat="1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4" fillId="22" borderId="53" xfId="0" applyFont="1" applyFill="1" applyBorder="1" applyAlignment="1">
      <alignment horizontal="center" vertical="center"/>
    </xf>
    <xf numFmtId="178" fontId="4" fillId="22" borderId="54" xfId="0" applyNumberFormat="1" applyFont="1" applyFill="1" applyBorder="1" applyAlignment="1">
      <alignment horizontal="center" vertical="center" shrinkToFit="1"/>
    </xf>
    <xf numFmtId="0" fontId="45" fillId="21" borderId="71" xfId="0" applyFont="1" applyFill="1" applyBorder="1" applyAlignment="1">
      <alignment horizontal="center" vertical="center"/>
    </xf>
    <xf numFmtId="0" fontId="45" fillId="21" borderId="72" xfId="0" applyFont="1" applyFill="1" applyBorder="1" applyAlignment="1">
      <alignment horizontal="center" vertical="center"/>
    </xf>
    <xf numFmtId="0" fontId="45" fillId="21" borderId="91" xfId="0" applyFont="1" applyFill="1" applyBorder="1" applyAlignment="1">
      <alignment horizontal="center" vertical="center"/>
    </xf>
    <xf numFmtId="0" fontId="45" fillId="2" borderId="69" xfId="0" applyFont="1" applyFill="1" applyBorder="1" applyAlignment="1">
      <alignment horizontal="center" vertical="center"/>
    </xf>
    <xf numFmtId="0" fontId="45" fillId="2" borderId="14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38" fillId="22" borderId="87" xfId="0" applyFont="1" applyFill="1" applyBorder="1" applyAlignment="1">
      <alignment horizontal="center" vertical="center"/>
    </xf>
    <xf numFmtId="0" fontId="38" fillId="22" borderId="77" xfId="0" applyFont="1" applyFill="1" applyBorder="1" applyAlignment="1">
      <alignment horizontal="center" vertical="center" shrinkToFit="1"/>
    </xf>
    <xf numFmtId="178" fontId="38" fillId="22" borderId="116" xfId="0" applyNumberFormat="1" applyFont="1" applyFill="1" applyBorder="1" applyAlignment="1">
      <alignment horizontal="center" vertical="center" shrinkToFit="1"/>
    </xf>
    <xf numFmtId="0" fontId="4" fillId="22" borderId="87" xfId="0" applyFont="1" applyFill="1" applyBorder="1" applyAlignment="1">
      <alignment horizontal="center" vertical="center"/>
    </xf>
    <xf numFmtId="0" fontId="4" fillId="22" borderId="77" xfId="0" applyFont="1" applyFill="1" applyBorder="1" applyAlignment="1">
      <alignment horizontal="center" vertical="center" shrinkToFit="1"/>
    </xf>
    <xf numFmtId="178" fontId="4" fillId="22" borderId="116" xfId="0" applyNumberFormat="1" applyFont="1" applyFill="1" applyBorder="1" applyAlignment="1">
      <alignment horizontal="center" vertical="center" shrinkToFit="1"/>
    </xf>
    <xf numFmtId="0" fontId="38" fillId="22" borderId="20" xfId="0" applyFont="1" applyFill="1" applyBorder="1" applyAlignment="1">
      <alignment horizontal="center"/>
    </xf>
    <xf numFmtId="0" fontId="38" fillId="22" borderId="21" xfId="0" applyFont="1" applyFill="1" applyBorder="1" applyAlignment="1">
      <alignment horizontal="center"/>
    </xf>
    <xf numFmtId="0" fontId="38" fillId="22" borderId="27" xfId="0" applyFont="1" applyFill="1" applyBorder="1" applyAlignment="1">
      <alignment horizontal="center"/>
    </xf>
    <xf numFmtId="0" fontId="5" fillId="22" borderId="71" xfId="0" applyFont="1" applyFill="1" applyBorder="1" applyAlignment="1">
      <alignment horizontal="center" vertical="center"/>
    </xf>
    <xf numFmtId="0" fontId="5" fillId="22" borderId="72" xfId="0" applyFont="1" applyFill="1" applyBorder="1" applyAlignment="1">
      <alignment horizontal="center" vertical="center"/>
    </xf>
    <xf numFmtId="0" fontId="5" fillId="22" borderId="91" xfId="0" applyFont="1" applyFill="1" applyBorder="1" applyAlignment="1">
      <alignment horizontal="center" vertical="center"/>
    </xf>
    <xf numFmtId="0" fontId="14" fillId="22" borderId="19" xfId="0" applyFont="1" applyFill="1" applyBorder="1" applyAlignment="1">
      <alignment horizontal="center" vertical="center"/>
    </xf>
    <xf numFmtId="0" fontId="14" fillId="22" borderId="17" xfId="0" applyFont="1" applyFill="1" applyBorder="1" applyAlignment="1">
      <alignment horizontal="center" vertical="center" shrinkToFit="1"/>
    </xf>
    <xf numFmtId="178" fontId="14" fillId="22" borderId="18" xfId="0" applyNumberFormat="1" applyFont="1" applyFill="1" applyBorder="1" applyAlignment="1">
      <alignment horizontal="center" vertical="center" shrinkToFit="1"/>
    </xf>
    <xf numFmtId="0" fontId="5" fillId="22" borderId="19" xfId="0" applyFont="1" applyFill="1" applyBorder="1" applyAlignment="1">
      <alignment horizontal="center" vertical="center"/>
    </xf>
    <xf numFmtId="178" fontId="5" fillId="22" borderId="18" xfId="0" applyNumberFormat="1" applyFont="1" applyFill="1" applyBorder="1" applyAlignment="1">
      <alignment horizontal="center" vertical="center" shrinkToFit="1"/>
    </xf>
    <xf numFmtId="0" fontId="5" fillId="22" borderId="20" xfId="0" applyFont="1" applyFill="1" applyBorder="1" applyAlignment="1">
      <alignment horizontal="center" vertical="center"/>
    </xf>
    <xf numFmtId="0" fontId="5" fillId="22" borderId="21" xfId="0" applyFont="1" applyFill="1" applyBorder="1" applyAlignment="1">
      <alignment horizontal="center" vertical="center" shrinkToFit="1"/>
    </xf>
    <xf numFmtId="178" fontId="5" fillId="22" borderId="27" xfId="0" applyNumberFormat="1" applyFont="1" applyFill="1" applyBorder="1" applyAlignment="1">
      <alignment horizontal="center" vertical="center" shrinkToFit="1"/>
    </xf>
    <xf numFmtId="0" fontId="4" fillId="21" borderId="71" xfId="0" applyFont="1" applyFill="1" applyBorder="1" applyAlignment="1">
      <alignment horizontal="center" wrapText="1"/>
    </xf>
    <xf numFmtId="0" fontId="4" fillId="21" borderId="29" xfId="0" applyFont="1" applyFill="1" applyBorder="1" applyAlignment="1">
      <alignment horizontal="center" vertical="center"/>
    </xf>
    <xf numFmtId="0" fontId="4" fillId="21" borderId="64" xfId="0" applyFont="1" applyFill="1" applyBorder="1" applyAlignment="1">
      <alignment horizontal="center" vertical="center"/>
    </xf>
    <xf numFmtId="0" fontId="4" fillId="21" borderId="160" xfId="0" applyFont="1" applyFill="1" applyBorder="1" applyAlignment="1">
      <alignment horizontal="center" vertical="center"/>
    </xf>
    <xf numFmtId="0" fontId="4" fillId="21" borderId="161" xfId="0" applyFont="1" applyFill="1" applyBorder="1" applyAlignment="1">
      <alignment horizontal="center" vertical="center" shrinkToFit="1"/>
    </xf>
    <xf numFmtId="178" fontId="4" fillId="21" borderId="162" xfId="0" applyNumberFormat="1" applyFont="1" applyFill="1" applyBorder="1" applyAlignment="1">
      <alignment horizontal="center" vertical="center" shrinkToFit="1"/>
    </xf>
    <xf numFmtId="20" fontId="4" fillId="2" borderId="19" xfId="0" applyNumberFormat="1" applyFont="1" applyFill="1" applyBorder="1" applyAlignment="1">
      <alignment horizontal="center" vertical="center"/>
    </xf>
    <xf numFmtId="0" fontId="4" fillId="22" borderId="14" xfId="0" applyFont="1" applyFill="1" applyBorder="1" applyAlignment="1">
      <alignment horizontal="center"/>
    </xf>
    <xf numFmtId="178" fontId="4" fillId="22" borderId="14" xfId="0" applyNumberFormat="1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2" borderId="77" xfId="0" applyFont="1" applyFill="1" applyBorder="1" applyAlignment="1">
      <alignment horizontal="center"/>
    </xf>
    <xf numFmtId="0" fontId="5" fillId="22" borderId="120" xfId="0" applyFont="1" applyFill="1" applyBorder="1" applyAlignment="1">
      <alignment horizontal="center"/>
    </xf>
    <xf numFmtId="0" fontId="4" fillId="21" borderId="71" xfId="0" applyFont="1" applyFill="1" applyBorder="1" applyAlignment="1">
      <alignment horizontal="center" vertical="center"/>
    </xf>
    <xf numFmtId="0" fontId="4" fillId="22" borderId="53" xfId="0" applyFont="1" applyFill="1" applyBorder="1" applyAlignment="1">
      <alignment horizontal="center" vertical="center" shrinkToFit="1"/>
    </xf>
    <xf numFmtId="178" fontId="4" fillId="22" borderId="149" xfId="0" applyNumberFormat="1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5" fillId="22" borderId="114" xfId="0" applyFont="1" applyFill="1" applyBorder="1" applyAlignment="1">
      <alignment horizontal="center" vertical="center"/>
    </xf>
    <xf numFmtId="0" fontId="5" fillId="22" borderId="131" xfId="0" applyFont="1" applyFill="1" applyBorder="1" applyAlignment="1">
      <alignment horizontal="center" vertical="center"/>
    </xf>
    <xf numFmtId="0" fontId="4" fillId="22" borderId="91" xfId="0" applyFont="1" applyFill="1" applyBorder="1" applyAlignment="1">
      <alignment horizontal="center" vertical="center"/>
    </xf>
    <xf numFmtId="0" fontId="4" fillId="22" borderId="3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5" fillId="22" borderId="56" xfId="0" applyFont="1" applyFill="1" applyBorder="1" applyAlignment="1">
      <alignment horizontal="center" vertical="center"/>
    </xf>
    <xf numFmtId="0" fontId="5" fillId="22" borderId="21" xfId="0" applyFont="1" applyFill="1" applyBorder="1" applyAlignment="1">
      <alignment horizontal="center" vertical="center"/>
    </xf>
    <xf numFmtId="0" fontId="5" fillId="22" borderId="119" xfId="0" applyFont="1" applyFill="1" applyBorder="1" applyAlignment="1">
      <alignment horizontal="center" vertical="center"/>
    </xf>
    <xf numFmtId="0" fontId="4" fillId="21" borderId="16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36" fillId="22" borderId="19" xfId="0" applyFont="1" applyFill="1" applyBorder="1" applyAlignment="1">
      <alignment horizontal="center"/>
    </xf>
    <xf numFmtId="0" fontId="36" fillId="22" borderId="13" xfId="0" applyFont="1" applyFill="1" applyBorder="1" applyAlignment="1">
      <alignment horizontal="center" vertical="center" shrinkToFit="1"/>
    </xf>
    <xf numFmtId="178" fontId="36" fillId="22" borderId="33" xfId="0" applyNumberFormat="1" applyFont="1" applyFill="1" applyBorder="1" applyAlignment="1">
      <alignment horizontal="center" vertical="center" shrinkToFit="1"/>
    </xf>
    <xf numFmtId="0" fontId="4" fillId="22" borderId="5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shrinkToFit="1"/>
    </xf>
    <xf numFmtId="0" fontId="4" fillId="22" borderId="119" xfId="0" applyFont="1" applyFill="1" applyBorder="1" applyAlignment="1">
      <alignment horizontal="center" vertical="center"/>
    </xf>
    <xf numFmtId="0" fontId="4" fillId="21" borderId="17" xfId="0" applyFont="1" applyFill="1" applyBorder="1" applyAlignment="1">
      <alignment horizontal="center"/>
    </xf>
    <xf numFmtId="0" fontId="36" fillId="2" borderId="19" xfId="0" applyFont="1" applyFill="1" applyBorder="1" applyAlignment="1">
      <alignment horizontal="center"/>
    </xf>
    <xf numFmtId="0" fontId="36" fillId="2" borderId="17" xfId="0" applyFont="1" applyFill="1" applyBorder="1" applyAlignment="1">
      <alignment horizontal="center"/>
    </xf>
    <xf numFmtId="178" fontId="36" fillId="2" borderId="18" xfId="0" applyNumberFormat="1" applyFont="1" applyFill="1" applyBorder="1" applyAlignment="1">
      <alignment horizontal="center" vertical="center" shrinkToFit="1"/>
    </xf>
    <xf numFmtId="178" fontId="4" fillId="22" borderId="17" xfId="0" applyNumberFormat="1" applyFont="1" applyFill="1" applyBorder="1" applyAlignment="1">
      <alignment horizontal="center"/>
    </xf>
    <xf numFmtId="0" fontId="4" fillId="21" borderId="19" xfId="0" applyFont="1" applyFill="1" applyBorder="1" applyAlignment="1">
      <alignment horizontal="center"/>
    </xf>
    <xf numFmtId="178" fontId="4" fillId="2" borderId="17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178" fontId="4" fillId="21" borderId="33" xfId="0" applyNumberFormat="1" applyFont="1" applyFill="1" applyBorder="1" applyAlignment="1">
      <alignment horizontal="center" vertical="center" shrinkToFit="1"/>
    </xf>
    <xf numFmtId="0" fontId="36" fillId="2" borderId="165" xfId="0" applyFont="1" applyFill="1" applyBorder="1" applyAlignment="1">
      <alignment horizontal="center"/>
    </xf>
    <xf numFmtId="0" fontId="36" fillId="2" borderId="164" xfId="0" applyFont="1" applyFill="1" applyBorder="1" applyAlignment="1">
      <alignment horizontal="center"/>
    </xf>
    <xf numFmtId="178" fontId="36" fillId="2" borderId="166" xfId="0" applyNumberFormat="1" applyFont="1" applyFill="1" applyBorder="1" applyAlignment="1">
      <alignment horizontal="center" vertical="center" shrinkToFit="1"/>
    </xf>
    <xf numFmtId="0" fontId="4" fillId="21" borderId="126" xfId="0" applyFont="1" applyFill="1" applyBorder="1" applyAlignment="1">
      <alignment horizontal="center"/>
    </xf>
    <xf numFmtId="0" fontId="4" fillId="21" borderId="170" xfId="0" applyFont="1" applyFill="1" applyBorder="1" applyAlignment="1">
      <alignment horizontal="center"/>
    </xf>
    <xf numFmtId="0" fontId="4" fillId="21" borderId="163" xfId="0" applyFont="1" applyFill="1" applyBorder="1" applyAlignment="1">
      <alignment horizontal="center"/>
    </xf>
    <xf numFmtId="178" fontId="4" fillId="21" borderId="163" xfId="0" applyNumberFormat="1" applyFont="1" applyFill="1" applyBorder="1" applyAlignment="1">
      <alignment horizontal="center"/>
    </xf>
    <xf numFmtId="0" fontId="4" fillId="21" borderId="171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/>
    </xf>
    <xf numFmtId="0" fontId="4" fillId="2" borderId="77" xfId="0" applyFont="1" applyFill="1" applyBorder="1" applyAlignment="1">
      <alignment horizontal="center"/>
    </xf>
    <xf numFmtId="178" fontId="4" fillId="2" borderId="116" xfId="0" applyNumberFormat="1" applyFont="1" applyFill="1" applyBorder="1" applyAlignment="1">
      <alignment horizontal="center" vertical="center" shrinkToFit="1"/>
    </xf>
    <xf numFmtId="178" fontId="4" fillId="21" borderId="14" xfId="0" applyNumberFormat="1" applyFont="1" applyFill="1" applyBorder="1" applyAlignment="1">
      <alignment horizontal="center"/>
    </xf>
    <xf numFmtId="0" fontId="4" fillId="21" borderId="33" xfId="0" applyFont="1" applyFill="1" applyBorder="1" applyAlignment="1">
      <alignment horizontal="center" vertical="center"/>
    </xf>
    <xf numFmtId="0" fontId="4" fillId="2" borderId="175" xfId="0" applyFont="1" applyFill="1" applyBorder="1" applyAlignment="1">
      <alignment horizontal="center"/>
    </xf>
    <xf numFmtId="0" fontId="4" fillId="22" borderId="176" xfId="0" applyFont="1" applyFill="1" applyBorder="1" applyAlignment="1">
      <alignment horizontal="center"/>
    </xf>
    <xf numFmtId="0" fontId="4" fillId="22" borderId="177" xfId="0" applyFont="1" applyFill="1" applyBorder="1" applyAlignment="1">
      <alignment horizontal="center"/>
    </xf>
    <xf numFmtId="0" fontId="4" fillId="22" borderId="178" xfId="0" applyFont="1" applyFill="1" applyBorder="1" applyAlignment="1">
      <alignment horizontal="center"/>
    </xf>
    <xf numFmtId="0" fontId="4" fillId="22" borderId="164" xfId="0" applyFont="1" applyFill="1" applyBorder="1" applyAlignment="1">
      <alignment horizontal="center"/>
    </xf>
    <xf numFmtId="178" fontId="4" fillId="22" borderId="164" xfId="0" applyNumberFormat="1" applyFont="1" applyFill="1" applyBorder="1" applyAlignment="1">
      <alignment horizontal="center"/>
    </xf>
    <xf numFmtId="0" fontId="4" fillId="22" borderId="17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5" fillId="22" borderId="36" xfId="0" applyFont="1" applyFill="1" applyBorder="1" applyAlignment="1">
      <alignment horizontal="center"/>
    </xf>
    <xf numFmtId="0" fontId="36" fillId="2" borderId="71" xfId="0" applyFont="1" applyFill="1" applyBorder="1" applyAlignment="1">
      <alignment horizontal="center"/>
    </xf>
    <xf numFmtId="0" fontId="36" fillId="2" borderId="72" xfId="0" applyFont="1" applyFill="1" applyBorder="1" applyAlignment="1">
      <alignment horizontal="center"/>
    </xf>
    <xf numFmtId="0" fontId="36" fillId="22" borderId="72" xfId="0" applyFont="1" applyFill="1" applyBorder="1" applyAlignment="1">
      <alignment horizontal="center"/>
    </xf>
    <xf numFmtId="0" fontId="36" fillId="2" borderId="106" xfId="0" applyFont="1" applyFill="1" applyBorder="1" applyAlignment="1">
      <alignment horizontal="center"/>
    </xf>
    <xf numFmtId="178" fontId="14" fillId="22" borderId="91" xfId="0" applyNumberFormat="1" applyFont="1" applyFill="1" applyBorder="1" applyAlignment="1">
      <alignment horizontal="center" vertical="center" shrinkToFit="1"/>
    </xf>
    <xf numFmtId="0" fontId="36" fillId="2" borderId="118" xfId="0" applyFont="1" applyFill="1" applyBorder="1" applyAlignment="1">
      <alignment horizontal="center" vertical="center"/>
    </xf>
    <xf numFmtId="0" fontId="36" fillId="22" borderId="13" xfId="0" applyFont="1" applyFill="1" applyBorder="1" applyAlignment="1">
      <alignment horizontal="center"/>
    </xf>
    <xf numFmtId="0" fontId="36" fillId="22" borderId="33" xfId="0" applyFont="1" applyFill="1" applyBorder="1" applyAlignment="1">
      <alignment horizontal="center"/>
    </xf>
    <xf numFmtId="0" fontId="36" fillId="2" borderId="20" xfId="0" applyFont="1" applyFill="1" applyBorder="1" applyAlignment="1">
      <alignment horizontal="center" vertical="center"/>
    </xf>
    <xf numFmtId="0" fontId="36" fillId="2" borderId="21" xfId="0" applyFont="1" applyFill="1" applyBorder="1" applyAlignment="1">
      <alignment horizontal="center" vertical="center" shrinkToFit="1"/>
    </xf>
    <xf numFmtId="0" fontId="36" fillId="22" borderId="27" xfId="0" applyFont="1" applyFill="1" applyBorder="1" applyAlignment="1">
      <alignment horizontal="center"/>
    </xf>
    <xf numFmtId="0" fontId="36" fillId="2" borderId="71" xfId="0" applyFont="1" applyFill="1" applyBorder="1" applyAlignment="1">
      <alignment horizontal="center" vertical="center"/>
    </xf>
    <xf numFmtId="0" fontId="36" fillId="22" borderId="91" xfId="0" applyFont="1" applyFill="1" applyBorder="1" applyAlignment="1">
      <alignment horizontal="center"/>
    </xf>
    <xf numFmtId="178" fontId="4" fillId="21" borderId="15" xfId="0" applyNumberFormat="1" applyFont="1" applyFill="1" applyBorder="1" applyAlignment="1">
      <alignment horizontal="center" vertical="center" shrinkToFit="1"/>
    </xf>
    <xf numFmtId="178" fontId="5" fillId="2" borderId="91" xfId="0" applyNumberFormat="1" applyFont="1" applyFill="1" applyBorder="1" applyAlignment="1">
      <alignment horizontal="center" vertical="center" shrinkToFit="1"/>
    </xf>
    <xf numFmtId="0" fontId="36" fillId="2" borderId="16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14" fillId="22" borderId="91" xfId="0" applyFont="1" applyFill="1" applyBorder="1" applyAlignment="1">
      <alignment horizontal="center"/>
    </xf>
    <xf numFmtId="0" fontId="14" fillId="22" borderId="20" xfId="0" applyFont="1" applyFill="1" applyBorder="1" applyAlignment="1">
      <alignment horizontal="center"/>
    </xf>
    <xf numFmtId="0" fontId="14" fillId="22" borderId="21" xfId="0" applyFont="1" applyFill="1" applyBorder="1" applyAlignment="1">
      <alignment horizontal="center"/>
    </xf>
    <xf numFmtId="0" fontId="14" fillId="22" borderId="27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center"/>
    </xf>
    <xf numFmtId="0" fontId="36" fillId="22" borderId="71" xfId="0" applyFont="1" applyFill="1" applyBorder="1" applyAlignment="1">
      <alignment horizontal="center"/>
    </xf>
    <xf numFmtId="0" fontId="36" fillId="22" borderId="72" xfId="0" applyFont="1" applyFill="1" applyBorder="1" applyAlignment="1">
      <alignment horizontal="center" vertical="center" shrinkToFit="1"/>
    </xf>
    <xf numFmtId="0" fontId="4" fillId="2" borderId="45" xfId="0" applyFont="1" applyFill="1" applyBorder="1" applyAlignment="1">
      <alignment horizontal="center"/>
    </xf>
    <xf numFmtId="0" fontId="4" fillId="22" borderId="116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4" fillId="2" borderId="123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36" fillId="2" borderId="17" xfId="0" applyFont="1" applyFill="1" applyBorder="1" applyAlignment="1">
      <alignment horizontal="center" vertical="center" shrinkToFit="1"/>
    </xf>
    <xf numFmtId="0" fontId="14" fillId="22" borderId="1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2" borderId="18" xfId="0" applyFont="1" applyFill="1" applyBorder="1" applyAlignment="1">
      <alignment horizontal="center"/>
    </xf>
    <xf numFmtId="0" fontId="36" fillId="2" borderId="91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2" borderId="63" xfId="0" applyFont="1" applyFill="1" applyBorder="1" applyAlignment="1">
      <alignment horizontal="center"/>
    </xf>
    <xf numFmtId="0" fontId="36" fillId="2" borderId="64" xfId="0" applyFont="1" applyFill="1" applyBorder="1" applyAlignment="1">
      <alignment horizontal="center"/>
    </xf>
    <xf numFmtId="0" fontId="36" fillId="22" borderId="43" xfId="0" applyFont="1" applyFill="1" applyBorder="1" applyAlignment="1">
      <alignment horizontal="center"/>
    </xf>
    <xf numFmtId="0" fontId="36" fillId="22" borderId="84" xfId="0" applyFont="1" applyFill="1" applyBorder="1" applyAlignment="1">
      <alignment horizontal="center"/>
    </xf>
    <xf numFmtId="0" fontId="36" fillId="2" borderId="20" xfId="0" applyFont="1" applyFill="1" applyBorder="1" applyAlignment="1">
      <alignment horizontal="center"/>
    </xf>
    <xf numFmtId="0" fontId="36" fillId="2" borderId="21" xfId="0" applyFont="1" applyFill="1" applyBorder="1" applyAlignment="1">
      <alignment horizontal="center"/>
    </xf>
    <xf numFmtId="0" fontId="36" fillId="22" borderId="21" xfId="0" applyFont="1" applyFill="1" applyBorder="1" applyAlignment="1">
      <alignment horizontal="center"/>
    </xf>
    <xf numFmtId="0" fontId="36" fillId="2" borderId="2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6" fillId="2" borderId="74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center"/>
    </xf>
    <xf numFmtId="0" fontId="36" fillId="22" borderId="19" xfId="0" applyFont="1" applyFill="1" applyBorder="1" applyAlignment="1">
      <alignment horizontal="center" vertical="center"/>
    </xf>
    <xf numFmtId="0" fontId="36" fillId="22" borderId="17" xfId="0" applyFont="1" applyFill="1" applyBorder="1" applyAlignment="1">
      <alignment horizontal="center" vertical="center" shrinkToFit="1"/>
    </xf>
    <xf numFmtId="178" fontId="36" fillId="22" borderId="18" xfId="0" applyNumberFormat="1" applyFont="1" applyFill="1" applyBorder="1" applyAlignment="1">
      <alignment horizontal="center" vertical="center" shrinkToFit="1"/>
    </xf>
    <xf numFmtId="3" fontId="36" fillId="22" borderId="13" xfId="0" applyNumberFormat="1" applyFont="1" applyFill="1" applyBorder="1" applyAlignment="1">
      <alignment horizontal="center"/>
    </xf>
    <xf numFmtId="0" fontId="36" fillId="22" borderId="17" xfId="0" applyFont="1" applyFill="1" applyBorder="1" applyAlignment="1">
      <alignment horizontal="center"/>
    </xf>
    <xf numFmtId="0" fontId="36" fillId="22" borderId="18" xfId="0" applyFont="1" applyFill="1" applyBorder="1" applyAlignment="1">
      <alignment horizontal="center"/>
    </xf>
    <xf numFmtId="0" fontId="36" fillId="22" borderId="114" xfId="0" applyFont="1" applyFill="1" applyBorder="1" applyAlignment="1">
      <alignment horizontal="center"/>
    </xf>
    <xf numFmtId="0" fontId="36" fillId="22" borderId="77" xfId="0" applyFont="1" applyFill="1" applyBorder="1" applyAlignment="1">
      <alignment horizontal="center"/>
    </xf>
    <xf numFmtId="0" fontId="36" fillId="22" borderId="120" xfId="0" applyFont="1" applyFill="1" applyBorder="1" applyAlignment="1">
      <alignment horizontal="center"/>
    </xf>
    <xf numFmtId="0" fontId="38" fillId="22" borderId="110" xfId="0" applyFont="1" applyFill="1" applyBorder="1" applyAlignment="1">
      <alignment horizontal="center"/>
    </xf>
    <xf numFmtId="0" fontId="38" fillId="22" borderId="47" xfId="0" applyFont="1" applyFill="1" applyBorder="1" applyAlignment="1">
      <alignment horizontal="center"/>
    </xf>
    <xf numFmtId="0" fontId="38" fillId="22" borderId="111" xfId="0" applyFont="1" applyFill="1" applyBorder="1" applyAlignment="1">
      <alignment horizontal="center"/>
    </xf>
    <xf numFmtId="0" fontId="38" fillId="22" borderId="114" xfId="0" applyFont="1" applyFill="1" applyBorder="1" applyAlignment="1">
      <alignment horizontal="center"/>
    </xf>
    <xf numFmtId="0" fontId="38" fillId="22" borderId="77" xfId="0" applyFont="1" applyFill="1" applyBorder="1" applyAlignment="1">
      <alignment horizontal="center"/>
    </xf>
    <xf numFmtId="0" fontId="38" fillId="22" borderId="116" xfId="0" applyFont="1" applyFill="1" applyBorder="1" applyAlignment="1">
      <alignment horizontal="center"/>
    </xf>
    <xf numFmtId="0" fontId="36" fillId="22" borderId="71" xfId="0" applyFont="1" applyFill="1" applyBorder="1" applyAlignment="1">
      <alignment horizontal="center" vertical="center"/>
    </xf>
    <xf numFmtId="178" fontId="36" fillId="22" borderId="91" xfId="0" applyNumberFormat="1" applyFont="1" applyFill="1" applyBorder="1" applyAlignment="1">
      <alignment horizontal="center" vertical="center" shrinkToFit="1"/>
    </xf>
    <xf numFmtId="0" fontId="36" fillId="22" borderId="11" xfId="0" applyFont="1" applyFill="1" applyBorder="1" applyAlignment="1">
      <alignment horizontal="center" vertical="center"/>
    </xf>
    <xf numFmtId="178" fontId="36" fillId="22" borderId="32" xfId="0" applyNumberFormat="1" applyFont="1" applyFill="1" applyBorder="1" applyAlignment="1">
      <alignment horizontal="center" vertical="center" shrinkToFit="1"/>
    </xf>
    <xf numFmtId="0" fontId="36" fillId="22" borderId="66" xfId="0" applyFont="1" applyFill="1" applyBorder="1" applyAlignment="1">
      <alignment horizontal="center" vertical="center"/>
    </xf>
    <xf numFmtId="0" fontId="36" fillId="22" borderId="43" xfId="0" applyFont="1" applyFill="1" applyBorder="1" applyAlignment="1">
      <alignment horizontal="center" vertical="center" shrinkToFit="1"/>
    </xf>
    <xf numFmtId="178" fontId="36" fillId="22" borderId="52" xfId="0" applyNumberFormat="1" applyFont="1" applyFill="1" applyBorder="1" applyAlignment="1">
      <alignment horizontal="center" vertical="center" shrinkToFit="1"/>
    </xf>
    <xf numFmtId="0" fontId="5" fillId="2" borderId="6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shrinkToFit="1"/>
    </xf>
    <xf numFmtId="178" fontId="5" fillId="2" borderId="15" xfId="0" applyNumberFormat="1" applyFont="1" applyFill="1" applyBorder="1" applyAlignment="1">
      <alignment horizontal="center" vertical="center" shrinkToFit="1"/>
    </xf>
    <xf numFmtId="0" fontId="38" fillId="2" borderId="35" xfId="0" applyFont="1" applyFill="1" applyBorder="1" applyAlignment="1">
      <alignment horizontal="center" wrapText="1"/>
    </xf>
    <xf numFmtId="0" fontId="38" fillId="22" borderId="21" xfId="0" applyFont="1" applyFill="1" applyBorder="1" applyAlignment="1">
      <alignment horizontal="center" wrapText="1"/>
    </xf>
    <xf numFmtId="0" fontId="38" fillId="22" borderId="27" xfId="0" applyFont="1" applyFill="1" applyBorder="1" applyAlignment="1">
      <alignment horizontal="center" wrapText="1"/>
    </xf>
    <xf numFmtId="178" fontId="4" fillId="2" borderId="91" xfId="0" applyNumberFormat="1" applyFont="1" applyFill="1" applyBorder="1" applyAlignment="1">
      <alignment horizontal="center" vertical="center" shrinkToFit="1"/>
    </xf>
    <xf numFmtId="0" fontId="14" fillId="2" borderId="64" xfId="0" applyFont="1" applyFill="1" applyBorder="1" applyAlignment="1">
      <alignment horizontal="center"/>
    </xf>
    <xf numFmtId="0" fontId="4" fillId="21" borderId="72" xfId="0" applyFont="1" applyFill="1" applyBorder="1" applyAlignment="1">
      <alignment horizontal="center" vertical="center"/>
    </xf>
    <xf numFmtId="0" fontId="4" fillId="21" borderId="91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/>
    </xf>
    <xf numFmtId="0" fontId="4" fillId="2" borderId="113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2" borderId="77" xfId="0" applyFont="1" applyFill="1" applyBorder="1" applyAlignment="1">
      <alignment horizontal="center" vertical="center" shrinkToFit="1"/>
    </xf>
    <xf numFmtId="178" fontId="36" fillId="22" borderId="116" xfId="0" applyNumberFormat="1" applyFont="1" applyFill="1" applyBorder="1" applyAlignment="1">
      <alignment horizontal="center" vertical="center" shrinkToFit="1"/>
    </xf>
    <xf numFmtId="0" fontId="14" fillId="2" borderId="3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113" xfId="0" applyFont="1" applyFill="1" applyBorder="1" applyAlignment="1">
      <alignment horizontal="center"/>
    </xf>
    <xf numFmtId="0" fontId="36" fillId="22" borderId="63" xfId="0" applyFont="1" applyFill="1" applyBorder="1" applyAlignment="1">
      <alignment horizontal="center" vertical="center" shrinkToFit="1"/>
    </xf>
    <xf numFmtId="0" fontId="36" fillId="22" borderId="11" xfId="0" applyFont="1" applyFill="1" applyBorder="1" applyAlignment="1">
      <alignment horizontal="center"/>
    </xf>
    <xf numFmtId="0" fontId="36" fillId="22" borderId="32" xfId="0" applyFont="1" applyFill="1" applyBorder="1" applyAlignment="1">
      <alignment horizontal="center"/>
    </xf>
    <xf numFmtId="0" fontId="14" fillId="22" borderId="110" xfId="0" applyFont="1" applyFill="1" applyBorder="1" applyAlignment="1">
      <alignment horizontal="center"/>
    </xf>
    <xf numFmtId="0" fontId="14" fillId="22" borderId="21" xfId="0" applyFont="1" applyFill="1" applyBorder="1" applyAlignment="1">
      <alignment horizontal="center" vertical="center" shrinkToFit="1"/>
    </xf>
    <xf numFmtId="178" fontId="14" fillId="22" borderId="27" xfId="0" applyNumberFormat="1" applyFont="1" applyFill="1" applyBorder="1" applyAlignment="1">
      <alignment horizontal="center" vertical="center" shrinkToFit="1"/>
    </xf>
    <xf numFmtId="0" fontId="5" fillId="22" borderId="77" xfId="0" applyFont="1" applyFill="1" applyBorder="1" applyAlignment="1">
      <alignment horizontal="center" vertical="center" shrinkToFit="1"/>
    </xf>
    <xf numFmtId="0" fontId="5" fillId="22" borderId="57" xfId="0" applyFont="1" applyFill="1" applyBorder="1" applyAlignment="1">
      <alignment horizontal="center"/>
    </xf>
    <xf numFmtId="20" fontId="5" fillId="2" borderId="16" xfId="0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 vertical="center" shrinkToFit="1"/>
    </xf>
    <xf numFmtId="178" fontId="14" fillId="2" borderId="27" xfId="0" applyNumberFormat="1" applyFont="1" applyFill="1" applyBorder="1" applyAlignment="1">
      <alignment horizontal="center" vertical="center" shrinkToFit="1"/>
    </xf>
    <xf numFmtId="0" fontId="14" fillId="2" borderId="118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178" fontId="14" fillId="2" borderId="113" xfId="0" applyNumberFormat="1" applyFont="1" applyFill="1" applyBorder="1" applyAlignment="1">
      <alignment horizontal="center" vertical="center" shrinkToFit="1"/>
    </xf>
    <xf numFmtId="0" fontId="14" fillId="2" borderId="1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74" xfId="0" applyFont="1" applyFill="1" applyBorder="1" applyAlignment="1">
      <alignment horizontal="center"/>
    </xf>
    <xf numFmtId="0" fontId="36" fillId="2" borderId="15" xfId="0" applyFont="1" applyFill="1" applyBorder="1" applyAlignment="1">
      <alignment horizontal="center"/>
    </xf>
    <xf numFmtId="178" fontId="14" fillId="2" borderId="74" xfId="0" applyNumberFormat="1" applyFont="1" applyFill="1" applyBorder="1" applyAlignment="1">
      <alignment horizontal="center" vertical="center" shrinkToFit="1"/>
    </xf>
    <xf numFmtId="178" fontId="14" fillId="2" borderId="15" xfId="0" applyNumberFormat="1" applyFont="1" applyFill="1" applyBorder="1" applyAlignment="1">
      <alignment horizontal="center" vertical="center" shrinkToFit="1"/>
    </xf>
    <xf numFmtId="0" fontId="36" fillId="22" borderId="28" xfId="0" applyFont="1" applyFill="1" applyBorder="1" applyAlignment="1">
      <alignment horizontal="center"/>
    </xf>
    <xf numFmtId="0" fontId="36" fillId="22" borderId="31" xfId="0" applyFont="1" applyFill="1" applyBorder="1" applyAlignment="1">
      <alignment horizontal="center"/>
    </xf>
    <xf numFmtId="0" fontId="36" fillId="22" borderId="87" xfId="0" applyFont="1" applyFill="1" applyBorder="1" applyAlignment="1">
      <alignment horizontal="center"/>
    </xf>
    <xf numFmtId="0" fontId="36" fillId="22" borderId="116" xfId="0" applyFont="1" applyFill="1" applyBorder="1" applyAlignment="1">
      <alignment horizontal="center"/>
    </xf>
    <xf numFmtId="0" fontId="4" fillId="22" borderId="19" xfId="0" applyFont="1" applyFill="1" applyBorder="1" applyAlignment="1">
      <alignment horizontal="center"/>
    </xf>
    <xf numFmtId="0" fontId="36" fillId="22" borderId="110" xfId="0" applyFont="1" applyFill="1" applyBorder="1" applyAlignment="1">
      <alignment horizontal="center"/>
    </xf>
    <xf numFmtId="0" fontId="36" fillId="22" borderId="47" xfId="0" applyFont="1" applyFill="1" applyBorder="1" applyAlignment="1">
      <alignment horizontal="center"/>
    </xf>
    <xf numFmtId="0" fontId="36" fillId="22" borderId="111" xfId="0" applyFont="1" applyFill="1" applyBorder="1" applyAlignment="1">
      <alignment horizontal="center"/>
    </xf>
    <xf numFmtId="0" fontId="36" fillId="2" borderId="180" xfId="0" applyFont="1" applyBorder="1" applyAlignment="1">
      <alignment horizontal="center"/>
    </xf>
    <xf numFmtId="0" fontId="36" fillId="2" borderId="181" xfId="0" applyFont="1" applyBorder="1" applyAlignment="1">
      <alignment horizontal="center"/>
    </xf>
    <xf numFmtId="0" fontId="36" fillId="0" borderId="181" xfId="0" applyFont="1" applyFill="1" applyBorder="1" applyAlignment="1">
      <alignment horizontal="center"/>
    </xf>
    <xf numFmtId="0" fontId="36" fillId="0" borderId="182" xfId="0" applyFont="1" applyFill="1" applyBorder="1" applyAlignment="1">
      <alignment horizontal="center"/>
    </xf>
    <xf numFmtId="0" fontId="4" fillId="21" borderId="160" xfId="0" applyFont="1" applyFill="1" applyBorder="1" applyAlignment="1">
      <alignment horizontal="center"/>
    </xf>
    <xf numFmtId="0" fontId="4" fillId="21" borderId="161" xfId="0" applyFont="1" applyFill="1" applyBorder="1" applyAlignment="1">
      <alignment horizontal="center"/>
    </xf>
    <xf numFmtId="0" fontId="36" fillId="2" borderId="183" xfId="0" applyFont="1" applyBorder="1" applyAlignment="1">
      <alignment horizontal="center"/>
    </xf>
    <xf numFmtId="0" fontId="36" fillId="2" borderId="184" xfId="0" applyFont="1" applyBorder="1" applyAlignment="1">
      <alignment horizontal="center"/>
    </xf>
    <xf numFmtId="0" fontId="36" fillId="0" borderId="184" xfId="0" applyFont="1" applyFill="1" applyBorder="1" applyAlignment="1">
      <alignment horizontal="center"/>
    </xf>
    <xf numFmtId="0" fontId="36" fillId="0" borderId="185" xfId="0" applyFont="1" applyFill="1" applyBorder="1" applyAlignment="1">
      <alignment horizontal="center"/>
    </xf>
    <xf numFmtId="178" fontId="5" fillId="22" borderId="152" xfId="0" applyNumberFormat="1" applyFont="1" applyFill="1" applyBorder="1" applyAlignment="1">
      <alignment horizontal="center" vertical="center" shrinkToFit="1"/>
    </xf>
    <xf numFmtId="178" fontId="4" fillId="21" borderId="117" xfId="0" applyNumberFormat="1" applyFont="1" applyFill="1" applyBorder="1" applyAlignment="1">
      <alignment horizontal="center" vertical="center" shrinkToFit="1"/>
    </xf>
    <xf numFmtId="0" fontId="36" fillId="2" borderId="47" xfId="0" applyFont="1" applyBorder="1" applyAlignment="1">
      <alignment horizontal="center" vertical="center" shrinkToFit="1"/>
    </xf>
    <xf numFmtId="0" fontId="4" fillId="21" borderId="186" xfId="0" applyFont="1" applyFill="1" applyBorder="1" applyAlignment="1">
      <alignment horizontal="center" vertical="center" shrinkToFit="1"/>
    </xf>
    <xf numFmtId="0" fontId="4" fillId="21" borderId="187" xfId="0" applyFont="1" applyFill="1" applyBorder="1" applyAlignment="1">
      <alignment horizontal="center" vertical="center" shrinkToFit="1"/>
    </xf>
    <xf numFmtId="0" fontId="36" fillId="22" borderId="14" xfId="0" applyFont="1" applyFill="1" applyBorder="1" applyAlignment="1">
      <alignment horizontal="center"/>
    </xf>
    <xf numFmtId="0" fontId="36" fillId="22" borderId="188" xfId="0" applyFont="1" applyFill="1" applyBorder="1" applyAlignment="1">
      <alignment horizontal="center"/>
    </xf>
    <xf numFmtId="0" fontId="38" fillId="22" borderId="165" xfId="0" applyFont="1" applyFill="1" applyBorder="1" applyAlignment="1">
      <alignment horizontal="center"/>
    </xf>
    <xf numFmtId="0" fontId="38" fillId="22" borderId="164" xfId="0" applyFont="1" applyFill="1" applyBorder="1" applyAlignment="1">
      <alignment horizontal="center"/>
    </xf>
    <xf numFmtId="0" fontId="36" fillId="2" borderId="129" xfId="0" applyFont="1" applyFill="1" applyBorder="1" applyAlignment="1">
      <alignment horizontal="center"/>
    </xf>
    <xf numFmtId="0" fontId="4" fillId="21" borderId="190" xfId="0" applyFont="1" applyFill="1" applyBorder="1" applyAlignment="1">
      <alignment horizontal="center" vertical="center"/>
    </xf>
    <xf numFmtId="178" fontId="14" fillId="0" borderId="189" xfId="0" applyNumberFormat="1" applyFont="1" applyFill="1" applyBorder="1" applyAlignment="1">
      <alignment horizontal="center" vertical="center" shrinkToFit="1"/>
    </xf>
    <xf numFmtId="178" fontId="36" fillId="0" borderId="191" xfId="0" applyNumberFormat="1" applyFont="1" applyFill="1" applyBorder="1" applyAlignment="1">
      <alignment horizontal="center" vertical="center" shrinkToFit="1"/>
    </xf>
    <xf numFmtId="0" fontId="5" fillId="0" borderId="165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14" fillId="0" borderId="142" xfId="0" applyFont="1" applyFill="1" applyBorder="1" applyAlignment="1">
      <alignment horizontal="center"/>
    </xf>
    <xf numFmtId="0" fontId="14" fillId="2" borderId="125" xfId="0" applyFont="1" applyBorder="1" applyAlignment="1">
      <alignment horizontal="center"/>
    </xf>
    <xf numFmtId="0" fontId="4" fillId="2" borderId="172" xfId="0" applyFont="1" applyBorder="1" applyAlignment="1">
      <alignment horizontal="center"/>
    </xf>
    <xf numFmtId="0" fontId="4" fillId="2" borderId="173" xfId="0" applyFont="1" applyBorder="1" applyAlignment="1">
      <alignment horizontal="center"/>
    </xf>
    <xf numFmtId="0" fontId="4" fillId="0" borderId="173" xfId="0" applyFont="1" applyFill="1" applyBorder="1" applyAlignment="1">
      <alignment horizontal="center"/>
    </xf>
    <xf numFmtId="0" fontId="4" fillId="2" borderId="174" xfId="0" applyFont="1" applyBorder="1" applyAlignment="1">
      <alignment horizontal="center"/>
    </xf>
    <xf numFmtId="0" fontId="5" fillId="0" borderId="192" xfId="0" applyFont="1" applyFill="1" applyBorder="1" applyAlignment="1">
      <alignment horizontal="center"/>
    </xf>
    <xf numFmtId="0" fontId="4" fillId="0" borderId="189" xfId="0" applyFont="1" applyFill="1" applyBorder="1" applyAlignment="1">
      <alignment horizontal="center"/>
    </xf>
    <xf numFmtId="178" fontId="4" fillId="0" borderId="191" xfId="0" applyNumberFormat="1" applyFont="1" applyFill="1" applyBorder="1" applyAlignment="1">
      <alignment horizontal="center" vertical="center" shrinkToFit="1"/>
    </xf>
    <xf numFmtId="178" fontId="4" fillId="2" borderId="193" xfId="0" applyNumberFormat="1" applyFont="1" applyBorder="1" applyAlignment="1">
      <alignment horizontal="center" vertical="center" shrinkToFit="1"/>
    </xf>
    <xf numFmtId="0" fontId="36" fillId="0" borderId="172" xfId="0" applyFont="1" applyFill="1" applyBorder="1" applyAlignment="1">
      <alignment horizontal="center" vertical="center"/>
    </xf>
    <xf numFmtId="0" fontId="36" fillId="0" borderId="173" xfId="0" applyFont="1" applyFill="1" applyBorder="1" applyAlignment="1">
      <alignment horizontal="center" vertical="center" shrinkToFit="1"/>
    </xf>
    <xf numFmtId="178" fontId="36" fillId="0" borderId="174" xfId="0" applyNumberFormat="1" applyFont="1" applyFill="1" applyBorder="1" applyAlignment="1">
      <alignment horizontal="center" vertical="center" shrinkToFit="1"/>
    </xf>
    <xf numFmtId="0" fontId="4" fillId="22" borderId="189" xfId="0" applyFont="1" applyFill="1" applyBorder="1" applyAlignment="1">
      <alignment horizontal="center"/>
    </xf>
    <xf numFmtId="178" fontId="4" fillId="22" borderId="191" xfId="0" applyNumberFormat="1" applyFont="1" applyFill="1" applyBorder="1" applyAlignment="1">
      <alignment horizontal="center" vertical="center" shrinkToFit="1"/>
    </xf>
    <xf numFmtId="178" fontId="4" fillId="2" borderId="193" xfId="0" applyNumberFormat="1" applyFont="1" applyFill="1" applyBorder="1" applyAlignment="1">
      <alignment horizontal="center" vertical="center" shrinkToFit="1"/>
    </xf>
    <xf numFmtId="0" fontId="4" fillId="0" borderId="194" xfId="0" applyFont="1" applyFill="1" applyBorder="1" applyAlignment="1">
      <alignment horizontal="center"/>
    </xf>
    <xf numFmtId="0" fontId="4" fillId="0" borderId="195" xfId="0" applyFont="1" applyFill="1" applyBorder="1" applyAlignment="1">
      <alignment horizontal="center"/>
    </xf>
    <xf numFmtId="0" fontId="36" fillId="0" borderId="193" xfId="0" applyFont="1" applyFill="1" applyBorder="1" applyAlignment="1">
      <alignment horizontal="center"/>
    </xf>
    <xf numFmtId="0" fontId="4" fillId="0" borderId="193" xfId="0" applyFont="1" applyFill="1" applyBorder="1" applyAlignment="1">
      <alignment horizontal="center" wrapText="1"/>
    </xf>
    <xf numFmtId="0" fontId="14" fillId="0" borderId="196" xfId="0" applyFont="1" applyFill="1" applyBorder="1" applyAlignment="1">
      <alignment horizontal="center"/>
    </xf>
    <xf numFmtId="0" fontId="16" fillId="2" borderId="77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/>
    </xf>
    <xf numFmtId="0" fontId="4" fillId="0" borderId="28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vertical="center"/>
    </xf>
    <xf numFmtId="0" fontId="1" fillId="2" borderId="63" xfId="0" applyFont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2" fillId="0" borderId="78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4" fillId="0" borderId="87" xfId="0" applyFont="1" applyFill="1" applyBorder="1" applyAlignment="1">
      <alignment horizontal="center" vertical="center" wrapText="1"/>
    </xf>
    <xf numFmtId="0" fontId="4" fillId="2" borderId="77" xfId="0" applyFont="1" applyBorder="1" applyAlignment="1">
      <alignment horizontal="center" vertical="center" wrapText="1"/>
    </xf>
    <xf numFmtId="0" fontId="2" fillId="0" borderId="47" xfId="0" applyFont="1" applyFill="1" applyBorder="1" applyAlignment="1">
      <alignment vertical="center"/>
    </xf>
    <xf numFmtId="0" fontId="4" fillId="6" borderId="77" xfId="0" applyFont="1" applyFill="1" applyBorder="1" applyAlignment="1">
      <alignment horizontal="center" vertical="center"/>
    </xf>
    <xf numFmtId="0" fontId="17" fillId="2" borderId="63" xfId="0" applyFont="1" applyBorder="1" applyAlignment="1">
      <alignment horizontal="center" vertical="center" wrapText="1"/>
    </xf>
    <xf numFmtId="0" fontId="4" fillId="2" borderId="28" xfId="0" applyFont="1" applyBorder="1" applyAlignment="1">
      <alignment horizontal="center" vertical="center" wrapText="1"/>
    </xf>
    <xf numFmtId="0" fontId="4" fillId="2" borderId="48" xfId="0" applyFont="1" applyBorder="1" applyAlignment="1">
      <alignment horizontal="center" vertical="center" wrapText="1"/>
    </xf>
    <xf numFmtId="0" fontId="2" fillId="0" borderId="50" xfId="0" applyFont="1" applyFill="1" applyBorder="1" applyAlignment="1">
      <alignment vertical="center"/>
    </xf>
    <xf numFmtId="0" fontId="1" fillId="2" borderId="59" xfId="0" applyFont="1" applyBorder="1" applyAlignment="1">
      <alignment horizontal="center" vertical="center" wrapText="1"/>
    </xf>
    <xf numFmtId="0" fontId="2" fillId="0" borderId="60" xfId="0" applyFont="1" applyFill="1" applyBorder="1" applyAlignment="1">
      <alignment vertical="center"/>
    </xf>
    <xf numFmtId="0" fontId="4" fillId="2" borderId="62" xfId="0" applyFont="1" applyBorder="1" applyAlignment="1">
      <alignment horizontal="center" vertical="center" wrapText="1"/>
    </xf>
    <xf numFmtId="0" fontId="11" fillId="2" borderId="31" xfId="0" applyFont="1" applyBorder="1" applyAlignment="1">
      <alignment horizontal="center" vertical="center" wrapText="1"/>
    </xf>
    <xf numFmtId="0" fontId="2" fillId="0" borderId="33" xfId="0" applyFont="1" applyFill="1" applyBorder="1" applyAlignment="1">
      <alignment vertical="center"/>
    </xf>
    <xf numFmtId="0" fontId="1" fillId="2" borderId="3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4" fillId="2" borderId="8" xfId="0" applyFont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/>
    </xf>
    <xf numFmtId="0" fontId="2" fillId="0" borderId="98" xfId="0" applyFont="1" applyFill="1" applyBorder="1" applyAlignment="1">
      <alignment vertical="center"/>
    </xf>
    <xf numFmtId="0" fontId="2" fillId="0" borderId="99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right" vertical="center" shrinkToFit="1"/>
    </xf>
    <xf numFmtId="1" fontId="4" fillId="0" borderId="31" xfId="0" applyNumberFormat="1" applyFont="1" applyFill="1" applyBorder="1" applyAlignment="1">
      <alignment horizontal="center" vertical="center"/>
    </xf>
    <xf numFmtId="0" fontId="2" fillId="0" borderId="84" xfId="0" applyFont="1" applyFill="1" applyBorder="1" applyAlignment="1">
      <alignment vertical="center"/>
    </xf>
    <xf numFmtId="0" fontId="2" fillId="0" borderId="111" xfId="0" applyFont="1" applyFill="1" applyBorder="1" applyAlignment="1">
      <alignment vertical="center"/>
    </xf>
    <xf numFmtId="0" fontId="4" fillId="15" borderId="105" xfId="0" applyFont="1" applyFill="1" applyBorder="1" applyAlignment="1">
      <alignment horizontal="center" vertical="center" wrapText="1"/>
    </xf>
    <xf numFmtId="0" fontId="2" fillId="0" borderId="108" xfId="0" applyFont="1" applyFill="1" applyBorder="1" applyAlignment="1">
      <alignment vertical="center"/>
    </xf>
    <xf numFmtId="0" fontId="2" fillId="0" borderId="112" xfId="0" applyFont="1" applyFill="1" applyBorder="1" applyAlignment="1">
      <alignment vertical="center"/>
    </xf>
    <xf numFmtId="0" fontId="4" fillId="2" borderId="105" xfId="0" applyFont="1" applyBorder="1" applyAlignment="1">
      <alignment horizontal="center" vertical="center" wrapText="1"/>
    </xf>
    <xf numFmtId="0" fontId="1" fillId="0" borderId="100" xfId="0" applyFont="1" applyFill="1" applyBorder="1" applyAlignment="1">
      <alignment horizontal="center" vertical="center" wrapText="1"/>
    </xf>
    <xf numFmtId="0" fontId="2" fillId="0" borderId="107" xfId="0" applyFont="1" applyFill="1" applyBorder="1" applyAlignment="1">
      <alignment vertical="center"/>
    </xf>
    <xf numFmtId="0" fontId="2" fillId="0" borderId="109" xfId="0" applyFont="1" applyFill="1" applyBorder="1" applyAlignment="1">
      <alignment vertical="center"/>
    </xf>
    <xf numFmtId="0" fontId="2" fillId="0" borderId="110" xfId="0" applyFont="1" applyFill="1" applyBorder="1" applyAlignment="1">
      <alignment vertical="center"/>
    </xf>
    <xf numFmtId="0" fontId="4" fillId="0" borderId="63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vertical="center"/>
    </xf>
    <xf numFmtId="0" fontId="4" fillId="13" borderId="63" xfId="0" applyFont="1" applyFill="1" applyBorder="1" applyAlignment="1">
      <alignment horizontal="center" vertical="center" wrapText="1"/>
    </xf>
    <xf numFmtId="0" fontId="4" fillId="22" borderId="107" xfId="0" applyFont="1" applyFill="1" applyBorder="1" applyAlignment="1">
      <alignment horizontal="center" vertical="center" wrapText="1"/>
    </xf>
    <xf numFmtId="178" fontId="4" fillId="0" borderId="63" xfId="0" applyNumberFormat="1" applyFont="1" applyFill="1" applyBorder="1" applyAlignment="1">
      <alignment horizontal="center" vertical="center" wrapText="1"/>
    </xf>
    <xf numFmtId="1" fontId="4" fillId="0" borderId="63" xfId="0" applyNumberFormat="1" applyFont="1" applyFill="1" applyBorder="1" applyAlignment="1">
      <alignment horizontal="center" vertical="center"/>
    </xf>
    <xf numFmtId="0" fontId="4" fillId="15" borderId="127" xfId="0" applyFont="1" applyFill="1" applyBorder="1" applyAlignment="1">
      <alignment horizontal="center" vertical="center" wrapText="1"/>
    </xf>
    <xf numFmtId="0" fontId="2" fillId="0" borderId="129" xfId="0" applyFont="1" applyFill="1" applyBorder="1" applyAlignment="1">
      <alignment vertical="center"/>
    </xf>
    <xf numFmtId="0" fontId="2" fillId="0" borderId="130" xfId="0" applyFont="1" applyFill="1" applyBorder="1" applyAlignment="1">
      <alignment vertical="center"/>
    </xf>
    <xf numFmtId="0" fontId="4" fillId="22" borderId="105" xfId="0" applyFont="1" applyFill="1" applyBorder="1" applyAlignment="1">
      <alignment horizontal="center" vertical="center" wrapText="1"/>
    </xf>
    <xf numFmtId="0" fontId="4" fillId="2" borderId="125" xfId="0" applyFont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right" vertical="center"/>
    </xf>
    <xf numFmtId="0" fontId="29" fillId="0" borderId="98" xfId="0" applyFont="1" applyFill="1" applyBorder="1" applyAlignment="1">
      <alignment horizontal="right" vertical="center"/>
    </xf>
    <xf numFmtId="178" fontId="19" fillId="20" borderId="1" xfId="0" applyNumberFormat="1" applyFont="1" applyFill="1" applyBorder="1" applyAlignment="1">
      <alignment horizontal="right" vertical="center"/>
    </xf>
    <xf numFmtId="0" fontId="4" fillId="0" borderId="98" xfId="0" applyFont="1" applyFill="1" applyBorder="1" applyAlignment="1">
      <alignment horizontal="right" vertical="center"/>
    </xf>
    <xf numFmtId="178" fontId="20" fillId="19" borderId="1" xfId="0" applyNumberFormat="1" applyFont="1" applyFill="1" applyBorder="1" applyAlignment="1">
      <alignment horizontal="right" vertical="center"/>
    </xf>
    <xf numFmtId="0" fontId="19" fillId="20" borderId="1" xfId="0" applyFont="1" applyFill="1" applyBorder="1" applyAlignment="1">
      <alignment horizontal="right" vertical="center"/>
    </xf>
    <xf numFmtId="0" fontId="20" fillId="19" borderId="1" xfId="0" applyFont="1" applyFill="1" applyBorder="1" applyAlignment="1">
      <alignment horizontal="right" vertical="center"/>
    </xf>
    <xf numFmtId="0" fontId="20" fillId="0" borderId="98" xfId="0" applyFont="1" applyFill="1" applyBorder="1" applyAlignment="1">
      <alignment horizontal="right" vertical="center"/>
    </xf>
    <xf numFmtId="1" fontId="51" fillId="0" borderId="98" xfId="0" applyNumberFormat="1" applyFont="1" applyFill="1" applyBorder="1" applyAlignment="1">
      <alignment horizontal="center" vertical="center"/>
    </xf>
    <xf numFmtId="0" fontId="29" fillId="2" borderId="1" xfId="0" applyFont="1" applyBorder="1" applyAlignment="1">
      <alignment horizontal="right" vertical="center"/>
    </xf>
    <xf numFmtId="1" fontId="4" fillId="0" borderId="98" xfId="0" applyNumberFormat="1" applyFont="1" applyFill="1" applyBorder="1" applyAlignment="1">
      <alignment horizontal="right" vertical="center" shrinkToFit="1"/>
    </xf>
    <xf numFmtId="178" fontId="20" fillId="0" borderId="98" xfId="0" applyNumberFormat="1" applyFont="1" applyFill="1" applyBorder="1" applyAlignment="1">
      <alignment horizontal="right" vertical="center"/>
    </xf>
    <xf numFmtId="0" fontId="13" fillId="13" borderId="1" xfId="0" applyFont="1" applyFill="1" applyBorder="1" applyAlignment="1">
      <alignment horizontal="right" vertical="center"/>
    </xf>
    <xf numFmtId="178" fontId="56" fillId="0" borderId="4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2" fillId="0" borderId="151" xfId="0" applyFont="1" applyFill="1" applyBorder="1" applyAlignment="1">
      <alignment vertical="center"/>
    </xf>
    <xf numFmtId="1" fontId="4" fillId="18" borderId="31" xfId="0" applyNumberFormat="1" applyFont="1" applyFill="1" applyBorder="1" applyAlignment="1">
      <alignment horizontal="center" vertical="center"/>
    </xf>
    <xf numFmtId="0" fontId="4" fillId="0" borderId="105" xfId="0" applyFont="1" applyFill="1" applyBorder="1" applyAlignment="1">
      <alignment horizontal="center" vertical="center" wrapText="1"/>
    </xf>
    <xf numFmtId="0" fontId="4" fillId="15" borderId="63" xfId="0" applyFont="1" applyFill="1" applyBorder="1" applyAlignment="1">
      <alignment horizontal="center" vertical="center" wrapText="1"/>
    </xf>
    <xf numFmtId="0" fontId="4" fillId="0" borderId="94" xfId="0" applyFont="1" applyFill="1" applyBorder="1" applyAlignment="1">
      <alignment horizontal="center" vertical="center" wrapText="1"/>
    </xf>
    <xf numFmtId="0" fontId="4" fillId="2" borderId="144" xfId="0" applyFont="1" applyBorder="1" applyAlignment="1">
      <alignment horizontal="center" vertical="center" wrapText="1"/>
    </xf>
    <xf numFmtId="0" fontId="2" fillId="0" borderId="146" xfId="0" applyFont="1" applyFill="1" applyBorder="1" applyAlignment="1">
      <alignment vertical="center"/>
    </xf>
    <xf numFmtId="0" fontId="4" fillId="15" borderId="133" xfId="0" applyFont="1" applyFill="1" applyBorder="1" applyAlignment="1">
      <alignment horizontal="center" vertical="center" wrapText="1"/>
    </xf>
    <xf numFmtId="0" fontId="4" fillId="2" borderId="105" xfId="0" applyFont="1" applyFill="1" applyBorder="1" applyAlignment="1">
      <alignment horizontal="center" vertical="center" wrapText="1"/>
    </xf>
    <xf numFmtId="1" fontId="4" fillId="0" borderId="31" xfId="0" applyNumberFormat="1" applyFont="1" applyFill="1" applyBorder="1" applyAlignment="1">
      <alignment horizontal="center" vertical="center" wrapText="1"/>
    </xf>
    <xf numFmtId="0" fontId="4" fillId="4" borderId="105" xfId="0" applyFont="1" applyFill="1" applyBorder="1" applyAlignment="1">
      <alignment horizontal="center" vertical="center" wrapText="1"/>
    </xf>
    <xf numFmtId="0" fontId="4" fillId="22" borderId="144" xfId="0" applyFont="1" applyFill="1" applyBorder="1" applyAlignment="1">
      <alignment horizontal="center" vertical="center" wrapText="1"/>
    </xf>
    <xf numFmtId="0" fontId="4" fillId="15" borderId="140" xfId="0" applyFont="1" applyFill="1" applyBorder="1" applyAlignment="1">
      <alignment horizontal="center" vertical="center" wrapText="1"/>
    </xf>
    <xf numFmtId="0" fontId="2" fillId="0" borderId="141" xfId="0" applyFont="1" applyFill="1" applyBorder="1" applyAlignment="1">
      <alignment vertical="center"/>
    </xf>
    <xf numFmtId="0" fontId="2" fillId="0" borderId="153" xfId="0" applyFont="1" applyFill="1" applyBorder="1" applyAlignment="1">
      <alignment vertical="center"/>
    </xf>
    <xf numFmtId="0" fontId="4" fillId="0" borderId="144" xfId="0" applyFont="1" applyFill="1" applyBorder="1" applyAlignment="1">
      <alignment horizontal="center" vertical="center" wrapText="1"/>
    </xf>
    <xf numFmtId="0" fontId="2" fillId="0" borderId="145" xfId="0" applyFont="1" applyFill="1" applyBorder="1" applyAlignment="1">
      <alignment vertical="center"/>
    </xf>
    <xf numFmtId="0" fontId="1" fillId="0" borderId="107" xfId="0" applyFont="1" applyFill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178" fontId="4" fillId="0" borderId="43" xfId="0" applyNumberFormat="1" applyFont="1" applyFill="1" applyBorder="1" applyAlignment="1">
      <alignment horizontal="center" vertical="center" wrapText="1"/>
    </xf>
    <xf numFmtId="1" fontId="4" fillId="0" borderId="43" xfId="0" applyNumberFormat="1" applyFont="1" applyFill="1" applyBorder="1" applyAlignment="1">
      <alignment horizontal="center" vertical="center"/>
    </xf>
    <xf numFmtId="0" fontId="2" fillId="0" borderId="135" xfId="0" applyFont="1" applyFill="1" applyBorder="1" applyAlignment="1">
      <alignment vertical="center"/>
    </xf>
    <xf numFmtId="0" fontId="4" fillId="2" borderId="154" xfId="0" applyFont="1" applyFill="1" applyBorder="1" applyAlignment="1">
      <alignment horizontal="center" vertical="center" wrapText="1"/>
    </xf>
    <xf numFmtId="1" fontId="4" fillId="0" borderId="52" xfId="0" applyNumberFormat="1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vertical="center"/>
    </xf>
    <xf numFmtId="0" fontId="4" fillId="15" borderId="125" xfId="0" applyFont="1" applyFill="1" applyBorder="1" applyAlignment="1">
      <alignment horizontal="center" vertical="center" wrapText="1"/>
    </xf>
    <xf numFmtId="0" fontId="4" fillId="2" borderId="133" xfId="0" applyFont="1" applyBorder="1" applyAlignment="1">
      <alignment horizontal="center" vertical="center" wrapText="1"/>
    </xf>
    <xf numFmtId="0" fontId="4" fillId="15" borderId="139" xfId="0" applyFont="1" applyFill="1" applyBorder="1" applyAlignment="1">
      <alignment horizontal="center" vertical="center" wrapText="1"/>
    </xf>
    <xf numFmtId="0" fontId="2" fillId="0" borderId="142" xfId="0" applyFont="1" applyFill="1" applyBorder="1" applyAlignment="1">
      <alignment vertical="center"/>
    </xf>
    <xf numFmtId="0" fontId="4" fillId="0" borderId="66" xfId="0" applyFont="1" applyFill="1" applyBorder="1" applyAlignment="1">
      <alignment horizontal="center" vertical="center"/>
    </xf>
    <xf numFmtId="0" fontId="4" fillId="13" borderId="125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32" fillId="15" borderId="105" xfId="0" applyFont="1" applyFill="1" applyBorder="1" applyAlignment="1">
      <alignment horizontal="center" vertical="center" wrapText="1"/>
    </xf>
    <xf numFmtId="0" fontId="32" fillId="0" borderId="105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4" fillId="22" borderId="167" xfId="0" applyFont="1" applyFill="1" applyBorder="1" applyAlignment="1">
      <alignment horizontal="center" vertical="center" wrapText="1"/>
    </xf>
    <xf numFmtId="0" fontId="1" fillId="0" borderId="100" xfId="0" applyFont="1" applyFill="1" applyBorder="1" applyAlignment="1">
      <alignment horizontal="center" vertical="center"/>
    </xf>
    <xf numFmtId="1" fontId="4" fillId="13" borderId="140" xfId="0" applyNumberFormat="1" applyFont="1" applyFill="1" applyBorder="1" applyAlignment="1">
      <alignment horizontal="center" vertical="center"/>
    </xf>
    <xf numFmtId="0" fontId="2" fillId="0" borderId="143" xfId="0" applyFont="1" applyFill="1" applyBorder="1" applyAlignment="1">
      <alignment vertical="center"/>
    </xf>
    <xf numFmtId="0" fontId="4" fillId="2" borderId="139" xfId="0" applyFont="1" applyBorder="1" applyAlignment="1">
      <alignment horizontal="center" vertical="center" wrapText="1"/>
    </xf>
    <xf numFmtId="1" fontId="4" fillId="13" borderId="125" xfId="0" applyNumberFormat="1" applyFont="1" applyFill="1" applyBorder="1" applyAlignment="1">
      <alignment horizontal="center" vertical="center"/>
    </xf>
    <xf numFmtId="0" fontId="4" fillId="2" borderId="136" xfId="0" applyFont="1" applyBorder="1" applyAlignment="1">
      <alignment horizontal="center" vertical="center" wrapText="1"/>
    </xf>
    <xf numFmtId="0" fontId="4" fillId="4" borderId="133" xfId="0" applyFont="1" applyFill="1" applyBorder="1" applyAlignment="1">
      <alignment horizontal="center" vertical="center" wrapText="1"/>
    </xf>
    <xf numFmtId="0" fontId="4" fillId="15" borderId="28" xfId="0" applyFont="1" applyFill="1" applyBorder="1" applyAlignment="1">
      <alignment horizontal="center" vertical="center" wrapText="1"/>
    </xf>
    <xf numFmtId="178" fontId="4" fillId="2" borderId="63" xfId="0" applyNumberFormat="1" applyFont="1" applyBorder="1" applyAlignment="1">
      <alignment horizontal="center" vertical="center" wrapText="1"/>
    </xf>
    <xf numFmtId="0" fontId="4" fillId="0" borderId="108" xfId="0" applyFont="1" applyFill="1" applyBorder="1" applyAlignment="1">
      <alignment horizontal="center" vertical="center" wrapText="1"/>
    </xf>
    <xf numFmtId="0" fontId="4" fillId="0" borderId="100" xfId="0" applyFont="1" applyFill="1" applyBorder="1" applyAlignment="1">
      <alignment horizontal="center" vertical="center" wrapText="1"/>
    </xf>
    <xf numFmtId="0" fontId="4" fillId="0" borderId="157" xfId="0" applyFont="1" applyFill="1" applyBorder="1" applyAlignment="1">
      <alignment horizontal="center" vertical="center" wrapText="1"/>
    </xf>
    <xf numFmtId="0" fontId="2" fillId="0" borderId="70" xfId="0" applyFont="1" applyFill="1" applyBorder="1" applyAlignment="1">
      <alignment vertical="center"/>
    </xf>
    <xf numFmtId="0" fontId="2" fillId="0" borderId="158" xfId="0" applyFont="1" applyFill="1" applyBorder="1" applyAlignment="1">
      <alignment vertical="center"/>
    </xf>
    <xf numFmtId="0" fontId="4" fillId="0" borderId="102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vertical="center"/>
    </xf>
    <xf numFmtId="0" fontId="2" fillId="0" borderId="103" xfId="0" applyFont="1" applyFill="1" applyBorder="1" applyAlignment="1">
      <alignment vertical="center"/>
    </xf>
    <xf numFmtId="0" fontId="2" fillId="0" borderId="132" xfId="0" applyFont="1" applyFill="1" applyBorder="1" applyAlignment="1">
      <alignment vertical="center"/>
    </xf>
    <xf numFmtId="178" fontId="4" fillId="0" borderId="31" xfId="0" applyNumberFormat="1" applyFont="1" applyFill="1" applyBorder="1" applyAlignment="1">
      <alignment horizontal="center" vertical="center" wrapText="1"/>
    </xf>
    <xf numFmtId="0" fontId="6" fillId="2" borderId="111" xfId="0" applyFont="1" applyBorder="1" applyAlignment="1">
      <alignment horizontal="center" vertical="center"/>
    </xf>
    <xf numFmtId="0" fontId="6" fillId="2" borderId="171" xfId="0" applyFont="1" applyBorder="1" applyAlignment="1">
      <alignment horizontal="center" vertical="center"/>
    </xf>
    <xf numFmtId="0" fontId="12" fillId="5" borderId="164" xfId="0" applyFont="1" applyFill="1" applyBorder="1" applyAlignment="1">
      <alignment vertical="center"/>
    </xf>
    <xf numFmtId="0" fontId="71" fillId="0" borderId="108" xfId="0" applyFont="1" applyFill="1" applyBorder="1" applyAlignment="1">
      <alignment vertical="center"/>
    </xf>
    <xf numFmtId="0" fontId="71" fillId="0" borderId="112" xfId="0" applyFont="1" applyFill="1" applyBorder="1" applyAlignment="1">
      <alignment vertical="center"/>
    </xf>
    <xf numFmtId="0" fontId="40" fillId="0" borderId="43" xfId="0" applyFont="1" applyFill="1" applyBorder="1" applyAlignment="1">
      <alignment horizontal="center"/>
    </xf>
    <xf numFmtId="0" fontId="71" fillId="0" borderId="43" xfId="0" applyFont="1" applyFill="1" applyBorder="1" applyAlignment="1">
      <alignment vertical="center"/>
    </xf>
    <xf numFmtId="0" fontId="71" fillId="0" borderId="60" xfId="0" applyFont="1" applyFill="1" applyBorder="1" applyAlignment="1">
      <alignment vertical="center"/>
    </xf>
    <xf numFmtId="0" fontId="71" fillId="22" borderId="108" xfId="0" applyFont="1" applyFill="1" applyBorder="1" applyAlignment="1">
      <alignment vertical="center"/>
    </xf>
    <xf numFmtId="0" fontId="71" fillId="22" borderId="112" xfId="0" applyFont="1" applyFill="1" applyBorder="1" applyAlignment="1">
      <alignment vertical="center"/>
    </xf>
    <xf numFmtId="0" fontId="4" fillId="2" borderId="72" xfId="0" applyFont="1" applyFill="1" applyBorder="1" applyAlignment="1">
      <alignment horizontal="center" vertical="center"/>
    </xf>
    <xf numFmtId="0" fontId="71" fillId="22" borderId="107" xfId="0" applyFont="1" applyFill="1" applyBorder="1" applyAlignment="1">
      <alignment vertical="center"/>
    </xf>
    <xf numFmtId="0" fontId="71" fillId="22" borderId="109" xfId="0" applyFont="1" applyFill="1" applyBorder="1" applyAlignment="1">
      <alignment vertical="center"/>
    </xf>
    <xf numFmtId="0" fontId="71" fillId="22" borderId="168" xfId="0" applyFont="1" applyFill="1" applyBorder="1" applyAlignment="1">
      <alignment vertical="center"/>
    </xf>
    <xf numFmtId="0" fontId="71" fillId="22" borderId="169" xfId="0" applyFont="1" applyFill="1" applyBorder="1" applyAlignment="1">
      <alignment vertical="center"/>
    </xf>
    <xf numFmtId="0" fontId="71" fillId="0" borderId="137" xfId="0" applyFont="1" applyFill="1" applyBorder="1" applyAlignment="1">
      <alignment vertical="center"/>
    </xf>
    <xf numFmtId="0" fontId="71" fillId="0" borderId="13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71" fillId="0" borderId="147" xfId="0" applyFont="1" applyFill="1" applyBorder="1" applyAlignment="1">
      <alignment vertical="center"/>
    </xf>
    <xf numFmtId="0" fontId="71" fillId="0" borderId="148" xfId="0" applyFont="1" applyFill="1" applyBorder="1" applyAlignment="1">
      <alignment vertical="center"/>
    </xf>
    <xf numFmtId="0" fontId="71" fillId="0" borderId="146" xfId="0" applyFont="1" applyFill="1" applyBorder="1" applyAlignment="1">
      <alignment vertical="center"/>
    </xf>
    <xf numFmtId="0" fontId="71" fillId="0" borderId="154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45" fillId="0" borderId="17" xfId="0" applyFont="1" applyFill="1" applyBorder="1" applyAlignment="1">
      <alignment horizontal="center" vertical="center" shrinkToFit="1"/>
    </xf>
    <xf numFmtId="0" fontId="45" fillId="22" borderId="17" xfId="0" applyFont="1" applyFill="1" applyBorder="1" applyAlignment="1">
      <alignment horizontal="center" vertical="center" shrinkToFit="1"/>
    </xf>
    <xf numFmtId="0" fontId="71" fillId="0" borderId="151" xfId="0" applyFont="1" applyFill="1" applyBorder="1" applyAlignment="1">
      <alignment vertical="center"/>
    </xf>
    <xf numFmtId="0" fontId="71" fillId="0" borderId="145" xfId="0" applyFont="1" applyFill="1" applyBorder="1" applyAlignment="1">
      <alignment vertical="center"/>
    </xf>
    <xf numFmtId="0" fontId="71" fillId="22" borderId="137" xfId="0" applyFont="1" applyFill="1" applyBorder="1" applyAlignment="1">
      <alignment vertical="center"/>
    </xf>
    <xf numFmtId="0" fontId="71" fillId="22" borderId="138" xfId="0" applyFont="1" applyFill="1" applyBorder="1" applyAlignment="1">
      <alignment vertical="center"/>
    </xf>
    <xf numFmtId="0" fontId="71" fillId="22" borderId="154" xfId="0" applyFont="1" applyFill="1" applyBorder="1" applyAlignment="1">
      <alignment vertical="center"/>
    </xf>
    <xf numFmtId="0" fontId="71" fillId="22" borderId="14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71" fillId="0" borderId="156" xfId="0" applyFont="1" applyFill="1" applyBorder="1" applyAlignment="1">
      <alignment vertical="center"/>
    </xf>
    <xf numFmtId="0" fontId="72" fillId="0" borderId="63" xfId="0" applyFont="1" applyFill="1" applyBorder="1" applyAlignment="1">
      <alignment horizontal="center" vertical="center"/>
    </xf>
    <xf numFmtId="0" fontId="5" fillId="23" borderId="172" xfId="0" applyFont="1" applyFill="1" applyBorder="1" applyAlignment="1">
      <alignment horizontal="center"/>
    </xf>
    <xf numFmtId="0" fontId="5" fillId="23" borderId="173" xfId="0" applyFont="1" applyFill="1" applyBorder="1" applyAlignment="1">
      <alignment horizontal="center"/>
    </xf>
    <xf numFmtId="0" fontId="5" fillId="23" borderId="174" xfId="0" applyFont="1" applyFill="1" applyBorder="1" applyAlignment="1">
      <alignment horizontal="center"/>
    </xf>
    <xf numFmtId="0" fontId="4" fillId="24" borderId="108" xfId="0" applyFont="1" applyFill="1" applyBorder="1" applyAlignment="1">
      <alignment horizontal="center" vertical="center" wrapText="1"/>
    </xf>
    <xf numFmtId="0" fontId="5" fillId="23" borderId="71" xfId="0" applyFont="1" applyFill="1" applyBorder="1" applyAlignment="1">
      <alignment horizontal="center" vertical="center"/>
    </xf>
    <xf numFmtId="0" fontId="5" fillId="23" borderId="72" xfId="0" applyFont="1" applyFill="1" applyBorder="1" applyAlignment="1">
      <alignment horizontal="center" vertical="center"/>
    </xf>
    <xf numFmtId="0" fontId="5" fillId="23" borderId="72" xfId="0" applyFont="1" applyFill="1" applyBorder="1" applyAlignment="1">
      <alignment horizontal="center"/>
    </xf>
    <xf numFmtId="0" fontId="5" fillId="23" borderId="91" xfId="0" applyFont="1" applyFill="1" applyBorder="1" applyAlignment="1">
      <alignment horizontal="center" vertical="center"/>
    </xf>
    <xf numFmtId="0" fontId="5" fillId="23" borderId="19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 shrinkToFit="1"/>
    </xf>
    <xf numFmtId="178" fontId="5" fillId="23" borderId="18" xfId="0" applyNumberFormat="1" applyFont="1" applyFill="1" applyBorder="1" applyAlignment="1">
      <alignment horizontal="center" vertical="center" shrinkToFit="1"/>
    </xf>
    <xf numFmtId="0" fontId="71" fillId="24" borderId="108" xfId="0" applyFont="1" applyFill="1" applyBorder="1" applyAlignment="1">
      <alignment vertical="center"/>
    </xf>
    <xf numFmtId="0" fontId="38" fillId="23" borderId="20" xfId="0" applyFont="1" applyFill="1" applyBorder="1" applyAlignment="1">
      <alignment horizontal="center"/>
    </xf>
    <xf numFmtId="0" fontId="38" fillId="23" borderId="21" xfId="0" applyFont="1" applyFill="1" applyBorder="1" applyAlignment="1">
      <alignment horizontal="center"/>
    </xf>
    <xf numFmtId="0" fontId="38" fillId="23" borderId="27" xfId="0" applyFont="1" applyFill="1" applyBorder="1" applyAlignment="1">
      <alignment horizontal="center"/>
    </xf>
    <xf numFmtId="0" fontId="71" fillId="24" borderId="112" xfId="0" applyFont="1" applyFill="1" applyBorder="1" applyAlignment="1">
      <alignment vertical="center"/>
    </xf>
    <xf numFmtId="0" fontId="5" fillId="23" borderId="20" xfId="0" applyFont="1" applyFill="1" applyBorder="1" applyAlignment="1">
      <alignment horizontal="center" vertical="center"/>
    </xf>
    <xf numFmtId="0" fontId="5" fillId="23" borderId="35" xfId="0" applyFont="1" applyFill="1" applyBorder="1" applyAlignment="1">
      <alignment horizontal="center" vertical="center"/>
    </xf>
    <xf numFmtId="0" fontId="5" fillId="23" borderId="21" xfId="0" applyFont="1" applyFill="1" applyBorder="1" applyAlignment="1">
      <alignment horizontal="center" vertical="center"/>
    </xf>
    <xf numFmtId="0" fontId="5" fillId="23" borderId="22" xfId="0" applyFont="1" applyFill="1" applyBorder="1" applyAlignment="1">
      <alignment horizontal="center" vertical="center"/>
    </xf>
    <xf numFmtId="0" fontId="14" fillId="23" borderId="16" xfId="0" applyFont="1" applyFill="1" applyBorder="1" applyAlignment="1">
      <alignment horizontal="center"/>
    </xf>
    <xf numFmtId="0" fontId="14" fillId="23" borderId="14" xfId="0" applyFont="1" applyFill="1" applyBorder="1" applyAlignment="1">
      <alignment horizontal="center"/>
    </xf>
    <xf numFmtId="0" fontId="14" fillId="23" borderId="15" xfId="0" applyFont="1" applyFill="1" applyBorder="1" applyAlignment="1">
      <alignment horizontal="center"/>
    </xf>
    <xf numFmtId="0" fontId="4" fillId="25" borderId="105" xfId="0" applyFont="1" applyFill="1" applyBorder="1" applyAlignment="1">
      <alignment horizontal="center" vertical="center" wrapText="1"/>
    </xf>
    <xf numFmtId="0" fontId="14" fillId="23" borderId="19" xfId="0" applyFont="1" applyFill="1" applyBorder="1" applyAlignment="1">
      <alignment horizontal="center" vertical="center"/>
    </xf>
    <xf numFmtId="0" fontId="14" fillId="23" borderId="17" xfId="0" applyFont="1" applyFill="1" applyBorder="1" applyAlignment="1">
      <alignment horizontal="center" vertical="center" shrinkToFit="1"/>
    </xf>
    <xf numFmtId="178" fontId="14" fillId="23" borderId="18" xfId="0" applyNumberFormat="1" applyFont="1" applyFill="1" applyBorder="1" applyAlignment="1">
      <alignment horizontal="center" vertical="center" shrinkToFit="1"/>
    </xf>
    <xf numFmtId="0" fontId="14" fillId="23" borderId="34" xfId="0" applyFont="1" applyFill="1" applyBorder="1" applyAlignment="1">
      <alignment horizontal="center" vertical="center"/>
    </xf>
    <xf numFmtId="0" fontId="14" fillId="23" borderId="45" xfId="0" applyFont="1" applyFill="1" applyBorder="1" applyAlignment="1">
      <alignment horizontal="center" vertical="center" shrinkToFit="1"/>
    </xf>
    <xf numFmtId="178" fontId="14" fillId="23" borderId="113" xfId="0" applyNumberFormat="1" applyFont="1" applyFill="1" applyBorder="1" applyAlignment="1">
      <alignment horizontal="center" vertical="center" shrinkToFit="1"/>
    </xf>
    <xf numFmtId="0" fontId="5" fillId="23" borderId="34" xfId="0" applyFont="1" applyFill="1" applyBorder="1" applyAlignment="1">
      <alignment horizontal="center" vertical="center"/>
    </xf>
    <xf numFmtId="0" fontId="5" fillId="23" borderId="45" xfId="0" applyFont="1" applyFill="1" applyBorder="1" applyAlignment="1">
      <alignment horizontal="center" vertical="center" shrinkToFit="1"/>
    </xf>
    <xf numFmtId="178" fontId="5" fillId="23" borderId="113" xfId="0" applyNumberFormat="1" applyFont="1" applyFill="1" applyBorder="1" applyAlignment="1">
      <alignment horizontal="center" vertical="center" shrinkToFit="1"/>
    </xf>
  </cellXfs>
  <cellStyles count="1">
    <cellStyle name="一般" xfId="0" builtinId="0"/>
  </cellStyles>
  <dxfs count="15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F6128"/>
    <pageSetUpPr fitToPage="1"/>
  </sheetPr>
  <dimension ref="A1:Z1000"/>
  <sheetViews>
    <sheetView topLeftCell="A184" zoomScale="55" zoomScaleNormal="55" workbookViewId="0">
      <selection activeCell="K229" sqref="K229"/>
    </sheetView>
  </sheetViews>
  <sheetFormatPr defaultColWidth="11.25" defaultRowHeight="15" customHeight="1"/>
  <cols>
    <col min="1" max="1" width="10" customWidth="1"/>
    <col min="2" max="2" width="18.25" customWidth="1"/>
    <col min="3" max="3" width="19.25" customWidth="1"/>
    <col min="4" max="4" width="18.875" customWidth="1"/>
    <col min="5" max="5" width="19" customWidth="1"/>
    <col min="6" max="6" width="18.875" customWidth="1"/>
    <col min="7" max="7" width="20" customWidth="1"/>
    <col min="8" max="8" width="18.375" customWidth="1"/>
    <col min="9" max="9" width="19.5" customWidth="1"/>
    <col min="10" max="11" width="18.25" customWidth="1"/>
    <col min="12" max="12" width="18.875" customWidth="1"/>
    <col min="13" max="13" width="13.25" customWidth="1"/>
    <col min="14" max="14" width="5.5" customWidth="1"/>
    <col min="15" max="26" width="5.25" customWidth="1"/>
  </cols>
  <sheetData>
    <row r="1" spans="1:26" ht="16.5" customHeight="1">
      <c r="A1" s="1665" t="s">
        <v>0</v>
      </c>
      <c r="B1" s="1666"/>
      <c r="C1" s="1666"/>
      <c r="D1" s="1666"/>
      <c r="E1" s="1666"/>
      <c r="F1" s="1666"/>
      <c r="G1" s="1666"/>
      <c r="H1" s="1666"/>
      <c r="I1" s="1666"/>
      <c r="J1" s="1666"/>
      <c r="K1" s="166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665" t="s">
        <v>961</v>
      </c>
      <c r="B2" s="1666"/>
      <c r="C2" s="1666"/>
      <c r="D2" s="1666"/>
      <c r="E2" s="1666"/>
      <c r="F2" s="1666"/>
      <c r="G2" s="1666"/>
      <c r="H2" s="1666"/>
      <c r="I2" s="1666"/>
      <c r="J2" s="1666"/>
      <c r="K2" s="166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</v>
      </c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8" t="s">
        <v>12</v>
      </c>
      <c r="L4" s="9"/>
      <c r="M4" s="10" t="s">
        <v>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668" t="s">
        <v>14</v>
      </c>
      <c r="B5" s="11"/>
      <c r="C5" s="11"/>
      <c r="D5" s="11"/>
      <c r="E5" s="11"/>
      <c r="F5" s="12" t="s">
        <v>15</v>
      </c>
      <c r="G5" s="13" t="s">
        <v>16</v>
      </c>
      <c r="H5" s="14" t="s">
        <v>17</v>
      </c>
      <c r="I5" s="15" t="s">
        <v>18</v>
      </c>
      <c r="J5" s="12" t="s">
        <v>19</v>
      </c>
      <c r="K5" s="16" t="s">
        <v>20</v>
      </c>
      <c r="L5" s="17"/>
      <c r="M5" s="1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650"/>
      <c r="B6" s="19"/>
      <c r="C6" s="19"/>
      <c r="D6" s="19"/>
      <c r="E6" s="19"/>
      <c r="F6" s="12" t="s">
        <v>21</v>
      </c>
      <c r="G6" s="20" t="s">
        <v>22</v>
      </c>
      <c r="H6" s="21" t="s">
        <v>23</v>
      </c>
      <c r="I6" s="21" t="s">
        <v>24</v>
      </c>
      <c r="J6" s="12" t="s">
        <v>25</v>
      </c>
      <c r="K6" s="22" t="s">
        <v>26</v>
      </c>
      <c r="L6" s="17"/>
      <c r="M6" s="1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3" t="s">
        <v>27</v>
      </c>
      <c r="B7" s="24"/>
      <c r="C7" s="24"/>
      <c r="D7" s="24"/>
      <c r="E7" s="24"/>
      <c r="F7" s="25">
        <v>60</v>
      </c>
      <c r="G7" s="25">
        <v>60</v>
      </c>
      <c r="H7" s="25">
        <v>60</v>
      </c>
      <c r="I7" s="25">
        <v>75</v>
      </c>
      <c r="J7" s="25">
        <v>90</v>
      </c>
      <c r="K7" s="26">
        <v>75</v>
      </c>
      <c r="L7" s="17"/>
      <c r="M7" s="10">
        <f>F7*F14+G7*G14+H7*H14+I7*I14+J7*J14+K7*K14</f>
        <v>1620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7" t="s">
        <v>28</v>
      </c>
      <c r="B8" s="19"/>
      <c r="C8" s="19"/>
      <c r="D8" s="19"/>
      <c r="E8" s="19"/>
      <c r="F8" s="25" t="s">
        <v>29</v>
      </c>
      <c r="G8" s="25" t="s">
        <v>30</v>
      </c>
      <c r="H8" s="25" t="s">
        <v>29</v>
      </c>
      <c r="I8" s="25" t="s">
        <v>29</v>
      </c>
      <c r="J8" s="25" t="s">
        <v>29</v>
      </c>
      <c r="K8" s="26" t="s">
        <v>29</v>
      </c>
      <c r="L8" s="28"/>
      <c r="M8" s="1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9" t="s">
        <v>31</v>
      </c>
      <c r="B9" s="30" t="s">
        <v>32</v>
      </c>
      <c r="C9" s="30" t="s">
        <v>33</v>
      </c>
      <c r="D9" s="30" t="s">
        <v>34</v>
      </c>
      <c r="E9" s="30" t="s">
        <v>35</v>
      </c>
      <c r="F9" s="31" t="s">
        <v>36</v>
      </c>
      <c r="G9" s="31" t="s">
        <v>36</v>
      </c>
      <c r="H9" s="31" t="s">
        <v>36</v>
      </c>
      <c r="I9" s="31" t="s">
        <v>37</v>
      </c>
      <c r="J9" s="31" t="s">
        <v>38</v>
      </c>
      <c r="K9" s="32" t="s">
        <v>37</v>
      </c>
      <c r="L9" s="33"/>
      <c r="M9" s="1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23" t="s">
        <v>39</v>
      </c>
      <c r="B10" s="19"/>
      <c r="C10" s="19"/>
      <c r="D10" s="19"/>
      <c r="E10" s="19"/>
      <c r="F10" s="34" t="s">
        <v>40</v>
      </c>
      <c r="G10" s="34" t="s">
        <v>41</v>
      </c>
      <c r="H10" s="35" t="s">
        <v>42</v>
      </c>
      <c r="I10" s="35" t="s">
        <v>43</v>
      </c>
      <c r="J10" s="35" t="s">
        <v>44</v>
      </c>
      <c r="K10" s="36" t="s">
        <v>45</v>
      </c>
      <c r="L10" s="37"/>
      <c r="M10" s="1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27" t="s">
        <v>46</v>
      </c>
      <c r="B11" s="19"/>
      <c r="C11" s="19"/>
      <c r="D11" s="19"/>
      <c r="E11" s="19"/>
      <c r="F11" s="34" t="s">
        <v>47</v>
      </c>
      <c r="G11" s="38" t="s">
        <v>48</v>
      </c>
      <c r="H11" s="39" t="s">
        <v>931</v>
      </c>
      <c r="I11" s="39" t="s">
        <v>50</v>
      </c>
      <c r="J11" s="39" t="s">
        <v>51</v>
      </c>
      <c r="K11" s="40" t="s">
        <v>52</v>
      </c>
      <c r="L11" s="37"/>
      <c r="M11" s="1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27" t="s">
        <v>53</v>
      </c>
      <c r="B12" s="19"/>
      <c r="C12" s="19"/>
      <c r="D12" s="19"/>
      <c r="E12" s="19"/>
      <c r="F12" s="38" t="s">
        <v>54</v>
      </c>
      <c r="G12" s="38" t="s">
        <v>55</v>
      </c>
      <c r="H12" s="39" t="s">
        <v>43</v>
      </c>
      <c r="I12" s="39" t="s">
        <v>56</v>
      </c>
      <c r="J12" s="39" t="s">
        <v>56</v>
      </c>
      <c r="K12" s="40" t="s">
        <v>57</v>
      </c>
      <c r="L12" s="33"/>
      <c r="M12" s="1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29" t="s">
        <v>58</v>
      </c>
      <c r="B13" s="41"/>
      <c r="C13" s="41"/>
      <c r="D13" s="41"/>
      <c r="E13" s="41"/>
      <c r="F13" s="42" t="s">
        <v>930</v>
      </c>
      <c r="G13" s="43"/>
      <c r="H13" s="44" t="s">
        <v>51</v>
      </c>
      <c r="I13" s="44" t="s">
        <v>60</v>
      </c>
      <c r="J13" s="44" t="s">
        <v>52</v>
      </c>
      <c r="K13" s="45" t="s">
        <v>43</v>
      </c>
      <c r="L13" s="33"/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8" t="s">
        <v>61</v>
      </c>
      <c r="B14" s="46">
        <v>0</v>
      </c>
      <c r="C14" s="46">
        <v>0</v>
      </c>
      <c r="D14" s="46">
        <v>0</v>
      </c>
      <c r="E14" s="46">
        <v>0</v>
      </c>
      <c r="F14" s="47">
        <v>4</v>
      </c>
      <c r="G14" s="47">
        <v>3</v>
      </c>
      <c r="H14" s="47">
        <v>4</v>
      </c>
      <c r="I14" s="47">
        <v>4</v>
      </c>
      <c r="J14" s="47">
        <v>4</v>
      </c>
      <c r="K14" s="47">
        <v>4</v>
      </c>
      <c r="L14" s="33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8" t="s">
        <v>62</v>
      </c>
      <c r="B15" s="46">
        <f t="shared" ref="B15:K15" si="0">COUNTA(B10:B13)</f>
        <v>0</v>
      </c>
      <c r="C15" s="46">
        <f t="shared" si="0"/>
        <v>0</v>
      </c>
      <c r="D15" s="46">
        <f t="shared" si="0"/>
        <v>0</v>
      </c>
      <c r="E15" s="46">
        <f t="shared" si="0"/>
        <v>0</v>
      </c>
      <c r="F15" s="46">
        <f t="shared" si="0"/>
        <v>4</v>
      </c>
      <c r="G15" s="46">
        <f t="shared" si="0"/>
        <v>3</v>
      </c>
      <c r="H15" s="46">
        <f t="shared" si="0"/>
        <v>4</v>
      </c>
      <c r="I15" s="46">
        <f t="shared" si="0"/>
        <v>4</v>
      </c>
      <c r="J15" s="46">
        <f t="shared" si="0"/>
        <v>4</v>
      </c>
      <c r="K15" s="46">
        <f t="shared" si="0"/>
        <v>4</v>
      </c>
      <c r="L15" s="33"/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8"/>
      <c r="B16" s="48"/>
      <c r="C16" s="48"/>
      <c r="D16" s="48"/>
      <c r="E16" s="48"/>
      <c r="F16" s="47"/>
      <c r="G16" s="47"/>
      <c r="H16" s="47"/>
      <c r="I16" s="47"/>
      <c r="J16" s="47"/>
      <c r="K16" s="47"/>
      <c r="L16" s="33"/>
      <c r="M16" s="1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>
      <c r="A17" s="1656" t="s">
        <v>63</v>
      </c>
      <c r="B17" s="49"/>
      <c r="C17" s="49"/>
      <c r="D17" s="49"/>
      <c r="E17" s="11"/>
      <c r="F17" s="50" t="s">
        <v>64</v>
      </c>
      <c r="G17" s="51" t="s">
        <v>65</v>
      </c>
      <c r="H17" s="51" t="s">
        <v>66</v>
      </c>
      <c r="I17" s="52" t="s">
        <v>67</v>
      </c>
      <c r="J17" s="53" t="s">
        <v>68</v>
      </c>
      <c r="K17" s="1662" t="s">
        <v>69</v>
      </c>
      <c r="L17" s="54"/>
      <c r="M17" s="1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>
      <c r="A18" s="1650"/>
      <c r="B18" s="19"/>
      <c r="C18" s="19"/>
      <c r="D18" s="19"/>
      <c r="E18" s="19"/>
      <c r="F18" s="12" t="s">
        <v>70</v>
      </c>
      <c r="G18" s="21" t="s">
        <v>71</v>
      </c>
      <c r="H18" s="12" t="s">
        <v>72</v>
      </c>
      <c r="I18" s="55" t="s">
        <v>73</v>
      </c>
      <c r="J18" s="56" t="s">
        <v>74</v>
      </c>
      <c r="K18" s="1663"/>
      <c r="L18" s="37"/>
      <c r="M18" s="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23" t="s">
        <v>75</v>
      </c>
      <c r="B19" s="19"/>
      <c r="C19" s="19"/>
      <c r="D19" s="19"/>
      <c r="E19" s="24"/>
      <c r="F19" s="25">
        <v>70</v>
      </c>
      <c r="G19" s="25">
        <v>45</v>
      </c>
      <c r="H19" s="57">
        <v>60</v>
      </c>
      <c r="I19" s="57">
        <v>55</v>
      </c>
      <c r="J19" s="58">
        <v>50</v>
      </c>
      <c r="K19" s="26">
        <v>100</v>
      </c>
      <c r="L19" s="37"/>
      <c r="M19" s="10">
        <f>F19*F26+G19*G26+H19*H26+I19*I26+J19*J26+K19*K26</f>
        <v>1465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9" t="s">
        <v>76</v>
      </c>
      <c r="B20" s="19"/>
      <c r="C20" s="19"/>
      <c r="D20" s="19"/>
      <c r="E20" s="19"/>
      <c r="F20" s="25" t="s">
        <v>29</v>
      </c>
      <c r="G20" s="25" t="s">
        <v>29</v>
      </c>
      <c r="H20" s="25" t="s">
        <v>29</v>
      </c>
      <c r="I20" s="25" t="s">
        <v>30</v>
      </c>
      <c r="J20" s="25" t="s">
        <v>29</v>
      </c>
      <c r="K20" s="26" t="s">
        <v>29</v>
      </c>
      <c r="L20" s="37"/>
      <c r="M20" s="1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 thickBot="1">
      <c r="A21" s="29" t="s">
        <v>77</v>
      </c>
      <c r="B21" s="30" t="s">
        <v>78</v>
      </c>
      <c r="C21" s="30" t="s">
        <v>79</v>
      </c>
      <c r="D21" s="30" t="s">
        <v>80</v>
      </c>
      <c r="E21" s="30" t="s">
        <v>81</v>
      </c>
      <c r="F21" s="31" t="s">
        <v>82</v>
      </c>
      <c r="G21" s="31" t="s">
        <v>83</v>
      </c>
      <c r="H21" s="31" t="s">
        <v>84</v>
      </c>
      <c r="I21" s="1248" t="s">
        <v>85</v>
      </c>
      <c r="J21" s="60" t="s">
        <v>86</v>
      </c>
      <c r="K21" s="32" t="s">
        <v>87</v>
      </c>
      <c r="L21" s="61"/>
      <c r="M21" s="1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23" t="s">
        <v>39</v>
      </c>
      <c r="B22" s="19"/>
      <c r="C22" s="19"/>
      <c r="D22" s="19"/>
      <c r="E22" s="19"/>
      <c r="F22" s="34" t="s">
        <v>40</v>
      </c>
      <c r="G22" s="62" t="s">
        <v>88</v>
      </c>
      <c r="H22" s="35" t="s">
        <v>42</v>
      </c>
      <c r="I22" s="1247" t="s">
        <v>89</v>
      </c>
      <c r="J22" s="35" t="s">
        <v>90</v>
      </c>
      <c r="K22" s="40" t="s">
        <v>962</v>
      </c>
      <c r="L22" s="37"/>
      <c r="M22" s="1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27" t="s">
        <v>46</v>
      </c>
      <c r="B23" s="19"/>
      <c r="C23" s="19"/>
      <c r="D23" s="19"/>
      <c r="E23" s="19"/>
      <c r="F23" s="34" t="s">
        <v>47</v>
      </c>
      <c r="G23" s="64" t="s">
        <v>43</v>
      </c>
      <c r="H23" s="39" t="s">
        <v>931</v>
      </c>
      <c r="I23" s="35" t="s">
        <v>48</v>
      </c>
      <c r="J23" s="39" t="s">
        <v>92</v>
      </c>
      <c r="K23" s="40" t="s">
        <v>93</v>
      </c>
      <c r="L23" s="37"/>
      <c r="M23" s="1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27" t="s">
        <v>53</v>
      </c>
      <c r="B24" s="19"/>
      <c r="C24" s="19"/>
      <c r="D24" s="19"/>
      <c r="E24" s="19"/>
      <c r="F24" s="38" t="s">
        <v>54</v>
      </c>
      <c r="G24" s="64" t="s">
        <v>44</v>
      </c>
      <c r="H24" s="39" t="s">
        <v>43</v>
      </c>
      <c r="I24" s="65" t="s">
        <v>94</v>
      </c>
      <c r="J24" s="39" t="s">
        <v>95</v>
      </c>
      <c r="K24" s="1767" t="s">
        <v>56</v>
      </c>
      <c r="L24" s="37"/>
      <c r="M24" s="1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 thickBot="1">
      <c r="A25" s="29" t="s">
        <v>58</v>
      </c>
      <c r="B25" s="41"/>
      <c r="C25" s="41"/>
      <c r="D25" s="41"/>
      <c r="E25" s="41"/>
      <c r="F25" s="42" t="s">
        <v>930</v>
      </c>
      <c r="G25" s="67" t="s">
        <v>95</v>
      </c>
      <c r="H25" s="44" t="s">
        <v>57</v>
      </c>
      <c r="I25" s="1768"/>
      <c r="J25" s="68" t="s">
        <v>49</v>
      </c>
      <c r="K25" s="1766" t="s">
        <v>96</v>
      </c>
      <c r="L25" s="37"/>
      <c r="M25" s="1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8" t="s">
        <v>97</v>
      </c>
      <c r="B26" s="46">
        <v>0</v>
      </c>
      <c r="C26" s="46">
        <v>0</v>
      </c>
      <c r="D26" s="46">
        <v>0</v>
      </c>
      <c r="E26" s="46">
        <v>0</v>
      </c>
      <c r="F26" s="47">
        <v>4</v>
      </c>
      <c r="G26" s="47">
        <v>4</v>
      </c>
      <c r="H26" s="47">
        <v>4</v>
      </c>
      <c r="I26" s="47">
        <v>3</v>
      </c>
      <c r="J26" s="47">
        <v>4</v>
      </c>
      <c r="K26" s="47">
        <v>4</v>
      </c>
      <c r="L26" s="37"/>
      <c r="M26" s="1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8" t="s">
        <v>98</v>
      </c>
      <c r="B27" s="46">
        <f t="shared" ref="B27:H27" si="1">COUNTA(B22:B25)</f>
        <v>0</v>
      </c>
      <c r="C27" s="46">
        <f t="shared" si="1"/>
        <v>0</v>
      </c>
      <c r="D27" s="46">
        <f t="shared" si="1"/>
        <v>0</v>
      </c>
      <c r="E27" s="46">
        <f t="shared" si="1"/>
        <v>0</v>
      </c>
      <c r="F27" s="46">
        <f t="shared" si="1"/>
        <v>4</v>
      </c>
      <c r="G27" s="46">
        <f t="shared" si="1"/>
        <v>4</v>
      </c>
      <c r="H27" s="46">
        <f t="shared" si="1"/>
        <v>4</v>
      </c>
      <c r="I27" s="46">
        <v>3</v>
      </c>
      <c r="J27" s="46">
        <v>4</v>
      </c>
      <c r="K27" s="46">
        <v>4</v>
      </c>
      <c r="L27" s="37"/>
      <c r="M27" s="1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37"/>
      <c r="M28" s="1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56" t="s">
        <v>99</v>
      </c>
      <c r="B29" s="70"/>
      <c r="C29" s="71"/>
      <c r="D29" s="71"/>
      <c r="E29" s="71"/>
      <c r="F29" s="72"/>
      <c r="G29" s="72"/>
      <c r="H29" s="73"/>
      <c r="I29" s="51" t="s">
        <v>100</v>
      </c>
      <c r="J29" s="73"/>
      <c r="K29" s="73"/>
      <c r="L29" s="37"/>
      <c r="M29" s="1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650"/>
      <c r="B30" s="74"/>
      <c r="C30" s="75"/>
      <c r="D30" s="75"/>
      <c r="E30" s="75"/>
      <c r="F30" s="76"/>
      <c r="G30" s="76"/>
      <c r="H30" s="77"/>
      <c r="I30" s="21" t="s">
        <v>101</v>
      </c>
      <c r="J30" s="77"/>
      <c r="K30" s="77"/>
      <c r="L30" s="78" t="s">
        <v>102</v>
      </c>
      <c r="M30" s="18">
        <f>I31*I38++I34*I37</f>
        <v>640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79" t="s">
        <v>103</v>
      </c>
      <c r="B31" s="80"/>
      <c r="C31" s="81"/>
      <c r="D31" s="81"/>
      <c r="E31" s="81"/>
      <c r="F31" s="82"/>
      <c r="G31" s="82"/>
      <c r="H31" s="83"/>
      <c r="I31" s="84">
        <v>50</v>
      </c>
      <c r="J31" s="83"/>
      <c r="K31" s="83"/>
      <c r="L31" s="37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85" t="s">
        <v>104</v>
      </c>
      <c r="B32" s="86"/>
      <c r="C32" s="87"/>
      <c r="D32" s="87"/>
      <c r="E32" s="87"/>
      <c r="F32" s="88"/>
      <c r="G32" s="88"/>
      <c r="H32" s="89"/>
      <c r="I32" s="90" t="s">
        <v>105</v>
      </c>
      <c r="J32" s="89"/>
      <c r="K32" s="89"/>
      <c r="L32" s="37"/>
      <c r="M32" s="1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91" t="s">
        <v>106</v>
      </c>
      <c r="B33" s="92"/>
      <c r="C33" s="93"/>
      <c r="D33" s="93"/>
      <c r="E33" s="93"/>
      <c r="F33" s="94"/>
      <c r="G33" s="94"/>
      <c r="H33" s="95"/>
      <c r="I33" s="96" t="s">
        <v>107</v>
      </c>
      <c r="J33" s="95"/>
      <c r="K33" s="95"/>
      <c r="L33" s="78"/>
      <c r="M33" s="1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23"/>
      <c r="B34" s="97"/>
      <c r="C34" s="97"/>
      <c r="D34" s="98"/>
      <c r="E34" s="98"/>
      <c r="F34" s="98"/>
      <c r="G34" s="98"/>
      <c r="H34" s="99"/>
      <c r="I34" s="100">
        <v>55</v>
      </c>
      <c r="J34" s="99" t="s">
        <v>108</v>
      </c>
      <c r="K34" s="99"/>
      <c r="L34" s="37"/>
      <c r="M34" s="1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1"/>
      <c r="B35" s="97"/>
      <c r="C35" s="97"/>
      <c r="D35" s="98"/>
      <c r="E35" s="98"/>
      <c r="F35" s="98"/>
      <c r="G35" s="98"/>
      <c r="H35" s="99"/>
      <c r="I35" s="102" t="s">
        <v>109</v>
      </c>
      <c r="J35" s="99" t="s">
        <v>110</v>
      </c>
      <c r="K35" s="99"/>
      <c r="L35" s="37"/>
      <c r="M35" s="1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1"/>
      <c r="B36" s="97"/>
      <c r="C36" s="97"/>
      <c r="D36" s="98"/>
      <c r="E36" s="98"/>
      <c r="F36" s="98"/>
      <c r="G36" s="98"/>
      <c r="H36" s="99"/>
      <c r="I36" s="103" t="s">
        <v>111</v>
      </c>
      <c r="J36" s="99"/>
      <c r="K36" s="99"/>
      <c r="L36" s="37"/>
      <c r="M36" s="1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1"/>
      <c r="B37" s="97"/>
      <c r="C37" s="97"/>
      <c r="D37" s="98"/>
      <c r="E37" s="98"/>
      <c r="F37" s="98"/>
      <c r="G37" s="98"/>
      <c r="H37" s="99"/>
      <c r="I37" s="104">
        <v>8</v>
      </c>
      <c r="J37" s="99"/>
      <c r="K37" s="99"/>
      <c r="L37" s="37"/>
      <c r="M37" s="1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5"/>
      <c r="B38" s="106"/>
      <c r="C38" s="106"/>
      <c r="D38" s="107"/>
      <c r="E38" s="107"/>
      <c r="F38" s="107"/>
      <c r="G38" s="107"/>
      <c r="H38" s="108"/>
      <c r="I38" s="109">
        <v>4</v>
      </c>
      <c r="J38" s="108"/>
      <c r="K38" s="108"/>
      <c r="L38" s="37"/>
      <c r="M38" s="1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8" t="s">
        <v>112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7">
        <v>12</v>
      </c>
      <c r="J39" s="47">
        <v>0</v>
      </c>
      <c r="K39" s="47">
        <v>0</v>
      </c>
      <c r="L39" s="37"/>
      <c r="M39" s="1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8" t="s">
        <v>113</v>
      </c>
      <c r="B40" s="46">
        <f t="shared" ref="B40:H40" si="2">COUNTA(B35:B38)</f>
        <v>0</v>
      </c>
      <c r="C40" s="46">
        <f t="shared" si="2"/>
        <v>0</v>
      </c>
      <c r="D40" s="46">
        <f t="shared" si="2"/>
        <v>0</v>
      </c>
      <c r="E40" s="46">
        <f t="shared" si="2"/>
        <v>0</v>
      </c>
      <c r="F40" s="46">
        <f t="shared" si="2"/>
        <v>0</v>
      </c>
      <c r="G40" s="46">
        <f t="shared" si="2"/>
        <v>0</v>
      </c>
      <c r="H40" s="46">
        <f t="shared" si="2"/>
        <v>0</v>
      </c>
      <c r="I40" s="69">
        <v>12</v>
      </c>
      <c r="J40" s="46">
        <v>0</v>
      </c>
      <c r="K40" s="46">
        <v>0</v>
      </c>
      <c r="L40" s="37"/>
      <c r="M40" s="1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10" t="s">
        <v>114</v>
      </c>
      <c r="B41" s="111">
        <v>0</v>
      </c>
      <c r="C41" s="111">
        <v>0</v>
      </c>
      <c r="D41" s="111">
        <v>0</v>
      </c>
      <c r="E41" s="111">
        <v>0</v>
      </c>
      <c r="F41" s="111">
        <f t="shared" ref="F41:H41" si="3">F7*F14+F19*F26</f>
        <v>520</v>
      </c>
      <c r="G41" s="111">
        <f t="shared" si="3"/>
        <v>360</v>
      </c>
      <c r="H41" s="111">
        <f t="shared" si="3"/>
        <v>480</v>
      </c>
      <c r="I41" s="111">
        <f>I7*I14+I19*I26+M30</f>
        <v>1105</v>
      </c>
      <c r="J41" s="111">
        <f t="shared" ref="J41:K41" si="4">J7*J14+J19*J26</f>
        <v>560</v>
      </c>
      <c r="K41" s="111">
        <f t="shared" si="4"/>
        <v>700</v>
      </c>
      <c r="L41" s="37"/>
      <c r="M41" s="1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 t="s">
        <v>115</v>
      </c>
      <c r="B42" s="3" t="s">
        <v>116</v>
      </c>
      <c r="C42" s="4"/>
      <c r="D42" s="5"/>
      <c r="E42" s="5"/>
      <c r="F42" s="5"/>
      <c r="G42" s="5"/>
      <c r="H42" s="5"/>
      <c r="I42" s="5"/>
      <c r="J42" s="5"/>
      <c r="K42" s="5"/>
      <c r="L42" s="37"/>
      <c r="M42" s="1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"/>
      <c r="B43" s="7" t="s">
        <v>117</v>
      </c>
      <c r="C43" s="7" t="s">
        <v>118</v>
      </c>
      <c r="D43" s="7" t="s">
        <v>119</v>
      </c>
      <c r="E43" s="7" t="s">
        <v>120</v>
      </c>
      <c r="F43" s="7" t="s">
        <v>121</v>
      </c>
      <c r="G43" s="7" t="s">
        <v>122</v>
      </c>
      <c r="H43" s="7" t="s">
        <v>123</v>
      </c>
      <c r="I43" s="7" t="s">
        <v>124</v>
      </c>
      <c r="J43" s="7" t="s">
        <v>125</v>
      </c>
      <c r="K43" s="8" t="s">
        <v>126</v>
      </c>
      <c r="L43" s="37"/>
      <c r="M43" s="1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657" t="s">
        <v>127</v>
      </c>
      <c r="B44" s="11"/>
      <c r="C44" s="11"/>
      <c r="D44" s="11"/>
      <c r="E44" s="11"/>
      <c r="F44" s="13" t="s">
        <v>128</v>
      </c>
      <c r="G44" s="13" t="s">
        <v>129</v>
      </c>
      <c r="H44" s="113" t="s">
        <v>130</v>
      </c>
      <c r="I44" s="113" t="s">
        <v>131</v>
      </c>
      <c r="J44" s="113" t="s">
        <v>132</v>
      </c>
      <c r="K44" s="114" t="s">
        <v>133</v>
      </c>
      <c r="L44" s="37"/>
      <c r="M44" s="11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658"/>
      <c r="B45" s="19"/>
      <c r="C45" s="19"/>
      <c r="D45" s="19"/>
      <c r="E45" s="19"/>
      <c r="F45" s="115" t="s">
        <v>134</v>
      </c>
      <c r="G45" s="115" t="s">
        <v>135</v>
      </c>
      <c r="H45" s="55"/>
      <c r="I45" s="55" t="s">
        <v>136</v>
      </c>
      <c r="J45" s="55"/>
      <c r="K45" s="22"/>
      <c r="L45" s="37"/>
      <c r="M45" s="1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79" t="s">
        <v>137</v>
      </c>
      <c r="B46" s="19"/>
      <c r="C46" s="19"/>
      <c r="D46" s="19"/>
      <c r="E46" s="24"/>
      <c r="F46" s="25">
        <v>60</v>
      </c>
      <c r="G46" s="25">
        <v>70</v>
      </c>
      <c r="H46" s="25">
        <v>90</v>
      </c>
      <c r="I46" s="25">
        <v>75</v>
      </c>
      <c r="J46" s="25">
        <v>75</v>
      </c>
      <c r="K46" s="116">
        <v>45</v>
      </c>
      <c r="L46" s="37"/>
      <c r="M46" s="117">
        <f>F46*F53+G46*G53+H46*H53+I46*I53+J46*J53+K46*K53</f>
        <v>1465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85" t="s">
        <v>138</v>
      </c>
      <c r="B47" s="19"/>
      <c r="C47" s="19"/>
      <c r="D47" s="19"/>
      <c r="E47" s="19"/>
      <c r="F47" s="25" t="s">
        <v>139</v>
      </c>
      <c r="G47" s="25" t="s">
        <v>139</v>
      </c>
      <c r="H47" s="25" t="s">
        <v>139</v>
      </c>
      <c r="I47" s="57" t="s">
        <v>30</v>
      </c>
      <c r="J47" s="57" t="s">
        <v>30</v>
      </c>
      <c r="K47" s="26" t="s">
        <v>30</v>
      </c>
      <c r="L47" s="37"/>
      <c r="M47" s="1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9" t="s">
        <v>140</v>
      </c>
      <c r="B48" s="30" t="s">
        <v>141</v>
      </c>
      <c r="C48" s="30" t="s">
        <v>142</v>
      </c>
      <c r="D48" s="30" t="s">
        <v>143</v>
      </c>
      <c r="E48" s="30" t="s">
        <v>144</v>
      </c>
      <c r="F48" s="31" t="s">
        <v>145</v>
      </c>
      <c r="G48" s="31" t="s">
        <v>146</v>
      </c>
      <c r="H48" s="31" t="s">
        <v>147</v>
      </c>
      <c r="I48" s="60" t="s">
        <v>148</v>
      </c>
      <c r="J48" s="60" t="s">
        <v>148</v>
      </c>
      <c r="K48" s="32" t="s">
        <v>149</v>
      </c>
      <c r="L48" s="37"/>
      <c r="M48" s="1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79" t="s">
        <v>150</v>
      </c>
      <c r="B49" s="118"/>
      <c r="C49" s="118"/>
      <c r="D49" s="118"/>
      <c r="E49" s="19"/>
      <c r="F49" s="62" t="s">
        <v>931</v>
      </c>
      <c r="G49" s="119" t="s">
        <v>152</v>
      </c>
      <c r="H49" s="120" t="s">
        <v>153</v>
      </c>
      <c r="I49" s="121" t="s">
        <v>154</v>
      </c>
      <c r="J49" s="121" t="s">
        <v>155</v>
      </c>
      <c r="K49" s="122" t="s">
        <v>156</v>
      </c>
      <c r="L49" s="17"/>
      <c r="M49" s="1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23" t="s">
        <v>157</v>
      </c>
      <c r="B50" s="19"/>
      <c r="C50" s="19"/>
      <c r="D50" s="19"/>
      <c r="E50" s="19"/>
      <c r="F50" s="124" t="s">
        <v>158</v>
      </c>
      <c r="G50" s="125" t="s">
        <v>60</v>
      </c>
      <c r="H50" s="63" t="s">
        <v>159</v>
      </c>
      <c r="I50" s="126" t="s">
        <v>48</v>
      </c>
      <c r="J50" s="125" t="s">
        <v>48</v>
      </c>
      <c r="K50" s="127" t="s">
        <v>94</v>
      </c>
      <c r="L50" s="17"/>
      <c r="M50" s="11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23" t="s">
        <v>160</v>
      </c>
      <c r="B51" s="19"/>
      <c r="C51" s="19"/>
      <c r="D51" s="19"/>
      <c r="E51" s="19"/>
      <c r="F51" s="124" t="s">
        <v>161</v>
      </c>
      <c r="G51" s="125" t="s">
        <v>932</v>
      </c>
      <c r="H51" s="63" t="s">
        <v>163</v>
      </c>
      <c r="I51" s="126" t="s">
        <v>94</v>
      </c>
      <c r="J51" s="125" t="s">
        <v>55</v>
      </c>
      <c r="K51" s="127" t="s">
        <v>55</v>
      </c>
      <c r="L51" s="17" t="s">
        <v>164</v>
      </c>
      <c r="M51" s="11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28" t="s">
        <v>165</v>
      </c>
      <c r="B52" s="41"/>
      <c r="C52" s="41"/>
      <c r="D52" s="41"/>
      <c r="E52" s="41"/>
      <c r="F52" s="129" t="s">
        <v>166</v>
      </c>
      <c r="G52" s="130" t="s">
        <v>167</v>
      </c>
      <c r="H52" s="131" t="s">
        <v>168</v>
      </c>
      <c r="I52" s="132"/>
      <c r="J52" s="132"/>
      <c r="K52" s="133"/>
      <c r="L52" s="17"/>
      <c r="M52" s="11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8" t="s">
        <v>169</v>
      </c>
      <c r="B53" s="46">
        <v>0</v>
      </c>
      <c r="C53" s="46">
        <v>0</v>
      </c>
      <c r="D53" s="46">
        <v>0</v>
      </c>
      <c r="E53" s="46">
        <v>0</v>
      </c>
      <c r="F53" s="47">
        <v>4</v>
      </c>
      <c r="G53" s="47">
        <v>4</v>
      </c>
      <c r="H53" s="47">
        <v>4</v>
      </c>
      <c r="I53" s="47">
        <v>3</v>
      </c>
      <c r="J53" s="47">
        <v>3</v>
      </c>
      <c r="K53" s="47">
        <v>3</v>
      </c>
      <c r="L53" s="17"/>
      <c r="M53" s="1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8" t="s">
        <v>170</v>
      </c>
      <c r="B54" s="46">
        <f t="shared" ref="B54:K54" si="5">COUNTA(B49:B52)</f>
        <v>0</v>
      </c>
      <c r="C54" s="46">
        <f t="shared" si="5"/>
        <v>0</v>
      </c>
      <c r="D54" s="46">
        <f t="shared" si="5"/>
        <v>0</v>
      </c>
      <c r="E54" s="46">
        <f t="shared" si="5"/>
        <v>0</v>
      </c>
      <c r="F54" s="46">
        <f t="shared" si="5"/>
        <v>4</v>
      </c>
      <c r="G54" s="46">
        <f t="shared" si="5"/>
        <v>4</v>
      </c>
      <c r="H54" s="46">
        <f t="shared" si="5"/>
        <v>4</v>
      </c>
      <c r="I54" s="46">
        <f t="shared" si="5"/>
        <v>3</v>
      </c>
      <c r="J54" s="46">
        <f t="shared" si="5"/>
        <v>3</v>
      </c>
      <c r="K54" s="46">
        <f t="shared" si="5"/>
        <v>3</v>
      </c>
      <c r="L54" s="17"/>
      <c r="M54" s="1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"/>
      <c r="M55" s="1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656" t="s">
        <v>171</v>
      </c>
      <c r="B56" s="49"/>
      <c r="C56" s="49"/>
      <c r="D56" s="49"/>
      <c r="E56" s="11"/>
      <c r="F56" s="134" t="s">
        <v>172</v>
      </c>
      <c r="G56" s="134" t="s">
        <v>173</v>
      </c>
      <c r="H56" s="52" t="s">
        <v>174</v>
      </c>
      <c r="I56" s="135" t="s">
        <v>175</v>
      </c>
      <c r="J56" s="52" t="s">
        <v>176</v>
      </c>
      <c r="K56" s="1662" t="s">
        <v>69</v>
      </c>
      <c r="L56" s="54"/>
      <c r="M56" s="1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2.25" customHeight="1">
      <c r="A57" s="1650"/>
      <c r="B57" s="19"/>
      <c r="C57" s="19"/>
      <c r="D57" s="19"/>
      <c r="E57" s="19"/>
      <c r="F57" s="21" t="s">
        <v>177</v>
      </c>
      <c r="G57" s="20" t="s">
        <v>178</v>
      </c>
      <c r="H57" s="136"/>
      <c r="I57" s="55" t="s">
        <v>179</v>
      </c>
      <c r="J57" s="55"/>
      <c r="K57" s="1663"/>
      <c r="L57" s="37"/>
      <c r="M57" s="1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3" t="s">
        <v>180</v>
      </c>
      <c r="B58" s="19"/>
      <c r="C58" s="19"/>
      <c r="D58" s="19"/>
      <c r="E58" s="24"/>
      <c r="F58" s="25">
        <v>75</v>
      </c>
      <c r="G58" s="25">
        <v>60</v>
      </c>
      <c r="H58" s="57">
        <v>55</v>
      </c>
      <c r="I58" s="57">
        <v>75</v>
      </c>
      <c r="J58" s="57">
        <v>30</v>
      </c>
      <c r="K58" s="26">
        <v>100</v>
      </c>
      <c r="L58" s="37"/>
      <c r="M58" s="10">
        <f>F58*F65+G58*G65+H58*H65+J58*J65+K58*K65+I58*I65</f>
        <v>1450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37" t="s">
        <v>181</v>
      </c>
      <c r="B59" s="19"/>
      <c r="C59" s="19"/>
      <c r="D59" s="19"/>
      <c r="E59" s="19"/>
      <c r="F59" s="25" t="s">
        <v>139</v>
      </c>
      <c r="G59" s="25" t="s">
        <v>139</v>
      </c>
      <c r="H59" s="25" t="s">
        <v>139</v>
      </c>
      <c r="I59" s="25" t="s">
        <v>139</v>
      </c>
      <c r="J59" s="57" t="s">
        <v>30</v>
      </c>
      <c r="K59" s="26" t="s">
        <v>30</v>
      </c>
      <c r="L59" s="61"/>
      <c r="M59" s="1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9" t="s">
        <v>182</v>
      </c>
      <c r="B60" s="30" t="s">
        <v>183</v>
      </c>
      <c r="C60" s="30" t="s">
        <v>184</v>
      </c>
      <c r="D60" s="30" t="s">
        <v>185</v>
      </c>
      <c r="E60" s="30" t="s">
        <v>186</v>
      </c>
      <c r="F60" s="31" t="s">
        <v>187</v>
      </c>
      <c r="G60" s="31" t="s">
        <v>188</v>
      </c>
      <c r="H60" s="31" t="s">
        <v>189</v>
      </c>
      <c r="I60" s="31" t="s">
        <v>190</v>
      </c>
      <c r="J60" s="31" t="s">
        <v>191</v>
      </c>
      <c r="K60" s="32" t="s">
        <v>192</v>
      </c>
      <c r="L60" s="61"/>
      <c r="M60" s="1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79" t="s">
        <v>150</v>
      </c>
      <c r="B61" s="19"/>
      <c r="C61" s="19"/>
      <c r="D61" s="19"/>
      <c r="E61" s="19"/>
      <c r="F61" s="34" t="s">
        <v>50</v>
      </c>
      <c r="G61" s="34" t="s">
        <v>54</v>
      </c>
      <c r="H61" s="35" t="s">
        <v>88</v>
      </c>
      <c r="I61" s="35" t="s">
        <v>163</v>
      </c>
      <c r="J61" s="35" t="s">
        <v>193</v>
      </c>
      <c r="K61" s="40" t="s">
        <v>193</v>
      </c>
      <c r="L61" s="37"/>
      <c r="M61" s="1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23" t="s">
        <v>157</v>
      </c>
      <c r="B62" s="19"/>
      <c r="C62" s="19"/>
      <c r="D62" s="19"/>
      <c r="E62" s="19"/>
      <c r="F62" s="38" t="s">
        <v>158</v>
      </c>
      <c r="G62" s="38" t="s">
        <v>60</v>
      </c>
      <c r="H62" s="39" t="s">
        <v>166</v>
      </c>
      <c r="I62" s="35" t="s">
        <v>933</v>
      </c>
      <c r="J62" s="125" t="s">
        <v>934</v>
      </c>
      <c r="K62" s="40" t="s">
        <v>94</v>
      </c>
      <c r="L62" s="37"/>
      <c r="M62" s="1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23" t="s">
        <v>160</v>
      </c>
      <c r="B63" s="19"/>
      <c r="C63" s="19"/>
      <c r="D63" s="19"/>
      <c r="E63" s="19"/>
      <c r="F63" s="38" t="s">
        <v>161</v>
      </c>
      <c r="G63" s="38" t="s">
        <v>57</v>
      </c>
      <c r="H63" s="39" t="s">
        <v>56</v>
      </c>
      <c r="I63" s="39" t="s">
        <v>56</v>
      </c>
      <c r="J63" s="125" t="s">
        <v>55</v>
      </c>
      <c r="K63" s="40" t="s">
        <v>55</v>
      </c>
      <c r="L63" s="37"/>
      <c r="M63" s="1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28" t="s">
        <v>165</v>
      </c>
      <c r="B64" s="41"/>
      <c r="C64" s="41"/>
      <c r="D64" s="41"/>
      <c r="E64" s="41"/>
      <c r="F64" s="42" t="s">
        <v>166</v>
      </c>
      <c r="G64" s="44" t="s">
        <v>196</v>
      </c>
      <c r="H64" s="44" t="s">
        <v>168</v>
      </c>
      <c r="I64" s="42" t="s">
        <v>151</v>
      </c>
      <c r="J64" s="132"/>
      <c r="K64" s="138"/>
      <c r="L64" s="37"/>
      <c r="M64" s="1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8" t="s">
        <v>197</v>
      </c>
      <c r="B65" s="46">
        <v>0</v>
      </c>
      <c r="C65" s="46">
        <v>0</v>
      </c>
      <c r="D65" s="46">
        <v>0</v>
      </c>
      <c r="E65" s="46">
        <v>0</v>
      </c>
      <c r="F65" s="47">
        <v>4</v>
      </c>
      <c r="G65" s="47">
        <v>4</v>
      </c>
      <c r="H65" s="47">
        <v>4</v>
      </c>
      <c r="I65" s="47">
        <v>4</v>
      </c>
      <c r="J65" s="47">
        <v>3</v>
      </c>
      <c r="K65" s="47">
        <v>3</v>
      </c>
      <c r="L65" s="37"/>
      <c r="M65" s="1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8" t="s">
        <v>198</v>
      </c>
      <c r="B66" s="46">
        <f t="shared" ref="B66:J66" si="6">COUNTA(B61:B64)</f>
        <v>0</v>
      </c>
      <c r="C66" s="46">
        <f t="shared" si="6"/>
        <v>0</v>
      </c>
      <c r="D66" s="46">
        <f t="shared" si="6"/>
        <v>0</v>
      </c>
      <c r="E66" s="46">
        <f t="shared" si="6"/>
        <v>0</v>
      </c>
      <c r="F66" s="46">
        <f t="shared" si="6"/>
        <v>4</v>
      </c>
      <c r="G66" s="46">
        <f t="shared" si="6"/>
        <v>4</v>
      </c>
      <c r="H66" s="46">
        <f t="shared" si="6"/>
        <v>4</v>
      </c>
      <c r="I66" s="46">
        <f t="shared" si="6"/>
        <v>4</v>
      </c>
      <c r="J66" s="46">
        <f t="shared" si="6"/>
        <v>3</v>
      </c>
      <c r="K66" s="46">
        <v>3</v>
      </c>
      <c r="L66" s="37"/>
      <c r="M66" s="1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8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37"/>
      <c r="M67" s="1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656" t="s">
        <v>199</v>
      </c>
      <c r="B68" s="70"/>
      <c r="C68" s="71"/>
      <c r="D68" s="71"/>
      <c r="E68" s="71"/>
      <c r="F68" s="72"/>
      <c r="G68" s="72"/>
      <c r="H68" s="73"/>
      <c r="I68" s="73"/>
      <c r="J68" s="51" t="s">
        <v>200</v>
      </c>
      <c r="K68" s="1664" t="s">
        <v>201</v>
      </c>
      <c r="L68" s="37"/>
      <c r="M68" s="1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650"/>
      <c r="B69" s="74"/>
      <c r="C69" s="75"/>
      <c r="D69" s="75"/>
      <c r="E69" s="75"/>
      <c r="F69" s="76"/>
      <c r="G69" s="76"/>
      <c r="H69" s="77"/>
      <c r="I69" s="77"/>
      <c r="J69" s="21" t="s">
        <v>202</v>
      </c>
      <c r="K69" s="1663"/>
      <c r="L69" s="78" t="s">
        <v>102</v>
      </c>
      <c r="M69" s="18">
        <f>K70*K77+K73*K76</f>
        <v>740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79" t="s">
        <v>203</v>
      </c>
      <c r="B70" s="80"/>
      <c r="C70" s="81"/>
      <c r="D70" s="81"/>
      <c r="E70" s="81"/>
      <c r="F70" s="82"/>
      <c r="G70" s="82"/>
      <c r="H70" s="83"/>
      <c r="I70" s="83"/>
      <c r="J70" s="84">
        <v>50</v>
      </c>
      <c r="K70" s="26">
        <v>60</v>
      </c>
      <c r="L70" s="78" t="s">
        <v>204</v>
      </c>
      <c r="M70" s="18">
        <f>J70*J77+J73*J76</f>
        <v>370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85" t="s">
        <v>205</v>
      </c>
      <c r="B71" s="86"/>
      <c r="C71" s="87"/>
      <c r="D71" s="87"/>
      <c r="E71" s="87"/>
      <c r="F71" s="88"/>
      <c r="G71" s="88"/>
      <c r="H71" s="89"/>
      <c r="I71" s="89"/>
      <c r="J71" s="90" t="s">
        <v>206</v>
      </c>
      <c r="K71" s="26" t="s">
        <v>206</v>
      </c>
      <c r="L71" s="37"/>
      <c r="M71" s="1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91" t="s">
        <v>207</v>
      </c>
      <c r="B72" s="92"/>
      <c r="C72" s="93"/>
      <c r="D72" s="93"/>
      <c r="E72" s="93"/>
      <c r="F72" s="94"/>
      <c r="G72" s="94"/>
      <c r="H72" s="95"/>
      <c r="I72" s="95"/>
      <c r="J72" s="31" t="s">
        <v>208</v>
      </c>
      <c r="K72" s="139" t="s">
        <v>209</v>
      </c>
      <c r="L72" s="78"/>
      <c r="M72" s="1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23" t="s">
        <v>210</v>
      </c>
      <c r="B73" s="97"/>
      <c r="C73" s="97"/>
      <c r="D73" s="98"/>
      <c r="E73" s="98"/>
      <c r="F73" s="98"/>
      <c r="G73" s="98"/>
      <c r="H73" s="99"/>
      <c r="I73" s="99" t="s">
        <v>955</v>
      </c>
      <c r="J73" s="100">
        <v>55</v>
      </c>
      <c r="K73" s="140">
        <v>70</v>
      </c>
      <c r="L73" s="99" t="s">
        <v>953</v>
      </c>
      <c r="M73" s="1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01" t="s">
        <v>211</v>
      </c>
      <c r="B74" s="97"/>
      <c r="C74" s="97"/>
      <c r="D74" s="98"/>
      <c r="E74" s="98"/>
      <c r="F74" s="98"/>
      <c r="G74" s="98"/>
      <c r="H74" s="99"/>
      <c r="I74" s="99" t="s">
        <v>956</v>
      </c>
      <c r="J74" s="102" t="s">
        <v>212</v>
      </c>
      <c r="K74" s="141" t="s">
        <v>212</v>
      </c>
      <c r="L74" s="99" t="s">
        <v>954</v>
      </c>
      <c r="M74" s="1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01" t="s">
        <v>213</v>
      </c>
      <c r="B75" s="97"/>
      <c r="C75" s="97"/>
      <c r="D75" s="98"/>
      <c r="E75" s="98"/>
      <c r="F75" s="98"/>
      <c r="G75" s="98"/>
      <c r="H75" s="99"/>
      <c r="I75" s="99"/>
      <c r="J75" s="103" t="s">
        <v>214</v>
      </c>
      <c r="K75" s="141" t="s">
        <v>215</v>
      </c>
      <c r="L75" s="37"/>
      <c r="M75" s="1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01" t="s">
        <v>216</v>
      </c>
      <c r="B76" s="97"/>
      <c r="C76" s="97"/>
      <c r="D76" s="98"/>
      <c r="E76" s="98"/>
      <c r="F76" s="98"/>
      <c r="G76" s="98"/>
      <c r="H76" s="99"/>
      <c r="I76" s="99"/>
      <c r="J76" s="104">
        <v>4</v>
      </c>
      <c r="K76" s="142">
        <v>8</v>
      </c>
      <c r="L76" s="37"/>
      <c r="M76" s="1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05" t="s">
        <v>217</v>
      </c>
      <c r="B77" s="106"/>
      <c r="C77" s="106"/>
      <c r="D77" s="107"/>
      <c r="E77" s="107"/>
      <c r="F77" s="107"/>
      <c r="G77" s="107"/>
      <c r="H77" s="108"/>
      <c r="I77" s="108"/>
      <c r="J77" s="109">
        <v>3</v>
      </c>
      <c r="K77" s="143">
        <v>3</v>
      </c>
      <c r="L77" s="37"/>
      <c r="M77" s="1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8" t="s">
        <v>218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7">
        <v>7</v>
      </c>
      <c r="K78" s="47">
        <v>11</v>
      </c>
      <c r="L78" s="37"/>
      <c r="M78" s="1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8" t="s">
        <v>219</v>
      </c>
      <c r="B79" s="46">
        <f t="shared" ref="B79:I79" si="7">COUNTA(B74:B77)</f>
        <v>0</v>
      </c>
      <c r="C79" s="46">
        <f t="shared" si="7"/>
        <v>0</v>
      </c>
      <c r="D79" s="46">
        <f t="shared" si="7"/>
        <v>0</v>
      </c>
      <c r="E79" s="46">
        <f t="shared" si="7"/>
        <v>0</v>
      </c>
      <c r="F79" s="46">
        <f t="shared" si="7"/>
        <v>0</v>
      </c>
      <c r="G79" s="46">
        <f t="shared" si="7"/>
        <v>0</v>
      </c>
      <c r="H79" s="46">
        <f t="shared" si="7"/>
        <v>0</v>
      </c>
      <c r="I79" s="46">
        <f t="shared" si="7"/>
        <v>1</v>
      </c>
      <c r="J79" s="46">
        <v>7</v>
      </c>
      <c r="K79" s="46">
        <v>11</v>
      </c>
      <c r="L79" s="37"/>
      <c r="M79" s="1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10" t="s">
        <v>220</v>
      </c>
      <c r="B80" s="111">
        <v>0</v>
      </c>
      <c r="C80" s="111">
        <v>0</v>
      </c>
      <c r="D80" s="111">
        <v>0</v>
      </c>
      <c r="E80" s="111">
        <v>0</v>
      </c>
      <c r="F80" s="111">
        <f t="shared" ref="F80:I80" si="8">F46*F53+F58*F65</f>
        <v>540</v>
      </c>
      <c r="G80" s="111">
        <f t="shared" si="8"/>
        <v>520</v>
      </c>
      <c r="H80" s="111">
        <f t="shared" si="8"/>
        <v>580</v>
      </c>
      <c r="I80" s="111">
        <f t="shared" si="8"/>
        <v>525</v>
      </c>
      <c r="J80" s="111">
        <f>J46*J53+J58*J65+M70</f>
        <v>685</v>
      </c>
      <c r="K80" s="111">
        <f>K46*K53+K58*K65+M69</f>
        <v>1175</v>
      </c>
      <c r="L80" s="37"/>
      <c r="M80" s="1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44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37"/>
      <c r="M81" s="1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2" t="s">
        <v>221</v>
      </c>
      <c r="B82" s="3" t="s">
        <v>222</v>
      </c>
      <c r="C82" s="4"/>
      <c r="D82" s="5"/>
      <c r="E82" s="5"/>
      <c r="F82" s="5"/>
      <c r="G82" s="5"/>
      <c r="H82" s="5"/>
      <c r="I82" s="5"/>
      <c r="J82" s="5"/>
      <c r="K82" s="5"/>
      <c r="L82" s="37"/>
      <c r="M82" s="1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"/>
      <c r="B83" s="7" t="s">
        <v>223</v>
      </c>
      <c r="C83" s="7" t="s">
        <v>224</v>
      </c>
      <c r="D83" s="7" t="s">
        <v>225</v>
      </c>
      <c r="E83" s="7" t="s">
        <v>226</v>
      </c>
      <c r="F83" s="7" t="s">
        <v>227</v>
      </c>
      <c r="G83" s="7" t="s">
        <v>228</v>
      </c>
      <c r="H83" s="7" t="s">
        <v>229</v>
      </c>
      <c r="I83" s="7" t="s">
        <v>230</v>
      </c>
      <c r="J83" s="7" t="s">
        <v>231</v>
      </c>
      <c r="K83" s="8" t="s">
        <v>232</v>
      </c>
      <c r="L83" s="37"/>
      <c r="M83" s="1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657" t="s">
        <v>233</v>
      </c>
      <c r="B84" s="1659" t="s">
        <v>234</v>
      </c>
      <c r="C84" s="13" t="s">
        <v>235</v>
      </c>
      <c r="D84" s="1659" t="s">
        <v>236</v>
      </c>
      <c r="E84" s="13" t="s">
        <v>237</v>
      </c>
      <c r="F84" s="13" t="s">
        <v>237</v>
      </c>
      <c r="G84" s="146" t="s">
        <v>238</v>
      </c>
      <c r="H84" s="12" t="s">
        <v>239</v>
      </c>
      <c r="I84" s="147" t="s">
        <v>240</v>
      </c>
      <c r="J84" s="148" t="s">
        <v>241</v>
      </c>
      <c r="K84" s="149" t="s">
        <v>242</v>
      </c>
      <c r="L84" s="37"/>
      <c r="M84" s="1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658"/>
      <c r="B85" s="1660"/>
      <c r="C85" s="150" t="s">
        <v>243</v>
      </c>
      <c r="D85" s="1660"/>
      <c r="E85" s="151" t="s">
        <v>244</v>
      </c>
      <c r="F85" s="152" t="s">
        <v>245</v>
      </c>
      <c r="G85" s="152"/>
      <c r="H85" s="12" t="s">
        <v>22</v>
      </c>
      <c r="I85" s="153"/>
      <c r="J85" s="154"/>
      <c r="K85" s="155"/>
      <c r="L85" s="37"/>
      <c r="M85" s="1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79" t="s">
        <v>246</v>
      </c>
      <c r="B86" s="25">
        <v>75</v>
      </c>
      <c r="C86" s="25">
        <v>60</v>
      </c>
      <c r="D86" s="25">
        <v>90</v>
      </c>
      <c r="E86" s="25">
        <v>75</v>
      </c>
      <c r="F86" s="25">
        <v>40</v>
      </c>
      <c r="G86" s="25">
        <v>45</v>
      </c>
      <c r="H86" s="57">
        <v>90</v>
      </c>
      <c r="I86" s="57">
        <v>60</v>
      </c>
      <c r="J86" s="57">
        <v>45</v>
      </c>
      <c r="K86" s="26">
        <v>60</v>
      </c>
      <c r="L86" s="37"/>
      <c r="M86" s="10">
        <f>D86*D94+E86*E94+F86*F94+G86*G94+H86*H94+I86*I94+J86*J94+K86*K94+B86*B94+C86*C94</f>
        <v>3110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85" t="s">
        <v>247</v>
      </c>
      <c r="B87" s="156" t="s">
        <v>248</v>
      </c>
      <c r="C87" s="156" t="s">
        <v>248</v>
      </c>
      <c r="D87" s="156" t="s">
        <v>248</v>
      </c>
      <c r="E87" s="156" t="s">
        <v>248</v>
      </c>
      <c r="F87" s="156" t="s">
        <v>248</v>
      </c>
      <c r="G87" s="156" t="s">
        <v>248</v>
      </c>
      <c r="H87" s="156" t="s">
        <v>30</v>
      </c>
      <c r="I87" s="156" t="s">
        <v>248</v>
      </c>
      <c r="J87" s="156" t="s">
        <v>248</v>
      </c>
      <c r="K87" s="157" t="s">
        <v>248</v>
      </c>
      <c r="L87" s="37"/>
      <c r="M87" s="1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91" t="s">
        <v>249</v>
      </c>
      <c r="B88" s="158" t="s">
        <v>148</v>
      </c>
      <c r="C88" s="158" t="s">
        <v>250</v>
      </c>
      <c r="D88" s="158" t="s">
        <v>251</v>
      </c>
      <c r="E88" s="158" t="s">
        <v>252</v>
      </c>
      <c r="F88" s="158" t="s">
        <v>253</v>
      </c>
      <c r="G88" s="158" t="s">
        <v>254</v>
      </c>
      <c r="H88" s="158" t="s">
        <v>251</v>
      </c>
      <c r="I88" s="158" t="s">
        <v>250</v>
      </c>
      <c r="J88" s="158" t="s">
        <v>254</v>
      </c>
      <c r="K88" s="139" t="s">
        <v>250</v>
      </c>
      <c r="L88" s="37"/>
      <c r="M88" s="1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23" t="s">
        <v>210</v>
      </c>
      <c r="B89" s="119" t="s">
        <v>95</v>
      </c>
      <c r="C89" s="119" t="s">
        <v>940</v>
      </c>
      <c r="D89" s="119" t="s">
        <v>54</v>
      </c>
      <c r="E89" s="34" t="s">
        <v>90</v>
      </c>
      <c r="F89" s="34" t="s">
        <v>256</v>
      </c>
      <c r="G89" s="34" t="s">
        <v>40</v>
      </c>
      <c r="H89" s="35" t="s">
        <v>257</v>
      </c>
      <c r="I89" s="35" t="s">
        <v>40</v>
      </c>
      <c r="J89" s="35" t="s">
        <v>935</v>
      </c>
      <c r="K89" s="36" t="s">
        <v>152</v>
      </c>
      <c r="L89" s="37"/>
      <c r="M89" s="1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01" t="s">
        <v>211</v>
      </c>
      <c r="B90" s="159" t="s">
        <v>49</v>
      </c>
      <c r="C90" s="159" t="s">
        <v>259</v>
      </c>
      <c r="D90" s="159" t="s">
        <v>935</v>
      </c>
      <c r="E90" s="38" t="s">
        <v>51</v>
      </c>
      <c r="F90" s="38" t="s">
        <v>42</v>
      </c>
      <c r="G90" s="38" t="s">
        <v>938</v>
      </c>
      <c r="H90" s="39" t="s">
        <v>48</v>
      </c>
      <c r="I90" s="39" t="s">
        <v>152</v>
      </c>
      <c r="J90" s="39" t="s">
        <v>260</v>
      </c>
      <c r="K90" s="40" t="s">
        <v>261</v>
      </c>
      <c r="L90" s="37"/>
      <c r="M90" s="1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01" t="s">
        <v>213</v>
      </c>
      <c r="B91" s="159" t="s">
        <v>60</v>
      </c>
      <c r="C91" s="159" t="s">
        <v>90</v>
      </c>
      <c r="D91" s="159" t="s">
        <v>158</v>
      </c>
      <c r="E91" s="38" t="s">
        <v>92</v>
      </c>
      <c r="F91" s="38" t="s">
        <v>163</v>
      </c>
      <c r="G91" s="38" t="s">
        <v>939</v>
      </c>
      <c r="H91" s="39" t="s">
        <v>94</v>
      </c>
      <c r="I91" s="39" t="s">
        <v>261</v>
      </c>
      <c r="J91" s="39" t="s">
        <v>936</v>
      </c>
      <c r="K91" s="40" t="s">
        <v>260</v>
      </c>
      <c r="L91" s="37"/>
      <c r="M91" s="1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01" t="s">
        <v>216</v>
      </c>
      <c r="B92" s="159" t="s">
        <v>195</v>
      </c>
      <c r="C92" s="159" t="s">
        <v>153</v>
      </c>
      <c r="D92" s="159" t="s">
        <v>95</v>
      </c>
      <c r="E92" s="38" t="s">
        <v>52</v>
      </c>
      <c r="F92" s="38" t="s">
        <v>196</v>
      </c>
      <c r="G92" s="38" t="s">
        <v>194</v>
      </c>
      <c r="H92" s="39" t="s">
        <v>55</v>
      </c>
      <c r="I92" s="39" t="s">
        <v>195</v>
      </c>
      <c r="J92" s="39" t="s">
        <v>163</v>
      </c>
      <c r="K92" s="40" t="s">
        <v>937</v>
      </c>
      <c r="L92" s="37"/>
      <c r="M92" s="1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05" t="s">
        <v>217</v>
      </c>
      <c r="B93" s="130" t="s">
        <v>262</v>
      </c>
      <c r="C93" s="130" t="s">
        <v>159</v>
      </c>
      <c r="D93" s="130" t="s">
        <v>151</v>
      </c>
      <c r="E93" s="42" t="s">
        <v>262</v>
      </c>
      <c r="F93" s="42" t="s">
        <v>95</v>
      </c>
      <c r="G93" s="130" t="s">
        <v>91</v>
      </c>
      <c r="H93" s="132"/>
      <c r="I93" s="160" t="s">
        <v>262</v>
      </c>
      <c r="J93" s="160" t="s">
        <v>54</v>
      </c>
      <c r="K93" s="66" t="s">
        <v>92</v>
      </c>
      <c r="L93" s="37"/>
      <c r="M93" s="1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8" t="s">
        <v>263</v>
      </c>
      <c r="B94" s="46">
        <v>5</v>
      </c>
      <c r="C94" s="46">
        <v>5</v>
      </c>
      <c r="D94" s="46">
        <v>5</v>
      </c>
      <c r="E94" s="46">
        <v>5</v>
      </c>
      <c r="F94" s="47">
        <v>5</v>
      </c>
      <c r="G94" s="47">
        <v>5</v>
      </c>
      <c r="H94" s="47">
        <v>4</v>
      </c>
      <c r="I94" s="47">
        <v>5</v>
      </c>
      <c r="J94" s="47">
        <v>5</v>
      </c>
      <c r="K94" s="47">
        <v>5</v>
      </c>
      <c r="L94" s="37"/>
      <c r="M94" s="1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8" t="s">
        <v>264</v>
      </c>
      <c r="B95" s="46">
        <f t="shared" ref="B95:K95" si="9">COUNTA(B89:B93)</f>
        <v>5</v>
      </c>
      <c r="C95" s="46">
        <f t="shared" si="9"/>
        <v>5</v>
      </c>
      <c r="D95" s="46">
        <f t="shared" si="9"/>
        <v>5</v>
      </c>
      <c r="E95" s="46">
        <f t="shared" si="9"/>
        <v>5</v>
      </c>
      <c r="F95" s="46">
        <f t="shared" si="9"/>
        <v>5</v>
      </c>
      <c r="G95" s="46">
        <f t="shared" si="9"/>
        <v>5</v>
      </c>
      <c r="H95" s="46">
        <f t="shared" si="9"/>
        <v>4</v>
      </c>
      <c r="I95" s="46">
        <f t="shared" si="9"/>
        <v>5</v>
      </c>
      <c r="J95" s="46">
        <f t="shared" si="9"/>
        <v>5</v>
      </c>
      <c r="K95" s="46">
        <f t="shared" si="9"/>
        <v>5</v>
      </c>
      <c r="L95" s="37"/>
      <c r="M95" s="1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61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37"/>
      <c r="M96" s="1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661" t="s">
        <v>265</v>
      </c>
      <c r="B97" s="1659" t="s">
        <v>266</v>
      </c>
      <c r="C97" s="1659" t="s">
        <v>267</v>
      </c>
      <c r="D97" s="162" t="s">
        <v>268</v>
      </c>
      <c r="E97" s="134" t="s">
        <v>237</v>
      </c>
      <c r="F97" s="1655" t="s">
        <v>269</v>
      </c>
      <c r="G97" s="1647" t="s">
        <v>270</v>
      </c>
      <c r="H97" s="50" t="s">
        <v>271</v>
      </c>
      <c r="I97" s="162" t="s">
        <v>272</v>
      </c>
      <c r="J97" s="162" t="s">
        <v>273</v>
      </c>
      <c r="K97" s="163" t="s">
        <v>274</v>
      </c>
      <c r="L97" s="37"/>
      <c r="M97" s="1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658"/>
      <c r="B98" s="1660"/>
      <c r="C98" s="1660"/>
      <c r="D98" s="21"/>
      <c r="E98" s="164" t="s">
        <v>275</v>
      </c>
      <c r="F98" s="1644"/>
      <c r="G98" s="1644"/>
      <c r="H98" s="165" t="s">
        <v>276</v>
      </c>
      <c r="I98" s="21"/>
      <c r="J98" s="21"/>
      <c r="K98" s="166"/>
      <c r="L98" s="61"/>
      <c r="M98" s="1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79" t="s">
        <v>277</v>
      </c>
      <c r="B99" s="25">
        <v>75</v>
      </c>
      <c r="C99" s="25">
        <v>70</v>
      </c>
      <c r="D99" s="25">
        <v>60</v>
      </c>
      <c r="E99" s="25">
        <v>30</v>
      </c>
      <c r="F99" s="25">
        <v>70</v>
      </c>
      <c r="G99" s="25">
        <v>45</v>
      </c>
      <c r="H99" s="57">
        <v>25</v>
      </c>
      <c r="I99" s="57">
        <v>45</v>
      </c>
      <c r="J99" s="57">
        <v>60</v>
      </c>
      <c r="K99" s="26">
        <v>45</v>
      </c>
      <c r="L99" s="37"/>
      <c r="M99" s="10">
        <f>D99*D107+E99*E107+F99*F107+H99*H107+I99*I107+J99*J107+K99*K107+B99*B107+C99*C107+G99*G107</f>
        <v>2600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85" t="s">
        <v>278</v>
      </c>
      <c r="B100" s="156" t="s">
        <v>248</v>
      </c>
      <c r="C100" s="156" t="s">
        <v>248</v>
      </c>
      <c r="D100" s="156" t="s">
        <v>248</v>
      </c>
      <c r="E100" s="156" t="s">
        <v>248</v>
      </c>
      <c r="F100" s="156" t="s">
        <v>248</v>
      </c>
      <c r="G100" s="156" t="s">
        <v>248</v>
      </c>
      <c r="H100" s="156" t="s">
        <v>30</v>
      </c>
      <c r="I100" s="156" t="s">
        <v>248</v>
      </c>
      <c r="J100" s="156" t="s">
        <v>248</v>
      </c>
      <c r="K100" s="157" t="s">
        <v>248</v>
      </c>
      <c r="L100" s="61"/>
      <c r="M100" s="1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91" t="s">
        <v>279</v>
      </c>
      <c r="B101" s="158" t="s">
        <v>280</v>
      </c>
      <c r="C101" s="158" t="s">
        <v>281</v>
      </c>
      <c r="D101" s="31" t="s">
        <v>282</v>
      </c>
      <c r="E101" s="31" t="s">
        <v>283</v>
      </c>
      <c r="F101" s="31" t="s">
        <v>284</v>
      </c>
      <c r="G101" s="31" t="s">
        <v>285</v>
      </c>
      <c r="H101" s="158" t="s">
        <v>286</v>
      </c>
      <c r="I101" s="158" t="s">
        <v>287</v>
      </c>
      <c r="J101" s="158" t="s">
        <v>288</v>
      </c>
      <c r="K101" s="139" t="s">
        <v>287</v>
      </c>
      <c r="L101" s="61"/>
      <c r="M101" s="1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23" t="s">
        <v>210</v>
      </c>
      <c r="B102" s="119" t="s">
        <v>95</v>
      </c>
      <c r="C102" s="119" t="s">
        <v>938</v>
      </c>
      <c r="D102" s="119" t="s">
        <v>54</v>
      </c>
      <c r="E102" s="34" t="s">
        <v>90</v>
      </c>
      <c r="F102" s="34" t="s">
        <v>256</v>
      </c>
      <c r="G102" s="34" t="s">
        <v>40</v>
      </c>
      <c r="H102" s="35" t="s">
        <v>289</v>
      </c>
      <c r="I102" s="35" t="s">
        <v>40</v>
      </c>
      <c r="J102" s="35" t="s">
        <v>935</v>
      </c>
      <c r="K102" s="36" t="s">
        <v>152</v>
      </c>
      <c r="L102" s="37"/>
      <c r="M102" s="1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01" t="s">
        <v>211</v>
      </c>
      <c r="B103" s="159" t="s">
        <v>49</v>
      </c>
      <c r="C103" s="159" t="s">
        <v>259</v>
      </c>
      <c r="D103" s="159" t="s">
        <v>258</v>
      </c>
      <c r="E103" s="38" t="s">
        <v>51</v>
      </c>
      <c r="F103" s="38" t="s">
        <v>42</v>
      </c>
      <c r="G103" s="38" t="s">
        <v>930</v>
      </c>
      <c r="H103" s="39" t="s">
        <v>91</v>
      </c>
      <c r="I103" s="39" t="s">
        <v>152</v>
      </c>
      <c r="J103" s="39" t="s">
        <v>260</v>
      </c>
      <c r="K103" s="40" t="s">
        <v>261</v>
      </c>
      <c r="L103" s="37"/>
      <c r="M103" s="1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01" t="s">
        <v>213</v>
      </c>
      <c r="B104" s="159" t="s">
        <v>60</v>
      </c>
      <c r="C104" s="159" t="s">
        <v>90</v>
      </c>
      <c r="D104" s="159" t="s">
        <v>158</v>
      </c>
      <c r="E104" s="38" t="s">
        <v>92</v>
      </c>
      <c r="F104" s="38" t="s">
        <v>163</v>
      </c>
      <c r="G104" s="38" t="s">
        <v>939</v>
      </c>
      <c r="H104" s="39" t="s">
        <v>48</v>
      </c>
      <c r="I104" s="39" t="s">
        <v>261</v>
      </c>
      <c r="J104" s="39" t="s">
        <v>933</v>
      </c>
      <c r="K104" s="40" t="s">
        <v>260</v>
      </c>
      <c r="L104" s="37"/>
      <c r="M104" s="1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01" t="s">
        <v>216</v>
      </c>
      <c r="B105" s="159" t="s">
        <v>195</v>
      </c>
      <c r="C105" s="159" t="s">
        <v>153</v>
      </c>
      <c r="D105" s="159" t="s">
        <v>95</v>
      </c>
      <c r="E105" s="38" t="s">
        <v>52</v>
      </c>
      <c r="F105" s="38" t="s">
        <v>196</v>
      </c>
      <c r="G105" s="38" t="s">
        <v>194</v>
      </c>
      <c r="H105" s="39" t="s">
        <v>55</v>
      </c>
      <c r="I105" s="39" t="s">
        <v>195</v>
      </c>
      <c r="J105" s="39" t="s">
        <v>163</v>
      </c>
      <c r="K105" s="40" t="s">
        <v>937</v>
      </c>
      <c r="L105" s="37"/>
      <c r="M105" s="1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05" t="s">
        <v>217</v>
      </c>
      <c r="B106" s="130" t="s">
        <v>262</v>
      </c>
      <c r="C106" s="130" t="s">
        <v>159</v>
      </c>
      <c r="D106" s="130" t="s">
        <v>151</v>
      </c>
      <c r="E106" s="42" t="s">
        <v>262</v>
      </c>
      <c r="F106" s="42" t="s">
        <v>95</v>
      </c>
      <c r="G106" s="130" t="s">
        <v>91</v>
      </c>
      <c r="H106" s="132"/>
      <c r="I106" s="160" t="s">
        <v>939</v>
      </c>
      <c r="J106" s="160" t="s">
        <v>54</v>
      </c>
      <c r="K106" s="66" t="s">
        <v>92</v>
      </c>
      <c r="L106" s="37"/>
      <c r="M106" s="1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8" t="s">
        <v>290</v>
      </c>
      <c r="B107" s="46">
        <v>5</v>
      </c>
      <c r="C107" s="46">
        <v>5</v>
      </c>
      <c r="D107" s="46">
        <v>5</v>
      </c>
      <c r="E107" s="46">
        <v>5</v>
      </c>
      <c r="F107" s="47">
        <v>5</v>
      </c>
      <c r="G107" s="47">
        <v>5</v>
      </c>
      <c r="H107" s="47">
        <v>4</v>
      </c>
      <c r="I107" s="47">
        <v>5</v>
      </c>
      <c r="J107" s="47">
        <v>5</v>
      </c>
      <c r="K107" s="47">
        <v>5</v>
      </c>
      <c r="L107" s="37"/>
      <c r="M107" s="1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8" t="s">
        <v>291</v>
      </c>
      <c r="B108" s="46">
        <f t="shared" ref="B108:K108" si="10">COUNTA(B102:B106)</f>
        <v>5</v>
      </c>
      <c r="C108" s="46">
        <f t="shared" si="10"/>
        <v>5</v>
      </c>
      <c r="D108" s="46">
        <f t="shared" si="10"/>
        <v>5</v>
      </c>
      <c r="E108" s="46">
        <f t="shared" si="10"/>
        <v>5</v>
      </c>
      <c r="F108" s="46">
        <f t="shared" si="10"/>
        <v>5</v>
      </c>
      <c r="G108" s="46">
        <f t="shared" si="10"/>
        <v>5</v>
      </c>
      <c r="H108" s="46">
        <f t="shared" si="10"/>
        <v>4</v>
      </c>
      <c r="I108" s="46">
        <f t="shared" si="10"/>
        <v>5</v>
      </c>
      <c r="J108" s="46">
        <f t="shared" si="10"/>
        <v>5</v>
      </c>
      <c r="K108" s="46">
        <f t="shared" si="10"/>
        <v>5</v>
      </c>
      <c r="L108" s="37"/>
      <c r="M108" s="1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37"/>
      <c r="M109" s="1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37"/>
      <c r="M110" s="1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656" t="s">
        <v>292</v>
      </c>
      <c r="B111" s="70"/>
      <c r="C111" s="71"/>
      <c r="D111" s="162" t="s">
        <v>293</v>
      </c>
      <c r="E111" s="51" t="s">
        <v>294</v>
      </c>
      <c r="F111" s="51" t="s">
        <v>237</v>
      </c>
      <c r="G111" s="72"/>
      <c r="H111" s="1647" t="s">
        <v>295</v>
      </c>
      <c r="I111" s="73"/>
      <c r="J111" s="73"/>
      <c r="K111" s="73"/>
      <c r="L111" s="37"/>
      <c r="M111" s="1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650"/>
      <c r="B112" s="74"/>
      <c r="C112" s="75"/>
      <c r="D112" s="21"/>
      <c r="E112" s="167" t="s">
        <v>296</v>
      </c>
      <c r="F112" s="167" t="s">
        <v>297</v>
      </c>
      <c r="G112" s="76"/>
      <c r="H112" s="1644"/>
      <c r="I112" s="77"/>
      <c r="J112" s="77"/>
      <c r="K112" s="77"/>
      <c r="L112" s="78" t="s">
        <v>298</v>
      </c>
      <c r="M112" s="18">
        <f>H113*H120+H116*H119</f>
        <v>520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79" t="s">
        <v>299</v>
      </c>
      <c r="B113" s="80"/>
      <c r="C113" s="81"/>
      <c r="D113" s="25">
        <v>30</v>
      </c>
      <c r="E113" s="25">
        <v>35</v>
      </c>
      <c r="F113" s="25">
        <v>65</v>
      </c>
      <c r="G113" s="82"/>
      <c r="H113" s="25">
        <v>40</v>
      </c>
      <c r="I113" s="83"/>
      <c r="J113" s="83"/>
      <c r="K113" s="83"/>
      <c r="L113" s="37"/>
      <c r="M113" s="10">
        <f>D113*D121+E113*E121+F113*F121</f>
        <v>620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85" t="s">
        <v>300</v>
      </c>
      <c r="B114" s="86"/>
      <c r="C114" s="87"/>
      <c r="D114" s="156" t="s">
        <v>30</v>
      </c>
      <c r="E114" s="156" t="s">
        <v>248</v>
      </c>
      <c r="F114" s="156" t="s">
        <v>248</v>
      </c>
      <c r="G114" s="88"/>
      <c r="H114" s="156" t="s">
        <v>105</v>
      </c>
      <c r="I114" s="89"/>
      <c r="J114" s="89"/>
      <c r="K114" s="89"/>
      <c r="L114" s="37"/>
      <c r="M114" s="1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91" t="s">
        <v>301</v>
      </c>
      <c r="B115" s="92"/>
      <c r="C115" s="93"/>
      <c r="D115" s="31" t="s">
        <v>302</v>
      </c>
      <c r="E115" s="31" t="s">
        <v>303</v>
      </c>
      <c r="F115" s="31" t="s">
        <v>304</v>
      </c>
      <c r="G115" s="94"/>
      <c r="H115" s="31" t="s">
        <v>305</v>
      </c>
      <c r="I115" s="95"/>
      <c r="J115" s="95"/>
      <c r="K115" s="95"/>
      <c r="L115" s="78"/>
      <c r="M115" s="1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23" t="s">
        <v>210</v>
      </c>
      <c r="B116" s="97"/>
      <c r="C116" s="97"/>
      <c r="D116" s="34" t="s">
        <v>306</v>
      </c>
      <c r="E116" s="34" t="s">
        <v>90</v>
      </c>
      <c r="F116" s="34" t="s">
        <v>256</v>
      </c>
      <c r="G116" s="98"/>
      <c r="H116" s="168">
        <v>45</v>
      </c>
      <c r="I116" s="99" t="s">
        <v>953</v>
      </c>
      <c r="J116" s="99"/>
      <c r="K116" s="99"/>
      <c r="L116" s="37"/>
      <c r="M116" s="1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01" t="s">
        <v>211</v>
      </c>
      <c r="B117" s="97"/>
      <c r="C117" s="97"/>
      <c r="D117" s="38" t="s">
        <v>963</v>
      </c>
      <c r="E117" s="38" t="s">
        <v>51</v>
      </c>
      <c r="F117" s="38" t="s">
        <v>42</v>
      </c>
      <c r="G117" s="98"/>
      <c r="H117" s="168" t="s">
        <v>109</v>
      </c>
      <c r="I117" s="99" t="s">
        <v>957</v>
      </c>
      <c r="J117" s="99"/>
      <c r="K117" s="99"/>
      <c r="L117" s="37"/>
      <c r="M117" s="1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01" t="s">
        <v>213</v>
      </c>
      <c r="B118" s="97"/>
      <c r="C118" s="97"/>
      <c r="D118" s="38" t="s">
        <v>941</v>
      </c>
      <c r="E118" s="38" t="s">
        <v>92</v>
      </c>
      <c r="F118" s="38" t="s">
        <v>163</v>
      </c>
      <c r="G118" s="98"/>
      <c r="H118" s="103" t="s">
        <v>307</v>
      </c>
      <c r="I118" s="99"/>
      <c r="J118" s="99"/>
      <c r="K118" s="99"/>
      <c r="L118" s="37"/>
      <c r="M118" s="1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01" t="s">
        <v>216</v>
      </c>
      <c r="B119" s="97"/>
      <c r="C119" s="97"/>
      <c r="D119" s="38" t="s">
        <v>308</v>
      </c>
      <c r="E119" s="38" t="s">
        <v>52</v>
      </c>
      <c r="F119" s="38" t="s">
        <v>196</v>
      </c>
      <c r="G119" s="98"/>
      <c r="H119" s="169">
        <v>8</v>
      </c>
      <c r="I119" s="99"/>
      <c r="J119" s="99"/>
      <c r="K119" s="99"/>
      <c r="L119" s="37"/>
      <c r="M119" s="1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05" t="s">
        <v>217</v>
      </c>
      <c r="B120" s="106"/>
      <c r="C120" s="106"/>
      <c r="D120" s="43"/>
      <c r="E120" s="42" t="s">
        <v>262</v>
      </c>
      <c r="F120" s="42" t="s">
        <v>95</v>
      </c>
      <c r="G120" s="107"/>
      <c r="H120" s="170">
        <v>4</v>
      </c>
      <c r="I120" s="108"/>
      <c r="J120" s="108"/>
      <c r="K120" s="108"/>
      <c r="L120" s="37"/>
      <c r="M120" s="1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8" t="s">
        <v>309</v>
      </c>
      <c r="B121" s="46"/>
      <c r="C121" s="46"/>
      <c r="D121" s="46">
        <v>4</v>
      </c>
      <c r="E121" s="46">
        <v>5</v>
      </c>
      <c r="F121" s="47">
        <v>5</v>
      </c>
      <c r="G121" s="47"/>
      <c r="H121" s="47">
        <v>12</v>
      </c>
      <c r="I121" s="47"/>
      <c r="J121" s="47"/>
      <c r="K121" s="47"/>
      <c r="L121" s="37"/>
      <c r="M121" s="1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8" t="s">
        <v>310</v>
      </c>
      <c r="B122" s="69"/>
      <c r="C122" s="69"/>
      <c r="D122" s="69">
        <f t="shared" ref="D122:F122" si="11">COUNTA(D116:D120)</f>
        <v>4</v>
      </c>
      <c r="E122" s="69">
        <f t="shared" si="11"/>
        <v>5</v>
      </c>
      <c r="F122" s="69">
        <f t="shared" si="11"/>
        <v>5</v>
      </c>
      <c r="G122" s="69"/>
      <c r="H122" s="69">
        <v>12</v>
      </c>
      <c r="I122" s="69"/>
      <c r="J122" s="69"/>
      <c r="K122" s="69"/>
      <c r="L122" s="37"/>
      <c r="M122" s="1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10" t="s">
        <v>311</v>
      </c>
      <c r="B123" s="111">
        <f t="shared" ref="B123:C123" si="12">B86*B94+B99*B107</f>
        <v>750</v>
      </c>
      <c r="C123" s="111">
        <f t="shared" si="12"/>
        <v>650</v>
      </c>
      <c r="D123" s="111">
        <f t="shared" ref="D123:G123" si="13">D86*D94+D99*D107+D113*D121</f>
        <v>870</v>
      </c>
      <c r="E123" s="111">
        <f t="shared" si="13"/>
        <v>700</v>
      </c>
      <c r="F123" s="111">
        <f t="shared" si="13"/>
        <v>875</v>
      </c>
      <c r="G123" s="111">
        <f t="shared" si="13"/>
        <v>450</v>
      </c>
      <c r="H123" s="111">
        <f>H86*H94+H99*H107+M112</f>
        <v>980</v>
      </c>
      <c r="I123" s="111">
        <f t="shared" ref="I123:K123" si="14">I86*I94+I99*I107+I113*I121</f>
        <v>525</v>
      </c>
      <c r="J123" s="111">
        <f t="shared" si="14"/>
        <v>525</v>
      </c>
      <c r="K123" s="111">
        <f t="shared" si="14"/>
        <v>525</v>
      </c>
      <c r="L123" s="37"/>
      <c r="M123" s="1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37"/>
      <c r="M124" s="1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" t="s">
        <v>312</v>
      </c>
      <c r="B125" s="3" t="s">
        <v>313</v>
      </c>
      <c r="C125" s="4"/>
      <c r="D125" s="5"/>
      <c r="E125" s="5"/>
      <c r="F125" s="5"/>
      <c r="G125" s="5"/>
      <c r="H125" s="5"/>
      <c r="I125" s="5"/>
      <c r="J125" s="5"/>
      <c r="K125" s="5"/>
      <c r="L125" s="37"/>
      <c r="M125" s="1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6"/>
      <c r="B126" s="7" t="s">
        <v>314</v>
      </c>
      <c r="C126" s="7" t="s">
        <v>315</v>
      </c>
      <c r="D126" s="7" t="s">
        <v>316</v>
      </c>
      <c r="E126" s="7" t="s">
        <v>317</v>
      </c>
      <c r="F126" s="7" t="s">
        <v>318</v>
      </c>
      <c r="G126" s="7" t="s">
        <v>319</v>
      </c>
      <c r="H126" s="7" t="s">
        <v>320</v>
      </c>
      <c r="I126" s="7" t="s">
        <v>321</v>
      </c>
      <c r="J126" s="7" t="s">
        <v>322</v>
      </c>
      <c r="K126" s="8" t="s">
        <v>323</v>
      </c>
      <c r="L126" s="37"/>
      <c r="M126" s="1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71"/>
      <c r="B127" s="172"/>
      <c r="C127" s="172"/>
      <c r="D127" s="172"/>
      <c r="E127" s="172"/>
      <c r="F127" s="173"/>
      <c r="G127" s="173"/>
      <c r="H127" s="173"/>
      <c r="I127" s="174" t="s">
        <v>324</v>
      </c>
      <c r="J127" s="175" t="s">
        <v>325</v>
      </c>
      <c r="K127" s="175" t="s">
        <v>326</v>
      </c>
      <c r="L127" s="176"/>
      <c r="M127" s="1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77"/>
      <c r="B128" s="178"/>
      <c r="C128" s="178"/>
      <c r="D128" s="178"/>
      <c r="E128" s="178"/>
      <c r="F128" s="179"/>
      <c r="G128" s="179"/>
      <c r="H128" s="179"/>
      <c r="I128" s="180">
        <v>180</v>
      </c>
      <c r="J128" s="180">
        <v>120</v>
      </c>
      <c r="K128" s="180">
        <v>150</v>
      </c>
      <c r="L128" s="176"/>
      <c r="M128" s="10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77"/>
      <c r="B129" s="178"/>
      <c r="C129" s="178"/>
      <c r="D129" s="178"/>
      <c r="E129" s="178"/>
      <c r="F129" s="179"/>
      <c r="G129" s="179"/>
      <c r="H129" s="179"/>
      <c r="I129" s="180" t="s">
        <v>327</v>
      </c>
      <c r="J129" s="180" t="s">
        <v>328</v>
      </c>
      <c r="K129" s="180" t="s">
        <v>329</v>
      </c>
      <c r="L129" s="176"/>
      <c r="M129" s="1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77"/>
      <c r="B130" s="178"/>
      <c r="C130" s="178"/>
      <c r="D130" s="178"/>
      <c r="E130" s="178"/>
      <c r="F130" s="179"/>
      <c r="G130" s="179"/>
      <c r="H130" s="179"/>
      <c r="I130" s="181" t="s">
        <v>330</v>
      </c>
      <c r="J130" s="181" t="s">
        <v>331</v>
      </c>
      <c r="K130" s="181" t="s">
        <v>332</v>
      </c>
      <c r="L130" s="176"/>
      <c r="M130" s="1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77"/>
      <c r="B131" s="178"/>
      <c r="C131" s="178"/>
      <c r="D131" s="178"/>
      <c r="E131" s="178"/>
      <c r="F131" s="179"/>
      <c r="G131" s="179"/>
      <c r="H131" s="179"/>
      <c r="I131" s="182" t="s">
        <v>333</v>
      </c>
      <c r="J131" s="182" t="s">
        <v>152</v>
      </c>
      <c r="K131" s="182" t="s">
        <v>168</v>
      </c>
      <c r="L131" s="37"/>
      <c r="M131" s="1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77"/>
      <c r="B132" s="178"/>
      <c r="C132" s="178"/>
      <c r="D132" s="178"/>
      <c r="E132" s="178"/>
      <c r="F132" s="179"/>
      <c r="G132" s="179"/>
      <c r="H132" s="179"/>
      <c r="I132" s="183" t="s">
        <v>334</v>
      </c>
      <c r="J132" s="184" t="s">
        <v>335</v>
      </c>
      <c r="K132" s="30"/>
      <c r="L132" s="37"/>
      <c r="M132" s="1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77"/>
      <c r="B133" s="178"/>
      <c r="C133" s="178"/>
      <c r="D133" s="178"/>
      <c r="E133" s="178"/>
      <c r="F133" s="179"/>
      <c r="G133" s="179"/>
      <c r="H133" s="179"/>
      <c r="I133" s="180">
        <v>90</v>
      </c>
      <c r="J133" s="180">
        <v>120</v>
      </c>
      <c r="K133" s="185"/>
      <c r="L133" s="37"/>
      <c r="M133" s="10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77"/>
      <c r="B134" s="178"/>
      <c r="C134" s="178"/>
      <c r="D134" s="178"/>
      <c r="E134" s="178"/>
      <c r="F134" s="179"/>
      <c r="G134" s="179"/>
      <c r="H134" s="179"/>
      <c r="I134" s="180" t="s">
        <v>336</v>
      </c>
      <c r="J134" s="180" t="s">
        <v>337</v>
      </c>
      <c r="K134" s="185"/>
      <c r="L134" s="37"/>
      <c r="M134" s="1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77"/>
      <c r="B135" s="178"/>
      <c r="C135" s="178"/>
      <c r="D135" s="178"/>
      <c r="E135" s="178"/>
      <c r="F135" s="179"/>
      <c r="G135" s="179"/>
      <c r="H135" s="179"/>
      <c r="I135" s="186" t="s">
        <v>147</v>
      </c>
      <c r="J135" s="186" t="s">
        <v>331</v>
      </c>
      <c r="K135" s="187"/>
      <c r="L135" s="37"/>
      <c r="M135" s="1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88" t="s">
        <v>338</v>
      </c>
      <c r="B136" s="189" t="s">
        <v>339</v>
      </c>
      <c r="C136" s="190" t="s">
        <v>340</v>
      </c>
      <c r="D136" s="191" t="s">
        <v>341</v>
      </c>
      <c r="E136" s="192" t="s">
        <v>342</v>
      </c>
      <c r="F136" s="193" t="s">
        <v>343</v>
      </c>
      <c r="G136" s="193" t="s">
        <v>344</v>
      </c>
      <c r="H136" s="194" t="s">
        <v>345</v>
      </c>
      <c r="I136" s="182" t="s">
        <v>95</v>
      </c>
      <c r="J136" s="182" t="s">
        <v>60</v>
      </c>
      <c r="K136" s="187"/>
      <c r="L136" s="37"/>
      <c r="M136" s="1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77"/>
      <c r="B137" s="190" t="s">
        <v>346</v>
      </c>
      <c r="C137" s="190" t="s">
        <v>243</v>
      </c>
      <c r="D137" s="195"/>
      <c r="E137" s="190" t="s">
        <v>22</v>
      </c>
      <c r="F137" s="196"/>
      <c r="G137" s="196" t="s">
        <v>347</v>
      </c>
      <c r="H137" s="196"/>
      <c r="I137" s="183" t="s">
        <v>348</v>
      </c>
      <c r="J137" s="184" t="s">
        <v>349</v>
      </c>
      <c r="K137" s="30"/>
      <c r="L137" s="37"/>
      <c r="M137" s="1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77"/>
      <c r="B138" s="197"/>
      <c r="C138" s="197"/>
      <c r="D138" s="198"/>
      <c r="E138" s="197"/>
      <c r="F138" s="198"/>
      <c r="G138" s="198"/>
      <c r="H138" s="198"/>
      <c r="I138" s="180">
        <v>135</v>
      </c>
      <c r="J138" s="180">
        <v>150</v>
      </c>
      <c r="K138" s="185"/>
      <c r="L138" s="37"/>
      <c r="M138" s="1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4.5" customHeight="1">
      <c r="A139" s="177"/>
      <c r="B139" s="199"/>
      <c r="C139" s="199"/>
      <c r="D139" s="198"/>
      <c r="E139" s="199"/>
      <c r="F139" s="198"/>
      <c r="G139" s="198"/>
      <c r="H139" s="198"/>
      <c r="I139" s="180" t="s">
        <v>350</v>
      </c>
      <c r="J139" s="180" t="s">
        <v>351</v>
      </c>
      <c r="K139" s="185"/>
      <c r="L139" s="37"/>
      <c r="M139" s="1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77"/>
      <c r="B140" s="199"/>
      <c r="C140" s="199"/>
      <c r="D140" s="200"/>
      <c r="E140" s="199"/>
      <c r="F140" s="200"/>
      <c r="G140" s="200"/>
      <c r="H140" s="200"/>
      <c r="I140" s="186" t="s">
        <v>352</v>
      </c>
      <c r="J140" s="186" t="s">
        <v>353</v>
      </c>
      <c r="K140" s="187"/>
      <c r="L140" s="37"/>
      <c r="M140" s="1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77"/>
      <c r="B141" s="197"/>
      <c r="C141" s="197"/>
      <c r="D141" s="200"/>
      <c r="E141" s="197"/>
      <c r="F141" s="200"/>
      <c r="G141" s="200"/>
      <c r="H141" s="200"/>
      <c r="I141" s="182" t="s">
        <v>91</v>
      </c>
      <c r="J141" s="182" t="s">
        <v>354</v>
      </c>
      <c r="K141" s="30"/>
      <c r="L141" s="37"/>
      <c r="M141" s="1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77"/>
      <c r="B142" s="197"/>
      <c r="C142" s="197"/>
      <c r="D142" s="195"/>
      <c r="E142" s="197"/>
      <c r="F142" s="195"/>
      <c r="G142" s="195"/>
      <c r="H142" s="195"/>
      <c r="I142" s="183" t="s">
        <v>240</v>
      </c>
      <c r="J142" s="182" t="s">
        <v>355</v>
      </c>
      <c r="K142" s="185"/>
      <c r="L142" s="37"/>
      <c r="M142" s="1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77"/>
      <c r="B143" s="197"/>
      <c r="C143" s="197"/>
      <c r="D143" s="198"/>
      <c r="E143" s="197"/>
      <c r="F143" s="198"/>
      <c r="G143" s="198"/>
      <c r="H143" s="198"/>
      <c r="I143" s="180">
        <v>60</v>
      </c>
      <c r="J143" s="185"/>
      <c r="K143" s="185"/>
      <c r="L143" s="37"/>
      <c r="M143" s="1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77"/>
      <c r="B144" s="197"/>
      <c r="C144" s="197"/>
      <c r="D144" s="198"/>
      <c r="E144" s="197"/>
      <c r="F144" s="198"/>
      <c r="G144" s="198"/>
      <c r="H144" s="198"/>
      <c r="I144" s="180" t="s">
        <v>356</v>
      </c>
      <c r="J144" s="185"/>
      <c r="K144" s="187"/>
      <c r="L144" s="37"/>
      <c r="M144" s="1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77"/>
      <c r="B145" s="197"/>
      <c r="C145" s="197"/>
      <c r="D145" s="201"/>
      <c r="E145" s="197"/>
      <c r="F145" s="201"/>
      <c r="G145" s="201"/>
      <c r="H145" s="201"/>
      <c r="I145" s="186" t="s">
        <v>145</v>
      </c>
      <c r="J145" s="187"/>
      <c r="K145" s="187"/>
      <c r="L145" s="37"/>
      <c r="M145" s="1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77"/>
      <c r="B146" s="197"/>
      <c r="C146" s="197"/>
      <c r="D146" s="200"/>
      <c r="E146" s="197"/>
      <c r="F146" s="200"/>
      <c r="G146" s="200"/>
      <c r="H146" s="200"/>
      <c r="I146" s="182" t="s">
        <v>47</v>
      </c>
      <c r="J146" s="187"/>
      <c r="K146" s="30"/>
      <c r="L146" s="37"/>
      <c r="M146" s="1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77"/>
      <c r="B147" s="197"/>
      <c r="C147" s="197"/>
      <c r="D147" s="195"/>
      <c r="E147" s="197"/>
      <c r="F147" s="195"/>
      <c r="G147" s="195"/>
      <c r="H147" s="195"/>
      <c r="I147" s="183" t="s">
        <v>357</v>
      </c>
      <c r="J147" s="30"/>
      <c r="K147" s="185"/>
      <c r="L147" s="37"/>
      <c r="M147" s="1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77"/>
      <c r="B148" s="197"/>
      <c r="C148" s="197"/>
      <c r="D148" s="198"/>
      <c r="E148" s="197"/>
      <c r="F148" s="198"/>
      <c r="G148" s="198"/>
      <c r="H148" s="198"/>
      <c r="I148" s="180">
        <v>120</v>
      </c>
      <c r="J148" s="185"/>
      <c r="K148" s="185"/>
      <c r="L148" s="37" t="s">
        <v>358</v>
      </c>
      <c r="M148" s="18">
        <f>I128+I133+I138+I143+I148+I153+J128+J133+J138*2+K128</f>
        <v>1365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77"/>
      <c r="B149" s="197"/>
      <c r="C149" s="197"/>
      <c r="D149" s="198"/>
      <c r="E149" s="197"/>
      <c r="F149" s="198"/>
      <c r="G149" s="198"/>
      <c r="H149" s="198"/>
      <c r="I149" s="180" t="s">
        <v>359</v>
      </c>
      <c r="J149" s="185"/>
      <c r="K149" s="187"/>
      <c r="L149" s="37"/>
      <c r="M149" s="1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77"/>
      <c r="B150" s="197"/>
      <c r="C150" s="197"/>
      <c r="D150" s="201"/>
      <c r="E150" s="197"/>
      <c r="F150" s="201"/>
      <c r="G150" s="201"/>
      <c r="H150" s="201"/>
      <c r="I150" s="186" t="s">
        <v>331</v>
      </c>
      <c r="J150" s="187"/>
      <c r="K150" s="30"/>
      <c r="L150" s="61"/>
      <c r="M150" s="1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77"/>
      <c r="B151" s="197"/>
      <c r="C151" s="197"/>
      <c r="D151" s="202"/>
      <c r="E151" s="197"/>
      <c r="F151" s="202"/>
      <c r="G151" s="202"/>
      <c r="H151" s="202"/>
      <c r="I151" s="203" t="s">
        <v>360</v>
      </c>
      <c r="J151" s="204"/>
      <c r="K151" s="185"/>
      <c r="L151" s="37"/>
      <c r="M151" s="1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77"/>
      <c r="B152" s="197"/>
      <c r="C152" s="197"/>
      <c r="D152" s="195"/>
      <c r="E152" s="197"/>
      <c r="F152" s="195"/>
      <c r="G152" s="195"/>
      <c r="H152" s="195"/>
      <c r="I152" s="183" t="s">
        <v>361</v>
      </c>
      <c r="J152" s="30"/>
      <c r="K152" s="185"/>
      <c r="L152" s="37"/>
      <c r="M152" s="1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77"/>
      <c r="B153" s="197"/>
      <c r="C153" s="197"/>
      <c r="D153" s="198"/>
      <c r="E153" s="197"/>
      <c r="F153" s="180"/>
      <c r="G153" s="180"/>
      <c r="H153" s="180"/>
      <c r="I153" s="180">
        <v>90</v>
      </c>
      <c r="J153" s="185"/>
      <c r="K153" s="187"/>
      <c r="L153" s="37"/>
      <c r="M153" s="1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77"/>
      <c r="B154" s="197"/>
      <c r="C154" s="197"/>
      <c r="D154" s="198"/>
      <c r="E154" s="197"/>
      <c r="F154" s="180"/>
      <c r="G154" s="180"/>
      <c r="H154" s="180"/>
      <c r="I154" s="180" t="s">
        <v>362</v>
      </c>
      <c r="J154" s="185"/>
      <c r="K154" s="187"/>
      <c r="L154" s="37"/>
      <c r="M154" s="1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77"/>
      <c r="B155" s="197"/>
      <c r="C155" s="197"/>
      <c r="D155" s="201"/>
      <c r="E155" s="197"/>
      <c r="F155" s="201"/>
      <c r="G155" s="201"/>
      <c r="H155" s="201"/>
      <c r="I155" s="186" t="s">
        <v>147</v>
      </c>
      <c r="J155" s="187"/>
      <c r="K155" s="30"/>
      <c r="L155" s="37"/>
      <c r="M155" s="1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05"/>
      <c r="B156" s="206"/>
      <c r="C156" s="206"/>
      <c r="D156" s="207"/>
      <c r="E156" s="206"/>
      <c r="F156" s="208"/>
      <c r="G156" s="208"/>
      <c r="H156" s="208"/>
      <c r="I156" s="182" t="s">
        <v>153</v>
      </c>
      <c r="J156" s="185"/>
      <c r="K156" s="185"/>
      <c r="L156" s="37"/>
      <c r="M156" s="1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09" t="s">
        <v>363</v>
      </c>
      <c r="B157" s="25">
        <v>135</v>
      </c>
      <c r="C157" s="25">
        <v>120</v>
      </c>
      <c r="D157" s="84">
        <v>135</v>
      </c>
      <c r="E157" s="25">
        <v>120</v>
      </c>
      <c r="F157" s="84">
        <v>60</v>
      </c>
      <c r="G157" s="84">
        <v>90</v>
      </c>
      <c r="H157" s="210">
        <v>150</v>
      </c>
      <c r="I157" s="187"/>
      <c r="J157" s="187"/>
      <c r="K157" s="185"/>
      <c r="L157" s="37"/>
      <c r="M157" s="10">
        <f>B157*B166+D157*D166+E157*E166+G157*G166+H157*H166+F157*F166+C157*C166</f>
        <v>3180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211" t="s">
        <v>364</v>
      </c>
      <c r="B158" s="156" t="s">
        <v>365</v>
      </c>
      <c r="C158" s="156" t="s">
        <v>365</v>
      </c>
      <c r="D158" s="156" t="s">
        <v>365</v>
      </c>
      <c r="E158" s="156" t="s">
        <v>30</v>
      </c>
      <c r="F158" s="156" t="s">
        <v>366</v>
      </c>
      <c r="G158" s="156" t="s">
        <v>365</v>
      </c>
      <c r="H158" s="212" t="s">
        <v>367</v>
      </c>
      <c r="I158" s="213"/>
      <c r="J158" s="213"/>
      <c r="K158" s="213"/>
      <c r="L158" s="37"/>
      <c r="M158" s="1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>
      <c r="A159" s="214" t="s">
        <v>368</v>
      </c>
      <c r="B159" s="215" t="s">
        <v>369</v>
      </c>
      <c r="C159" s="215" t="s">
        <v>370</v>
      </c>
      <c r="D159" s="215" t="s">
        <v>369</v>
      </c>
      <c r="E159" s="215" t="s">
        <v>370</v>
      </c>
      <c r="F159" s="215" t="s">
        <v>145</v>
      </c>
      <c r="G159" s="215" t="s">
        <v>251</v>
      </c>
      <c r="H159" s="215" t="s">
        <v>332</v>
      </c>
      <c r="I159" s="187"/>
      <c r="J159" s="187"/>
      <c r="K159" s="187"/>
      <c r="L159" s="37"/>
      <c r="M159" s="1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216" t="s">
        <v>371</v>
      </c>
      <c r="B160" s="217" t="s">
        <v>40</v>
      </c>
      <c r="C160" s="217" t="s">
        <v>45</v>
      </c>
      <c r="D160" s="218" t="s">
        <v>161</v>
      </c>
      <c r="E160" s="217" t="s">
        <v>372</v>
      </c>
      <c r="F160" s="218" t="s">
        <v>373</v>
      </c>
      <c r="G160" s="218" t="s">
        <v>259</v>
      </c>
      <c r="H160" s="218" t="s">
        <v>374</v>
      </c>
      <c r="I160" s="219"/>
      <c r="J160" s="219"/>
      <c r="K160" s="219"/>
      <c r="L160" s="37"/>
      <c r="M160" s="1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01" t="s">
        <v>375</v>
      </c>
      <c r="B161" s="220" t="s">
        <v>52</v>
      </c>
      <c r="C161" s="220" t="s">
        <v>151</v>
      </c>
      <c r="D161" s="159" t="s">
        <v>49</v>
      </c>
      <c r="E161" s="220" t="s">
        <v>159</v>
      </c>
      <c r="F161" s="159" t="s">
        <v>942</v>
      </c>
      <c r="G161" s="159" t="s">
        <v>943</v>
      </c>
      <c r="H161" s="159" t="s">
        <v>376</v>
      </c>
      <c r="I161" s="221"/>
      <c r="J161" s="221"/>
      <c r="K161" s="221"/>
      <c r="L161" s="37"/>
      <c r="M161" s="1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01" t="s">
        <v>377</v>
      </c>
      <c r="B162" s="220" t="s">
        <v>378</v>
      </c>
      <c r="C162" s="220" t="s">
        <v>43</v>
      </c>
      <c r="D162" s="159" t="s">
        <v>88</v>
      </c>
      <c r="E162" s="220" t="s">
        <v>379</v>
      </c>
      <c r="F162" s="222"/>
      <c r="G162" s="159" t="s">
        <v>166</v>
      </c>
      <c r="H162" s="222"/>
      <c r="I162" s="221"/>
      <c r="J162" s="221"/>
      <c r="K162" s="221"/>
      <c r="L162" s="37"/>
      <c r="M162" s="1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01" t="s">
        <v>380</v>
      </c>
      <c r="B163" s="220" t="s">
        <v>194</v>
      </c>
      <c r="C163" s="220" t="s">
        <v>166</v>
      </c>
      <c r="D163" s="159" t="s">
        <v>40</v>
      </c>
      <c r="E163" s="223"/>
      <c r="F163" s="222"/>
      <c r="G163" s="159" t="s">
        <v>158</v>
      </c>
      <c r="H163" s="222"/>
      <c r="I163" s="221"/>
      <c r="J163" s="221"/>
      <c r="K163" s="221"/>
      <c r="L163" s="37"/>
      <c r="M163" s="1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05" t="s">
        <v>381</v>
      </c>
      <c r="B164" s="224" t="s">
        <v>258</v>
      </c>
      <c r="C164" s="224" t="s">
        <v>158</v>
      </c>
      <c r="D164" s="130" t="s">
        <v>166</v>
      </c>
      <c r="E164" s="225"/>
      <c r="F164" s="226"/>
      <c r="G164" s="130" t="s">
        <v>161</v>
      </c>
      <c r="H164" s="226"/>
      <c r="I164" s="227"/>
      <c r="J164" s="227"/>
      <c r="K164" s="227"/>
      <c r="L164" s="37"/>
      <c r="M164" s="1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61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37"/>
      <c r="M165" s="1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8" t="s">
        <v>382</v>
      </c>
      <c r="B166" s="46">
        <v>5</v>
      </c>
      <c r="C166" s="46">
        <v>5</v>
      </c>
      <c r="D166" s="46">
        <v>5</v>
      </c>
      <c r="E166" s="46">
        <v>3</v>
      </c>
      <c r="F166" s="47">
        <v>2</v>
      </c>
      <c r="G166" s="47">
        <v>5</v>
      </c>
      <c r="H166" s="47">
        <v>2</v>
      </c>
      <c r="I166" s="47">
        <v>6</v>
      </c>
      <c r="J166" s="47">
        <v>4</v>
      </c>
      <c r="K166" s="47">
        <v>1</v>
      </c>
      <c r="L166" s="37"/>
      <c r="M166" s="1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8" t="s">
        <v>383</v>
      </c>
      <c r="B167" s="46">
        <f t="shared" ref="B167:H167" si="15">COUNTA(B160:B165)</f>
        <v>5</v>
      </c>
      <c r="C167" s="46">
        <f t="shared" si="15"/>
        <v>5</v>
      </c>
      <c r="D167" s="46">
        <f t="shared" si="15"/>
        <v>5</v>
      </c>
      <c r="E167" s="46">
        <f t="shared" si="15"/>
        <v>3</v>
      </c>
      <c r="F167" s="46">
        <f t="shared" si="15"/>
        <v>2</v>
      </c>
      <c r="G167" s="46">
        <f t="shared" si="15"/>
        <v>5</v>
      </c>
      <c r="H167" s="46">
        <f t="shared" si="15"/>
        <v>2</v>
      </c>
      <c r="I167" s="46">
        <v>6</v>
      </c>
      <c r="J167" s="46">
        <v>4</v>
      </c>
      <c r="K167" s="46">
        <v>1</v>
      </c>
      <c r="L167" s="37"/>
      <c r="M167" s="1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61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37"/>
      <c r="M168" s="1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" t="s">
        <v>384</v>
      </c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37"/>
      <c r="M169" s="1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645" t="s">
        <v>385</v>
      </c>
      <c r="B170" s="230" t="s">
        <v>386</v>
      </c>
      <c r="C170" s="231"/>
      <c r="D170" s="1647" t="s">
        <v>387</v>
      </c>
      <c r="E170" s="230" t="s">
        <v>388</v>
      </c>
      <c r="F170" s="230" t="s">
        <v>389</v>
      </c>
      <c r="G170" s="134" t="s">
        <v>390</v>
      </c>
      <c r="H170" s="232"/>
      <c r="I170" s="230" t="s">
        <v>964</v>
      </c>
      <c r="J170" s="232"/>
      <c r="K170" s="233"/>
      <c r="L170" s="61" t="s">
        <v>298</v>
      </c>
      <c r="M170" s="18">
        <f>G172*G180+G176*G179</f>
        <v>500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>
      <c r="A171" s="1646"/>
      <c r="B171" s="152" t="s">
        <v>391</v>
      </c>
      <c r="C171" s="234"/>
      <c r="D171" s="1644"/>
      <c r="E171" s="152" t="s">
        <v>392</v>
      </c>
      <c r="F171" s="152"/>
      <c r="G171" s="152" t="s">
        <v>393</v>
      </c>
      <c r="H171" s="235"/>
      <c r="I171" s="152"/>
      <c r="J171" s="235"/>
      <c r="K171" s="236"/>
      <c r="L171" s="37"/>
      <c r="M171" s="1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37" t="s">
        <v>394</v>
      </c>
      <c r="B172" s="25">
        <v>90</v>
      </c>
      <c r="C172" s="238"/>
      <c r="D172" s="239">
        <v>75</v>
      </c>
      <c r="E172" s="25">
        <v>60</v>
      </c>
      <c r="F172" s="25">
        <v>120</v>
      </c>
      <c r="G172" s="25">
        <v>35</v>
      </c>
      <c r="H172" s="235"/>
      <c r="I172" s="25">
        <v>75</v>
      </c>
      <c r="J172" s="235"/>
      <c r="K172" s="236"/>
      <c r="L172" s="37"/>
      <c r="M172" s="10">
        <f>B172*B182+E172*E182+D172*D182+F172*F182+I172+I177</f>
        <v>1410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648" t="s">
        <v>395</v>
      </c>
      <c r="B173" s="1643" t="s">
        <v>365</v>
      </c>
      <c r="C173" s="238"/>
      <c r="D173" s="1643" t="s">
        <v>365</v>
      </c>
      <c r="E173" s="1643" t="s">
        <v>30</v>
      </c>
      <c r="F173" s="1643" t="s">
        <v>396</v>
      </c>
      <c r="G173" s="1652" t="s">
        <v>397</v>
      </c>
      <c r="H173" s="235"/>
      <c r="I173" s="1652" t="s">
        <v>965</v>
      </c>
      <c r="J173" s="235"/>
      <c r="K173" s="236"/>
      <c r="L173" s="37"/>
      <c r="M173" s="1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649"/>
      <c r="B174" s="1644"/>
      <c r="C174" s="238"/>
      <c r="D174" s="1644"/>
      <c r="E174" s="1644"/>
      <c r="F174" s="1644"/>
      <c r="G174" s="1644"/>
      <c r="H174" s="240"/>
      <c r="I174" s="1644"/>
      <c r="J174" s="240"/>
      <c r="K174" s="241"/>
      <c r="L174" s="37"/>
      <c r="M174" s="1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211" t="s">
        <v>398</v>
      </c>
      <c r="B175" s="84" t="s">
        <v>399</v>
      </c>
      <c r="C175" s="238"/>
      <c r="D175" s="168" t="s">
        <v>400</v>
      </c>
      <c r="E175" s="84" t="s">
        <v>401</v>
      </c>
      <c r="F175" s="84" t="s">
        <v>402</v>
      </c>
      <c r="G175" s="25" t="s">
        <v>403</v>
      </c>
      <c r="H175" s="235"/>
      <c r="I175" s="31" t="s">
        <v>966</v>
      </c>
      <c r="J175" s="235"/>
      <c r="K175" s="236"/>
      <c r="L175" s="37"/>
      <c r="M175" s="1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242" t="s">
        <v>371</v>
      </c>
      <c r="B176" s="38" t="s">
        <v>404</v>
      </c>
      <c r="C176" s="243"/>
      <c r="D176" s="38" t="s">
        <v>404</v>
      </c>
      <c r="E176" s="38" t="s">
        <v>405</v>
      </c>
      <c r="F176" s="38" t="s">
        <v>406</v>
      </c>
      <c r="G176" s="103">
        <v>45</v>
      </c>
      <c r="H176" s="99" t="s">
        <v>958</v>
      </c>
      <c r="I176" s="134" t="s">
        <v>407</v>
      </c>
      <c r="J176" s="99"/>
      <c r="K176" s="244"/>
      <c r="L176" s="37"/>
      <c r="M176" s="1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245" t="s">
        <v>375</v>
      </c>
      <c r="B177" s="38" t="s">
        <v>151</v>
      </c>
      <c r="C177" s="243"/>
      <c r="D177" s="38" t="s">
        <v>944</v>
      </c>
      <c r="E177" s="38" t="s">
        <v>939</v>
      </c>
      <c r="F177" s="159" t="s">
        <v>408</v>
      </c>
      <c r="G177" s="246" t="s">
        <v>409</v>
      </c>
      <c r="H177" s="99" t="s">
        <v>959</v>
      </c>
      <c r="I177" s="25">
        <v>90</v>
      </c>
      <c r="J177" s="99"/>
      <c r="K177" s="244"/>
      <c r="L177" s="37"/>
      <c r="M177" s="1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245" t="s">
        <v>377</v>
      </c>
      <c r="B178" s="38" t="s">
        <v>92</v>
      </c>
      <c r="C178" s="243"/>
      <c r="D178" s="38" t="s">
        <v>43</v>
      </c>
      <c r="E178" s="38" t="s">
        <v>410</v>
      </c>
      <c r="F178" s="222"/>
      <c r="G178" s="103" t="s">
        <v>411</v>
      </c>
      <c r="H178" s="99"/>
      <c r="I178" s="25" t="s">
        <v>412</v>
      </c>
      <c r="J178" s="99"/>
      <c r="K178" s="244"/>
      <c r="L178" s="37"/>
      <c r="M178" s="1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245" t="s">
        <v>380</v>
      </c>
      <c r="B179" s="38" t="s">
        <v>158</v>
      </c>
      <c r="C179" s="243"/>
      <c r="D179" s="38" t="s">
        <v>45</v>
      </c>
      <c r="E179" s="222"/>
      <c r="F179" s="222"/>
      <c r="G179" s="221">
        <v>8</v>
      </c>
      <c r="H179" s="99"/>
      <c r="I179" s="1652" t="s">
        <v>967</v>
      </c>
      <c r="J179" s="99"/>
      <c r="K179" s="244"/>
      <c r="L179" s="37"/>
      <c r="M179" s="1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247" t="s">
        <v>381</v>
      </c>
      <c r="B180" s="224" t="s">
        <v>91</v>
      </c>
      <c r="C180" s="248"/>
      <c r="D180" s="224" t="s">
        <v>939</v>
      </c>
      <c r="E180" s="225"/>
      <c r="F180" s="225"/>
      <c r="G180" s="227">
        <v>4</v>
      </c>
      <c r="H180" s="108"/>
      <c r="I180" s="1653"/>
      <c r="J180" s="108"/>
      <c r="K180" s="249"/>
      <c r="L180" s="37"/>
      <c r="M180" s="1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50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37"/>
      <c r="M181" s="1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8" t="s">
        <v>413</v>
      </c>
      <c r="B182" s="46">
        <v>5</v>
      </c>
      <c r="C182" s="46">
        <v>0</v>
      </c>
      <c r="D182" s="46">
        <v>5</v>
      </c>
      <c r="E182" s="46">
        <v>3</v>
      </c>
      <c r="F182" s="47">
        <v>2</v>
      </c>
      <c r="G182" s="47"/>
      <c r="H182" s="47">
        <v>0</v>
      </c>
      <c r="I182" s="47">
        <v>2</v>
      </c>
      <c r="J182" s="47">
        <v>0</v>
      </c>
      <c r="K182" s="47">
        <v>0</v>
      </c>
      <c r="L182" s="37"/>
      <c r="M182" s="1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8" t="s">
        <v>414</v>
      </c>
      <c r="B183" s="46">
        <f t="shared" ref="B183:C183" si="16">COUNTA(B176:B180)</f>
        <v>5</v>
      </c>
      <c r="C183" s="46">
        <f t="shared" si="16"/>
        <v>0</v>
      </c>
      <c r="D183" s="46">
        <v>5</v>
      </c>
      <c r="E183" s="46">
        <f t="shared" ref="E183:F183" si="17">COUNTA(E176:E180)</f>
        <v>3</v>
      </c>
      <c r="F183" s="46">
        <f t="shared" si="17"/>
        <v>2</v>
      </c>
      <c r="G183" s="46">
        <v>12</v>
      </c>
      <c r="H183" s="46">
        <v>0</v>
      </c>
      <c r="I183" s="46">
        <v>1</v>
      </c>
      <c r="J183" s="46">
        <v>0</v>
      </c>
      <c r="K183" s="46">
        <f>COUNTA(K176:K180)</f>
        <v>0</v>
      </c>
      <c r="L183" s="37"/>
      <c r="M183" s="1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10" t="s">
        <v>415</v>
      </c>
      <c r="B184" s="111">
        <f t="shared" ref="B184:F184" si="18">B157*B166+B172*B182</f>
        <v>1125</v>
      </c>
      <c r="C184" s="111">
        <f t="shared" si="18"/>
        <v>600</v>
      </c>
      <c r="D184" s="111">
        <f t="shared" si="18"/>
        <v>1050</v>
      </c>
      <c r="E184" s="111">
        <f t="shared" si="18"/>
        <v>540</v>
      </c>
      <c r="F184" s="111">
        <f t="shared" si="18"/>
        <v>360</v>
      </c>
      <c r="G184" s="111">
        <f>G157*G166+G172*G180+G176*G179</f>
        <v>950</v>
      </c>
      <c r="H184" s="111">
        <f>H157*H166+H172*H182</f>
        <v>300</v>
      </c>
      <c r="I184" s="111">
        <f>I128+I133+I138+I143+I148+I153+I172+I177</f>
        <v>840</v>
      </c>
      <c r="J184" s="111">
        <f>J128+J133+J138*2</f>
        <v>540</v>
      </c>
      <c r="K184" s="111">
        <f>K128</f>
        <v>150</v>
      </c>
      <c r="L184" s="37"/>
      <c r="M184" s="1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48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37"/>
      <c r="M185" s="1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44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37"/>
      <c r="M186" s="1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" t="s">
        <v>416</v>
      </c>
      <c r="B187" s="251" t="s">
        <v>417</v>
      </c>
      <c r="C187" s="4"/>
      <c r="D187" s="5"/>
      <c r="E187" s="5"/>
      <c r="F187" s="5"/>
      <c r="G187" s="5"/>
      <c r="H187" s="5"/>
      <c r="I187" s="5"/>
      <c r="J187" s="5"/>
      <c r="K187" s="5"/>
      <c r="L187" s="37"/>
      <c r="M187" s="1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6"/>
      <c r="B188" s="7" t="s">
        <v>418</v>
      </c>
      <c r="C188" s="7" t="s">
        <v>419</v>
      </c>
      <c r="D188" s="7" t="s">
        <v>420</v>
      </c>
      <c r="E188" s="7" t="s">
        <v>421</v>
      </c>
      <c r="F188" s="7" t="s">
        <v>422</v>
      </c>
      <c r="G188" s="7" t="s">
        <v>423</v>
      </c>
      <c r="H188" s="7" t="s">
        <v>424</v>
      </c>
      <c r="I188" s="7" t="s">
        <v>425</v>
      </c>
      <c r="J188" s="7" t="s">
        <v>426</v>
      </c>
      <c r="K188" s="8" t="s">
        <v>427</v>
      </c>
      <c r="L188" s="37"/>
      <c r="M188" s="1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71"/>
      <c r="B189" s="252"/>
      <c r="C189" s="253"/>
      <c r="D189" s="253"/>
      <c r="E189" s="254"/>
      <c r="F189" s="254"/>
      <c r="G189" s="255" t="s">
        <v>428</v>
      </c>
      <c r="H189" s="256" t="s">
        <v>429</v>
      </c>
      <c r="I189" s="256" t="s">
        <v>430</v>
      </c>
      <c r="J189" s="255" t="s">
        <v>431</v>
      </c>
      <c r="K189" s="257" t="s">
        <v>432</v>
      </c>
      <c r="L189" s="176"/>
      <c r="M189" s="10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77"/>
      <c r="B190" s="5"/>
      <c r="C190" s="258"/>
      <c r="D190" s="258"/>
      <c r="E190" s="259"/>
      <c r="F190" s="259"/>
      <c r="G190" s="260">
        <v>135</v>
      </c>
      <c r="H190" s="260">
        <v>240</v>
      </c>
      <c r="I190" s="260">
        <v>120</v>
      </c>
      <c r="J190" s="260">
        <v>60</v>
      </c>
      <c r="K190" s="261">
        <v>150</v>
      </c>
      <c r="L190" s="176"/>
      <c r="M190" s="1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77"/>
      <c r="B191" s="5"/>
      <c r="C191" s="258"/>
      <c r="D191" s="258"/>
      <c r="E191" s="259"/>
      <c r="F191" s="259"/>
      <c r="G191" s="262" t="s">
        <v>433</v>
      </c>
      <c r="H191" s="262" t="s">
        <v>434</v>
      </c>
      <c r="I191" s="262" t="s">
        <v>435</v>
      </c>
      <c r="J191" s="262" t="s">
        <v>436</v>
      </c>
      <c r="K191" s="261" t="s">
        <v>437</v>
      </c>
      <c r="L191" s="176"/>
      <c r="M191" s="1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77"/>
      <c r="B192" s="5"/>
      <c r="C192" s="258"/>
      <c r="D192" s="258"/>
      <c r="E192" s="259"/>
      <c r="F192" s="259"/>
      <c r="G192" s="263" t="s">
        <v>369</v>
      </c>
      <c r="H192" s="263" t="s">
        <v>438</v>
      </c>
      <c r="I192" s="263" t="s">
        <v>439</v>
      </c>
      <c r="J192" s="263" t="s">
        <v>145</v>
      </c>
      <c r="K192" s="264" t="s">
        <v>332</v>
      </c>
      <c r="L192" s="37"/>
      <c r="M192" s="1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77"/>
      <c r="B193" s="48"/>
      <c r="C193" s="258"/>
      <c r="D193" s="258"/>
      <c r="E193" s="259"/>
      <c r="F193" s="259"/>
      <c r="G193" s="265" t="s">
        <v>934</v>
      </c>
      <c r="H193" s="265" t="s">
        <v>360</v>
      </c>
      <c r="I193" s="220" t="s">
        <v>51</v>
      </c>
      <c r="J193" s="265" t="s">
        <v>166</v>
      </c>
      <c r="K193" s="265" t="s">
        <v>54</v>
      </c>
      <c r="L193" s="37"/>
      <c r="M193" s="1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77"/>
      <c r="B194" s="5"/>
      <c r="C194" s="258"/>
      <c r="D194" s="258"/>
      <c r="E194" s="266"/>
      <c r="F194" s="266"/>
      <c r="G194" s="267" t="s">
        <v>440</v>
      </c>
      <c r="H194" s="268" t="s">
        <v>441</v>
      </c>
      <c r="I194" s="269" t="s">
        <v>442</v>
      </c>
      <c r="J194" s="265" t="s">
        <v>261</v>
      </c>
      <c r="K194" s="236"/>
      <c r="L194" s="37"/>
      <c r="M194" s="1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77"/>
      <c r="B195" s="5"/>
      <c r="C195" s="258"/>
      <c r="D195" s="258"/>
      <c r="E195" s="270"/>
      <c r="F195" s="270"/>
      <c r="G195" s="90">
        <v>90</v>
      </c>
      <c r="H195" s="90">
        <v>150</v>
      </c>
      <c r="I195" s="198">
        <v>150</v>
      </c>
      <c r="J195" s="271"/>
      <c r="K195" s="236"/>
      <c r="L195" s="37"/>
      <c r="M195" s="10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77"/>
      <c r="B196" s="5"/>
      <c r="C196" s="258"/>
      <c r="D196" s="258"/>
      <c r="E196" s="270"/>
      <c r="F196" s="270"/>
      <c r="G196" s="90" t="s">
        <v>443</v>
      </c>
      <c r="H196" s="90" t="s">
        <v>444</v>
      </c>
      <c r="I196" s="198" t="s">
        <v>445</v>
      </c>
      <c r="J196" s="272"/>
      <c r="K196" s="236"/>
      <c r="L196" s="37"/>
      <c r="M196" s="1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77"/>
      <c r="B197" s="5"/>
      <c r="C197" s="258"/>
      <c r="D197" s="258"/>
      <c r="E197" s="201"/>
      <c r="F197" s="201"/>
      <c r="G197" s="263" t="s">
        <v>147</v>
      </c>
      <c r="H197" s="263" t="s">
        <v>446</v>
      </c>
      <c r="I197" s="263" t="s">
        <v>332</v>
      </c>
      <c r="J197" s="273"/>
      <c r="K197" s="241"/>
      <c r="L197" s="61" t="s">
        <v>447</v>
      </c>
      <c r="M197" s="274">
        <f>G190+G195+G200+G205+I190+J190*2+K190+H190+H195+I195+H200</f>
        <v>1500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77"/>
      <c r="B198" s="48"/>
      <c r="C198" s="258"/>
      <c r="D198" s="258"/>
      <c r="E198" s="201"/>
      <c r="F198" s="201"/>
      <c r="G198" s="220" t="s">
        <v>93</v>
      </c>
      <c r="H198" s="220" t="s">
        <v>261</v>
      </c>
      <c r="I198" s="220" t="s">
        <v>448</v>
      </c>
      <c r="J198" s="273"/>
      <c r="K198" s="236"/>
      <c r="L198" s="61" t="s">
        <v>449</v>
      </c>
      <c r="M198" s="27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77"/>
      <c r="B199" s="5"/>
      <c r="C199" s="258"/>
      <c r="D199" s="258"/>
      <c r="E199" s="266"/>
      <c r="F199" s="275"/>
      <c r="G199" s="255" t="s">
        <v>450</v>
      </c>
      <c r="H199" s="255" t="s">
        <v>451</v>
      </c>
      <c r="I199" s="272"/>
      <c r="J199" s="272"/>
      <c r="K199" s="244"/>
      <c r="L199" s="37"/>
      <c r="M199" s="27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77"/>
      <c r="B200" s="5"/>
      <c r="C200" s="276"/>
      <c r="D200" s="276"/>
      <c r="E200" s="270"/>
      <c r="F200" s="277"/>
      <c r="G200" s="260">
        <v>75</v>
      </c>
      <c r="H200" s="260">
        <v>120</v>
      </c>
      <c r="I200" s="271"/>
      <c r="J200" s="219"/>
      <c r="K200" s="236"/>
      <c r="L200" s="61"/>
      <c r="M200" s="27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88" t="s">
        <v>452</v>
      </c>
      <c r="B201" s="278" t="s">
        <v>453</v>
      </c>
      <c r="C201" s="279" t="s">
        <v>454</v>
      </c>
      <c r="D201" s="279" t="s">
        <v>455</v>
      </c>
      <c r="E201" s="280" t="s">
        <v>456</v>
      </c>
      <c r="F201" s="12" t="s">
        <v>457</v>
      </c>
      <c r="G201" s="281" t="s">
        <v>458</v>
      </c>
      <c r="H201" s="281" t="s">
        <v>459</v>
      </c>
      <c r="I201" s="272"/>
      <c r="J201" s="273"/>
      <c r="K201" s="236"/>
      <c r="L201" s="37"/>
      <c r="M201" s="27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77"/>
      <c r="B202" s="12" t="s">
        <v>243</v>
      </c>
      <c r="C202" s="195" t="s">
        <v>460</v>
      </c>
      <c r="D202" s="195"/>
      <c r="E202" s="282" t="s">
        <v>461</v>
      </c>
      <c r="F202" s="12" t="s">
        <v>462</v>
      </c>
      <c r="G202" s="263" t="s">
        <v>148</v>
      </c>
      <c r="H202" s="263" t="s">
        <v>331</v>
      </c>
      <c r="I202" s="273"/>
      <c r="J202" s="273"/>
      <c r="K202" s="236"/>
      <c r="L202" s="37"/>
      <c r="M202" s="27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77"/>
      <c r="B203" s="283"/>
      <c r="C203" s="195"/>
      <c r="D203" s="195"/>
      <c r="E203" s="282"/>
      <c r="F203" s="12" t="s">
        <v>463</v>
      </c>
      <c r="G203" s="265" t="s">
        <v>933</v>
      </c>
      <c r="H203" s="265" t="s">
        <v>152</v>
      </c>
      <c r="I203" s="273"/>
      <c r="J203" s="273"/>
      <c r="K203" s="241"/>
      <c r="L203" s="37"/>
      <c r="M203" s="27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77"/>
      <c r="B204" s="4"/>
      <c r="C204" s="195"/>
      <c r="D204" s="195"/>
      <c r="E204" s="284"/>
      <c r="F204" s="285"/>
      <c r="G204" s="267" t="s">
        <v>464</v>
      </c>
      <c r="H204" s="272"/>
      <c r="I204" s="272"/>
      <c r="J204" s="273"/>
      <c r="K204" s="236"/>
      <c r="L204" s="37"/>
      <c r="M204" s="27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77"/>
      <c r="B205" s="4"/>
      <c r="C205" s="198"/>
      <c r="D205" s="198"/>
      <c r="E205" s="281"/>
      <c r="F205" s="262"/>
      <c r="G205" s="90">
        <v>150</v>
      </c>
      <c r="H205" s="271"/>
      <c r="I205" s="272"/>
      <c r="J205" s="273"/>
      <c r="K205" s="286"/>
      <c r="L205" s="37"/>
      <c r="M205" s="28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77"/>
      <c r="B206" s="4"/>
      <c r="C206" s="198"/>
      <c r="D206" s="198"/>
      <c r="E206" s="281"/>
      <c r="F206" s="262"/>
      <c r="G206" s="90" t="s">
        <v>465</v>
      </c>
      <c r="H206" s="272"/>
      <c r="I206" s="272"/>
      <c r="J206" s="273"/>
      <c r="K206" s="286"/>
      <c r="L206" s="37"/>
      <c r="M206" s="27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77"/>
      <c r="B207" s="4"/>
      <c r="C207" s="198"/>
      <c r="D207" s="198"/>
      <c r="E207" s="281"/>
      <c r="F207" s="281"/>
      <c r="G207" s="263" t="s">
        <v>332</v>
      </c>
      <c r="H207" s="273"/>
      <c r="I207" s="273"/>
      <c r="J207" s="273"/>
      <c r="K207" s="288"/>
      <c r="L207" s="37"/>
      <c r="M207" s="27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77"/>
      <c r="B208" s="283"/>
      <c r="C208" s="198"/>
      <c r="D208" s="198"/>
      <c r="E208" s="284"/>
      <c r="F208" s="284"/>
      <c r="G208" s="265" t="s">
        <v>945</v>
      </c>
      <c r="H208" s="273"/>
      <c r="I208" s="273"/>
      <c r="J208" s="273"/>
      <c r="K208" s="289"/>
      <c r="L208" s="37"/>
      <c r="M208" s="27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211" t="s">
        <v>467</v>
      </c>
      <c r="B209" s="25">
        <v>120</v>
      </c>
      <c r="C209" s="25">
        <v>135</v>
      </c>
      <c r="D209" s="25">
        <v>135</v>
      </c>
      <c r="E209" s="84">
        <v>75</v>
      </c>
      <c r="F209" s="84">
        <v>120</v>
      </c>
      <c r="G209" s="185"/>
      <c r="H209" s="185"/>
      <c r="I209" s="185"/>
      <c r="J209" s="185"/>
      <c r="K209" s="286"/>
      <c r="L209" s="37"/>
      <c r="M209" s="10">
        <f>B209*B218+C209*C218+D209*D218+F209*F218+E209*E218</f>
        <v>1905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211" t="s">
        <v>468</v>
      </c>
      <c r="B210" s="156" t="s">
        <v>30</v>
      </c>
      <c r="C210" s="156" t="s">
        <v>30</v>
      </c>
      <c r="D210" s="156" t="s">
        <v>30</v>
      </c>
      <c r="E210" s="156" t="s">
        <v>469</v>
      </c>
      <c r="F210" s="156" t="s">
        <v>30</v>
      </c>
      <c r="G210" s="185"/>
      <c r="H210" s="185"/>
      <c r="I210" s="185"/>
      <c r="J210" s="185"/>
      <c r="K210" s="286"/>
      <c r="L210" s="61"/>
      <c r="M210" s="27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214" t="s">
        <v>470</v>
      </c>
      <c r="B211" s="31" t="s">
        <v>331</v>
      </c>
      <c r="C211" s="31" t="s">
        <v>352</v>
      </c>
      <c r="D211" s="31" t="s">
        <v>352</v>
      </c>
      <c r="E211" s="215" t="s">
        <v>148</v>
      </c>
      <c r="F211" s="215" t="s">
        <v>331</v>
      </c>
      <c r="G211" s="187"/>
      <c r="H211" s="187"/>
      <c r="I211" s="187"/>
      <c r="J211" s="187"/>
      <c r="K211" s="286"/>
      <c r="L211" s="37"/>
      <c r="M211" s="27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209" t="s">
        <v>471</v>
      </c>
      <c r="B212" s="217" t="s">
        <v>154</v>
      </c>
      <c r="C212" s="217" t="s">
        <v>472</v>
      </c>
      <c r="D212" s="217" t="s">
        <v>473</v>
      </c>
      <c r="E212" s="119" t="s">
        <v>158</v>
      </c>
      <c r="F212" s="119" t="s">
        <v>474</v>
      </c>
      <c r="G212" s="221"/>
      <c r="H212" s="221"/>
      <c r="I212" s="221"/>
      <c r="J212" s="221"/>
      <c r="K212" s="286"/>
      <c r="L212" s="37"/>
      <c r="M212" s="27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290" t="s">
        <v>475</v>
      </c>
      <c r="B213" s="220" t="s">
        <v>90</v>
      </c>
      <c r="C213" s="220" t="s">
        <v>476</v>
      </c>
      <c r="D213" s="220" t="s">
        <v>92</v>
      </c>
      <c r="E213" s="159" t="s">
        <v>60</v>
      </c>
      <c r="F213" s="159" t="s">
        <v>48</v>
      </c>
      <c r="G213" s="221"/>
      <c r="H213" s="221"/>
      <c r="I213" s="221"/>
      <c r="J213" s="221"/>
      <c r="K213" s="286"/>
      <c r="L213" s="37"/>
      <c r="M213" s="27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290" t="s">
        <v>477</v>
      </c>
      <c r="B214" s="220" t="s">
        <v>410</v>
      </c>
      <c r="C214" s="220" t="s">
        <v>410</v>
      </c>
      <c r="D214" s="220" t="s">
        <v>308</v>
      </c>
      <c r="E214" s="159" t="s">
        <v>93</v>
      </c>
      <c r="F214" s="159" t="s">
        <v>94</v>
      </c>
      <c r="G214" s="221"/>
      <c r="H214" s="221"/>
      <c r="I214" s="221"/>
      <c r="J214" s="221"/>
      <c r="K214" s="286"/>
      <c r="L214" s="37"/>
      <c r="M214" s="27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290" t="s">
        <v>478</v>
      </c>
      <c r="B215" s="291"/>
      <c r="C215" s="291"/>
      <c r="D215" s="291"/>
      <c r="E215" s="159" t="s">
        <v>54</v>
      </c>
      <c r="F215" s="292"/>
      <c r="G215" s="221"/>
      <c r="H215" s="221"/>
      <c r="I215" s="221"/>
      <c r="J215" s="221"/>
      <c r="K215" s="286"/>
      <c r="L215" s="37"/>
      <c r="M215" s="27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293" t="s">
        <v>479</v>
      </c>
      <c r="B216" s="294"/>
      <c r="C216" s="294"/>
      <c r="D216" s="294"/>
      <c r="E216" s="130" t="s">
        <v>43</v>
      </c>
      <c r="F216" s="43"/>
      <c r="G216" s="227"/>
      <c r="H216" s="227"/>
      <c r="I216" s="227"/>
      <c r="J216" s="227"/>
      <c r="K216" s="295"/>
      <c r="L216" s="37"/>
      <c r="M216" s="27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37"/>
      <c r="M217" s="27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8" t="s">
        <v>480</v>
      </c>
      <c r="B218" s="46">
        <v>3</v>
      </c>
      <c r="C218" s="46">
        <v>3</v>
      </c>
      <c r="D218" s="46">
        <v>3</v>
      </c>
      <c r="E218" s="46">
        <v>5</v>
      </c>
      <c r="F218" s="47">
        <v>3</v>
      </c>
      <c r="G218" s="47">
        <v>4</v>
      </c>
      <c r="H218" s="47">
        <v>3</v>
      </c>
      <c r="I218" s="47">
        <v>2</v>
      </c>
      <c r="J218" s="47">
        <v>2</v>
      </c>
      <c r="K218" s="47">
        <v>1</v>
      </c>
      <c r="L218" s="37"/>
      <c r="M218" s="27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8" t="s">
        <v>481</v>
      </c>
      <c r="B219" s="46">
        <f t="shared" ref="B219:F219" si="19">COUNTA(B212:B216)</f>
        <v>3</v>
      </c>
      <c r="C219" s="46">
        <f t="shared" si="19"/>
        <v>3</v>
      </c>
      <c r="D219" s="46">
        <f t="shared" si="19"/>
        <v>3</v>
      </c>
      <c r="E219" s="46">
        <f t="shared" si="19"/>
        <v>5</v>
      </c>
      <c r="F219" s="46">
        <f t="shared" si="19"/>
        <v>3</v>
      </c>
      <c r="G219" s="46">
        <v>4</v>
      </c>
      <c r="H219" s="46">
        <v>3</v>
      </c>
      <c r="I219" s="46">
        <v>2</v>
      </c>
      <c r="J219" s="46">
        <v>2</v>
      </c>
      <c r="K219" s="46">
        <v>1</v>
      </c>
      <c r="L219" s="37"/>
      <c r="M219" s="27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8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37"/>
      <c r="M220" s="27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8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37"/>
      <c r="M221" s="1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" t="s">
        <v>482</v>
      </c>
      <c r="B222" s="296"/>
      <c r="C222" s="48"/>
      <c r="D222" s="296"/>
      <c r="E222" s="48"/>
      <c r="F222" s="48"/>
      <c r="G222" s="48"/>
      <c r="H222" s="48"/>
      <c r="I222" s="48"/>
      <c r="J222" s="48"/>
      <c r="K222" s="48"/>
      <c r="L222" s="37"/>
      <c r="M222" s="1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645" t="s">
        <v>483</v>
      </c>
      <c r="B223" s="230" t="s">
        <v>484</v>
      </c>
      <c r="C223" s="230" t="s">
        <v>485</v>
      </c>
      <c r="D223" s="230" t="s">
        <v>486</v>
      </c>
      <c r="E223" s="230" t="s">
        <v>487</v>
      </c>
      <c r="F223" s="297" t="s">
        <v>488</v>
      </c>
      <c r="G223" s="298" t="s">
        <v>1010</v>
      </c>
      <c r="H223" s="299"/>
      <c r="I223" s="1800" t="s">
        <v>1015</v>
      </c>
      <c r="J223" s="1800" t="s">
        <v>1016</v>
      </c>
      <c r="K223" s="299"/>
      <c r="L223" s="37"/>
      <c r="M223" s="287"/>
      <c r="N223" s="30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650"/>
      <c r="B224" s="152" t="s">
        <v>489</v>
      </c>
      <c r="C224" s="152" t="s">
        <v>490</v>
      </c>
      <c r="D224" s="152"/>
      <c r="E224" s="152"/>
      <c r="F224" s="20" t="s">
        <v>393</v>
      </c>
      <c r="G224" s="285"/>
      <c r="H224" s="301"/>
      <c r="I224" s="1644"/>
      <c r="J224" s="1644"/>
      <c r="K224" s="301"/>
      <c r="L224" s="61" t="s">
        <v>298</v>
      </c>
      <c r="M224" s="18">
        <f>F225*F234+F229*F233</f>
        <v>620</v>
      </c>
      <c r="N224" s="30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211" t="s">
        <v>491</v>
      </c>
      <c r="B225" s="25">
        <v>90</v>
      </c>
      <c r="C225" s="25">
        <v>90</v>
      </c>
      <c r="D225" s="25">
        <v>75</v>
      </c>
      <c r="E225" s="25">
        <v>150</v>
      </c>
      <c r="F225" s="302">
        <v>45</v>
      </c>
      <c r="G225" s="84">
        <v>105</v>
      </c>
      <c r="H225" s="303"/>
      <c r="I225" s="84">
        <v>120</v>
      </c>
      <c r="J225" s="84">
        <v>120</v>
      </c>
      <c r="K225" s="303"/>
      <c r="L225" s="37"/>
      <c r="M225" s="304"/>
      <c r="N225" s="30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651" t="s">
        <v>492</v>
      </c>
      <c r="B226" s="1643" t="s">
        <v>30</v>
      </c>
      <c r="C226" s="1643" t="s">
        <v>30</v>
      </c>
      <c r="D226" s="1643" t="s">
        <v>469</v>
      </c>
      <c r="E226" s="1643" t="s">
        <v>493</v>
      </c>
      <c r="F226" s="306" t="s">
        <v>494</v>
      </c>
      <c r="G226" s="96" t="s">
        <v>443</v>
      </c>
      <c r="H226" s="303"/>
      <c r="I226" s="1654" t="s">
        <v>1019</v>
      </c>
      <c r="J226" s="1654" t="s">
        <v>1017</v>
      </c>
      <c r="K226" s="303"/>
      <c r="L226" s="61"/>
      <c r="M226" s="1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650"/>
      <c r="B227" s="1644"/>
      <c r="C227" s="1644"/>
      <c r="D227" s="1644"/>
      <c r="E227" s="1644"/>
      <c r="F227" s="307"/>
      <c r="G227" s="119" t="s">
        <v>195</v>
      </c>
      <c r="H227" s="303"/>
      <c r="I227" s="1644"/>
      <c r="J227" s="1644"/>
      <c r="K227" s="303"/>
      <c r="L227" s="37"/>
      <c r="M227" s="10">
        <f>B225*B235+D225*D235+G225+G230+I225+C225*C235+J225*J235+E225*E235</f>
        <v>1815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214" t="s">
        <v>495</v>
      </c>
      <c r="B228" s="31" t="s">
        <v>496</v>
      </c>
      <c r="C228" s="31" t="s">
        <v>497</v>
      </c>
      <c r="D228" s="31" t="s">
        <v>400</v>
      </c>
      <c r="E228" s="31" t="s">
        <v>498</v>
      </c>
      <c r="F228" s="31" t="s">
        <v>499</v>
      </c>
      <c r="G228" s="31" t="s">
        <v>1013</v>
      </c>
      <c r="H228" s="301"/>
      <c r="I228" s="31" t="s">
        <v>1018</v>
      </c>
      <c r="J228" s="31" t="s">
        <v>500</v>
      </c>
      <c r="K228" s="301"/>
      <c r="L228" s="37"/>
      <c r="M228" s="1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209" t="s">
        <v>471</v>
      </c>
      <c r="B229" s="220" t="s">
        <v>372</v>
      </c>
      <c r="C229" s="308" t="s">
        <v>501</v>
      </c>
      <c r="D229" s="308" t="s">
        <v>52</v>
      </c>
      <c r="E229" s="308" t="s">
        <v>947</v>
      </c>
      <c r="F229" s="302">
        <v>55</v>
      </c>
      <c r="G229" s="309" t="s">
        <v>1011</v>
      </c>
      <c r="H229" s="310"/>
      <c r="I229" s="220" t="s">
        <v>168</v>
      </c>
      <c r="J229" s="220" t="s">
        <v>502</v>
      </c>
      <c r="K229" s="310"/>
      <c r="L229" s="37"/>
      <c r="M229" s="1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290" t="s">
        <v>475</v>
      </c>
      <c r="B230" s="220" t="s">
        <v>261</v>
      </c>
      <c r="C230" s="220" t="s">
        <v>49</v>
      </c>
      <c r="D230" s="220" t="s">
        <v>91</v>
      </c>
      <c r="E230" s="220" t="s">
        <v>503</v>
      </c>
      <c r="F230" s="306" t="s">
        <v>504</v>
      </c>
      <c r="G230" s="84">
        <v>135</v>
      </c>
      <c r="H230" s="310"/>
      <c r="I230" s="310"/>
      <c r="J230" s="220" t="s">
        <v>505</v>
      </c>
      <c r="K230" s="310"/>
      <c r="L230" s="37"/>
      <c r="M230" s="1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290" t="s">
        <v>477</v>
      </c>
      <c r="B231" s="220" t="s">
        <v>308</v>
      </c>
      <c r="C231" s="220" t="s">
        <v>379</v>
      </c>
      <c r="D231" s="220" t="s">
        <v>152</v>
      </c>
      <c r="E231" s="291"/>
      <c r="F231" s="307"/>
      <c r="G231" s="84" t="s">
        <v>1012</v>
      </c>
      <c r="H231" s="311"/>
      <c r="I231" s="311"/>
      <c r="J231" s="312"/>
      <c r="K231" s="311"/>
      <c r="L231" s="37"/>
      <c r="M231" s="1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90" t="s">
        <v>478</v>
      </c>
      <c r="B232" s="291"/>
      <c r="C232" s="291"/>
      <c r="D232" s="220" t="s">
        <v>261</v>
      </c>
      <c r="E232" s="99" t="s">
        <v>953</v>
      </c>
      <c r="F232" s="25" t="s">
        <v>506</v>
      </c>
      <c r="G232" s="96" t="s">
        <v>1014</v>
      </c>
      <c r="H232" s="311"/>
      <c r="I232" s="311"/>
      <c r="J232" s="312"/>
      <c r="K232" s="311"/>
      <c r="L232" s="37"/>
      <c r="M232" s="1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thickBot="1">
      <c r="A233" s="293" t="s">
        <v>479</v>
      </c>
      <c r="B233" s="294"/>
      <c r="C233" s="294"/>
      <c r="D233" s="224" t="s">
        <v>946</v>
      </c>
      <c r="E233" s="99" t="s">
        <v>960</v>
      </c>
      <c r="F233" s="227">
        <v>8</v>
      </c>
      <c r="G233" s="313"/>
      <c r="H233" s="314"/>
      <c r="I233" s="314"/>
      <c r="J233" s="315"/>
      <c r="K233" s="314"/>
      <c r="L233" s="37"/>
      <c r="M233" s="31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37"/>
      <c r="B234" s="37"/>
      <c r="C234" s="37"/>
      <c r="D234" s="37"/>
      <c r="E234" s="37"/>
      <c r="F234" s="47">
        <v>4</v>
      </c>
      <c r="G234" s="37"/>
      <c r="H234" s="37"/>
      <c r="I234" s="37"/>
      <c r="J234" s="37"/>
      <c r="K234" s="47"/>
      <c r="L234" s="37"/>
      <c r="M234" s="31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8" t="s">
        <v>507</v>
      </c>
      <c r="B235" s="46">
        <v>3</v>
      </c>
      <c r="C235" s="46">
        <v>3</v>
      </c>
      <c r="D235" s="46">
        <v>5</v>
      </c>
      <c r="E235" s="46">
        <v>2</v>
      </c>
      <c r="F235" s="47">
        <v>12</v>
      </c>
      <c r="G235" s="47">
        <v>2</v>
      </c>
      <c r="H235" s="47">
        <v>0</v>
      </c>
      <c r="I235" s="47">
        <v>1</v>
      </c>
      <c r="J235" s="47">
        <v>2</v>
      </c>
      <c r="K235" s="47">
        <v>0</v>
      </c>
      <c r="L235" s="37"/>
      <c r="M235" s="31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8" t="s">
        <v>508</v>
      </c>
      <c r="B236" s="46">
        <f t="shared" ref="B236:D236" si="20">COUNTA(B229:B233)</f>
        <v>3</v>
      </c>
      <c r="C236" s="46">
        <f t="shared" si="20"/>
        <v>3</v>
      </c>
      <c r="D236" s="46">
        <f t="shared" si="20"/>
        <v>5</v>
      </c>
      <c r="E236" s="46">
        <v>2</v>
      </c>
      <c r="F236" s="46">
        <v>12</v>
      </c>
      <c r="G236" s="46">
        <v>2</v>
      </c>
      <c r="H236" s="46">
        <f t="shared" ref="H236:K236" si="21">COUNTA(H229:H233)</f>
        <v>0</v>
      </c>
      <c r="I236" s="46">
        <f t="shared" si="21"/>
        <v>1</v>
      </c>
      <c r="J236" s="46">
        <f t="shared" si="21"/>
        <v>2</v>
      </c>
      <c r="K236" s="46">
        <f t="shared" si="21"/>
        <v>0</v>
      </c>
      <c r="L236" s="37"/>
      <c r="M236" s="31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10" t="s">
        <v>509</v>
      </c>
      <c r="B237" s="111">
        <f t="shared" ref="B237:E237" si="22">B209*B218+B225*B235</f>
        <v>630</v>
      </c>
      <c r="C237" s="111">
        <f t="shared" si="22"/>
        <v>675</v>
      </c>
      <c r="D237" s="111">
        <f t="shared" si="22"/>
        <v>780</v>
      </c>
      <c r="E237" s="111">
        <f t="shared" si="22"/>
        <v>675</v>
      </c>
      <c r="F237" s="111">
        <f>F209*F218+F225*F234+F229*F233</f>
        <v>980</v>
      </c>
      <c r="G237" s="111">
        <f>G190+G195+G200+G205+G225+G230</f>
        <v>690</v>
      </c>
      <c r="H237" s="111">
        <f>H190+H195+H200</f>
        <v>510</v>
      </c>
      <c r="I237" s="111">
        <f>I190+I195+I225</f>
        <v>390</v>
      </c>
      <c r="J237" s="111">
        <f>J190*2+J225*2</f>
        <v>360</v>
      </c>
      <c r="K237" s="111">
        <f>K190</f>
        <v>150</v>
      </c>
      <c r="L237" s="37"/>
      <c r="M237" s="31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317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9" t="s">
        <v>510</v>
      </c>
      <c r="M238" s="320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321" t="s">
        <v>511</v>
      </c>
      <c r="B239" s="322">
        <f t="shared" ref="B239:K239" si="23">B237+B184+B123+B80+B41</f>
        <v>2505</v>
      </c>
      <c r="C239" s="322">
        <f t="shared" si="23"/>
        <v>1925</v>
      </c>
      <c r="D239" s="322">
        <f t="shared" si="23"/>
        <v>2700</v>
      </c>
      <c r="E239" s="322">
        <f t="shared" si="23"/>
        <v>1915</v>
      </c>
      <c r="F239" s="322">
        <f t="shared" si="23"/>
        <v>3275</v>
      </c>
      <c r="G239" s="322">
        <f t="shared" si="23"/>
        <v>2970</v>
      </c>
      <c r="H239" s="322">
        <f t="shared" si="23"/>
        <v>2850</v>
      </c>
      <c r="I239" s="322">
        <f t="shared" si="23"/>
        <v>3385</v>
      </c>
      <c r="J239" s="322">
        <f t="shared" si="23"/>
        <v>2670</v>
      </c>
      <c r="K239" s="322">
        <f t="shared" si="23"/>
        <v>2700</v>
      </c>
      <c r="L239" s="323">
        <f>SUM(B239:K239)</f>
        <v>26895</v>
      </c>
      <c r="M239" s="30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324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1"/>
      <c r="M240" s="30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325" t="s">
        <v>512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7"/>
      <c r="L241" s="1"/>
      <c r="M241" s="326">
        <f>SUM(M6:M237)</f>
        <v>26895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8"/>
      <c r="L242" s="1"/>
      <c r="M242" s="32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327" t="s">
        <v>513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7"/>
      <c r="L243" s="1"/>
      <c r="M243" s="330" t="s">
        <v>514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7"/>
      <c r="L244" s="1"/>
      <c r="M244" s="331">
        <f>M241</f>
        <v>26895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332" t="s">
        <v>515</v>
      </c>
      <c r="B245" s="333" t="s">
        <v>516</v>
      </c>
      <c r="C245" s="333" t="s">
        <v>517</v>
      </c>
      <c r="D245" s="333" t="s">
        <v>518</v>
      </c>
      <c r="E245" s="333" t="s">
        <v>519</v>
      </c>
      <c r="F245" s="333" t="s">
        <v>520</v>
      </c>
      <c r="G245" s="334" t="s">
        <v>521</v>
      </c>
      <c r="H245" s="335"/>
      <c r="I245" s="335"/>
      <c r="J245" s="335"/>
      <c r="K245" s="250"/>
      <c r="L245" s="1"/>
      <c r="M245" s="33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337" t="s">
        <v>522</v>
      </c>
      <c r="B246" s="338" t="s">
        <v>167</v>
      </c>
      <c r="C246" s="338" t="s">
        <v>523</v>
      </c>
      <c r="D246" s="338" t="s">
        <v>448</v>
      </c>
      <c r="E246" s="338" t="s">
        <v>159</v>
      </c>
      <c r="F246" s="338" t="s">
        <v>45</v>
      </c>
      <c r="G246" s="339"/>
      <c r="H246" s="340"/>
      <c r="I246" s="340"/>
      <c r="J246" s="340"/>
      <c r="K246" s="250"/>
      <c r="L246" s="1"/>
      <c r="M246" s="341" t="s">
        <v>524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342">
        <v>1</v>
      </c>
      <c r="B247" s="104" t="s">
        <v>167</v>
      </c>
      <c r="C247" s="104" t="s">
        <v>523</v>
      </c>
      <c r="D247" s="104" t="s">
        <v>448</v>
      </c>
      <c r="E247" s="104" t="s">
        <v>159</v>
      </c>
      <c r="F247" s="104" t="s">
        <v>948</v>
      </c>
      <c r="G247" s="343"/>
      <c r="H247" s="283"/>
      <c r="I247" s="283"/>
      <c r="J247" s="283"/>
      <c r="K247" s="48"/>
      <c r="L247" s="1"/>
      <c r="M247" s="344">
        <f>SUM('2) 老師上課時間總數'!C85)</f>
        <v>9240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342">
        <v>2</v>
      </c>
      <c r="B248" s="104" t="s">
        <v>523</v>
      </c>
      <c r="C248" s="104" t="s">
        <v>525</v>
      </c>
      <c r="D248" s="169" t="s">
        <v>153</v>
      </c>
      <c r="E248" s="104" t="s">
        <v>525</v>
      </c>
      <c r="F248" s="104" t="s">
        <v>525</v>
      </c>
      <c r="G248" s="343"/>
      <c r="H248" s="283"/>
      <c r="I248" s="283"/>
      <c r="J248" s="283"/>
      <c r="K248" s="48"/>
      <c r="L248" s="1"/>
      <c r="M248" s="33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342">
        <v>3</v>
      </c>
      <c r="B249" s="104" t="s">
        <v>162</v>
      </c>
      <c r="C249" s="104" t="s">
        <v>255</v>
      </c>
      <c r="D249" s="1621" t="s">
        <v>526</v>
      </c>
      <c r="E249" s="169" t="s">
        <v>153</v>
      </c>
      <c r="F249" s="104" t="s">
        <v>162</v>
      </c>
      <c r="G249" s="343"/>
      <c r="H249" s="283"/>
      <c r="I249" s="283"/>
      <c r="J249" s="283"/>
      <c r="K249" s="48"/>
      <c r="L249" s="1"/>
      <c r="M249" s="34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342">
        <v>4</v>
      </c>
      <c r="B250" s="104" t="s">
        <v>527</v>
      </c>
      <c r="C250" s="104" t="s">
        <v>527</v>
      </c>
      <c r="D250" s="104" t="s">
        <v>90</v>
      </c>
      <c r="E250" s="1621" t="s">
        <v>526</v>
      </c>
      <c r="F250" s="169" t="s">
        <v>255</v>
      </c>
      <c r="G250" s="343"/>
      <c r="H250" s="283"/>
      <c r="I250" s="283"/>
      <c r="J250" s="283"/>
      <c r="K250" s="48"/>
      <c r="L250" s="1"/>
      <c r="M250" s="34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342">
        <v>5</v>
      </c>
      <c r="B251" s="104" t="s">
        <v>448</v>
      </c>
      <c r="C251" s="104" t="s">
        <v>448</v>
      </c>
      <c r="D251" s="104" t="s">
        <v>259</v>
      </c>
      <c r="E251" s="104" t="s">
        <v>448</v>
      </c>
      <c r="F251" s="1621" t="s">
        <v>526</v>
      </c>
      <c r="G251" s="343"/>
      <c r="H251" s="283"/>
      <c r="I251" s="283"/>
      <c r="J251" s="283"/>
      <c r="K251" s="48"/>
      <c r="L251" s="1"/>
      <c r="M251" s="34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342">
        <v>6</v>
      </c>
      <c r="B252" s="104" t="s">
        <v>255</v>
      </c>
      <c r="C252" s="169" t="s">
        <v>167</v>
      </c>
      <c r="D252" s="104" t="s">
        <v>523</v>
      </c>
      <c r="E252" s="104" t="s">
        <v>259</v>
      </c>
      <c r="F252" s="104" t="s">
        <v>153</v>
      </c>
      <c r="G252" s="141"/>
      <c r="H252" s="283"/>
      <c r="I252" s="283"/>
      <c r="J252" s="283"/>
      <c r="K252" s="48"/>
      <c r="L252" s="1"/>
      <c r="M252" s="34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342">
        <v>7</v>
      </c>
      <c r="B253" s="104" t="s">
        <v>159</v>
      </c>
      <c r="C253" s="104" t="s">
        <v>45</v>
      </c>
      <c r="D253" s="104" t="s">
        <v>45</v>
      </c>
      <c r="E253" s="104" t="s">
        <v>523</v>
      </c>
      <c r="F253" s="104" t="s">
        <v>90</v>
      </c>
      <c r="G253" s="343"/>
      <c r="H253" s="283"/>
      <c r="I253" s="283"/>
      <c r="J253" s="283"/>
      <c r="K253" s="48"/>
      <c r="L253" s="1"/>
      <c r="M253" s="34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342">
        <v>8</v>
      </c>
      <c r="B254" s="104" t="s">
        <v>90</v>
      </c>
      <c r="C254" s="169" t="s">
        <v>259</v>
      </c>
      <c r="D254" s="169" t="s">
        <v>527</v>
      </c>
      <c r="E254" s="169" t="s">
        <v>162</v>
      </c>
      <c r="F254" s="169" t="s">
        <v>448</v>
      </c>
      <c r="G254" s="343"/>
      <c r="H254" s="283"/>
      <c r="I254" s="283"/>
      <c r="J254" s="283"/>
      <c r="K254" s="47"/>
      <c r="L254" s="1"/>
      <c r="M254" s="34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348" t="s">
        <v>949</v>
      </c>
      <c r="B255" s="170" t="s">
        <v>950</v>
      </c>
      <c r="C255" s="170" t="s">
        <v>951</v>
      </c>
      <c r="D255" s="170" t="s">
        <v>951</v>
      </c>
      <c r="E255" s="170" t="s">
        <v>950</v>
      </c>
      <c r="F255" s="349" t="s">
        <v>952</v>
      </c>
      <c r="G255" s="350"/>
      <c r="H255" s="283"/>
      <c r="I255" s="283"/>
      <c r="J255" s="283"/>
      <c r="K255" s="48"/>
      <c r="L255" s="1"/>
      <c r="M255" s="351" t="s">
        <v>528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47"/>
      <c r="L256" s="1"/>
      <c r="M256" s="353">
        <f>SUM('2) 老師上課時間總數'!H4)</f>
        <v>885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332" t="s">
        <v>529</v>
      </c>
      <c r="B257" s="333" t="s">
        <v>516</v>
      </c>
      <c r="C257" s="333" t="s">
        <v>517</v>
      </c>
      <c r="D257" s="333" t="s">
        <v>518</v>
      </c>
      <c r="E257" s="333" t="s">
        <v>519</v>
      </c>
      <c r="F257" s="333" t="s">
        <v>520</v>
      </c>
      <c r="G257" s="334" t="s">
        <v>521</v>
      </c>
      <c r="H257" s="335"/>
      <c r="I257" s="335"/>
      <c r="J257" s="335"/>
      <c r="K257" s="250"/>
      <c r="L257" s="1"/>
      <c r="M257" s="35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337" t="s">
        <v>530</v>
      </c>
      <c r="B258" s="338"/>
      <c r="C258" s="338" t="s">
        <v>44</v>
      </c>
      <c r="D258" s="338"/>
      <c r="E258" s="338"/>
      <c r="F258" s="338"/>
      <c r="G258" s="339"/>
      <c r="H258" s="340"/>
      <c r="I258" s="340"/>
      <c r="J258" s="340"/>
      <c r="K258" s="250"/>
      <c r="L258" s="1"/>
      <c r="M258" s="355" t="s">
        <v>531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342">
        <v>1</v>
      </c>
      <c r="B259" s="103"/>
      <c r="C259" s="169" t="s">
        <v>44</v>
      </c>
      <c r="D259" s="103"/>
      <c r="E259" s="103"/>
      <c r="F259" s="103"/>
      <c r="G259" s="141"/>
      <c r="H259" s="352"/>
      <c r="I259" s="352"/>
      <c r="J259" s="352"/>
      <c r="K259" s="47"/>
      <c r="L259" s="1"/>
      <c r="M259" s="35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342">
        <v>2</v>
      </c>
      <c r="B260" s="103"/>
      <c r="C260" s="169" t="s">
        <v>51</v>
      </c>
      <c r="D260" s="103"/>
      <c r="E260" s="103"/>
      <c r="F260" s="103"/>
      <c r="G260" s="141"/>
      <c r="H260" s="352"/>
      <c r="I260" s="352"/>
      <c r="J260" s="352"/>
      <c r="K260" s="47"/>
      <c r="L260" s="1"/>
      <c r="M260" s="357">
        <f>SUM(M244+M247-M256)</f>
        <v>35250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342">
        <v>3</v>
      </c>
      <c r="B261" s="103"/>
      <c r="C261" s="169" t="s">
        <v>93</v>
      </c>
      <c r="D261" s="103"/>
      <c r="E261" s="103"/>
      <c r="F261" s="103"/>
      <c r="G261" s="141"/>
      <c r="H261" s="352"/>
      <c r="I261" s="352"/>
      <c r="J261" s="352"/>
      <c r="K261" s="47"/>
      <c r="L261" s="1"/>
      <c r="M261" s="35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342">
        <v>4</v>
      </c>
      <c r="B262" s="103"/>
      <c r="C262" s="169" t="s">
        <v>195</v>
      </c>
      <c r="D262" s="103"/>
      <c r="E262" s="103"/>
      <c r="F262" s="103"/>
      <c r="G262" s="141"/>
      <c r="H262" s="352"/>
      <c r="I262" s="352"/>
      <c r="J262" s="352"/>
      <c r="K262" s="47"/>
      <c r="L262" s="1"/>
      <c r="M262" s="359" t="s">
        <v>532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342" t="s">
        <v>949</v>
      </c>
      <c r="B263" s="103"/>
      <c r="C263" s="169" t="s">
        <v>91</v>
      </c>
      <c r="D263" s="103"/>
      <c r="E263" s="103"/>
      <c r="F263" s="103"/>
      <c r="G263" s="141"/>
      <c r="H263" s="352"/>
      <c r="I263" s="352"/>
      <c r="J263" s="352"/>
      <c r="K263" s="47"/>
      <c r="L263" s="1"/>
      <c r="M263" s="360">
        <f>SUM(M260/' 3) 監考時間表'!E201)</f>
        <v>701.49253731343288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348"/>
      <c r="B264" s="361"/>
      <c r="C264" s="361"/>
      <c r="D264" s="361"/>
      <c r="E264" s="361"/>
      <c r="F264" s="361"/>
      <c r="G264" s="362"/>
      <c r="H264" s="352"/>
      <c r="I264" s="352"/>
      <c r="J264" s="352"/>
      <c r="K264" s="47"/>
      <c r="L264" s="363"/>
      <c r="M264" s="300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7"/>
      <c r="L265" s="363"/>
      <c r="M265" s="300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63"/>
      <c r="M266" s="30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63"/>
      <c r="M267" s="300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63"/>
      <c r="M268" s="30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64"/>
      <c r="M269" s="300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64"/>
      <c r="M270" s="300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1"/>
      <c r="M271" s="300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8:10" ht="15.75" customHeight="1">
      <c r="H465" s="365"/>
      <c r="I465" s="365"/>
      <c r="J465" s="365"/>
    </row>
    <row r="466" spans="8:10" ht="15.75" customHeight="1">
      <c r="H466" s="365"/>
      <c r="I466" s="365"/>
      <c r="J466" s="365"/>
    </row>
    <row r="467" spans="8:10" ht="15.75" customHeight="1">
      <c r="H467" s="365"/>
      <c r="I467" s="365"/>
      <c r="J467" s="365"/>
    </row>
    <row r="468" spans="8:10" ht="15.75" customHeight="1">
      <c r="H468" s="365"/>
      <c r="I468" s="365"/>
      <c r="J468" s="365"/>
    </row>
    <row r="469" spans="8:10" ht="15.75" customHeight="1">
      <c r="H469" s="365"/>
      <c r="I469" s="365"/>
      <c r="J469" s="365"/>
    </row>
    <row r="470" spans="8:10" ht="15.75" customHeight="1">
      <c r="H470" s="365"/>
      <c r="I470" s="365"/>
      <c r="J470" s="365"/>
    </row>
    <row r="471" spans="8:10" ht="15.75" customHeight="1">
      <c r="H471" s="365"/>
      <c r="I471" s="365"/>
      <c r="J471" s="365"/>
    </row>
    <row r="472" spans="8:10" ht="15.75" customHeight="1">
      <c r="H472" s="365"/>
      <c r="I472" s="365"/>
      <c r="J472" s="365"/>
    </row>
    <row r="473" spans="8:10" ht="15.75" customHeight="1">
      <c r="H473" s="365"/>
      <c r="I473" s="365"/>
      <c r="J473" s="365"/>
    </row>
    <row r="474" spans="8:10" ht="15.75" customHeight="1">
      <c r="H474" s="365"/>
      <c r="I474" s="365"/>
      <c r="J474" s="365"/>
    </row>
    <row r="475" spans="8:10" ht="15.75" customHeight="1">
      <c r="H475" s="365"/>
      <c r="I475" s="365"/>
      <c r="J475" s="365"/>
    </row>
    <row r="476" spans="8:10" ht="15.75" customHeight="1">
      <c r="H476" s="365"/>
      <c r="I476" s="365"/>
      <c r="J476" s="365"/>
    </row>
    <row r="477" spans="8:10" ht="15.75" customHeight="1">
      <c r="H477" s="365"/>
      <c r="I477" s="365"/>
      <c r="J477" s="365"/>
    </row>
    <row r="478" spans="8:10" ht="15.75" customHeight="1">
      <c r="H478" s="365"/>
      <c r="I478" s="365"/>
      <c r="J478" s="365"/>
    </row>
    <row r="479" spans="8:10" ht="15.75" customHeight="1">
      <c r="H479" s="365"/>
      <c r="I479" s="365"/>
      <c r="J479" s="365"/>
    </row>
    <row r="480" spans="8:10" ht="15.75" customHeight="1">
      <c r="H480" s="365"/>
      <c r="I480" s="365"/>
      <c r="J480" s="365"/>
    </row>
    <row r="481" spans="8:10" ht="15.75" customHeight="1">
      <c r="H481" s="365"/>
      <c r="I481" s="365"/>
      <c r="J481" s="365"/>
    </row>
    <row r="482" spans="8:10" ht="15.75" customHeight="1">
      <c r="H482" s="365"/>
      <c r="I482" s="365"/>
      <c r="J482" s="365"/>
    </row>
    <row r="483" spans="8:10" ht="15.75" customHeight="1">
      <c r="H483" s="365"/>
      <c r="I483" s="365"/>
      <c r="J483" s="365"/>
    </row>
    <row r="484" spans="8:10" ht="15.75" customHeight="1">
      <c r="H484" s="365"/>
      <c r="I484" s="365"/>
      <c r="J484" s="365"/>
    </row>
    <row r="485" spans="8:10" ht="15.75" customHeight="1">
      <c r="H485" s="365"/>
      <c r="I485" s="365"/>
      <c r="J485" s="365"/>
    </row>
    <row r="486" spans="8:10" ht="15.75" customHeight="1">
      <c r="H486" s="365"/>
      <c r="I486" s="365"/>
      <c r="J486" s="365"/>
    </row>
    <row r="487" spans="8:10" ht="15.75" customHeight="1">
      <c r="H487" s="365"/>
      <c r="I487" s="365"/>
      <c r="J487" s="365"/>
    </row>
    <row r="488" spans="8:10" ht="15.75" customHeight="1">
      <c r="H488" s="365"/>
      <c r="I488" s="365"/>
      <c r="J488" s="365"/>
    </row>
    <row r="489" spans="8:10" ht="15.75" customHeight="1">
      <c r="H489" s="365"/>
      <c r="I489" s="365"/>
      <c r="J489" s="365"/>
    </row>
    <row r="490" spans="8:10" ht="15.75" customHeight="1">
      <c r="H490" s="365"/>
      <c r="I490" s="365"/>
      <c r="J490" s="365"/>
    </row>
    <row r="491" spans="8:10" ht="15.75" customHeight="1">
      <c r="H491" s="365"/>
      <c r="I491" s="365"/>
      <c r="J491" s="365"/>
    </row>
    <row r="492" spans="8:10" ht="15.75" customHeight="1">
      <c r="H492" s="365"/>
      <c r="I492" s="365"/>
      <c r="J492" s="365"/>
    </row>
    <row r="493" spans="8:10" ht="15.75" customHeight="1">
      <c r="H493" s="365"/>
      <c r="I493" s="365"/>
      <c r="J493" s="365"/>
    </row>
    <row r="494" spans="8:10" ht="15.75" customHeight="1">
      <c r="H494" s="365"/>
      <c r="I494" s="365"/>
      <c r="J494" s="365"/>
    </row>
    <row r="495" spans="8:10" ht="15.75" customHeight="1">
      <c r="H495" s="365"/>
      <c r="I495" s="365"/>
      <c r="J495" s="365"/>
    </row>
    <row r="496" spans="8:10" ht="15.75" customHeight="1">
      <c r="H496" s="365"/>
      <c r="I496" s="365"/>
      <c r="J496" s="365"/>
    </row>
    <row r="497" spans="8:10" ht="15.75" customHeight="1">
      <c r="H497" s="365"/>
      <c r="I497" s="365"/>
      <c r="J497" s="365"/>
    </row>
    <row r="498" spans="8:10" ht="15.75" customHeight="1">
      <c r="H498" s="365"/>
      <c r="I498" s="365"/>
      <c r="J498" s="365"/>
    </row>
    <row r="499" spans="8:10" ht="15.75" customHeight="1">
      <c r="H499" s="365"/>
      <c r="I499" s="365"/>
      <c r="J499" s="365"/>
    </row>
    <row r="500" spans="8:10" ht="15.75" customHeight="1">
      <c r="H500" s="365"/>
      <c r="I500" s="365"/>
      <c r="J500" s="365"/>
    </row>
    <row r="501" spans="8:10" ht="15.75" customHeight="1">
      <c r="H501" s="365"/>
      <c r="I501" s="365"/>
      <c r="J501" s="365"/>
    </row>
    <row r="502" spans="8:10" ht="15.75" customHeight="1">
      <c r="H502" s="365"/>
      <c r="I502" s="365"/>
      <c r="J502" s="365"/>
    </row>
    <row r="503" spans="8:10" ht="15.75" customHeight="1">
      <c r="H503" s="365"/>
      <c r="I503" s="365"/>
      <c r="J503" s="365"/>
    </row>
    <row r="504" spans="8:10" ht="15.75" customHeight="1">
      <c r="H504" s="365"/>
      <c r="I504" s="365"/>
      <c r="J504" s="365"/>
    </row>
    <row r="505" spans="8:10" ht="15.75" customHeight="1">
      <c r="H505" s="365"/>
      <c r="I505" s="365"/>
      <c r="J505" s="365"/>
    </row>
    <row r="506" spans="8:10" ht="15.75" customHeight="1">
      <c r="H506" s="365"/>
      <c r="I506" s="365"/>
      <c r="J506" s="365"/>
    </row>
    <row r="507" spans="8:10" ht="15.75" customHeight="1">
      <c r="H507" s="365"/>
      <c r="I507" s="365"/>
      <c r="J507" s="365"/>
    </row>
    <row r="508" spans="8:10" ht="15.75" customHeight="1">
      <c r="H508" s="365"/>
      <c r="I508" s="365"/>
      <c r="J508" s="365"/>
    </row>
    <row r="509" spans="8:10" ht="15.75" customHeight="1">
      <c r="H509" s="365"/>
      <c r="I509" s="365"/>
      <c r="J509" s="365"/>
    </row>
    <row r="510" spans="8:10" ht="15.75" customHeight="1">
      <c r="H510" s="365"/>
      <c r="I510" s="365"/>
      <c r="J510" s="365"/>
    </row>
    <row r="511" spans="8:10" ht="15.75" customHeight="1">
      <c r="H511" s="365"/>
      <c r="I511" s="365"/>
      <c r="J511" s="365"/>
    </row>
    <row r="512" spans="8:10" ht="15.75" customHeight="1">
      <c r="H512" s="365"/>
      <c r="I512" s="365"/>
      <c r="J512" s="365"/>
    </row>
    <row r="513" spans="8:10" ht="15.75" customHeight="1">
      <c r="H513" s="365"/>
      <c r="I513" s="365"/>
      <c r="J513" s="365"/>
    </row>
    <row r="514" spans="8:10" ht="15.75" customHeight="1">
      <c r="H514" s="365"/>
      <c r="I514" s="365"/>
      <c r="J514" s="365"/>
    </row>
    <row r="515" spans="8:10" ht="15.75" customHeight="1">
      <c r="H515" s="365"/>
      <c r="I515" s="365"/>
      <c r="J515" s="365"/>
    </row>
    <row r="516" spans="8:10" ht="15.75" customHeight="1">
      <c r="H516" s="365"/>
      <c r="I516" s="365"/>
      <c r="J516" s="365"/>
    </row>
    <row r="517" spans="8:10" ht="15.75" customHeight="1">
      <c r="H517" s="365"/>
      <c r="I517" s="365"/>
      <c r="J517" s="365"/>
    </row>
    <row r="518" spans="8:10" ht="15.75" customHeight="1">
      <c r="H518" s="365"/>
      <c r="I518" s="365"/>
      <c r="J518" s="365"/>
    </row>
    <row r="519" spans="8:10" ht="15.75" customHeight="1">
      <c r="H519" s="365"/>
      <c r="I519" s="365"/>
      <c r="J519" s="365"/>
    </row>
    <row r="520" spans="8:10" ht="15.75" customHeight="1">
      <c r="H520" s="365"/>
      <c r="I520" s="365"/>
      <c r="J520" s="365"/>
    </row>
    <row r="521" spans="8:10" ht="15.75" customHeight="1">
      <c r="H521" s="365"/>
      <c r="I521" s="365"/>
      <c r="J521" s="365"/>
    </row>
    <row r="522" spans="8:10" ht="15.75" customHeight="1">
      <c r="H522" s="365"/>
      <c r="I522" s="365"/>
      <c r="J522" s="365"/>
    </row>
    <row r="523" spans="8:10" ht="15.75" customHeight="1">
      <c r="H523" s="365"/>
      <c r="I523" s="365"/>
      <c r="J523" s="365"/>
    </row>
    <row r="524" spans="8:10" ht="15.75" customHeight="1">
      <c r="H524" s="365"/>
      <c r="I524" s="365"/>
      <c r="J524" s="365"/>
    </row>
    <row r="525" spans="8:10" ht="15.75" customHeight="1">
      <c r="H525" s="365"/>
      <c r="I525" s="365"/>
      <c r="J525" s="365"/>
    </row>
    <row r="526" spans="8:10" ht="15.75" customHeight="1">
      <c r="H526" s="365"/>
      <c r="I526" s="365"/>
      <c r="J526" s="365"/>
    </row>
    <row r="527" spans="8:10" ht="15.75" customHeight="1">
      <c r="H527" s="365"/>
      <c r="I527" s="365"/>
      <c r="J527" s="365"/>
    </row>
    <row r="528" spans="8:10" ht="15.75" customHeight="1">
      <c r="H528" s="365"/>
      <c r="I528" s="365"/>
      <c r="J528" s="365"/>
    </row>
    <row r="529" spans="8:10" ht="15.75" customHeight="1">
      <c r="H529" s="365"/>
      <c r="I529" s="365"/>
      <c r="J529" s="365"/>
    </row>
    <row r="530" spans="8:10" ht="15.75" customHeight="1">
      <c r="H530" s="365"/>
      <c r="I530" s="365"/>
      <c r="J530" s="365"/>
    </row>
    <row r="531" spans="8:10" ht="15.75" customHeight="1">
      <c r="H531" s="365"/>
      <c r="I531" s="365"/>
      <c r="J531" s="365"/>
    </row>
    <row r="532" spans="8:10" ht="15.75" customHeight="1">
      <c r="H532" s="365"/>
      <c r="I532" s="365"/>
      <c r="J532" s="365"/>
    </row>
    <row r="533" spans="8:10" ht="15.75" customHeight="1">
      <c r="H533" s="365"/>
      <c r="I533" s="365"/>
      <c r="J533" s="365"/>
    </row>
    <row r="534" spans="8:10" ht="15.75" customHeight="1">
      <c r="H534" s="365"/>
      <c r="I534" s="365"/>
      <c r="J534" s="365"/>
    </row>
    <row r="535" spans="8:10" ht="15.75" customHeight="1">
      <c r="H535" s="365"/>
      <c r="I535" s="365"/>
      <c r="J535" s="365"/>
    </row>
    <row r="536" spans="8:10" ht="15.75" customHeight="1">
      <c r="H536" s="365"/>
      <c r="I536" s="365"/>
      <c r="J536" s="365"/>
    </row>
    <row r="537" spans="8:10" ht="15.75" customHeight="1">
      <c r="H537" s="365"/>
      <c r="I537" s="365"/>
      <c r="J537" s="365"/>
    </row>
    <row r="538" spans="8:10" ht="15.75" customHeight="1">
      <c r="H538" s="365"/>
      <c r="I538" s="365"/>
      <c r="J538" s="365"/>
    </row>
    <row r="539" spans="8:10" ht="15.75" customHeight="1">
      <c r="H539" s="365"/>
      <c r="I539" s="365"/>
      <c r="J539" s="365"/>
    </row>
    <row r="540" spans="8:10" ht="15.75" customHeight="1">
      <c r="H540" s="365"/>
      <c r="I540" s="365"/>
      <c r="J540" s="365"/>
    </row>
    <row r="541" spans="8:10" ht="15.75" customHeight="1">
      <c r="H541" s="365"/>
      <c r="I541" s="365"/>
      <c r="J541" s="365"/>
    </row>
    <row r="542" spans="8:10" ht="15.75" customHeight="1">
      <c r="H542" s="365"/>
      <c r="I542" s="365"/>
      <c r="J542" s="365"/>
    </row>
    <row r="543" spans="8:10" ht="15.75" customHeight="1">
      <c r="H543" s="365"/>
      <c r="I543" s="365"/>
      <c r="J543" s="365"/>
    </row>
    <row r="544" spans="8:10" ht="15.75" customHeight="1">
      <c r="H544" s="365"/>
      <c r="I544" s="365"/>
      <c r="J544" s="365"/>
    </row>
    <row r="545" spans="8:10" ht="15.75" customHeight="1">
      <c r="H545" s="365"/>
      <c r="I545" s="365"/>
      <c r="J545" s="365"/>
    </row>
    <row r="546" spans="8:10" ht="15.75" customHeight="1">
      <c r="H546" s="365"/>
      <c r="I546" s="365"/>
      <c r="J546" s="365"/>
    </row>
    <row r="547" spans="8:10" ht="15.75" customHeight="1">
      <c r="H547" s="365"/>
      <c r="I547" s="365"/>
      <c r="J547" s="365"/>
    </row>
    <row r="548" spans="8:10" ht="15.75" customHeight="1">
      <c r="H548" s="365"/>
      <c r="I548" s="365"/>
      <c r="J548" s="365"/>
    </row>
    <row r="549" spans="8:10" ht="15.75" customHeight="1">
      <c r="H549" s="365"/>
      <c r="I549" s="365"/>
      <c r="J549" s="365"/>
    </row>
    <row r="550" spans="8:10" ht="15.75" customHeight="1">
      <c r="H550" s="365"/>
      <c r="I550" s="365"/>
      <c r="J550" s="365"/>
    </row>
    <row r="551" spans="8:10" ht="15.75" customHeight="1">
      <c r="H551" s="365"/>
      <c r="I551" s="365"/>
      <c r="J551" s="365"/>
    </row>
    <row r="552" spans="8:10" ht="15.75" customHeight="1">
      <c r="H552" s="365"/>
      <c r="I552" s="365"/>
      <c r="J552" s="365"/>
    </row>
    <row r="553" spans="8:10" ht="15.75" customHeight="1">
      <c r="H553" s="365"/>
      <c r="I553" s="365"/>
      <c r="J553" s="365"/>
    </row>
    <row r="554" spans="8:10" ht="15.75" customHeight="1">
      <c r="H554" s="365"/>
      <c r="I554" s="365"/>
      <c r="J554" s="365"/>
    </row>
    <row r="555" spans="8:10" ht="15.75" customHeight="1">
      <c r="H555" s="365"/>
      <c r="I555" s="365"/>
      <c r="J555" s="365"/>
    </row>
    <row r="556" spans="8:10" ht="15.75" customHeight="1">
      <c r="H556" s="365"/>
      <c r="I556" s="365"/>
      <c r="J556" s="365"/>
    </row>
    <row r="557" spans="8:10" ht="15.75" customHeight="1">
      <c r="H557" s="365"/>
      <c r="I557" s="365"/>
      <c r="J557" s="365"/>
    </row>
    <row r="558" spans="8:10" ht="15.75" customHeight="1">
      <c r="H558" s="365"/>
      <c r="I558" s="365"/>
      <c r="J558" s="365"/>
    </row>
    <row r="559" spans="8:10" ht="15.75" customHeight="1">
      <c r="H559" s="365"/>
      <c r="I559" s="365"/>
      <c r="J559" s="365"/>
    </row>
    <row r="560" spans="8:10" ht="15.75" customHeight="1">
      <c r="H560" s="365"/>
      <c r="I560" s="365"/>
      <c r="J560" s="365"/>
    </row>
    <row r="561" spans="8:10" ht="15.75" customHeight="1">
      <c r="H561" s="365"/>
      <c r="I561" s="365"/>
      <c r="J561" s="365"/>
    </row>
    <row r="562" spans="8:10" ht="15.75" customHeight="1">
      <c r="H562" s="365"/>
      <c r="I562" s="365"/>
      <c r="J562" s="365"/>
    </row>
    <row r="563" spans="8:10" ht="15.75" customHeight="1">
      <c r="H563" s="365"/>
      <c r="I563" s="365"/>
      <c r="J563" s="365"/>
    </row>
    <row r="564" spans="8:10" ht="15.75" customHeight="1">
      <c r="H564" s="365"/>
      <c r="I564" s="365"/>
      <c r="J564" s="365"/>
    </row>
    <row r="565" spans="8:10" ht="15.75" customHeight="1">
      <c r="H565" s="365"/>
      <c r="I565" s="365"/>
      <c r="J565" s="365"/>
    </row>
    <row r="566" spans="8:10" ht="15.75" customHeight="1">
      <c r="H566" s="365"/>
      <c r="I566" s="365"/>
      <c r="J566" s="365"/>
    </row>
    <row r="567" spans="8:10" ht="15.75" customHeight="1">
      <c r="H567" s="365"/>
      <c r="I567" s="365"/>
      <c r="J567" s="365"/>
    </row>
    <row r="568" spans="8:10" ht="15.75" customHeight="1">
      <c r="H568" s="365"/>
      <c r="I568" s="365"/>
      <c r="J568" s="365"/>
    </row>
    <row r="569" spans="8:10" ht="15.75" customHeight="1">
      <c r="H569" s="365"/>
      <c r="I569" s="365"/>
      <c r="J569" s="365"/>
    </row>
    <row r="570" spans="8:10" ht="15.75" customHeight="1">
      <c r="H570" s="365"/>
      <c r="I570" s="365"/>
      <c r="J570" s="365"/>
    </row>
    <row r="571" spans="8:10" ht="15.75" customHeight="1">
      <c r="H571" s="365"/>
      <c r="I571" s="365"/>
      <c r="J571" s="365"/>
    </row>
    <row r="572" spans="8:10" ht="15.75" customHeight="1">
      <c r="H572" s="365"/>
      <c r="I572" s="365"/>
      <c r="J572" s="365"/>
    </row>
    <row r="573" spans="8:10" ht="15.75" customHeight="1">
      <c r="H573" s="365"/>
      <c r="I573" s="365"/>
      <c r="J573" s="365"/>
    </row>
    <row r="574" spans="8:10" ht="15.75" customHeight="1">
      <c r="H574" s="365"/>
      <c r="I574" s="365"/>
      <c r="J574" s="365"/>
    </row>
    <row r="575" spans="8:10" ht="15.75" customHeight="1">
      <c r="H575" s="365"/>
      <c r="I575" s="365"/>
      <c r="J575" s="365"/>
    </row>
    <row r="576" spans="8:10" ht="15.75" customHeight="1">
      <c r="H576" s="365"/>
      <c r="I576" s="365"/>
      <c r="J576" s="365"/>
    </row>
    <row r="577" spans="8:10" ht="15.75" customHeight="1">
      <c r="H577" s="365"/>
      <c r="I577" s="365"/>
      <c r="J577" s="365"/>
    </row>
    <row r="578" spans="8:10" ht="15.75" customHeight="1">
      <c r="H578" s="365"/>
      <c r="I578" s="365"/>
      <c r="J578" s="365"/>
    </row>
    <row r="579" spans="8:10" ht="15.75" customHeight="1">
      <c r="H579" s="365"/>
      <c r="I579" s="365"/>
      <c r="J579" s="365"/>
    </row>
    <row r="580" spans="8:10" ht="15.75" customHeight="1">
      <c r="H580" s="365"/>
      <c r="I580" s="365"/>
      <c r="J580" s="365"/>
    </row>
    <row r="581" spans="8:10" ht="15.75" customHeight="1">
      <c r="H581" s="365"/>
      <c r="I581" s="365"/>
      <c r="J581" s="365"/>
    </row>
    <row r="582" spans="8:10" ht="15.75" customHeight="1">
      <c r="H582" s="365"/>
      <c r="I582" s="365"/>
      <c r="J582" s="365"/>
    </row>
    <row r="583" spans="8:10" ht="15.75" customHeight="1">
      <c r="H583" s="365"/>
      <c r="I583" s="365"/>
      <c r="J583" s="365"/>
    </row>
    <row r="584" spans="8:10" ht="15.75" customHeight="1">
      <c r="H584" s="365"/>
      <c r="I584" s="365"/>
      <c r="J584" s="365"/>
    </row>
    <row r="585" spans="8:10" ht="15.75" customHeight="1">
      <c r="H585" s="365"/>
      <c r="I585" s="365"/>
      <c r="J585" s="365"/>
    </row>
    <row r="586" spans="8:10" ht="15.75" customHeight="1">
      <c r="H586" s="365"/>
      <c r="I586" s="365"/>
      <c r="J586" s="365"/>
    </row>
    <row r="587" spans="8:10" ht="15.75" customHeight="1">
      <c r="H587" s="365"/>
      <c r="I587" s="365"/>
      <c r="J587" s="365"/>
    </row>
    <row r="588" spans="8:10" ht="15.75" customHeight="1">
      <c r="H588" s="365"/>
      <c r="I588" s="365"/>
      <c r="J588" s="365"/>
    </row>
    <row r="589" spans="8:10" ht="15.75" customHeight="1">
      <c r="H589" s="365"/>
      <c r="I589" s="365"/>
      <c r="J589" s="365"/>
    </row>
    <row r="590" spans="8:10" ht="15.75" customHeight="1">
      <c r="H590" s="365"/>
      <c r="I590" s="365"/>
      <c r="J590" s="365"/>
    </row>
    <row r="591" spans="8:10" ht="15.75" customHeight="1">
      <c r="H591" s="365"/>
      <c r="I591" s="365"/>
      <c r="J591" s="365"/>
    </row>
    <row r="592" spans="8:10" ht="15.75" customHeight="1">
      <c r="H592" s="365"/>
      <c r="I592" s="365"/>
      <c r="J592" s="365"/>
    </row>
    <row r="593" spans="8:10" ht="15.75" customHeight="1">
      <c r="H593" s="365"/>
      <c r="I593" s="365"/>
      <c r="J593" s="365"/>
    </row>
    <row r="594" spans="8:10" ht="15.75" customHeight="1">
      <c r="H594" s="365"/>
      <c r="I594" s="365"/>
      <c r="J594" s="365"/>
    </row>
    <row r="595" spans="8:10" ht="15.75" customHeight="1">
      <c r="H595" s="365"/>
      <c r="I595" s="365"/>
      <c r="J595" s="365"/>
    </row>
    <row r="596" spans="8:10" ht="15.75" customHeight="1">
      <c r="H596" s="365"/>
      <c r="I596" s="365"/>
      <c r="J596" s="365"/>
    </row>
    <row r="597" spans="8:10" ht="15.75" customHeight="1">
      <c r="H597" s="365"/>
      <c r="I597" s="365"/>
      <c r="J597" s="365"/>
    </row>
    <row r="598" spans="8:10" ht="15.75" customHeight="1">
      <c r="H598" s="365"/>
      <c r="I598" s="365"/>
      <c r="J598" s="365"/>
    </row>
    <row r="599" spans="8:10" ht="15.75" customHeight="1">
      <c r="H599" s="365"/>
      <c r="I599" s="365"/>
      <c r="J599" s="365"/>
    </row>
    <row r="600" spans="8:10" ht="15.75" customHeight="1">
      <c r="H600" s="365"/>
      <c r="I600" s="365"/>
      <c r="J600" s="365"/>
    </row>
    <row r="601" spans="8:10" ht="15.75" customHeight="1">
      <c r="H601" s="365"/>
      <c r="I601" s="365"/>
      <c r="J601" s="365"/>
    </row>
    <row r="602" spans="8:10" ht="15.75" customHeight="1">
      <c r="H602" s="365"/>
      <c r="I602" s="365"/>
      <c r="J602" s="365"/>
    </row>
    <row r="603" spans="8:10" ht="15.75" customHeight="1">
      <c r="H603" s="365"/>
      <c r="I603" s="365"/>
      <c r="J603" s="365"/>
    </row>
    <row r="604" spans="8:10" ht="15.75" customHeight="1">
      <c r="H604" s="365"/>
      <c r="I604" s="365"/>
      <c r="J604" s="365"/>
    </row>
    <row r="605" spans="8:10" ht="15.75" customHeight="1">
      <c r="H605" s="365"/>
      <c r="I605" s="365"/>
      <c r="J605" s="365"/>
    </row>
    <row r="606" spans="8:10" ht="15.75" customHeight="1">
      <c r="H606" s="365"/>
      <c r="I606" s="365"/>
      <c r="J606" s="365"/>
    </row>
    <row r="607" spans="8:10" ht="15.75" customHeight="1">
      <c r="H607" s="365"/>
      <c r="I607" s="365"/>
      <c r="J607" s="365"/>
    </row>
    <row r="608" spans="8:10" ht="15.75" customHeight="1">
      <c r="H608" s="365"/>
      <c r="I608" s="365"/>
      <c r="J608" s="365"/>
    </row>
    <row r="609" spans="8:10" ht="15.75" customHeight="1">
      <c r="H609" s="365"/>
      <c r="I609" s="365"/>
      <c r="J609" s="365"/>
    </row>
    <row r="610" spans="8:10" ht="15.75" customHeight="1">
      <c r="H610" s="365"/>
      <c r="I610" s="365"/>
      <c r="J610" s="365"/>
    </row>
    <row r="611" spans="8:10" ht="15.75" customHeight="1">
      <c r="H611" s="365"/>
      <c r="I611" s="365"/>
      <c r="J611" s="365"/>
    </row>
    <row r="612" spans="8:10" ht="15.75" customHeight="1">
      <c r="H612" s="365"/>
      <c r="I612" s="365"/>
      <c r="J612" s="365"/>
    </row>
    <row r="613" spans="8:10" ht="15.75" customHeight="1">
      <c r="H613" s="365"/>
      <c r="I613" s="365"/>
      <c r="J613" s="365"/>
    </row>
    <row r="614" spans="8:10" ht="15.75" customHeight="1">
      <c r="H614" s="365"/>
      <c r="I614" s="365"/>
      <c r="J614" s="365"/>
    </row>
    <row r="615" spans="8:10" ht="15.75" customHeight="1">
      <c r="H615" s="365"/>
      <c r="I615" s="365"/>
      <c r="J615" s="365"/>
    </row>
    <row r="616" spans="8:10" ht="15.75" customHeight="1">
      <c r="H616" s="365"/>
      <c r="I616" s="365"/>
      <c r="J616" s="365"/>
    </row>
    <row r="617" spans="8:10" ht="15.75" customHeight="1">
      <c r="H617" s="365"/>
      <c r="I617" s="365"/>
      <c r="J617" s="365"/>
    </row>
    <row r="618" spans="8:10" ht="15.75" customHeight="1">
      <c r="H618" s="365"/>
      <c r="I618" s="365"/>
      <c r="J618" s="365"/>
    </row>
    <row r="619" spans="8:10" ht="15.75" customHeight="1">
      <c r="H619" s="365"/>
      <c r="I619" s="365"/>
      <c r="J619" s="365"/>
    </row>
    <row r="620" spans="8:10" ht="15.75" customHeight="1">
      <c r="H620" s="365"/>
      <c r="I620" s="365"/>
      <c r="J620" s="365"/>
    </row>
    <row r="621" spans="8:10" ht="15.75" customHeight="1">
      <c r="H621" s="365"/>
      <c r="I621" s="365"/>
      <c r="J621" s="365"/>
    </row>
    <row r="622" spans="8:10" ht="15.75" customHeight="1">
      <c r="H622" s="365"/>
      <c r="I622" s="365"/>
      <c r="J622" s="365"/>
    </row>
    <row r="623" spans="8:10" ht="15.75" customHeight="1">
      <c r="H623" s="365"/>
      <c r="I623" s="365"/>
      <c r="J623" s="365"/>
    </row>
    <row r="624" spans="8:10" ht="15.75" customHeight="1">
      <c r="H624" s="365"/>
      <c r="I624" s="365"/>
      <c r="J624" s="365"/>
    </row>
    <row r="625" spans="8:10" ht="15.75" customHeight="1">
      <c r="H625" s="365"/>
      <c r="I625" s="365"/>
      <c r="J625" s="365"/>
    </row>
    <row r="626" spans="8:10" ht="15.75" customHeight="1">
      <c r="H626" s="365"/>
      <c r="I626" s="365"/>
      <c r="J626" s="365"/>
    </row>
    <row r="627" spans="8:10" ht="15.75" customHeight="1">
      <c r="H627" s="365"/>
      <c r="I627" s="365"/>
      <c r="J627" s="365"/>
    </row>
    <row r="628" spans="8:10" ht="15.75" customHeight="1">
      <c r="H628" s="365"/>
      <c r="I628" s="365"/>
      <c r="J628" s="365"/>
    </row>
    <row r="629" spans="8:10" ht="15.75" customHeight="1">
      <c r="H629" s="365"/>
      <c r="I629" s="365"/>
      <c r="J629" s="365"/>
    </row>
    <row r="630" spans="8:10" ht="15.75" customHeight="1">
      <c r="H630" s="365"/>
      <c r="I630" s="365"/>
      <c r="J630" s="365"/>
    </row>
    <row r="631" spans="8:10" ht="15.75" customHeight="1">
      <c r="H631" s="365"/>
      <c r="I631" s="365"/>
      <c r="J631" s="365"/>
    </row>
    <row r="632" spans="8:10" ht="15.75" customHeight="1">
      <c r="H632" s="365"/>
      <c r="I632" s="365"/>
      <c r="J632" s="365"/>
    </row>
    <row r="633" spans="8:10" ht="15.75" customHeight="1">
      <c r="H633" s="365"/>
      <c r="I633" s="365"/>
      <c r="J633" s="365"/>
    </row>
    <row r="634" spans="8:10" ht="15.75" customHeight="1">
      <c r="H634" s="365"/>
      <c r="I634" s="365"/>
      <c r="J634" s="365"/>
    </row>
    <row r="635" spans="8:10" ht="15.75" customHeight="1">
      <c r="H635" s="365"/>
      <c r="I635" s="365"/>
      <c r="J635" s="365"/>
    </row>
    <row r="636" spans="8:10" ht="15.75" customHeight="1">
      <c r="H636" s="365"/>
      <c r="I636" s="365"/>
      <c r="J636" s="365"/>
    </row>
    <row r="637" spans="8:10" ht="15.75" customHeight="1">
      <c r="H637" s="365"/>
      <c r="I637" s="365"/>
      <c r="J637" s="365"/>
    </row>
    <row r="638" spans="8:10" ht="15.75" customHeight="1">
      <c r="H638" s="365"/>
      <c r="I638" s="365"/>
      <c r="J638" s="365"/>
    </row>
    <row r="639" spans="8:10" ht="15.75" customHeight="1">
      <c r="H639" s="365"/>
      <c r="I639" s="365"/>
      <c r="J639" s="365"/>
    </row>
    <row r="640" spans="8:10" ht="15.75" customHeight="1">
      <c r="H640" s="365"/>
      <c r="I640" s="365"/>
      <c r="J640" s="365"/>
    </row>
    <row r="641" spans="8:10" ht="15.75" customHeight="1">
      <c r="H641" s="365"/>
      <c r="I641" s="365"/>
      <c r="J641" s="365"/>
    </row>
    <row r="642" spans="8:10" ht="15.75" customHeight="1">
      <c r="H642" s="365"/>
      <c r="I642" s="365"/>
      <c r="J642" s="365"/>
    </row>
    <row r="643" spans="8:10" ht="15.75" customHeight="1">
      <c r="H643" s="365"/>
      <c r="I643" s="365"/>
      <c r="J643" s="365"/>
    </row>
    <row r="644" spans="8:10" ht="15.75" customHeight="1">
      <c r="H644" s="365"/>
      <c r="I644" s="365"/>
      <c r="J644" s="365"/>
    </row>
    <row r="645" spans="8:10" ht="15.75" customHeight="1">
      <c r="H645" s="365"/>
      <c r="I645" s="365"/>
      <c r="J645" s="365"/>
    </row>
    <row r="646" spans="8:10" ht="15.75" customHeight="1">
      <c r="H646" s="365"/>
      <c r="I646" s="365"/>
      <c r="J646" s="365"/>
    </row>
    <row r="647" spans="8:10" ht="15.75" customHeight="1">
      <c r="H647" s="365"/>
      <c r="I647" s="365"/>
      <c r="J647" s="365"/>
    </row>
    <row r="648" spans="8:10" ht="15.75" customHeight="1">
      <c r="H648" s="365"/>
      <c r="I648" s="365"/>
      <c r="J648" s="365"/>
    </row>
    <row r="649" spans="8:10" ht="15.75" customHeight="1">
      <c r="H649" s="365"/>
      <c r="I649" s="365"/>
      <c r="J649" s="365"/>
    </row>
    <row r="650" spans="8:10" ht="15.75" customHeight="1">
      <c r="H650" s="365"/>
      <c r="I650" s="365"/>
      <c r="J650" s="365"/>
    </row>
    <row r="651" spans="8:10" ht="15.75" customHeight="1">
      <c r="H651" s="365"/>
      <c r="I651" s="365"/>
      <c r="J651" s="365"/>
    </row>
    <row r="652" spans="8:10" ht="15.75" customHeight="1">
      <c r="H652" s="365"/>
      <c r="I652" s="365"/>
      <c r="J652" s="365"/>
    </row>
    <row r="653" spans="8:10" ht="15.75" customHeight="1">
      <c r="H653" s="365"/>
      <c r="I653" s="365"/>
      <c r="J653" s="365"/>
    </row>
    <row r="654" spans="8:10" ht="15.75" customHeight="1">
      <c r="H654" s="365"/>
      <c r="I654" s="365"/>
      <c r="J654" s="365"/>
    </row>
    <row r="655" spans="8:10" ht="15.75" customHeight="1">
      <c r="H655" s="365"/>
      <c r="I655" s="365"/>
      <c r="J655" s="365"/>
    </row>
    <row r="656" spans="8:10" ht="15.75" customHeight="1">
      <c r="H656" s="365"/>
      <c r="I656" s="365"/>
      <c r="J656" s="365"/>
    </row>
    <row r="657" spans="8:10" ht="15.75" customHeight="1">
      <c r="H657" s="365"/>
      <c r="I657" s="365"/>
      <c r="J657" s="365"/>
    </row>
    <row r="658" spans="8:10" ht="15.75" customHeight="1">
      <c r="H658" s="365"/>
      <c r="I658" s="365"/>
      <c r="J658" s="365"/>
    </row>
    <row r="659" spans="8:10" ht="15.75" customHeight="1">
      <c r="H659" s="365"/>
      <c r="I659" s="365"/>
      <c r="J659" s="365"/>
    </row>
    <row r="660" spans="8:10" ht="15.75" customHeight="1">
      <c r="H660" s="365"/>
      <c r="I660" s="365"/>
      <c r="J660" s="365"/>
    </row>
    <row r="661" spans="8:10" ht="15.75" customHeight="1">
      <c r="H661" s="365"/>
      <c r="I661" s="365"/>
      <c r="J661" s="365"/>
    </row>
    <row r="662" spans="8:10" ht="15.75" customHeight="1">
      <c r="H662" s="365"/>
      <c r="I662" s="365"/>
      <c r="J662" s="365"/>
    </row>
    <row r="663" spans="8:10" ht="15.75" customHeight="1">
      <c r="H663" s="365"/>
      <c r="I663" s="365"/>
      <c r="J663" s="365"/>
    </row>
    <row r="664" spans="8:10" ht="15.75" customHeight="1">
      <c r="H664" s="365"/>
      <c r="I664" s="365"/>
      <c r="J664" s="365"/>
    </row>
    <row r="665" spans="8:10" ht="15.75" customHeight="1">
      <c r="H665" s="365"/>
      <c r="I665" s="365"/>
      <c r="J665" s="365"/>
    </row>
    <row r="666" spans="8:10" ht="15.75" customHeight="1">
      <c r="H666" s="365"/>
      <c r="I666" s="365"/>
      <c r="J666" s="365"/>
    </row>
    <row r="667" spans="8:10" ht="15.75" customHeight="1">
      <c r="H667" s="365"/>
      <c r="I667" s="365"/>
      <c r="J667" s="365"/>
    </row>
    <row r="668" spans="8:10" ht="15.75" customHeight="1">
      <c r="H668" s="365"/>
      <c r="I668" s="365"/>
      <c r="J668" s="365"/>
    </row>
    <row r="669" spans="8:10" ht="15.75" customHeight="1">
      <c r="H669" s="365"/>
      <c r="I669" s="365"/>
      <c r="J669" s="365"/>
    </row>
    <row r="670" spans="8:10" ht="15.75" customHeight="1">
      <c r="H670" s="365"/>
      <c r="I670" s="365"/>
      <c r="J670" s="365"/>
    </row>
    <row r="671" spans="8:10" ht="15.75" customHeight="1">
      <c r="H671" s="365"/>
      <c r="I671" s="365"/>
      <c r="J671" s="365"/>
    </row>
    <row r="672" spans="8:10" ht="15.75" customHeight="1">
      <c r="H672" s="365"/>
      <c r="I672" s="365"/>
      <c r="J672" s="365"/>
    </row>
    <row r="673" spans="8:10" ht="15.75" customHeight="1">
      <c r="H673" s="365"/>
      <c r="I673" s="365"/>
      <c r="J673" s="365"/>
    </row>
    <row r="674" spans="8:10" ht="15.75" customHeight="1">
      <c r="H674" s="365"/>
      <c r="I674" s="365"/>
      <c r="J674" s="365"/>
    </row>
    <row r="675" spans="8:10" ht="15.75" customHeight="1">
      <c r="H675" s="365"/>
      <c r="I675" s="365"/>
      <c r="J675" s="365"/>
    </row>
    <row r="676" spans="8:10" ht="15.75" customHeight="1">
      <c r="H676" s="365"/>
      <c r="I676" s="365"/>
      <c r="J676" s="365"/>
    </row>
    <row r="677" spans="8:10" ht="15.75" customHeight="1">
      <c r="H677" s="365"/>
      <c r="I677" s="365"/>
      <c r="J677" s="365"/>
    </row>
    <row r="678" spans="8:10" ht="15.75" customHeight="1">
      <c r="H678" s="365"/>
      <c r="I678" s="365"/>
      <c r="J678" s="365"/>
    </row>
    <row r="679" spans="8:10" ht="15.75" customHeight="1">
      <c r="H679" s="365"/>
      <c r="I679" s="365"/>
      <c r="J679" s="365"/>
    </row>
    <row r="680" spans="8:10" ht="15.75" customHeight="1">
      <c r="H680" s="365"/>
      <c r="I680" s="365"/>
      <c r="J680" s="365"/>
    </row>
    <row r="681" spans="8:10" ht="15.75" customHeight="1">
      <c r="H681" s="365"/>
      <c r="I681" s="365"/>
      <c r="J681" s="365"/>
    </row>
    <row r="682" spans="8:10" ht="15.75" customHeight="1">
      <c r="H682" s="365"/>
      <c r="I682" s="365"/>
      <c r="J682" s="365"/>
    </row>
    <row r="683" spans="8:10" ht="15.75" customHeight="1">
      <c r="H683" s="365"/>
      <c r="I683" s="365"/>
      <c r="J683" s="365"/>
    </row>
    <row r="684" spans="8:10" ht="15.75" customHeight="1">
      <c r="H684" s="365"/>
      <c r="I684" s="365"/>
      <c r="J684" s="365"/>
    </row>
    <row r="685" spans="8:10" ht="15.75" customHeight="1">
      <c r="H685" s="365"/>
      <c r="I685" s="365"/>
      <c r="J685" s="365"/>
    </row>
    <row r="686" spans="8:10" ht="15.75" customHeight="1">
      <c r="H686" s="365"/>
      <c r="I686" s="365"/>
      <c r="J686" s="365"/>
    </row>
    <row r="687" spans="8:10" ht="15.75" customHeight="1">
      <c r="H687" s="365"/>
      <c r="I687" s="365"/>
      <c r="J687" s="365"/>
    </row>
    <row r="688" spans="8:10" ht="15.75" customHeight="1">
      <c r="H688" s="365"/>
      <c r="I688" s="365"/>
      <c r="J688" s="365"/>
    </row>
    <row r="689" spans="8:10" ht="15.75" customHeight="1">
      <c r="H689" s="365"/>
      <c r="I689" s="365"/>
      <c r="J689" s="365"/>
    </row>
    <row r="690" spans="8:10" ht="15.75" customHeight="1">
      <c r="H690" s="365"/>
      <c r="I690" s="365"/>
      <c r="J690" s="365"/>
    </row>
    <row r="691" spans="8:10" ht="15.75" customHeight="1">
      <c r="H691" s="365"/>
      <c r="I691" s="365"/>
      <c r="J691" s="365"/>
    </row>
    <row r="692" spans="8:10" ht="15.75" customHeight="1">
      <c r="H692" s="365"/>
      <c r="I692" s="365"/>
      <c r="J692" s="365"/>
    </row>
    <row r="693" spans="8:10" ht="15.75" customHeight="1">
      <c r="H693" s="365"/>
      <c r="I693" s="365"/>
      <c r="J693" s="365"/>
    </row>
    <row r="694" spans="8:10" ht="15.75" customHeight="1">
      <c r="H694" s="365"/>
      <c r="I694" s="365"/>
      <c r="J694" s="365"/>
    </row>
    <row r="695" spans="8:10" ht="15.75" customHeight="1">
      <c r="H695" s="365"/>
      <c r="I695" s="365"/>
      <c r="J695" s="365"/>
    </row>
    <row r="696" spans="8:10" ht="15.75" customHeight="1">
      <c r="H696" s="365"/>
      <c r="I696" s="365"/>
      <c r="J696" s="365"/>
    </row>
    <row r="697" spans="8:10" ht="15.75" customHeight="1">
      <c r="H697" s="365"/>
      <c r="I697" s="365"/>
      <c r="J697" s="365"/>
    </row>
    <row r="698" spans="8:10" ht="15.75" customHeight="1">
      <c r="H698" s="365"/>
      <c r="I698" s="365"/>
      <c r="J698" s="365"/>
    </row>
    <row r="699" spans="8:10" ht="15.75" customHeight="1">
      <c r="H699" s="365"/>
      <c r="I699" s="365"/>
      <c r="J699" s="365"/>
    </row>
    <row r="700" spans="8:10" ht="15.75" customHeight="1">
      <c r="H700" s="365"/>
      <c r="I700" s="365"/>
      <c r="J700" s="365"/>
    </row>
    <row r="701" spans="8:10" ht="15.75" customHeight="1">
      <c r="H701" s="365"/>
      <c r="I701" s="365"/>
      <c r="J701" s="365"/>
    </row>
    <row r="702" spans="8:10" ht="15.75" customHeight="1">
      <c r="H702" s="365"/>
      <c r="I702" s="365"/>
      <c r="J702" s="365"/>
    </row>
    <row r="703" spans="8:10" ht="15.75" customHeight="1">
      <c r="H703" s="365"/>
      <c r="I703" s="365"/>
      <c r="J703" s="365"/>
    </row>
    <row r="704" spans="8:10" ht="15.75" customHeight="1">
      <c r="H704" s="365"/>
      <c r="I704" s="365"/>
      <c r="J704" s="365"/>
    </row>
    <row r="705" spans="8:10" ht="15.75" customHeight="1">
      <c r="H705" s="365"/>
      <c r="I705" s="365"/>
      <c r="J705" s="365"/>
    </row>
    <row r="706" spans="8:10" ht="15.75" customHeight="1">
      <c r="H706" s="365"/>
      <c r="I706" s="365"/>
      <c r="J706" s="365"/>
    </row>
    <row r="707" spans="8:10" ht="15.75" customHeight="1">
      <c r="H707" s="365"/>
      <c r="I707" s="365"/>
      <c r="J707" s="365"/>
    </row>
    <row r="708" spans="8:10" ht="15.75" customHeight="1">
      <c r="H708" s="365"/>
      <c r="I708" s="365"/>
      <c r="J708" s="365"/>
    </row>
    <row r="709" spans="8:10" ht="15.75" customHeight="1">
      <c r="H709" s="365"/>
      <c r="I709" s="365"/>
      <c r="J709" s="365"/>
    </row>
    <row r="710" spans="8:10" ht="15.75" customHeight="1">
      <c r="H710" s="365"/>
      <c r="I710" s="365"/>
      <c r="J710" s="365"/>
    </row>
    <row r="711" spans="8:10" ht="15.75" customHeight="1">
      <c r="H711" s="365"/>
      <c r="I711" s="365"/>
      <c r="J711" s="365"/>
    </row>
    <row r="712" spans="8:10" ht="15.75" customHeight="1">
      <c r="H712" s="365"/>
      <c r="I712" s="365"/>
      <c r="J712" s="365"/>
    </row>
    <row r="713" spans="8:10" ht="15.75" customHeight="1">
      <c r="H713" s="365"/>
      <c r="I713" s="365"/>
      <c r="J713" s="365"/>
    </row>
    <row r="714" spans="8:10" ht="15.75" customHeight="1">
      <c r="H714" s="365"/>
      <c r="I714" s="365"/>
      <c r="J714" s="365"/>
    </row>
    <row r="715" spans="8:10" ht="15.75" customHeight="1">
      <c r="H715" s="365"/>
      <c r="I715" s="365"/>
      <c r="J715" s="365"/>
    </row>
    <row r="716" spans="8:10" ht="15.75" customHeight="1">
      <c r="H716" s="365"/>
      <c r="I716" s="365"/>
      <c r="J716" s="365"/>
    </row>
    <row r="717" spans="8:10" ht="15.75" customHeight="1">
      <c r="H717" s="365"/>
      <c r="I717" s="365"/>
      <c r="J717" s="365"/>
    </row>
    <row r="718" spans="8:10" ht="15.75" customHeight="1">
      <c r="H718" s="365"/>
      <c r="I718" s="365"/>
      <c r="J718" s="365"/>
    </row>
    <row r="719" spans="8:10" ht="15.75" customHeight="1">
      <c r="H719" s="365"/>
      <c r="I719" s="365"/>
      <c r="J719" s="365"/>
    </row>
    <row r="720" spans="8:10" ht="15.75" customHeight="1">
      <c r="H720" s="365"/>
      <c r="I720" s="365"/>
      <c r="J720" s="365"/>
    </row>
    <row r="721" spans="8:10" ht="15.75" customHeight="1">
      <c r="H721" s="365"/>
      <c r="I721" s="365"/>
      <c r="J721" s="365"/>
    </row>
    <row r="722" spans="8:10" ht="15.75" customHeight="1">
      <c r="H722" s="365"/>
      <c r="I722" s="365"/>
      <c r="J722" s="365"/>
    </row>
    <row r="723" spans="8:10" ht="15.75" customHeight="1">
      <c r="H723" s="365"/>
      <c r="I723" s="365"/>
      <c r="J723" s="365"/>
    </row>
    <row r="724" spans="8:10" ht="15.75" customHeight="1">
      <c r="H724" s="365"/>
      <c r="I724" s="365"/>
      <c r="J724" s="365"/>
    </row>
    <row r="725" spans="8:10" ht="15.75" customHeight="1">
      <c r="H725" s="365"/>
      <c r="I725" s="365"/>
      <c r="J725" s="365"/>
    </row>
    <row r="726" spans="8:10" ht="15.75" customHeight="1">
      <c r="H726" s="365"/>
      <c r="I726" s="365"/>
      <c r="J726" s="365"/>
    </row>
    <row r="727" spans="8:10" ht="15.75" customHeight="1">
      <c r="H727" s="365"/>
      <c r="I727" s="365"/>
      <c r="J727" s="365"/>
    </row>
    <row r="728" spans="8:10" ht="15.75" customHeight="1">
      <c r="H728" s="365"/>
      <c r="I728" s="365"/>
      <c r="J728" s="365"/>
    </row>
    <row r="729" spans="8:10" ht="15.75" customHeight="1">
      <c r="H729" s="365"/>
      <c r="I729" s="365"/>
      <c r="J729" s="365"/>
    </row>
    <row r="730" spans="8:10" ht="15.75" customHeight="1">
      <c r="H730" s="365"/>
      <c r="I730" s="365"/>
      <c r="J730" s="365"/>
    </row>
    <row r="731" spans="8:10" ht="15.75" customHeight="1">
      <c r="H731" s="365"/>
      <c r="I731" s="365"/>
      <c r="J731" s="365"/>
    </row>
    <row r="732" spans="8:10" ht="15.75" customHeight="1">
      <c r="H732" s="365"/>
      <c r="I732" s="365"/>
      <c r="J732" s="365"/>
    </row>
    <row r="733" spans="8:10" ht="15.75" customHeight="1">
      <c r="H733" s="365"/>
      <c r="I733" s="365"/>
      <c r="J733" s="365"/>
    </row>
    <row r="734" spans="8:10" ht="15.75" customHeight="1">
      <c r="H734" s="365"/>
      <c r="I734" s="365"/>
      <c r="J734" s="365"/>
    </row>
    <row r="735" spans="8:10" ht="15.75" customHeight="1">
      <c r="H735" s="365"/>
      <c r="I735" s="365"/>
      <c r="J735" s="365"/>
    </row>
    <row r="736" spans="8:10" ht="15.75" customHeight="1">
      <c r="H736" s="365"/>
      <c r="I736" s="365"/>
      <c r="J736" s="365"/>
    </row>
    <row r="737" spans="8:10" ht="15.75" customHeight="1">
      <c r="H737" s="365"/>
      <c r="I737" s="365"/>
      <c r="J737" s="365"/>
    </row>
    <row r="738" spans="8:10" ht="15.75" customHeight="1">
      <c r="H738" s="365"/>
      <c r="I738" s="365"/>
      <c r="J738" s="365"/>
    </row>
    <row r="739" spans="8:10" ht="15.75" customHeight="1">
      <c r="H739" s="365"/>
      <c r="I739" s="365"/>
      <c r="J739" s="365"/>
    </row>
    <row r="740" spans="8:10" ht="15.75" customHeight="1">
      <c r="H740" s="365"/>
      <c r="I740" s="365"/>
      <c r="J740" s="365"/>
    </row>
    <row r="741" spans="8:10" ht="15.75" customHeight="1">
      <c r="H741" s="365"/>
      <c r="I741" s="365"/>
      <c r="J741" s="365"/>
    </row>
    <row r="742" spans="8:10" ht="15.75" customHeight="1">
      <c r="H742" s="365"/>
      <c r="I742" s="365"/>
      <c r="J742" s="365"/>
    </row>
    <row r="743" spans="8:10" ht="15.75" customHeight="1">
      <c r="H743" s="365"/>
      <c r="I743" s="365"/>
      <c r="J743" s="365"/>
    </row>
    <row r="744" spans="8:10" ht="15.75" customHeight="1">
      <c r="H744" s="365"/>
      <c r="I744" s="365"/>
      <c r="J744" s="365"/>
    </row>
    <row r="745" spans="8:10" ht="15.75" customHeight="1">
      <c r="H745" s="365"/>
      <c r="I745" s="365"/>
      <c r="J745" s="365"/>
    </row>
    <row r="746" spans="8:10" ht="15.75" customHeight="1">
      <c r="H746" s="365"/>
      <c r="I746" s="365"/>
      <c r="J746" s="365"/>
    </row>
    <row r="747" spans="8:10" ht="15.75" customHeight="1">
      <c r="H747" s="365"/>
      <c r="I747" s="365"/>
      <c r="J747" s="365"/>
    </row>
    <row r="748" spans="8:10" ht="15.75" customHeight="1">
      <c r="H748" s="365"/>
      <c r="I748" s="365"/>
      <c r="J748" s="365"/>
    </row>
    <row r="749" spans="8:10" ht="15.75" customHeight="1">
      <c r="H749" s="365"/>
      <c r="I749" s="365"/>
      <c r="J749" s="365"/>
    </row>
    <row r="750" spans="8:10" ht="15.75" customHeight="1">
      <c r="H750" s="365"/>
      <c r="I750" s="365"/>
      <c r="J750" s="365"/>
    </row>
    <row r="751" spans="8:10" ht="15.75" customHeight="1">
      <c r="H751" s="365"/>
      <c r="I751" s="365"/>
      <c r="J751" s="365"/>
    </row>
    <row r="752" spans="8:10" ht="15.75" customHeight="1">
      <c r="H752" s="365"/>
      <c r="I752" s="365"/>
      <c r="J752" s="365"/>
    </row>
    <row r="753" spans="8:10" ht="15.75" customHeight="1">
      <c r="H753" s="365"/>
      <c r="I753" s="365"/>
      <c r="J753" s="365"/>
    </row>
    <row r="754" spans="8:10" ht="15.75" customHeight="1">
      <c r="H754" s="365"/>
      <c r="I754" s="365"/>
      <c r="J754" s="365"/>
    </row>
    <row r="755" spans="8:10" ht="15.75" customHeight="1">
      <c r="H755" s="365"/>
      <c r="I755" s="365"/>
      <c r="J755" s="365"/>
    </row>
    <row r="756" spans="8:10" ht="15.75" customHeight="1">
      <c r="H756" s="365"/>
      <c r="I756" s="365"/>
      <c r="J756" s="365"/>
    </row>
    <row r="757" spans="8:10" ht="15.75" customHeight="1">
      <c r="H757" s="365"/>
      <c r="I757" s="365"/>
      <c r="J757" s="365"/>
    </row>
    <row r="758" spans="8:10" ht="15.75" customHeight="1">
      <c r="H758" s="365"/>
      <c r="I758" s="365"/>
      <c r="J758" s="365"/>
    </row>
    <row r="759" spans="8:10" ht="15.75" customHeight="1">
      <c r="H759" s="365"/>
      <c r="I759" s="365"/>
      <c r="J759" s="365"/>
    </row>
    <row r="760" spans="8:10" ht="15.75" customHeight="1">
      <c r="H760" s="365"/>
      <c r="I760" s="365"/>
      <c r="J760" s="365"/>
    </row>
    <row r="761" spans="8:10" ht="15.75" customHeight="1">
      <c r="H761" s="365"/>
      <c r="I761" s="365"/>
      <c r="J761" s="365"/>
    </row>
    <row r="762" spans="8:10" ht="15.75" customHeight="1">
      <c r="H762" s="365"/>
      <c r="I762" s="365"/>
      <c r="J762" s="365"/>
    </row>
    <row r="763" spans="8:10" ht="15.75" customHeight="1">
      <c r="H763" s="365"/>
      <c r="I763" s="365"/>
      <c r="J763" s="365"/>
    </row>
    <row r="764" spans="8:10" ht="15.75" customHeight="1">
      <c r="H764" s="365"/>
      <c r="I764" s="365"/>
      <c r="J764" s="365"/>
    </row>
    <row r="765" spans="8:10" ht="15.75" customHeight="1">
      <c r="H765" s="365"/>
      <c r="I765" s="365"/>
      <c r="J765" s="365"/>
    </row>
    <row r="766" spans="8:10" ht="15.75" customHeight="1">
      <c r="H766" s="365"/>
      <c r="I766" s="365"/>
      <c r="J766" s="365"/>
    </row>
    <row r="767" spans="8:10" ht="15.75" customHeight="1">
      <c r="H767" s="365"/>
      <c r="I767" s="365"/>
      <c r="J767" s="365"/>
    </row>
    <row r="768" spans="8:10" ht="15.75" customHeight="1">
      <c r="H768" s="365"/>
      <c r="I768" s="365"/>
      <c r="J768" s="365"/>
    </row>
    <row r="769" spans="8:10" ht="15.75" customHeight="1">
      <c r="H769" s="365"/>
      <c r="I769" s="365"/>
      <c r="J769" s="365"/>
    </row>
    <row r="770" spans="8:10" ht="15.75" customHeight="1">
      <c r="H770" s="365"/>
      <c r="I770" s="365"/>
      <c r="J770" s="365"/>
    </row>
    <row r="771" spans="8:10" ht="15.75" customHeight="1">
      <c r="H771" s="365"/>
      <c r="I771" s="365"/>
      <c r="J771" s="365"/>
    </row>
    <row r="772" spans="8:10" ht="15.75" customHeight="1">
      <c r="H772" s="365"/>
      <c r="I772" s="365"/>
      <c r="J772" s="365"/>
    </row>
    <row r="773" spans="8:10" ht="15.75" customHeight="1">
      <c r="H773" s="365"/>
      <c r="I773" s="365"/>
      <c r="J773" s="365"/>
    </row>
    <row r="774" spans="8:10" ht="15.75" customHeight="1">
      <c r="H774" s="365"/>
      <c r="I774" s="365"/>
      <c r="J774" s="365"/>
    </row>
    <row r="775" spans="8:10" ht="15.75" customHeight="1">
      <c r="H775" s="365"/>
      <c r="I775" s="365"/>
      <c r="J775" s="365"/>
    </row>
    <row r="776" spans="8:10" ht="15.75" customHeight="1">
      <c r="H776" s="365"/>
      <c r="I776" s="365"/>
      <c r="J776" s="365"/>
    </row>
    <row r="777" spans="8:10" ht="15.75" customHeight="1">
      <c r="H777" s="365"/>
      <c r="I777" s="365"/>
      <c r="J777" s="365"/>
    </row>
    <row r="778" spans="8:10" ht="15.75" customHeight="1">
      <c r="H778" s="365"/>
      <c r="I778" s="365"/>
      <c r="J778" s="365"/>
    </row>
    <row r="779" spans="8:10" ht="15.75" customHeight="1">
      <c r="H779" s="365"/>
      <c r="I779" s="365"/>
      <c r="J779" s="365"/>
    </row>
    <row r="780" spans="8:10" ht="15.75" customHeight="1">
      <c r="H780" s="365"/>
      <c r="I780" s="365"/>
      <c r="J780" s="365"/>
    </row>
    <row r="781" spans="8:10" ht="15.75" customHeight="1">
      <c r="H781" s="365"/>
      <c r="I781" s="365"/>
      <c r="J781" s="365"/>
    </row>
    <row r="782" spans="8:10" ht="15.75" customHeight="1">
      <c r="H782" s="365"/>
      <c r="I782" s="365"/>
      <c r="J782" s="365"/>
    </row>
    <row r="783" spans="8:10" ht="15.75" customHeight="1">
      <c r="H783" s="365"/>
      <c r="I783" s="365"/>
      <c r="J783" s="365"/>
    </row>
    <row r="784" spans="8:10" ht="15.75" customHeight="1">
      <c r="H784" s="365"/>
      <c r="I784" s="365"/>
      <c r="J784" s="365"/>
    </row>
    <row r="785" spans="8:10" ht="15.75" customHeight="1">
      <c r="H785" s="365"/>
      <c r="I785" s="365"/>
      <c r="J785" s="365"/>
    </row>
    <row r="786" spans="8:10" ht="15.75" customHeight="1">
      <c r="H786" s="365"/>
      <c r="I786" s="365"/>
      <c r="J786" s="365"/>
    </row>
    <row r="787" spans="8:10" ht="15.75" customHeight="1">
      <c r="H787" s="365"/>
      <c r="I787" s="365"/>
      <c r="J787" s="365"/>
    </row>
    <row r="788" spans="8:10" ht="15.75" customHeight="1">
      <c r="H788" s="365"/>
      <c r="I788" s="365"/>
      <c r="J788" s="365"/>
    </row>
    <row r="789" spans="8:10" ht="15.75" customHeight="1">
      <c r="H789" s="365"/>
      <c r="I789" s="365"/>
      <c r="J789" s="365"/>
    </row>
    <row r="790" spans="8:10" ht="15.75" customHeight="1">
      <c r="H790" s="365"/>
      <c r="I790" s="365"/>
      <c r="J790" s="365"/>
    </row>
    <row r="791" spans="8:10" ht="15.75" customHeight="1">
      <c r="H791" s="365"/>
      <c r="I791" s="365"/>
      <c r="J791" s="365"/>
    </row>
    <row r="792" spans="8:10" ht="15.75" customHeight="1">
      <c r="H792" s="365"/>
      <c r="I792" s="365"/>
      <c r="J792" s="365"/>
    </row>
    <row r="793" spans="8:10" ht="15.75" customHeight="1">
      <c r="H793" s="365"/>
      <c r="I793" s="365"/>
      <c r="J793" s="365"/>
    </row>
    <row r="794" spans="8:10" ht="15.75" customHeight="1">
      <c r="H794" s="365"/>
      <c r="I794" s="365"/>
      <c r="J794" s="365"/>
    </row>
    <row r="795" spans="8:10" ht="15.75" customHeight="1">
      <c r="H795" s="365"/>
      <c r="I795" s="365"/>
      <c r="J795" s="365"/>
    </row>
    <row r="796" spans="8:10" ht="15.75" customHeight="1">
      <c r="H796" s="365"/>
      <c r="I796" s="365"/>
      <c r="J796" s="365"/>
    </row>
    <row r="797" spans="8:10" ht="15.75" customHeight="1">
      <c r="H797" s="365"/>
      <c r="I797" s="365"/>
      <c r="J797" s="365"/>
    </row>
    <row r="798" spans="8:10" ht="15.75" customHeight="1">
      <c r="H798" s="365"/>
      <c r="I798" s="365"/>
      <c r="J798" s="365"/>
    </row>
    <row r="799" spans="8:10" ht="15.75" customHeight="1">
      <c r="H799" s="365"/>
      <c r="I799" s="365"/>
      <c r="J799" s="365"/>
    </row>
    <row r="800" spans="8:10" ht="15.75" customHeight="1">
      <c r="H800" s="365"/>
      <c r="I800" s="365"/>
      <c r="J800" s="365"/>
    </row>
    <row r="801" spans="8:10" ht="15.75" customHeight="1">
      <c r="H801" s="365"/>
      <c r="I801" s="365"/>
      <c r="J801" s="365"/>
    </row>
    <row r="802" spans="8:10" ht="15.75" customHeight="1">
      <c r="H802" s="365"/>
      <c r="I802" s="365"/>
      <c r="J802" s="365"/>
    </row>
    <row r="803" spans="8:10" ht="15.75" customHeight="1">
      <c r="H803" s="365"/>
      <c r="I803" s="365"/>
      <c r="J803" s="365"/>
    </row>
    <row r="804" spans="8:10" ht="15.75" customHeight="1">
      <c r="H804" s="365"/>
      <c r="I804" s="365"/>
      <c r="J804" s="365"/>
    </row>
    <row r="805" spans="8:10" ht="15.75" customHeight="1">
      <c r="H805" s="365"/>
      <c r="I805" s="365"/>
      <c r="J805" s="365"/>
    </row>
    <row r="806" spans="8:10" ht="15.75" customHeight="1">
      <c r="H806" s="365"/>
      <c r="I806" s="365"/>
      <c r="J806" s="365"/>
    </row>
    <row r="807" spans="8:10" ht="15.75" customHeight="1">
      <c r="H807" s="365"/>
      <c r="I807" s="365"/>
      <c r="J807" s="365"/>
    </row>
    <row r="808" spans="8:10" ht="15.75" customHeight="1">
      <c r="H808" s="365"/>
      <c r="I808" s="365"/>
      <c r="J808" s="365"/>
    </row>
    <row r="809" spans="8:10" ht="15.75" customHeight="1">
      <c r="H809" s="365"/>
      <c r="I809" s="365"/>
      <c r="J809" s="365"/>
    </row>
    <row r="810" spans="8:10" ht="15.75" customHeight="1">
      <c r="H810" s="365"/>
      <c r="I810" s="365"/>
      <c r="J810" s="365"/>
    </row>
    <row r="811" spans="8:10" ht="15.75" customHeight="1">
      <c r="H811" s="365"/>
      <c r="I811" s="365"/>
      <c r="J811" s="365"/>
    </row>
    <row r="812" spans="8:10" ht="15.75" customHeight="1">
      <c r="H812" s="365"/>
      <c r="I812" s="365"/>
      <c r="J812" s="365"/>
    </row>
    <row r="813" spans="8:10" ht="15.75" customHeight="1">
      <c r="H813" s="365"/>
      <c r="I813" s="365"/>
      <c r="J813" s="365"/>
    </row>
    <row r="814" spans="8:10" ht="15.75" customHeight="1">
      <c r="H814" s="365"/>
      <c r="I814" s="365"/>
      <c r="J814" s="365"/>
    </row>
    <row r="815" spans="8:10" ht="15.75" customHeight="1">
      <c r="H815" s="365"/>
      <c r="I815" s="365"/>
      <c r="J815" s="365"/>
    </row>
    <row r="816" spans="8:10" ht="15.75" customHeight="1">
      <c r="H816" s="365"/>
      <c r="I816" s="365"/>
      <c r="J816" s="365"/>
    </row>
    <row r="817" spans="8:10" ht="15.75" customHeight="1">
      <c r="H817" s="365"/>
      <c r="I817" s="365"/>
      <c r="J817" s="365"/>
    </row>
    <row r="818" spans="8:10" ht="15.75" customHeight="1">
      <c r="H818" s="365"/>
      <c r="I818" s="365"/>
      <c r="J818" s="365"/>
    </row>
    <row r="819" spans="8:10" ht="15.75" customHeight="1">
      <c r="H819" s="365"/>
      <c r="I819" s="365"/>
      <c r="J819" s="365"/>
    </row>
    <row r="820" spans="8:10" ht="15.75" customHeight="1">
      <c r="H820" s="365"/>
      <c r="I820" s="365"/>
      <c r="J820" s="365"/>
    </row>
    <row r="821" spans="8:10" ht="15.75" customHeight="1">
      <c r="H821" s="365"/>
      <c r="I821" s="365"/>
      <c r="J821" s="365"/>
    </row>
    <row r="822" spans="8:10" ht="15.75" customHeight="1">
      <c r="H822" s="365"/>
      <c r="I822" s="365"/>
      <c r="J822" s="365"/>
    </row>
    <row r="823" spans="8:10" ht="15.75" customHeight="1">
      <c r="H823" s="365"/>
      <c r="I823" s="365"/>
      <c r="J823" s="365"/>
    </row>
    <row r="824" spans="8:10" ht="15.75" customHeight="1">
      <c r="H824" s="365"/>
      <c r="I824" s="365"/>
      <c r="J824" s="365"/>
    </row>
    <row r="825" spans="8:10" ht="15.75" customHeight="1">
      <c r="H825" s="365"/>
      <c r="I825" s="365"/>
      <c r="J825" s="365"/>
    </row>
    <row r="826" spans="8:10" ht="15.75" customHeight="1">
      <c r="H826" s="365"/>
      <c r="I826" s="365"/>
      <c r="J826" s="365"/>
    </row>
    <row r="827" spans="8:10" ht="15.75" customHeight="1">
      <c r="H827" s="365"/>
      <c r="I827" s="365"/>
      <c r="J827" s="365"/>
    </row>
    <row r="828" spans="8:10" ht="15.75" customHeight="1">
      <c r="H828" s="365"/>
      <c r="I828" s="365"/>
      <c r="J828" s="365"/>
    </row>
    <row r="829" spans="8:10" ht="15.75" customHeight="1">
      <c r="H829" s="365"/>
      <c r="I829" s="365"/>
      <c r="J829" s="365"/>
    </row>
    <row r="830" spans="8:10" ht="15.75" customHeight="1">
      <c r="H830" s="365"/>
      <c r="I830" s="365"/>
      <c r="J830" s="365"/>
    </row>
    <row r="831" spans="8:10" ht="15.75" customHeight="1">
      <c r="H831" s="365"/>
      <c r="I831" s="365"/>
      <c r="J831" s="365"/>
    </row>
    <row r="832" spans="8:10" ht="15.75" customHeight="1">
      <c r="H832" s="365"/>
      <c r="I832" s="365"/>
      <c r="J832" s="365"/>
    </row>
    <row r="833" spans="8:10" ht="15.75" customHeight="1">
      <c r="H833" s="365"/>
      <c r="I833" s="365"/>
      <c r="J833" s="365"/>
    </row>
    <row r="834" spans="8:10" ht="15.75" customHeight="1">
      <c r="H834" s="365"/>
      <c r="I834" s="365"/>
      <c r="J834" s="365"/>
    </row>
    <row r="835" spans="8:10" ht="15.75" customHeight="1">
      <c r="H835" s="365"/>
      <c r="I835" s="365"/>
      <c r="J835" s="365"/>
    </row>
    <row r="836" spans="8:10" ht="15.75" customHeight="1">
      <c r="H836" s="365"/>
      <c r="I836" s="365"/>
      <c r="J836" s="365"/>
    </row>
    <row r="837" spans="8:10" ht="15.75" customHeight="1">
      <c r="H837" s="365"/>
      <c r="I837" s="365"/>
      <c r="J837" s="365"/>
    </row>
    <row r="838" spans="8:10" ht="15.75" customHeight="1">
      <c r="H838" s="365"/>
      <c r="I838" s="365"/>
      <c r="J838" s="365"/>
    </row>
    <row r="839" spans="8:10" ht="15.75" customHeight="1">
      <c r="H839" s="365"/>
      <c r="I839" s="365"/>
      <c r="J839" s="365"/>
    </row>
    <row r="840" spans="8:10" ht="15.75" customHeight="1">
      <c r="H840" s="365"/>
      <c r="I840" s="365"/>
      <c r="J840" s="365"/>
    </row>
    <row r="841" spans="8:10" ht="15.75" customHeight="1">
      <c r="H841" s="365"/>
      <c r="I841" s="365"/>
      <c r="J841" s="365"/>
    </row>
    <row r="842" spans="8:10" ht="15.75" customHeight="1">
      <c r="H842" s="365"/>
      <c r="I842" s="365"/>
      <c r="J842" s="365"/>
    </row>
    <row r="843" spans="8:10" ht="15.75" customHeight="1">
      <c r="H843" s="365"/>
      <c r="I843" s="365"/>
      <c r="J843" s="365"/>
    </row>
    <row r="844" spans="8:10" ht="15.75" customHeight="1">
      <c r="H844" s="365"/>
      <c r="I844" s="365"/>
      <c r="J844" s="365"/>
    </row>
    <row r="845" spans="8:10" ht="15.75" customHeight="1">
      <c r="H845" s="365"/>
      <c r="I845" s="365"/>
      <c r="J845" s="365"/>
    </row>
    <row r="846" spans="8:10" ht="15.75" customHeight="1">
      <c r="H846" s="365"/>
      <c r="I846" s="365"/>
      <c r="J846" s="365"/>
    </row>
    <row r="847" spans="8:10" ht="15.75" customHeight="1">
      <c r="H847" s="365"/>
      <c r="I847" s="365"/>
      <c r="J847" s="365"/>
    </row>
    <row r="848" spans="8:10" ht="15.75" customHeight="1">
      <c r="H848" s="365"/>
      <c r="I848" s="365"/>
      <c r="J848" s="365"/>
    </row>
    <row r="849" spans="8:10" ht="15.75" customHeight="1">
      <c r="H849" s="365"/>
      <c r="I849" s="365"/>
      <c r="J849" s="365"/>
    </row>
    <row r="850" spans="8:10" ht="15.75" customHeight="1">
      <c r="H850" s="365"/>
      <c r="I850" s="365"/>
      <c r="J850" s="365"/>
    </row>
    <row r="851" spans="8:10" ht="15.75" customHeight="1">
      <c r="H851" s="365"/>
      <c r="I851" s="365"/>
      <c r="J851" s="365"/>
    </row>
    <row r="852" spans="8:10" ht="15.75" customHeight="1">
      <c r="H852" s="365"/>
      <c r="I852" s="365"/>
      <c r="J852" s="365"/>
    </row>
    <row r="853" spans="8:10" ht="15.75" customHeight="1">
      <c r="H853" s="365"/>
      <c r="I853" s="365"/>
      <c r="J853" s="365"/>
    </row>
    <row r="854" spans="8:10" ht="15.75" customHeight="1">
      <c r="H854" s="365"/>
      <c r="I854" s="365"/>
      <c r="J854" s="365"/>
    </row>
    <row r="855" spans="8:10" ht="15.75" customHeight="1">
      <c r="H855" s="365"/>
      <c r="I855" s="365"/>
      <c r="J855" s="365"/>
    </row>
    <row r="856" spans="8:10" ht="15.75" customHeight="1">
      <c r="H856" s="365"/>
      <c r="I856" s="365"/>
      <c r="J856" s="365"/>
    </row>
    <row r="857" spans="8:10" ht="15.75" customHeight="1">
      <c r="H857" s="365"/>
      <c r="I857" s="365"/>
      <c r="J857" s="365"/>
    </row>
    <row r="858" spans="8:10" ht="15.75" customHeight="1">
      <c r="H858" s="365"/>
      <c r="I858" s="365"/>
      <c r="J858" s="365"/>
    </row>
    <row r="859" spans="8:10" ht="15.75" customHeight="1">
      <c r="H859" s="365"/>
      <c r="I859" s="365"/>
      <c r="J859" s="365"/>
    </row>
    <row r="860" spans="8:10" ht="15.75" customHeight="1">
      <c r="H860" s="365"/>
      <c r="I860" s="365"/>
      <c r="J860" s="365"/>
    </row>
    <row r="861" spans="8:10" ht="15.75" customHeight="1">
      <c r="H861" s="365"/>
      <c r="I861" s="365"/>
      <c r="J861" s="365"/>
    </row>
    <row r="862" spans="8:10" ht="15.75" customHeight="1">
      <c r="H862" s="365"/>
      <c r="I862" s="365"/>
      <c r="J862" s="365"/>
    </row>
    <row r="863" spans="8:10" ht="15.75" customHeight="1">
      <c r="H863" s="365"/>
      <c r="I863" s="365"/>
      <c r="J863" s="365"/>
    </row>
    <row r="864" spans="8:10" ht="15.75" customHeight="1">
      <c r="H864" s="365"/>
      <c r="I864" s="365"/>
      <c r="J864" s="365"/>
    </row>
    <row r="865" spans="8:10" ht="15.75" customHeight="1">
      <c r="H865" s="365"/>
      <c r="I865" s="365"/>
      <c r="J865" s="365"/>
    </row>
    <row r="866" spans="8:10" ht="15.75" customHeight="1">
      <c r="H866" s="365"/>
      <c r="I866" s="365"/>
      <c r="J866" s="365"/>
    </row>
    <row r="867" spans="8:10" ht="15.75" customHeight="1">
      <c r="H867" s="365"/>
      <c r="I867" s="365"/>
      <c r="J867" s="365"/>
    </row>
    <row r="868" spans="8:10" ht="15.75" customHeight="1">
      <c r="H868" s="365"/>
      <c r="I868" s="365"/>
      <c r="J868" s="365"/>
    </row>
    <row r="869" spans="8:10" ht="15.75" customHeight="1">
      <c r="H869" s="365"/>
      <c r="I869" s="365"/>
      <c r="J869" s="365"/>
    </row>
    <row r="870" spans="8:10" ht="15.75" customHeight="1">
      <c r="H870" s="365"/>
      <c r="I870" s="365"/>
      <c r="J870" s="365"/>
    </row>
    <row r="871" spans="8:10" ht="15.75" customHeight="1">
      <c r="H871" s="365"/>
      <c r="I871" s="365"/>
      <c r="J871" s="365"/>
    </row>
    <row r="872" spans="8:10" ht="15.75" customHeight="1">
      <c r="H872" s="365"/>
      <c r="I872" s="365"/>
      <c r="J872" s="365"/>
    </row>
    <row r="873" spans="8:10" ht="15.75" customHeight="1">
      <c r="H873" s="365"/>
      <c r="I873" s="365"/>
      <c r="J873" s="365"/>
    </row>
    <row r="874" spans="8:10" ht="15.75" customHeight="1">
      <c r="H874" s="365"/>
      <c r="I874" s="365"/>
      <c r="J874" s="365"/>
    </row>
    <row r="875" spans="8:10" ht="15.75" customHeight="1">
      <c r="H875" s="365"/>
      <c r="I875" s="365"/>
      <c r="J875" s="365"/>
    </row>
    <row r="876" spans="8:10" ht="15.75" customHeight="1">
      <c r="H876" s="365"/>
      <c r="I876" s="365"/>
      <c r="J876" s="365"/>
    </row>
    <row r="877" spans="8:10" ht="15.75" customHeight="1">
      <c r="H877" s="365"/>
      <c r="I877" s="365"/>
      <c r="J877" s="365"/>
    </row>
    <row r="878" spans="8:10" ht="15.75" customHeight="1">
      <c r="H878" s="365"/>
      <c r="I878" s="365"/>
      <c r="J878" s="365"/>
    </row>
    <row r="879" spans="8:10" ht="15.75" customHeight="1">
      <c r="H879" s="365"/>
      <c r="I879" s="365"/>
      <c r="J879" s="365"/>
    </row>
    <row r="880" spans="8:10" ht="15.75" customHeight="1">
      <c r="H880" s="365"/>
      <c r="I880" s="365"/>
      <c r="J880" s="365"/>
    </row>
    <row r="881" spans="8:10" ht="15.75" customHeight="1">
      <c r="H881" s="365"/>
      <c r="I881" s="365"/>
      <c r="J881" s="365"/>
    </row>
    <row r="882" spans="8:10" ht="15.75" customHeight="1">
      <c r="H882" s="365"/>
      <c r="I882" s="365"/>
      <c r="J882" s="365"/>
    </row>
    <row r="883" spans="8:10" ht="15.75" customHeight="1">
      <c r="H883" s="365"/>
      <c r="I883" s="365"/>
      <c r="J883" s="365"/>
    </row>
    <row r="884" spans="8:10" ht="15.75" customHeight="1">
      <c r="H884" s="365"/>
      <c r="I884" s="365"/>
      <c r="J884" s="365"/>
    </row>
    <row r="885" spans="8:10" ht="15.75" customHeight="1">
      <c r="H885" s="365"/>
      <c r="I885" s="365"/>
      <c r="J885" s="365"/>
    </row>
    <row r="886" spans="8:10" ht="15.75" customHeight="1">
      <c r="H886" s="365"/>
      <c r="I886" s="365"/>
      <c r="J886" s="365"/>
    </row>
    <row r="887" spans="8:10" ht="15.75" customHeight="1">
      <c r="H887" s="365"/>
      <c r="I887" s="365"/>
      <c r="J887" s="365"/>
    </row>
    <row r="888" spans="8:10" ht="15.75" customHeight="1">
      <c r="H888" s="365"/>
      <c r="I888" s="365"/>
      <c r="J888" s="365"/>
    </row>
    <row r="889" spans="8:10" ht="15.75" customHeight="1">
      <c r="H889" s="365"/>
      <c r="I889" s="365"/>
      <c r="J889" s="365"/>
    </row>
    <row r="890" spans="8:10" ht="15.75" customHeight="1">
      <c r="H890" s="365"/>
      <c r="I890" s="365"/>
      <c r="J890" s="365"/>
    </row>
    <row r="891" spans="8:10" ht="15.75" customHeight="1">
      <c r="H891" s="365"/>
      <c r="I891" s="365"/>
      <c r="J891" s="365"/>
    </row>
    <row r="892" spans="8:10" ht="15.75" customHeight="1">
      <c r="H892" s="365"/>
      <c r="I892" s="365"/>
      <c r="J892" s="365"/>
    </row>
    <row r="893" spans="8:10" ht="15.75" customHeight="1">
      <c r="H893" s="365"/>
      <c r="I893" s="365"/>
      <c r="J893" s="365"/>
    </row>
    <row r="894" spans="8:10" ht="15.75" customHeight="1">
      <c r="H894" s="365"/>
      <c r="I894" s="365"/>
      <c r="J894" s="365"/>
    </row>
    <row r="895" spans="8:10" ht="15.75" customHeight="1">
      <c r="H895" s="365"/>
      <c r="I895" s="365"/>
      <c r="J895" s="365"/>
    </row>
    <row r="896" spans="8:10" ht="15.75" customHeight="1">
      <c r="H896" s="365"/>
      <c r="I896" s="365"/>
      <c r="J896" s="365"/>
    </row>
    <row r="897" spans="8:10" ht="15.75" customHeight="1">
      <c r="H897" s="365"/>
      <c r="I897" s="365"/>
      <c r="J897" s="365"/>
    </row>
    <row r="898" spans="8:10" ht="15.75" customHeight="1">
      <c r="H898" s="365"/>
      <c r="I898" s="365"/>
      <c r="J898" s="365"/>
    </row>
    <row r="899" spans="8:10" ht="15.75" customHeight="1">
      <c r="H899" s="365"/>
      <c r="I899" s="365"/>
      <c r="J899" s="365"/>
    </row>
    <row r="900" spans="8:10" ht="15.75" customHeight="1">
      <c r="H900" s="365"/>
      <c r="I900" s="365"/>
      <c r="J900" s="365"/>
    </row>
    <row r="901" spans="8:10" ht="15.75" customHeight="1">
      <c r="H901" s="365"/>
      <c r="I901" s="365"/>
      <c r="J901" s="365"/>
    </row>
    <row r="902" spans="8:10" ht="15.75" customHeight="1">
      <c r="H902" s="365"/>
      <c r="I902" s="365"/>
      <c r="J902" s="365"/>
    </row>
    <row r="903" spans="8:10" ht="15.75" customHeight="1">
      <c r="H903" s="365"/>
      <c r="I903" s="365"/>
      <c r="J903" s="365"/>
    </row>
    <row r="904" spans="8:10" ht="15.75" customHeight="1">
      <c r="H904" s="365"/>
      <c r="I904" s="365"/>
      <c r="J904" s="365"/>
    </row>
    <row r="905" spans="8:10" ht="15.75" customHeight="1">
      <c r="H905" s="365"/>
      <c r="I905" s="365"/>
      <c r="J905" s="365"/>
    </row>
    <row r="906" spans="8:10" ht="15.75" customHeight="1">
      <c r="H906" s="365"/>
      <c r="I906" s="365"/>
      <c r="J906" s="365"/>
    </row>
    <row r="907" spans="8:10" ht="15.75" customHeight="1">
      <c r="H907" s="365"/>
      <c r="I907" s="365"/>
      <c r="J907" s="365"/>
    </row>
    <row r="908" spans="8:10" ht="15.75" customHeight="1">
      <c r="H908" s="365"/>
      <c r="I908" s="365"/>
      <c r="J908" s="365"/>
    </row>
    <row r="909" spans="8:10" ht="15.75" customHeight="1">
      <c r="H909" s="365"/>
      <c r="I909" s="365"/>
      <c r="J909" s="365"/>
    </row>
    <row r="910" spans="8:10" ht="15.75" customHeight="1">
      <c r="H910" s="365"/>
      <c r="I910" s="365"/>
      <c r="J910" s="365"/>
    </row>
    <row r="911" spans="8:10" ht="15.75" customHeight="1">
      <c r="H911" s="365"/>
      <c r="I911" s="365"/>
      <c r="J911" s="365"/>
    </row>
    <row r="912" spans="8:10" ht="15.75" customHeight="1">
      <c r="H912" s="365"/>
      <c r="I912" s="365"/>
      <c r="J912" s="365"/>
    </row>
    <row r="913" spans="8:10" ht="15.75" customHeight="1">
      <c r="H913" s="365"/>
      <c r="I913" s="365"/>
      <c r="J913" s="365"/>
    </row>
    <row r="914" spans="8:10" ht="15.75" customHeight="1">
      <c r="H914" s="365"/>
      <c r="I914" s="365"/>
      <c r="J914" s="365"/>
    </row>
    <row r="915" spans="8:10" ht="15.75" customHeight="1">
      <c r="H915" s="365"/>
      <c r="I915" s="365"/>
      <c r="J915" s="365"/>
    </row>
    <row r="916" spans="8:10" ht="15.75" customHeight="1">
      <c r="H916" s="365"/>
      <c r="I916" s="365"/>
      <c r="J916" s="365"/>
    </row>
    <row r="917" spans="8:10" ht="15.75" customHeight="1">
      <c r="H917" s="365"/>
      <c r="I917" s="365"/>
      <c r="J917" s="365"/>
    </row>
    <row r="918" spans="8:10" ht="15.75" customHeight="1">
      <c r="H918" s="365"/>
      <c r="I918" s="365"/>
      <c r="J918" s="365"/>
    </row>
    <row r="919" spans="8:10" ht="15.75" customHeight="1">
      <c r="H919" s="365"/>
      <c r="I919" s="365"/>
      <c r="J919" s="365"/>
    </row>
    <row r="920" spans="8:10" ht="15.75" customHeight="1">
      <c r="H920" s="365"/>
      <c r="I920" s="365"/>
      <c r="J920" s="365"/>
    </row>
    <row r="921" spans="8:10" ht="15.75" customHeight="1">
      <c r="H921" s="365"/>
      <c r="I921" s="365"/>
      <c r="J921" s="365"/>
    </row>
    <row r="922" spans="8:10" ht="15.75" customHeight="1">
      <c r="H922" s="365"/>
      <c r="I922" s="365"/>
      <c r="J922" s="365"/>
    </row>
    <row r="923" spans="8:10" ht="15.75" customHeight="1">
      <c r="H923" s="365"/>
      <c r="I923" s="365"/>
      <c r="J923" s="365"/>
    </row>
    <row r="924" spans="8:10" ht="15.75" customHeight="1">
      <c r="H924" s="365"/>
      <c r="I924" s="365"/>
      <c r="J924" s="365"/>
    </row>
    <row r="925" spans="8:10" ht="15.75" customHeight="1">
      <c r="H925" s="365"/>
      <c r="I925" s="365"/>
      <c r="J925" s="365"/>
    </row>
    <row r="926" spans="8:10" ht="15.75" customHeight="1">
      <c r="H926" s="365"/>
      <c r="I926" s="365"/>
      <c r="J926" s="365"/>
    </row>
    <row r="927" spans="8:10" ht="15.75" customHeight="1">
      <c r="H927" s="365"/>
      <c r="I927" s="365"/>
      <c r="J927" s="365"/>
    </row>
    <row r="928" spans="8:10" ht="15.75" customHeight="1">
      <c r="H928" s="365"/>
      <c r="I928" s="365"/>
      <c r="J928" s="365"/>
    </row>
    <row r="929" spans="8:10" ht="15.75" customHeight="1">
      <c r="H929" s="365"/>
      <c r="I929" s="365"/>
      <c r="J929" s="365"/>
    </row>
    <row r="930" spans="8:10" ht="15.75" customHeight="1">
      <c r="H930" s="365"/>
      <c r="I930" s="365"/>
      <c r="J930" s="365"/>
    </row>
    <row r="931" spans="8:10" ht="15.75" customHeight="1">
      <c r="H931" s="365"/>
      <c r="I931" s="365"/>
      <c r="J931" s="365"/>
    </row>
    <row r="932" spans="8:10" ht="15.75" customHeight="1">
      <c r="H932" s="365"/>
      <c r="I932" s="365"/>
      <c r="J932" s="365"/>
    </row>
    <row r="933" spans="8:10" ht="15.75" customHeight="1">
      <c r="H933" s="365"/>
      <c r="I933" s="365"/>
      <c r="J933" s="365"/>
    </row>
    <row r="934" spans="8:10" ht="15.75" customHeight="1">
      <c r="H934" s="365"/>
      <c r="I934" s="365"/>
      <c r="J934" s="365"/>
    </row>
    <row r="935" spans="8:10" ht="15.75" customHeight="1">
      <c r="H935" s="365"/>
      <c r="I935" s="365"/>
      <c r="J935" s="365"/>
    </row>
    <row r="936" spans="8:10" ht="15.75" customHeight="1">
      <c r="H936" s="365"/>
      <c r="I936" s="365"/>
      <c r="J936" s="365"/>
    </row>
    <row r="937" spans="8:10" ht="15.75" customHeight="1">
      <c r="H937" s="365"/>
      <c r="I937" s="365"/>
      <c r="J937" s="365"/>
    </row>
    <row r="938" spans="8:10" ht="15.75" customHeight="1">
      <c r="H938" s="365"/>
      <c r="I938" s="365"/>
      <c r="J938" s="365"/>
    </row>
    <row r="939" spans="8:10" ht="15.75" customHeight="1">
      <c r="H939" s="365"/>
      <c r="I939" s="365"/>
      <c r="J939" s="365"/>
    </row>
    <row r="940" spans="8:10" ht="15.75" customHeight="1">
      <c r="H940" s="365"/>
      <c r="I940" s="365"/>
      <c r="J940" s="365"/>
    </row>
    <row r="941" spans="8:10" ht="15.75" customHeight="1">
      <c r="H941" s="365"/>
      <c r="I941" s="365"/>
      <c r="J941" s="365"/>
    </row>
    <row r="942" spans="8:10" ht="15.75" customHeight="1">
      <c r="H942" s="365"/>
      <c r="I942" s="365"/>
      <c r="J942" s="365"/>
    </row>
    <row r="943" spans="8:10" ht="15.75" customHeight="1">
      <c r="H943" s="365"/>
      <c r="I943" s="365"/>
      <c r="J943" s="365"/>
    </row>
    <row r="944" spans="8:10" ht="15.75" customHeight="1">
      <c r="H944" s="365"/>
      <c r="I944" s="365"/>
      <c r="J944" s="365"/>
    </row>
    <row r="945" spans="8:10" ht="15.75" customHeight="1">
      <c r="H945" s="365"/>
      <c r="I945" s="365"/>
      <c r="J945" s="365"/>
    </row>
    <row r="946" spans="8:10" ht="15.75" customHeight="1">
      <c r="H946" s="365"/>
      <c r="I946" s="365"/>
      <c r="J946" s="365"/>
    </row>
    <row r="947" spans="8:10" ht="15.75" customHeight="1">
      <c r="H947" s="365"/>
      <c r="I947" s="365"/>
      <c r="J947" s="365"/>
    </row>
    <row r="948" spans="8:10" ht="15.75" customHeight="1">
      <c r="H948" s="365"/>
      <c r="I948" s="365"/>
      <c r="J948" s="365"/>
    </row>
    <row r="949" spans="8:10" ht="15.75" customHeight="1">
      <c r="H949" s="365"/>
      <c r="I949" s="365"/>
      <c r="J949" s="365"/>
    </row>
    <row r="950" spans="8:10" ht="15.75" customHeight="1">
      <c r="H950" s="365"/>
      <c r="I950" s="365"/>
      <c r="J950" s="365"/>
    </row>
    <row r="951" spans="8:10" ht="15.75" customHeight="1">
      <c r="H951" s="365"/>
      <c r="I951" s="365"/>
      <c r="J951" s="365"/>
    </row>
    <row r="952" spans="8:10" ht="15.75" customHeight="1">
      <c r="H952" s="365"/>
      <c r="I952" s="365"/>
      <c r="J952" s="365"/>
    </row>
    <row r="953" spans="8:10" ht="15.75" customHeight="1">
      <c r="H953" s="365"/>
      <c r="I953" s="365"/>
      <c r="J953" s="365"/>
    </row>
    <row r="954" spans="8:10" ht="15.75" customHeight="1">
      <c r="H954" s="365"/>
      <c r="I954" s="365"/>
      <c r="J954" s="365"/>
    </row>
    <row r="955" spans="8:10" ht="15.75" customHeight="1">
      <c r="H955" s="365"/>
      <c r="I955" s="365"/>
      <c r="J955" s="365"/>
    </row>
    <row r="956" spans="8:10" ht="15.75" customHeight="1">
      <c r="H956" s="365"/>
      <c r="I956" s="365"/>
      <c r="J956" s="365"/>
    </row>
    <row r="957" spans="8:10" ht="15.75" customHeight="1">
      <c r="H957" s="365"/>
      <c r="I957" s="365"/>
      <c r="J957" s="365"/>
    </row>
    <row r="958" spans="8:10" ht="15.75" customHeight="1">
      <c r="H958" s="365"/>
      <c r="I958" s="365"/>
      <c r="J958" s="365"/>
    </row>
    <row r="959" spans="8:10" ht="15.75" customHeight="1">
      <c r="H959" s="365"/>
      <c r="I959" s="365"/>
      <c r="J959" s="365"/>
    </row>
    <row r="960" spans="8:10" ht="15.75" customHeight="1">
      <c r="H960" s="365"/>
      <c r="I960" s="365"/>
      <c r="J960" s="365"/>
    </row>
    <row r="961" spans="8:10" ht="15.75" customHeight="1">
      <c r="H961" s="365"/>
      <c r="I961" s="365"/>
      <c r="J961" s="365"/>
    </row>
    <row r="962" spans="8:10" ht="15.75" customHeight="1">
      <c r="H962" s="365"/>
      <c r="I962" s="365"/>
      <c r="J962" s="365"/>
    </row>
    <row r="963" spans="8:10" ht="15.75" customHeight="1">
      <c r="H963" s="365"/>
      <c r="I963" s="365"/>
      <c r="J963" s="365"/>
    </row>
    <row r="964" spans="8:10" ht="15.75" customHeight="1">
      <c r="H964" s="365"/>
      <c r="I964" s="365"/>
      <c r="J964" s="365"/>
    </row>
    <row r="965" spans="8:10" ht="15.75" customHeight="1">
      <c r="H965" s="365"/>
      <c r="I965" s="365"/>
      <c r="J965" s="365"/>
    </row>
    <row r="966" spans="8:10" ht="15.75" customHeight="1">
      <c r="H966" s="365"/>
      <c r="I966" s="365"/>
      <c r="J966" s="365"/>
    </row>
    <row r="967" spans="8:10" ht="15.75" customHeight="1">
      <c r="H967" s="365"/>
      <c r="I967" s="365"/>
      <c r="J967" s="365"/>
    </row>
    <row r="968" spans="8:10" ht="15.75" customHeight="1">
      <c r="H968" s="365"/>
      <c r="I968" s="365"/>
      <c r="J968" s="365"/>
    </row>
    <row r="969" spans="8:10" ht="15.75" customHeight="1">
      <c r="H969" s="365"/>
      <c r="I969" s="365"/>
      <c r="J969" s="365"/>
    </row>
    <row r="970" spans="8:10" ht="15.75" customHeight="1">
      <c r="H970" s="365"/>
      <c r="I970" s="365"/>
      <c r="J970" s="365"/>
    </row>
    <row r="971" spans="8:10" ht="15.75" customHeight="1">
      <c r="H971" s="365"/>
      <c r="I971" s="365"/>
      <c r="J971" s="365"/>
    </row>
    <row r="972" spans="8:10" ht="15.75" customHeight="1">
      <c r="H972" s="365"/>
      <c r="I972" s="365"/>
      <c r="J972" s="365"/>
    </row>
    <row r="973" spans="8:10" ht="15.75" customHeight="1">
      <c r="H973" s="365"/>
      <c r="I973" s="365"/>
      <c r="J973" s="365"/>
    </row>
    <row r="974" spans="8:10" ht="15.75" customHeight="1">
      <c r="H974" s="365"/>
      <c r="I974" s="365"/>
      <c r="J974" s="365"/>
    </row>
    <row r="975" spans="8:10" ht="15.75" customHeight="1">
      <c r="H975" s="365"/>
      <c r="I975" s="365"/>
      <c r="J975" s="365"/>
    </row>
    <row r="976" spans="8:10" ht="15.75" customHeight="1">
      <c r="H976" s="365"/>
      <c r="I976" s="365"/>
      <c r="J976" s="365"/>
    </row>
    <row r="977" spans="8:10" ht="15.75" customHeight="1">
      <c r="H977" s="365"/>
      <c r="I977" s="365"/>
      <c r="J977" s="365"/>
    </row>
    <row r="978" spans="8:10" ht="15.75" customHeight="1">
      <c r="H978" s="365"/>
      <c r="I978" s="365"/>
      <c r="J978" s="365"/>
    </row>
    <row r="979" spans="8:10" ht="15.75" customHeight="1">
      <c r="H979" s="365"/>
      <c r="I979" s="365"/>
      <c r="J979" s="365"/>
    </row>
    <row r="980" spans="8:10" ht="15.75" customHeight="1">
      <c r="H980" s="365"/>
      <c r="I980" s="365"/>
      <c r="J980" s="365"/>
    </row>
    <row r="981" spans="8:10" ht="15.75" customHeight="1">
      <c r="H981" s="365"/>
      <c r="I981" s="365"/>
      <c r="J981" s="365"/>
    </row>
    <row r="982" spans="8:10" ht="15.75" customHeight="1">
      <c r="H982" s="365"/>
      <c r="I982" s="365"/>
      <c r="J982" s="365"/>
    </row>
    <row r="983" spans="8:10" ht="15.75" customHeight="1">
      <c r="H983" s="365"/>
      <c r="I983" s="365"/>
      <c r="J983" s="365"/>
    </row>
    <row r="984" spans="8:10" ht="15.75" customHeight="1">
      <c r="H984" s="365"/>
      <c r="I984" s="365"/>
      <c r="J984" s="365"/>
    </row>
    <row r="985" spans="8:10" ht="15.75" customHeight="1">
      <c r="H985" s="365"/>
      <c r="I985" s="365"/>
      <c r="J985" s="365"/>
    </row>
    <row r="986" spans="8:10" ht="15.75" customHeight="1">
      <c r="H986" s="365"/>
      <c r="I986" s="365"/>
      <c r="J986" s="365"/>
    </row>
    <row r="987" spans="8:10" ht="15.75" customHeight="1">
      <c r="H987" s="365"/>
      <c r="I987" s="365"/>
      <c r="J987" s="365"/>
    </row>
    <row r="988" spans="8:10" ht="15.75" customHeight="1">
      <c r="H988" s="365"/>
      <c r="I988" s="365"/>
      <c r="J988" s="365"/>
    </row>
    <row r="989" spans="8:10" ht="15.75" customHeight="1">
      <c r="H989" s="365"/>
      <c r="I989" s="365"/>
      <c r="J989" s="365"/>
    </row>
    <row r="990" spans="8:10" ht="15.75" customHeight="1">
      <c r="H990" s="365"/>
      <c r="I990" s="365"/>
      <c r="J990" s="365"/>
    </row>
    <row r="991" spans="8:10" ht="15.75" customHeight="1">
      <c r="H991" s="365"/>
      <c r="I991" s="365"/>
      <c r="J991" s="365"/>
    </row>
    <row r="992" spans="8:10" ht="15.75" customHeight="1">
      <c r="H992" s="365"/>
      <c r="I992" s="365"/>
      <c r="J992" s="365"/>
    </row>
    <row r="993" spans="8:10" ht="15.75" customHeight="1">
      <c r="H993" s="365"/>
      <c r="I993" s="365"/>
      <c r="J993" s="365"/>
    </row>
    <row r="994" spans="8:10" ht="15.75" customHeight="1">
      <c r="H994" s="365"/>
      <c r="I994" s="365"/>
      <c r="J994" s="365"/>
    </row>
    <row r="995" spans="8:10" ht="15.75" customHeight="1">
      <c r="H995" s="365"/>
      <c r="I995" s="365"/>
      <c r="J995" s="365"/>
    </row>
    <row r="996" spans="8:10" ht="15.75" customHeight="1">
      <c r="H996" s="365"/>
      <c r="I996" s="365"/>
      <c r="J996" s="365"/>
    </row>
    <row r="997" spans="8:10" ht="15.75" customHeight="1">
      <c r="H997" s="365"/>
      <c r="I997" s="365"/>
      <c r="J997" s="365"/>
    </row>
    <row r="998" spans="8:10" ht="15.75" customHeight="1">
      <c r="H998" s="365"/>
      <c r="I998" s="365"/>
      <c r="J998" s="365"/>
    </row>
    <row r="999" spans="8:10" ht="15.75" customHeight="1">
      <c r="H999" s="365"/>
      <c r="I999" s="365"/>
      <c r="J999" s="365"/>
    </row>
    <row r="1000" spans="8:10" ht="15.75" customHeight="1">
      <c r="H1000" s="365"/>
      <c r="I1000" s="365"/>
      <c r="J1000" s="365"/>
    </row>
  </sheetData>
  <mergeCells count="41">
    <mergeCell ref="A1:K1"/>
    <mergeCell ref="A2:K2"/>
    <mergeCell ref="A5:A6"/>
    <mergeCell ref="A17:A18"/>
    <mergeCell ref="K17:K18"/>
    <mergeCell ref="A29:A30"/>
    <mergeCell ref="A44:A45"/>
    <mergeCell ref="A56:A57"/>
    <mergeCell ref="K56:K57"/>
    <mergeCell ref="A68:A69"/>
    <mergeCell ref="K68:K69"/>
    <mergeCell ref="A84:A85"/>
    <mergeCell ref="B84:B85"/>
    <mergeCell ref="D84:D85"/>
    <mergeCell ref="A97:A98"/>
    <mergeCell ref="B97:B98"/>
    <mergeCell ref="C97:C98"/>
    <mergeCell ref="F97:F98"/>
    <mergeCell ref="G97:G98"/>
    <mergeCell ref="A111:A112"/>
    <mergeCell ref="H111:H112"/>
    <mergeCell ref="G173:G174"/>
    <mergeCell ref="F173:F174"/>
    <mergeCell ref="I173:I174"/>
    <mergeCell ref="I179:I180"/>
    <mergeCell ref="I223:I224"/>
    <mergeCell ref="J223:J224"/>
    <mergeCell ref="I226:I227"/>
    <mergeCell ref="J226:J227"/>
    <mergeCell ref="E226:E227"/>
    <mergeCell ref="A170:A171"/>
    <mergeCell ref="D170:D171"/>
    <mergeCell ref="A173:A174"/>
    <mergeCell ref="B173:B174"/>
    <mergeCell ref="D173:D174"/>
    <mergeCell ref="E173:E174"/>
    <mergeCell ref="A223:A224"/>
    <mergeCell ref="A226:A227"/>
    <mergeCell ref="B226:B227"/>
    <mergeCell ref="C226:C227"/>
    <mergeCell ref="D226:D227"/>
  </mergeCells>
  <phoneticPr fontId="70" type="noConversion"/>
  <printOptions horizontalCentered="1" verticalCentered="1" gridLines="1"/>
  <pageMargins left="0.35433070866141736" right="0.35433070866141736" top="0.39370078740157483" bottom="0.39370078740157483" header="0" footer="0"/>
  <pageSetup paperSize="8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F6128"/>
  </sheetPr>
  <dimension ref="A1:Z1000"/>
  <sheetViews>
    <sheetView workbookViewId="0"/>
  </sheetViews>
  <sheetFormatPr defaultColWidth="11.25" defaultRowHeight="15" customHeight="1"/>
  <cols>
    <col min="1" max="1" width="6.625" customWidth="1"/>
    <col min="2" max="2" width="8.5" customWidth="1"/>
    <col min="3" max="3" width="13.5" customWidth="1"/>
    <col min="4" max="4" width="5.75" customWidth="1"/>
    <col min="5" max="5" width="3.875" customWidth="1"/>
    <col min="6" max="6" width="13.625" customWidth="1"/>
    <col min="7" max="7" width="3.625" customWidth="1"/>
    <col min="8" max="8" width="17.5" customWidth="1"/>
    <col min="9" max="9" width="6.625" customWidth="1"/>
    <col min="10" max="26" width="5.375" customWidth="1"/>
  </cols>
  <sheetData>
    <row r="1" spans="1:26" ht="19.5" customHeight="1">
      <c r="A1" s="366"/>
      <c r="B1" s="1669" t="s">
        <v>533</v>
      </c>
      <c r="C1" s="1670"/>
      <c r="D1" s="1671"/>
      <c r="E1" s="366"/>
      <c r="F1" s="366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spans="1:26" ht="19.5" customHeight="1">
      <c r="A2" s="366"/>
      <c r="B2" s="1669" t="s">
        <v>534</v>
      </c>
      <c r="C2" s="1670"/>
      <c r="D2" s="1671"/>
      <c r="E2" s="366"/>
      <c r="F2" s="366"/>
      <c r="G2" s="367"/>
      <c r="H2" s="367"/>
      <c r="I2" s="366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</row>
    <row r="3" spans="1:26" ht="19.5" customHeight="1">
      <c r="A3" s="366" t="s">
        <v>535</v>
      </c>
      <c r="B3" s="366" t="s">
        <v>536</v>
      </c>
      <c r="C3" s="366" t="s">
        <v>537</v>
      </c>
      <c r="D3" s="366" t="s">
        <v>538</v>
      </c>
      <c r="E3" s="366"/>
      <c r="F3" s="368" t="s">
        <v>539</v>
      </c>
      <c r="G3" s="367"/>
      <c r="H3" s="368" t="s">
        <v>540</v>
      </c>
      <c r="I3" s="366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</row>
    <row r="4" spans="1:26" ht="19.5" customHeight="1">
      <c r="A4" s="369" t="s">
        <v>541</v>
      </c>
      <c r="B4" s="369">
        <v>0</v>
      </c>
      <c r="C4" s="369">
        <v>0</v>
      </c>
      <c r="D4" s="370">
        <v>0</v>
      </c>
      <c r="E4" s="366"/>
      <c r="F4" s="371">
        <f>SUM(C4:C9)</f>
        <v>560</v>
      </c>
      <c r="G4" s="367"/>
      <c r="H4" s="371">
        <f>F4+F6</f>
        <v>885</v>
      </c>
      <c r="I4" s="366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  <c r="Z4" s="367"/>
    </row>
    <row r="5" spans="1:26" ht="19.5" customHeight="1">
      <c r="A5" s="369" t="s">
        <v>333</v>
      </c>
      <c r="B5" s="369">
        <v>13</v>
      </c>
      <c r="C5" s="369">
        <f>13*35</f>
        <v>455</v>
      </c>
      <c r="D5" s="370">
        <v>180</v>
      </c>
      <c r="E5" s="366"/>
      <c r="F5" s="366" t="s">
        <v>542</v>
      </c>
      <c r="G5" s="367"/>
      <c r="H5" s="372"/>
      <c r="I5" s="366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</row>
    <row r="6" spans="1:26" ht="19.5" customHeight="1">
      <c r="A6" s="369" t="s">
        <v>543</v>
      </c>
      <c r="B6" s="369">
        <v>0</v>
      </c>
      <c r="C6" s="369">
        <v>0</v>
      </c>
      <c r="D6" s="370">
        <v>0</v>
      </c>
      <c r="E6" s="366"/>
      <c r="F6" s="371">
        <f>SUM(D4:D9)</f>
        <v>325</v>
      </c>
      <c r="G6" s="367"/>
      <c r="H6" s="372"/>
      <c r="I6" s="366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</row>
    <row r="7" spans="1:26" ht="19.5" customHeight="1">
      <c r="A7" s="369" t="s">
        <v>544</v>
      </c>
      <c r="B7" s="369">
        <v>0</v>
      </c>
      <c r="C7" s="369">
        <f t="shared" ref="C7:C9" si="0">B7*35</f>
        <v>0</v>
      </c>
      <c r="D7" s="370">
        <v>0</v>
      </c>
      <c r="E7" s="366"/>
      <c r="F7" s="366"/>
      <c r="G7" s="367"/>
      <c r="H7" s="372"/>
      <c r="I7" s="366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</row>
    <row r="8" spans="1:26" ht="19.5" customHeight="1">
      <c r="A8" s="369" t="s">
        <v>526</v>
      </c>
      <c r="B8" s="369">
        <v>0</v>
      </c>
      <c r="C8" s="369">
        <f t="shared" si="0"/>
        <v>0</v>
      </c>
      <c r="D8" s="370">
        <v>145</v>
      </c>
      <c r="E8" s="366"/>
      <c r="F8" s="366"/>
      <c r="G8" s="367"/>
      <c r="H8" s="372"/>
      <c r="I8" s="366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7"/>
      <c r="Z8" s="367"/>
    </row>
    <row r="9" spans="1:26" ht="19.5" customHeight="1">
      <c r="A9" s="369" t="s">
        <v>545</v>
      </c>
      <c r="B9" s="369">
        <v>3</v>
      </c>
      <c r="C9" s="369">
        <f t="shared" si="0"/>
        <v>105</v>
      </c>
      <c r="D9" s="370">
        <v>0</v>
      </c>
      <c r="E9" s="366"/>
      <c r="F9" s="366"/>
      <c r="G9" s="367"/>
      <c r="H9" s="372"/>
      <c r="I9" s="366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7"/>
      <c r="Y9" s="367"/>
      <c r="Z9" s="367"/>
    </row>
    <row r="10" spans="1:26" ht="19.5" customHeight="1">
      <c r="A10" s="373"/>
      <c r="B10" s="373"/>
      <c r="C10" s="373"/>
      <c r="D10" s="370"/>
      <c r="E10" s="366"/>
      <c r="F10" s="366"/>
      <c r="G10" s="367"/>
      <c r="H10" s="372"/>
      <c r="I10" s="366"/>
      <c r="J10" s="366"/>
      <c r="K10" s="366"/>
      <c r="L10" s="366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367"/>
      <c r="Z10" s="367"/>
    </row>
    <row r="11" spans="1:26" ht="19.5" customHeight="1">
      <c r="A11" s="373"/>
      <c r="B11" s="373"/>
      <c r="C11" s="373"/>
      <c r="D11" s="370"/>
      <c r="E11" s="366"/>
      <c r="F11" s="366"/>
      <c r="G11" s="367"/>
      <c r="H11" s="372"/>
      <c r="I11" s="366"/>
      <c r="J11" s="367"/>
      <c r="K11" s="367"/>
      <c r="L11" s="367"/>
      <c r="M11" s="367"/>
      <c r="N11" s="367"/>
      <c r="O11" s="367"/>
      <c r="P11" s="367"/>
      <c r="Q11" s="367"/>
      <c r="R11" s="367"/>
      <c r="S11" s="367"/>
      <c r="T11" s="367"/>
      <c r="U11" s="367"/>
      <c r="V11" s="367"/>
      <c r="W11" s="367"/>
      <c r="X11" s="367"/>
      <c r="Y11" s="367"/>
      <c r="Z11" s="367"/>
    </row>
    <row r="12" spans="1:26" ht="19.5" customHeight="1">
      <c r="A12" s="373"/>
      <c r="B12" s="373"/>
      <c r="C12" s="373"/>
      <c r="D12" s="370"/>
      <c r="E12" s="366"/>
      <c r="F12" s="366"/>
      <c r="G12" s="367"/>
      <c r="H12" s="372"/>
      <c r="I12" s="366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7"/>
      <c r="W12" s="367"/>
      <c r="X12" s="367"/>
      <c r="Y12" s="367"/>
      <c r="Z12" s="367"/>
    </row>
    <row r="13" spans="1:26" ht="19.5" customHeight="1">
      <c r="A13" s="373"/>
      <c r="B13" s="373"/>
      <c r="C13" s="373"/>
      <c r="D13" s="370"/>
      <c r="E13" s="366"/>
      <c r="F13" s="366"/>
      <c r="G13" s="367"/>
      <c r="H13" s="372"/>
      <c r="I13" s="366"/>
      <c r="J13" s="367"/>
      <c r="K13" s="367"/>
      <c r="L13" s="367"/>
      <c r="M13" s="367"/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367"/>
      <c r="Z13" s="367"/>
    </row>
    <row r="14" spans="1:26" ht="19.5" customHeight="1">
      <c r="A14" s="373"/>
      <c r="B14" s="373"/>
      <c r="C14" s="373"/>
      <c r="D14" s="370"/>
      <c r="E14" s="366"/>
      <c r="F14" s="366"/>
      <c r="G14" s="367"/>
      <c r="H14" s="372"/>
      <c r="I14" s="366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7"/>
      <c r="W14" s="367"/>
      <c r="X14" s="367"/>
      <c r="Y14" s="367"/>
      <c r="Z14" s="367"/>
    </row>
    <row r="15" spans="1:26" ht="19.5" customHeight="1">
      <c r="A15" s="373"/>
      <c r="B15" s="373"/>
      <c r="C15" s="373"/>
      <c r="D15" s="370"/>
      <c r="E15" s="366"/>
      <c r="F15" s="366"/>
      <c r="G15" s="367"/>
      <c r="H15" s="372"/>
      <c r="I15" s="366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</row>
    <row r="16" spans="1:26" ht="19.5" customHeight="1">
      <c r="A16" s="366" t="s">
        <v>546</v>
      </c>
      <c r="B16" s="366"/>
      <c r="C16" s="366"/>
      <c r="D16" s="366"/>
      <c r="E16" s="366"/>
      <c r="F16" s="366"/>
      <c r="G16" s="367"/>
      <c r="H16" s="372"/>
      <c r="I16" s="366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7"/>
      <c r="Z16" s="367"/>
    </row>
    <row r="17" spans="1:26" ht="19.5" customHeight="1">
      <c r="A17" s="370" t="s">
        <v>308</v>
      </c>
      <c r="B17" s="370"/>
      <c r="C17" s="370"/>
      <c r="D17" s="370"/>
      <c r="E17" s="366"/>
      <c r="F17" s="366"/>
      <c r="G17" s="367"/>
      <c r="H17" s="372"/>
      <c r="I17" s="366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367"/>
      <c r="W17" s="367"/>
      <c r="X17" s="367"/>
      <c r="Y17" s="367"/>
      <c r="Z17" s="367"/>
    </row>
    <row r="18" spans="1:26" ht="19.5" customHeight="1">
      <c r="A18" s="370" t="s">
        <v>410</v>
      </c>
      <c r="B18" s="370"/>
      <c r="C18" s="370"/>
      <c r="D18" s="370"/>
      <c r="E18" s="366"/>
      <c r="F18" s="366"/>
      <c r="G18" s="367"/>
      <c r="H18" s="372"/>
      <c r="I18" s="366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</row>
    <row r="19" spans="1:26" ht="19.5" customHeight="1">
      <c r="A19" s="370" t="s">
        <v>547</v>
      </c>
      <c r="B19" s="370"/>
      <c r="C19" s="370"/>
      <c r="D19" s="370"/>
      <c r="E19" s="366"/>
      <c r="F19" s="366"/>
      <c r="G19" s="367"/>
      <c r="H19" s="372"/>
      <c r="I19" s="366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</row>
    <row r="20" spans="1:26" ht="19.5" customHeight="1">
      <c r="A20" s="370" t="s">
        <v>379</v>
      </c>
      <c r="B20" s="370"/>
      <c r="C20" s="370"/>
      <c r="D20" s="370"/>
      <c r="E20" s="366"/>
      <c r="F20" s="366"/>
      <c r="G20" s="367"/>
      <c r="H20" s="372"/>
      <c r="I20" s="366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</row>
    <row r="21" spans="1:26" ht="19.5" customHeight="1">
      <c r="A21" s="370" t="s">
        <v>55</v>
      </c>
      <c r="B21" s="370"/>
      <c r="C21" s="370"/>
      <c r="D21" s="370"/>
      <c r="E21" s="366"/>
      <c r="F21" s="366"/>
      <c r="G21" s="367"/>
      <c r="H21" s="372"/>
      <c r="I21" s="366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</row>
    <row r="22" spans="1:26" ht="19.5" customHeight="1">
      <c r="A22" s="370"/>
      <c r="B22" s="370"/>
      <c r="C22" s="370"/>
      <c r="D22" s="370"/>
      <c r="E22" s="366"/>
      <c r="F22" s="366"/>
      <c r="G22" s="367"/>
      <c r="H22" s="372"/>
      <c r="I22" s="366"/>
      <c r="J22" s="367"/>
      <c r="K22" s="367"/>
      <c r="L22" s="367"/>
      <c r="M22" s="367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367"/>
      <c r="Y22" s="367"/>
      <c r="Z22" s="367"/>
    </row>
    <row r="23" spans="1:26" ht="19.5" customHeight="1">
      <c r="A23" s="370"/>
      <c r="B23" s="370"/>
      <c r="C23" s="370"/>
      <c r="D23" s="370"/>
      <c r="E23" s="366"/>
      <c r="F23" s="366"/>
      <c r="G23" s="367"/>
      <c r="H23" s="372"/>
      <c r="I23" s="366"/>
      <c r="J23" s="367"/>
      <c r="K23" s="367"/>
      <c r="L23" s="367"/>
      <c r="M23" s="367"/>
      <c r="N23" s="367"/>
      <c r="O23" s="367"/>
      <c r="P23" s="367"/>
      <c r="Q23" s="367"/>
      <c r="R23" s="367"/>
      <c r="S23" s="367"/>
      <c r="T23" s="367"/>
      <c r="U23" s="367"/>
      <c r="V23" s="367"/>
      <c r="W23" s="367"/>
      <c r="X23" s="367"/>
      <c r="Y23" s="367"/>
      <c r="Z23" s="367"/>
    </row>
    <row r="24" spans="1:26" ht="19.5" customHeight="1">
      <c r="A24" s="366"/>
      <c r="B24" s="366"/>
      <c r="C24" s="366"/>
      <c r="D24" s="366"/>
      <c r="E24" s="366"/>
      <c r="F24" s="366"/>
      <c r="G24" s="367"/>
      <c r="H24" s="372"/>
      <c r="I24" s="366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367"/>
      <c r="X24" s="367"/>
      <c r="Y24" s="367"/>
      <c r="Z24" s="367"/>
    </row>
    <row r="25" spans="1:26" ht="19.5" customHeight="1">
      <c r="A25" s="374"/>
      <c r="B25" s="374"/>
      <c r="C25" s="374"/>
      <c r="D25" s="366"/>
      <c r="E25" s="366"/>
      <c r="F25" s="366"/>
      <c r="G25" s="367"/>
      <c r="H25" s="368"/>
      <c r="I25" s="366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</row>
    <row r="26" spans="1:26" ht="19.5" customHeight="1">
      <c r="A26" s="366" t="s">
        <v>535</v>
      </c>
      <c r="B26" s="366" t="s">
        <v>536</v>
      </c>
      <c r="C26" s="366" t="s">
        <v>548</v>
      </c>
      <c r="D26" s="366"/>
      <c r="E26" s="366"/>
      <c r="F26" s="366"/>
      <c r="G26" s="367"/>
      <c r="H26" s="368" t="s">
        <v>549</v>
      </c>
      <c r="I26" s="366"/>
      <c r="J26" s="367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67"/>
      <c r="W26" s="367"/>
      <c r="X26" s="367"/>
      <c r="Y26" s="367"/>
      <c r="Z26" s="367"/>
    </row>
    <row r="27" spans="1:26" ht="19.5" customHeight="1">
      <c r="A27" s="373" t="s">
        <v>523</v>
      </c>
      <c r="B27" s="373">
        <v>15</v>
      </c>
      <c r="C27" s="373">
        <f t="shared" ref="C27:C49" si="1">B27*35</f>
        <v>525</v>
      </c>
      <c r="D27" s="366"/>
      <c r="E27" s="366"/>
      <c r="F27" s="366"/>
      <c r="G27" s="367"/>
      <c r="H27" s="375">
        <f>SUM(C27:C84)</f>
        <v>8680</v>
      </c>
      <c r="I27" s="366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367"/>
      <c r="Y27" s="367"/>
      <c r="Z27" s="367"/>
    </row>
    <row r="28" spans="1:26" ht="19.5" customHeight="1">
      <c r="A28" s="373" t="s">
        <v>152</v>
      </c>
      <c r="B28" s="373">
        <v>2</v>
      </c>
      <c r="C28" s="373">
        <f t="shared" si="1"/>
        <v>70</v>
      </c>
      <c r="D28" s="366"/>
      <c r="E28" s="366"/>
      <c r="F28" s="366"/>
      <c r="G28" s="367"/>
      <c r="H28" s="375"/>
      <c r="I28" s="366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</row>
    <row r="29" spans="1:26" ht="19.5" customHeight="1">
      <c r="A29" s="373" t="s">
        <v>195</v>
      </c>
      <c r="B29" s="373">
        <v>6</v>
      </c>
      <c r="C29" s="373">
        <f t="shared" si="1"/>
        <v>210</v>
      </c>
      <c r="D29" s="366"/>
      <c r="F29" s="366"/>
      <c r="G29" s="367"/>
      <c r="H29" s="367"/>
      <c r="I29" s="366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7"/>
      <c r="X29" s="367"/>
      <c r="Y29" s="367"/>
      <c r="Z29" s="367"/>
    </row>
    <row r="30" spans="1:26" ht="19.5" customHeight="1">
      <c r="A30" s="373" t="s">
        <v>60</v>
      </c>
      <c r="B30" s="373">
        <v>3</v>
      </c>
      <c r="C30" s="373">
        <f t="shared" si="1"/>
        <v>105</v>
      </c>
      <c r="D30" s="366"/>
      <c r="F30" s="366"/>
      <c r="G30" s="367"/>
      <c r="H30" s="367"/>
      <c r="I30" s="366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367"/>
      <c r="Y30" s="367"/>
      <c r="Z30" s="367"/>
    </row>
    <row r="31" spans="1:26" ht="19.5" customHeight="1">
      <c r="A31" s="373" t="s">
        <v>45</v>
      </c>
      <c r="B31" s="373">
        <v>0</v>
      </c>
      <c r="C31" s="373">
        <f t="shared" si="1"/>
        <v>0</v>
      </c>
      <c r="D31" s="366"/>
      <c r="F31" s="366"/>
      <c r="G31" s="367"/>
      <c r="H31" s="367"/>
      <c r="I31" s="366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</row>
    <row r="32" spans="1:26" ht="19.5" customHeight="1">
      <c r="A32" s="373" t="s">
        <v>40</v>
      </c>
      <c r="B32" s="373">
        <v>0</v>
      </c>
      <c r="C32" s="373">
        <f t="shared" si="1"/>
        <v>0</v>
      </c>
      <c r="D32" s="366"/>
      <c r="E32" s="366"/>
      <c r="F32" s="366"/>
      <c r="G32" s="367"/>
      <c r="H32" s="367"/>
      <c r="I32" s="366"/>
      <c r="J32" s="367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7"/>
      <c r="X32" s="367"/>
      <c r="Y32" s="367"/>
      <c r="Z32" s="367"/>
    </row>
    <row r="33" spans="1:26" ht="19.5" customHeight="1">
      <c r="A33" s="373" t="s">
        <v>167</v>
      </c>
      <c r="B33" s="373">
        <v>12</v>
      </c>
      <c r="C33" s="373">
        <f t="shared" si="1"/>
        <v>420</v>
      </c>
      <c r="D33" s="366"/>
      <c r="E33" s="366"/>
      <c r="F33" s="366"/>
      <c r="G33" s="367"/>
      <c r="H33" s="367"/>
      <c r="I33" s="366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</row>
    <row r="34" spans="1:26" ht="19.5" customHeight="1">
      <c r="A34" s="373" t="s">
        <v>262</v>
      </c>
      <c r="B34" s="373">
        <v>0</v>
      </c>
      <c r="C34" s="373">
        <f t="shared" si="1"/>
        <v>0</v>
      </c>
      <c r="D34" s="366"/>
      <c r="E34" s="366"/>
      <c r="F34" s="366"/>
      <c r="G34" s="367"/>
      <c r="H34" s="367"/>
      <c r="I34" s="366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367"/>
      <c r="Z34" s="367"/>
    </row>
    <row r="35" spans="1:26" ht="19.5" customHeight="1">
      <c r="A35" s="373" t="s">
        <v>476</v>
      </c>
      <c r="B35" s="373">
        <v>0</v>
      </c>
      <c r="C35" s="373">
        <f t="shared" si="1"/>
        <v>0</v>
      </c>
      <c r="D35" s="366"/>
      <c r="E35" s="366"/>
      <c r="F35" s="366"/>
      <c r="G35" s="367"/>
      <c r="H35" s="367"/>
      <c r="I35" s="366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367"/>
      <c r="Z35" s="367"/>
    </row>
    <row r="36" spans="1:26" ht="19.5" customHeight="1">
      <c r="A36" s="373" t="s">
        <v>168</v>
      </c>
      <c r="B36" s="373">
        <v>4</v>
      </c>
      <c r="C36" s="373">
        <f t="shared" si="1"/>
        <v>140</v>
      </c>
      <c r="D36" s="366"/>
      <c r="E36" s="366"/>
      <c r="F36" s="366"/>
      <c r="G36" s="367"/>
      <c r="H36" s="367"/>
      <c r="I36" s="366"/>
      <c r="J36" s="367"/>
      <c r="K36" s="367"/>
      <c r="L36" s="367"/>
      <c r="M36" s="367"/>
      <c r="N36" s="367"/>
      <c r="O36" s="367"/>
      <c r="P36" s="367"/>
      <c r="Q36" s="367"/>
      <c r="R36" s="367"/>
      <c r="S36" s="367"/>
      <c r="T36" s="367"/>
      <c r="U36" s="367"/>
      <c r="V36" s="367"/>
      <c r="W36" s="367"/>
      <c r="X36" s="367"/>
      <c r="Y36" s="367"/>
      <c r="Z36" s="367"/>
    </row>
    <row r="37" spans="1:26" ht="19.5" customHeight="1">
      <c r="A37" s="373" t="s">
        <v>168</v>
      </c>
      <c r="B37" s="373">
        <v>3</v>
      </c>
      <c r="C37" s="373">
        <f t="shared" si="1"/>
        <v>105</v>
      </c>
      <c r="D37" s="366"/>
      <c r="E37" s="366"/>
      <c r="F37" s="366"/>
      <c r="G37" s="367"/>
      <c r="H37" s="367"/>
      <c r="I37" s="366"/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367"/>
      <c r="U37" s="367"/>
      <c r="V37" s="367"/>
      <c r="W37" s="367"/>
      <c r="X37" s="367"/>
      <c r="Y37" s="367"/>
      <c r="Z37" s="367"/>
    </row>
    <row r="38" spans="1:26" ht="19.5" customHeight="1">
      <c r="A38" s="373" t="s">
        <v>59</v>
      </c>
      <c r="B38" s="373">
        <v>10</v>
      </c>
      <c r="C38" s="373">
        <f t="shared" si="1"/>
        <v>350</v>
      </c>
      <c r="D38" s="366"/>
      <c r="E38" s="366"/>
      <c r="F38" s="366"/>
      <c r="G38" s="367"/>
      <c r="H38" s="367"/>
      <c r="I38" s="366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</row>
    <row r="39" spans="1:26" ht="19.5" customHeight="1">
      <c r="A39" s="373" t="s">
        <v>56</v>
      </c>
      <c r="B39" s="373">
        <v>2</v>
      </c>
      <c r="C39" s="373">
        <f t="shared" si="1"/>
        <v>70</v>
      </c>
      <c r="D39" s="366"/>
      <c r="E39" s="366"/>
      <c r="F39" s="366"/>
      <c r="G39" s="367"/>
      <c r="H39" s="367"/>
      <c r="I39" s="366"/>
      <c r="J39" s="367"/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67"/>
      <c r="Z39" s="367"/>
    </row>
    <row r="40" spans="1:26" ht="19.5" customHeight="1">
      <c r="A40" s="373" t="s">
        <v>52</v>
      </c>
      <c r="B40" s="373">
        <v>4</v>
      </c>
      <c r="C40" s="373">
        <f t="shared" si="1"/>
        <v>140</v>
      </c>
      <c r="D40" s="366"/>
      <c r="E40" s="366"/>
      <c r="F40" s="366"/>
      <c r="G40" s="367"/>
      <c r="H40" s="367"/>
      <c r="I40" s="366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367"/>
      <c r="X40" s="367"/>
      <c r="Y40" s="367"/>
      <c r="Z40" s="367"/>
    </row>
    <row r="41" spans="1:26" ht="19.5" customHeight="1">
      <c r="A41" s="373" t="s">
        <v>360</v>
      </c>
      <c r="B41" s="373">
        <v>6</v>
      </c>
      <c r="C41" s="373">
        <f t="shared" si="1"/>
        <v>210</v>
      </c>
      <c r="D41" s="366"/>
      <c r="E41" s="366"/>
      <c r="F41" s="366"/>
      <c r="G41" s="367"/>
      <c r="H41" s="367"/>
      <c r="I41" s="366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7"/>
      <c r="Y41" s="367"/>
      <c r="Z41" s="367"/>
    </row>
    <row r="42" spans="1:26" ht="19.5" customHeight="1">
      <c r="A42" s="373" t="s">
        <v>378</v>
      </c>
      <c r="B42" s="373">
        <v>0</v>
      </c>
      <c r="C42" s="373">
        <f t="shared" si="1"/>
        <v>0</v>
      </c>
      <c r="D42" s="366"/>
      <c r="E42" s="366"/>
      <c r="F42" s="366"/>
      <c r="G42" s="367"/>
      <c r="H42" s="367"/>
      <c r="I42" s="366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367"/>
      <c r="Z42" s="367"/>
    </row>
    <row r="43" spans="1:26" ht="19.5" customHeight="1">
      <c r="A43" s="373" t="s">
        <v>194</v>
      </c>
      <c r="B43" s="373">
        <v>4</v>
      </c>
      <c r="C43" s="373">
        <f t="shared" si="1"/>
        <v>140</v>
      </c>
      <c r="D43" s="366"/>
      <c r="E43" s="366"/>
      <c r="F43" s="366"/>
      <c r="G43" s="367"/>
      <c r="H43" s="367"/>
      <c r="I43" s="366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67"/>
      <c r="Z43" s="367"/>
    </row>
    <row r="44" spans="1:26" ht="19.5" customHeight="1">
      <c r="A44" s="373" t="s">
        <v>255</v>
      </c>
      <c r="B44" s="373">
        <v>14</v>
      </c>
      <c r="C44" s="373">
        <f t="shared" si="1"/>
        <v>490</v>
      </c>
      <c r="D44" s="366"/>
      <c r="E44" s="366"/>
      <c r="F44" s="366"/>
      <c r="G44" s="367"/>
      <c r="H44" s="367"/>
      <c r="I44" s="366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367"/>
      <c r="U44" s="367"/>
      <c r="V44" s="367"/>
      <c r="W44" s="367"/>
      <c r="X44" s="367"/>
      <c r="Y44" s="367"/>
      <c r="Z44" s="367"/>
    </row>
    <row r="45" spans="1:26" ht="19.5" customHeight="1">
      <c r="A45" s="373" t="s">
        <v>162</v>
      </c>
      <c r="B45" s="373">
        <v>12</v>
      </c>
      <c r="C45" s="373">
        <f t="shared" si="1"/>
        <v>420</v>
      </c>
      <c r="D45" s="366"/>
      <c r="E45" s="366"/>
      <c r="F45" s="366"/>
      <c r="G45" s="367"/>
      <c r="H45" s="367"/>
      <c r="I45" s="366"/>
      <c r="J45" s="367"/>
      <c r="K45" s="367"/>
      <c r="L45" s="367"/>
      <c r="M45" s="367"/>
      <c r="N45" s="367"/>
      <c r="O45" s="367"/>
      <c r="P45" s="367"/>
      <c r="Q45" s="367"/>
      <c r="R45" s="367"/>
      <c r="S45" s="367"/>
      <c r="T45" s="367"/>
      <c r="U45" s="367"/>
      <c r="V45" s="367"/>
      <c r="W45" s="367"/>
      <c r="X45" s="367"/>
      <c r="Y45" s="367"/>
      <c r="Z45" s="367"/>
    </row>
    <row r="46" spans="1:26" ht="19.5" customHeight="1">
      <c r="A46" s="373" t="s">
        <v>525</v>
      </c>
      <c r="B46" s="373">
        <v>7</v>
      </c>
      <c r="C46" s="373">
        <f t="shared" si="1"/>
        <v>245</v>
      </c>
      <c r="D46" s="366"/>
      <c r="E46" s="366"/>
      <c r="F46" s="366"/>
      <c r="G46" s="367"/>
      <c r="H46" s="367"/>
      <c r="I46" s="366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367"/>
      <c r="Z46" s="367"/>
    </row>
    <row r="47" spans="1:26" ht="19.5" customHeight="1">
      <c r="A47" s="373" t="s">
        <v>166</v>
      </c>
      <c r="B47" s="373">
        <v>2</v>
      </c>
      <c r="C47" s="373">
        <f t="shared" si="1"/>
        <v>70</v>
      </c>
      <c r="D47" s="366"/>
      <c r="E47" s="366"/>
      <c r="F47" s="366"/>
      <c r="G47" s="367"/>
      <c r="H47" s="367"/>
      <c r="I47" s="366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</row>
    <row r="48" spans="1:26" ht="19.5" customHeight="1">
      <c r="A48" s="373" t="s">
        <v>256</v>
      </c>
      <c r="B48" s="373">
        <v>10</v>
      </c>
      <c r="C48" s="373">
        <f t="shared" si="1"/>
        <v>350</v>
      </c>
      <c r="D48" s="366"/>
      <c r="E48" s="366"/>
      <c r="F48" s="366"/>
      <c r="G48" s="367"/>
      <c r="H48" s="367"/>
      <c r="I48" s="366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</row>
    <row r="49" spans="1:26" ht="19.5" customHeight="1">
      <c r="A49" s="373" t="s">
        <v>261</v>
      </c>
      <c r="B49" s="373">
        <v>2</v>
      </c>
      <c r="C49" s="373">
        <f t="shared" si="1"/>
        <v>70</v>
      </c>
      <c r="D49" s="366"/>
      <c r="E49" s="366"/>
      <c r="F49" s="366"/>
      <c r="G49" s="367"/>
      <c r="H49" s="367"/>
      <c r="I49" s="366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67"/>
      <c r="Z49" s="367"/>
    </row>
    <row r="50" spans="1:26" ht="19.5" customHeight="1">
      <c r="A50" s="373" t="s">
        <v>545</v>
      </c>
      <c r="B50" s="373"/>
      <c r="C50" s="373"/>
      <c r="D50" s="366"/>
      <c r="E50" s="366"/>
      <c r="F50" s="366"/>
      <c r="G50" s="367"/>
      <c r="H50" s="367"/>
      <c r="I50" s="366"/>
      <c r="J50" s="367"/>
      <c r="K50" s="367"/>
      <c r="L50" s="367"/>
      <c r="M50" s="367"/>
      <c r="N50" s="367"/>
      <c r="O50" s="367"/>
      <c r="P50" s="367"/>
      <c r="Q50" s="367"/>
      <c r="R50" s="367"/>
      <c r="S50" s="367"/>
      <c r="T50" s="367"/>
      <c r="U50" s="367"/>
      <c r="V50" s="367"/>
      <c r="W50" s="367"/>
      <c r="X50" s="367"/>
      <c r="Y50" s="367"/>
      <c r="Z50" s="367"/>
    </row>
    <row r="51" spans="1:26" ht="19.5" customHeight="1">
      <c r="A51" s="373" t="s">
        <v>333</v>
      </c>
      <c r="B51" s="373"/>
      <c r="C51" s="373"/>
      <c r="D51" s="366"/>
      <c r="E51" s="366"/>
      <c r="F51" s="366"/>
      <c r="G51" s="367"/>
      <c r="H51" s="367"/>
      <c r="I51" s="366"/>
      <c r="J51" s="367"/>
      <c r="K51" s="367"/>
      <c r="L51" s="367"/>
      <c r="M51" s="367"/>
      <c r="N51" s="367"/>
      <c r="O51" s="367"/>
      <c r="P51" s="367"/>
      <c r="Q51" s="367"/>
      <c r="R51" s="367"/>
      <c r="S51" s="367"/>
      <c r="T51" s="367"/>
      <c r="U51" s="367"/>
      <c r="V51" s="367"/>
      <c r="W51" s="367"/>
      <c r="X51" s="367"/>
      <c r="Y51" s="367"/>
      <c r="Z51" s="367"/>
    </row>
    <row r="52" spans="1:26" ht="19.5" customHeight="1">
      <c r="A52" s="373" t="s">
        <v>153</v>
      </c>
      <c r="B52" s="373">
        <v>0</v>
      </c>
      <c r="C52" s="373">
        <f>B52*35</f>
        <v>0</v>
      </c>
      <c r="D52" s="366"/>
      <c r="E52" s="366"/>
      <c r="F52" s="366"/>
      <c r="G52" s="367"/>
      <c r="H52" s="367"/>
      <c r="I52" s="366"/>
      <c r="J52" s="367"/>
      <c r="K52" s="367"/>
      <c r="L52" s="367"/>
      <c r="M52" s="367"/>
      <c r="N52" s="367"/>
      <c r="O52" s="367"/>
      <c r="P52" s="367"/>
      <c r="Q52" s="367"/>
      <c r="R52" s="367"/>
      <c r="S52" s="367"/>
      <c r="T52" s="367"/>
      <c r="U52" s="367"/>
      <c r="V52" s="367"/>
      <c r="W52" s="367"/>
      <c r="X52" s="367"/>
      <c r="Y52" s="367"/>
      <c r="Z52" s="367"/>
    </row>
    <row r="53" spans="1:26" ht="19.5" customHeight="1">
      <c r="A53" s="373" t="s">
        <v>526</v>
      </c>
      <c r="B53" s="373"/>
      <c r="C53" s="373"/>
      <c r="D53" s="366"/>
      <c r="E53" s="366"/>
      <c r="F53" s="366"/>
      <c r="G53" s="367"/>
      <c r="H53" s="367"/>
      <c r="I53" s="366"/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367"/>
      <c r="Z53" s="367"/>
    </row>
    <row r="54" spans="1:26" ht="19.5" customHeight="1">
      <c r="A54" s="373" t="s">
        <v>161</v>
      </c>
      <c r="B54" s="373">
        <v>4</v>
      </c>
      <c r="C54" s="373">
        <f t="shared" ref="C54:C84" si="2">B54*35</f>
        <v>140</v>
      </c>
      <c r="D54" s="366"/>
      <c r="E54" s="366"/>
      <c r="F54" s="366"/>
      <c r="G54" s="367"/>
      <c r="H54" s="367"/>
      <c r="I54" s="366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67"/>
      <c r="Z54" s="367"/>
    </row>
    <row r="55" spans="1:26" ht="19.5" customHeight="1">
      <c r="A55" s="373" t="s">
        <v>258</v>
      </c>
      <c r="B55" s="373">
        <v>3</v>
      </c>
      <c r="C55" s="373">
        <f t="shared" si="2"/>
        <v>105</v>
      </c>
      <c r="D55" s="366"/>
      <c r="E55" s="366"/>
      <c r="F55" s="366"/>
      <c r="G55" s="367"/>
      <c r="H55" s="367"/>
      <c r="I55" s="366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</row>
    <row r="56" spans="1:26" ht="19.5" customHeight="1">
      <c r="A56" s="373" t="s">
        <v>260</v>
      </c>
      <c r="B56" s="373">
        <v>10</v>
      </c>
      <c r="C56" s="373">
        <f t="shared" si="2"/>
        <v>350</v>
      </c>
      <c r="D56" s="366"/>
      <c r="E56" s="366"/>
      <c r="F56" s="366"/>
      <c r="G56" s="367"/>
      <c r="H56" s="367"/>
      <c r="I56" s="366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</row>
    <row r="57" spans="1:26" ht="19.5" customHeight="1">
      <c r="A57" s="373" t="s">
        <v>527</v>
      </c>
      <c r="B57" s="373">
        <v>12</v>
      </c>
      <c r="C57" s="373">
        <f t="shared" si="2"/>
        <v>420</v>
      </c>
      <c r="D57" s="366"/>
      <c r="E57" s="366"/>
      <c r="F57" s="366"/>
      <c r="G57" s="367"/>
      <c r="H57" s="367"/>
      <c r="I57" s="366"/>
      <c r="J57" s="367"/>
      <c r="K57" s="367"/>
      <c r="L57" s="36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7"/>
      <c r="Y57" s="367"/>
      <c r="Z57" s="367"/>
    </row>
    <row r="58" spans="1:26" ht="19.5" customHeight="1">
      <c r="A58" s="373" t="s">
        <v>91</v>
      </c>
      <c r="B58" s="373">
        <v>0</v>
      </c>
      <c r="C58" s="373">
        <f t="shared" si="2"/>
        <v>0</v>
      </c>
      <c r="D58" s="366"/>
      <c r="E58" s="366"/>
      <c r="F58" s="366"/>
      <c r="G58" s="367"/>
      <c r="H58" s="367"/>
      <c r="I58" s="366"/>
      <c r="J58" s="367"/>
      <c r="K58" s="367"/>
      <c r="L58" s="367"/>
      <c r="M58" s="367"/>
      <c r="N58" s="367"/>
      <c r="O58" s="367"/>
      <c r="P58" s="367"/>
      <c r="Q58" s="367"/>
      <c r="R58" s="367"/>
      <c r="S58" s="367"/>
      <c r="T58" s="367"/>
      <c r="U58" s="367"/>
      <c r="V58" s="367"/>
      <c r="W58" s="367"/>
      <c r="X58" s="367"/>
      <c r="Y58" s="367"/>
      <c r="Z58" s="367"/>
    </row>
    <row r="59" spans="1:26" ht="19.5" customHeight="1">
      <c r="A59" s="373" t="s">
        <v>93</v>
      </c>
      <c r="B59" s="373">
        <v>8</v>
      </c>
      <c r="C59" s="373">
        <f t="shared" si="2"/>
        <v>280</v>
      </c>
      <c r="D59" s="366"/>
      <c r="E59" s="366"/>
      <c r="F59" s="366"/>
      <c r="G59" s="367"/>
      <c r="H59" s="367"/>
      <c r="I59" s="366"/>
      <c r="J59" s="367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367"/>
      <c r="V59" s="367"/>
      <c r="W59" s="367"/>
      <c r="X59" s="367"/>
      <c r="Y59" s="367"/>
      <c r="Z59" s="367"/>
    </row>
    <row r="60" spans="1:26" ht="19.5" customHeight="1">
      <c r="A60" s="373" t="s">
        <v>550</v>
      </c>
      <c r="B60" s="373">
        <v>10</v>
      </c>
      <c r="C60" s="373">
        <f t="shared" si="2"/>
        <v>350</v>
      </c>
      <c r="D60" s="366"/>
      <c r="E60" s="366"/>
      <c r="F60" s="366"/>
      <c r="G60" s="367"/>
      <c r="H60" s="367"/>
      <c r="I60" s="366"/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</row>
    <row r="61" spans="1:26" ht="19.5" customHeight="1">
      <c r="A61" s="373" t="s">
        <v>42</v>
      </c>
      <c r="B61" s="373">
        <v>7</v>
      </c>
      <c r="C61" s="373">
        <f t="shared" si="2"/>
        <v>245</v>
      </c>
      <c r="D61" s="366"/>
      <c r="E61" s="366"/>
      <c r="F61" s="366"/>
      <c r="G61" s="367"/>
      <c r="H61" s="367"/>
      <c r="I61" s="366"/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</row>
    <row r="62" spans="1:26" ht="19.5" customHeight="1">
      <c r="A62" s="373" t="s">
        <v>163</v>
      </c>
      <c r="B62" s="373">
        <v>6</v>
      </c>
      <c r="C62" s="373">
        <f t="shared" si="2"/>
        <v>210</v>
      </c>
      <c r="D62" s="366"/>
      <c r="E62" s="366"/>
      <c r="F62" s="366"/>
      <c r="G62" s="367"/>
      <c r="H62" s="367"/>
      <c r="I62" s="366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67"/>
      <c r="Z62" s="367"/>
    </row>
    <row r="63" spans="1:26" ht="19.5" customHeight="1">
      <c r="A63" s="373" t="s">
        <v>54</v>
      </c>
      <c r="B63" s="373">
        <v>0</v>
      </c>
      <c r="C63" s="373">
        <f t="shared" si="2"/>
        <v>0</v>
      </c>
      <c r="D63" s="366"/>
      <c r="E63" s="366"/>
      <c r="F63" s="366"/>
      <c r="G63" s="367"/>
      <c r="H63" s="367"/>
      <c r="I63" s="366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67"/>
      <c r="Z63" s="367"/>
    </row>
    <row r="64" spans="1:26" ht="19.5" customHeight="1">
      <c r="A64" s="373" t="s">
        <v>551</v>
      </c>
      <c r="B64" s="373">
        <v>0</v>
      </c>
      <c r="C64" s="373">
        <f t="shared" si="2"/>
        <v>0</v>
      </c>
      <c r="D64" s="366"/>
      <c r="E64" s="366"/>
      <c r="F64" s="366"/>
      <c r="G64" s="367"/>
      <c r="H64" s="367"/>
      <c r="I64" s="366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</row>
    <row r="65" spans="1:26" ht="19.5" customHeight="1">
      <c r="A65" s="373" t="s">
        <v>158</v>
      </c>
      <c r="B65" s="373">
        <v>0</v>
      </c>
      <c r="C65" s="373">
        <f t="shared" si="2"/>
        <v>0</v>
      </c>
      <c r="D65" s="366"/>
      <c r="E65" s="366"/>
      <c r="F65" s="366"/>
      <c r="G65" s="367"/>
      <c r="H65" s="367"/>
      <c r="I65" s="366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</row>
    <row r="66" spans="1:26" ht="19.5" customHeight="1">
      <c r="A66" s="373" t="s">
        <v>92</v>
      </c>
      <c r="B66" s="373">
        <v>0</v>
      </c>
      <c r="C66" s="373">
        <f t="shared" si="2"/>
        <v>0</v>
      </c>
      <c r="D66" s="366"/>
      <c r="E66" s="366"/>
      <c r="F66" s="366"/>
      <c r="G66" s="367"/>
      <c r="H66" s="367"/>
      <c r="I66" s="366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  <c r="X66" s="367"/>
      <c r="Y66" s="367"/>
      <c r="Z66" s="367"/>
    </row>
    <row r="67" spans="1:26" ht="19.5" customHeight="1">
      <c r="A67" s="373" t="s">
        <v>95</v>
      </c>
      <c r="B67" s="373">
        <v>0</v>
      </c>
      <c r="C67" s="373">
        <f t="shared" si="2"/>
        <v>0</v>
      </c>
      <c r="D67" s="366"/>
      <c r="E67" s="366"/>
      <c r="F67" s="366"/>
      <c r="G67" s="367"/>
      <c r="H67" s="367"/>
      <c r="I67" s="366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</row>
    <row r="68" spans="1:26" ht="19.5" customHeight="1">
      <c r="A68" s="373" t="s">
        <v>159</v>
      </c>
      <c r="B68" s="373">
        <v>2</v>
      </c>
      <c r="C68" s="373">
        <f t="shared" si="2"/>
        <v>70</v>
      </c>
      <c r="D68" s="366"/>
      <c r="E68" s="366"/>
      <c r="F68" s="366"/>
      <c r="G68" s="367"/>
      <c r="H68" s="367"/>
      <c r="I68" s="366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</row>
    <row r="69" spans="1:26" ht="19.5" customHeight="1">
      <c r="A69" s="373" t="s">
        <v>543</v>
      </c>
      <c r="B69" s="373">
        <v>0</v>
      </c>
      <c r="C69" s="373">
        <f t="shared" si="2"/>
        <v>0</v>
      </c>
      <c r="D69" s="366"/>
      <c r="E69" s="366"/>
      <c r="F69" s="366"/>
      <c r="G69" s="367"/>
      <c r="H69" s="367"/>
      <c r="I69" s="366"/>
      <c r="J69" s="367"/>
      <c r="K69" s="367"/>
      <c r="L69" s="367"/>
      <c r="M69" s="367"/>
      <c r="N69" s="367"/>
      <c r="O69" s="367"/>
      <c r="P69" s="367"/>
      <c r="Q69" s="367"/>
      <c r="R69" s="367"/>
      <c r="S69" s="367"/>
      <c r="T69" s="367"/>
      <c r="U69" s="367"/>
      <c r="V69" s="367"/>
      <c r="W69" s="367"/>
      <c r="X69" s="367"/>
      <c r="Y69" s="367"/>
      <c r="Z69" s="367"/>
    </row>
    <row r="70" spans="1:26" ht="19.5" customHeight="1">
      <c r="A70" s="373" t="s">
        <v>466</v>
      </c>
      <c r="B70" s="373">
        <v>0</v>
      </c>
      <c r="C70" s="373">
        <f t="shared" si="2"/>
        <v>0</v>
      </c>
      <c r="D70" s="366"/>
      <c r="E70" s="366"/>
      <c r="F70" s="366"/>
      <c r="G70" s="367"/>
      <c r="H70" s="367"/>
      <c r="I70" s="366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</row>
    <row r="71" spans="1:26" ht="19.5" customHeight="1">
      <c r="A71" s="373" t="s">
        <v>404</v>
      </c>
      <c r="B71" s="373">
        <v>0</v>
      </c>
      <c r="C71" s="373">
        <f t="shared" si="2"/>
        <v>0</v>
      </c>
      <c r="D71" s="366"/>
      <c r="E71" s="366"/>
      <c r="F71" s="366"/>
      <c r="G71" s="367"/>
      <c r="H71" s="367"/>
      <c r="I71" s="366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</row>
    <row r="72" spans="1:26" ht="19.5" customHeight="1">
      <c r="A72" s="373" t="s">
        <v>151</v>
      </c>
      <c r="B72" s="373">
        <v>0</v>
      </c>
      <c r="C72" s="373">
        <f t="shared" si="2"/>
        <v>0</v>
      </c>
      <c r="D72" s="366"/>
      <c r="E72" s="366"/>
      <c r="F72" s="366"/>
      <c r="G72" s="367"/>
      <c r="H72" s="367"/>
      <c r="I72" s="366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</row>
    <row r="73" spans="1:26" ht="19.5" customHeight="1">
      <c r="A73" s="373" t="s">
        <v>47</v>
      </c>
      <c r="B73" s="373">
        <v>11</v>
      </c>
      <c r="C73" s="373">
        <f t="shared" si="2"/>
        <v>385</v>
      </c>
      <c r="D73" s="366"/>
      <c r="E73" s="366"/>
      <c r="F73" s="366"/>
      <c r="G73" s="367"/>
      <c r="H73" s="367"/>
      <c r="I73" s="366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</row>
    <row r="74" spans="1:26" ht="19.5" customHeight="1">
      <c r="A74" s="373" t="s">
        <v>90</v>
      </c>
      <c r="B74" s="373">
        <v>0</v>
      </c>
      <c r="C74" s="373">
        <f t="shared" si="2"/>
        <v>0</v>
      </c>
      <c r="D74" s="366"/>
      <c r="E74" s="366"/>
      <c r="F74" s="366"/>
      <c r="G74" s="367"/>
      <c r="H74" s="367"/>
      <c r="I74" s="366"/>
      <c r="J74" s="367"/>
      <c r="K74" s="367"/>
      <c r="L74" s="367"/>
      <c r="M74" s="367"/>
      <c r="N74" s="367"/>
      <c r="O74" s="367"/>
      <c r="P74" s="367"/>
      <c r="Q74" s="367"/>
      <c r="R74" s="367"/>
      <c r="S74" s="367"/>
      <c r="T74" s="367"/>
      <c r="U74" s="367"/>
      <c r="V74" s="367"/>
      <c r="W74" s="367"/>
      <c r="X74" s="367"/>
      <c r="Y74" s="367"/>
      <c r="Z74" s="367"/>
    </row>
    <row r="75" spans="1:26" ht="19.5" customHeight="1">
      <c r="A75" s="373" t="s">
        <v>544</v>
      </c>
      <c r="B75" s="373">
        <v>0</v>
      </c>
      <c r="C75" s="373">
        <f t="shared" si="2"/>
        <v>0</v>
      </c>
      <c r="D75" s="366"/>
      <c r="E75" s="366"/>
      <c r="F75" s="366"/>
      <c r="G75" s="367"/>
      <c r="H75" s="367"/>
      <c r="I75" s="366"/>
      <c r="J75" s="367"/>
      <c r="K75" s="367"/>
      <c r="L75" s="367"/>
      <c r="M75" s="36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</row>
    <row r="76" spans="1:26" ht="19.5" customHeight="1">
      <c r="A76" s="373" t="s">
        <v>51</v>
      </c>
      <c r="B76" s="373">
        <v>4</v>
      </c>
      <c r="C76" s="373">
        <f t="shared" si="2"/>
        <v>140</v>
      </c>
      <c r="D76" s="366"/>
      <c r="E76" s="366"/>
      <c r="F76" s="366"/>
      <c r="G76" s="367"/>
      <c r="H76" s="367"/>
      <c r="I76" s="366"/>
      <c r="J76" s="367"/>
      <c r="K76" s="367"/>
      <c r="L76" s="367"/>
      <c r="M76" s="36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</row>
    <row r="77" spans="1:26" ht="19.5" customHeight="1">
      <c r="A77" s="373" t="s">
        <v>448</v>
      </c>
      <c r="B77" s="373">
        <v>7</v>
      </c>
      <c r="C77" s="373">
        <f t="shared" si="2"/>
        <v>245</v>
      </c>
      <c r="D77" s="366"/>
      <c r="E77" s="366"/>
      <c r="F77" s="366"/>
      <c r="G77" s="367"/>
      <c r="H77" s="367"/>
      <c r="I77" s="366"/>
      <c r="J77" s="367"/>
      <c r="K77" s="367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367"/>
      <c r="Y77" s="367"/>
      <c r="Z77" s="367"/>
    </row>
    <row r="78" spans="1:26" ht="19.5" customHeight="1">
      <c r="A78" s="373" t="s">
        <v>57</v>
      </c>
      <c r="B78" s="373">
        <v>9</v>
      </c>
      <c r="C78" s="373">
        <f t="shared" si="2"/>
        <v>315</v>
      </c>
      <c r="D78" s="366"/>
      <c r="E78" s="366"/>
      <c r="F78" s="366"/>
      <c r="G78" s="367"/>
      <c r="H78" s="367"/>
      <c r="I78" s="366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</row>
    <row r="79" spans="1:26" ht="19.5" customHeight="1">
      <c r="A79" s="373" t="s">
        <v>50</v>
      </c>
      <c r="B79" s="373">
        <v>6</v>
      </c>
      <c r="C79" s="373">
        <f t="shared" si="2"/>
        <v>210</v>
      </c>
      <c r="D79" s="366"/>
      <c r="E79" s="366"/>
      <c r="F79" s="366"/>
      <c r="G79" s="367"/>
      <c r="H79" s="367"/>
      <c r="I79" s="366"/>
      <c r="J79" s="367"/>
      <c r="K79" s="367"/>
      <c r="L79" s="367"/>
      <c r="M79" s="367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</row>
    <row r="80" spans="1:26" ht="19.5" customHeight="1">
      <c r="A80" s="373" t="s">
        <v>44</v>
      </c>
      <c r="B80" s="373">
        <v>10</v>
      </c>
      <c r="C80" s="373">
        <f t="shared" si="2"/>
        <v>350</v>
      </c>
      <c r="D80" s="366"/>
      <c r="E80" s="366"/>
      <c r="F80" s="366"/>
      <c r="G80" s="367"/>
      <c r="H80" s="367"/>
      <c r="I80" s="366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</row>
    <row r="81" spans="1:26" ht="19.5" customHeight="1">
      <c r="A81" s="373" t="s">
        <v>259</v>
      </c>
      <c r="B81" s="373">
        <v>0</v>
      </c>
      <c r="C81" s="373">
        <f t="shared" si="2"/>
        <v>0</v>
      </c>
      <c r="D81" s="366"/>
      <c r="E81" s="366"/>
      <c r="F81" s="366"/>
      <c r="G81" s="367"/>
      <c r="H81" s="367"/>
      <c r="I81" s="366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</row>
    <row r="82" spans="1:26" ht="19.5" customHeight="1">
      <c r="A82" s="373" t="s">
        <v>43</v>
      </c>
      <c r="B82" s="373">
        <v>2</v>
      </c>
      <c r="C82" s="373">
        <f t="shared" si="2"/>
        <v>70</v>
      </c>
      <c r="D82" s="366"/>
      <c r="E82" s="366"/>
      <c r="F82" s="366"/>
      <c r="G82" s="367"/>
      <c r="H82" s="367"/>
      <c r="I82" s="366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7"/>
      <c r="V82" s="367"/>
      <c r="W82" s="367"/>
      <c r="X82" s="367"/>
      <c r="Y82" s="367"/>
      <c r="Z82" s="367"/>
    </row>
    <row r="83" spans="1:26" ht="19.5" customHeight="1">
      <c r="A83" s="373" t="s">
        <v>196</v>
      </c>
      <c r="B83" s="373">
        <v>12</v>
      </c>
      <c r="C83" s="373">
        <f t="shared" si="2"/>
        <v>420</v>
      </c>
      <c r="D83" s="366"/>
      <c r="E83" s="366"/>
      <c r="F83" s="366"/>
      <c r="G83" s="367"/>
      <c r="H83" s="367"/>
      <c r="I83" s="366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7"/>
      <c r="V83" s="367"/>
      <c r="W83" s="367"/>
      <c r="X83" s="367"/>
      <c r="Y83" s="367"/>
      <c r="Z83" s="367"/>
    </row>
    <row r="84" spans="1:26" ht="19.5" customHeight="1">
      <c r="A84" s="373" t="s">
        <v>88</v>
      </c>
      <c r="B84" s="373">
        <v>7</v>
      </c>
      <c r="C84" s="373">
        <f t="shared" si="2"/>
        <v>245</v>
      </c>
      <c r="D84" s="366"/>
      <c r="E84" s="366"/>
      <c r="F84" s="366"/>
      <c r="G84" s="367"/>
      <c r="H84" s="367"/>
      <c r="I84" s="366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</row>
    <row r="85" spans="1:26" ht="19.5" customHeight="1">
      <c r="A85" s="366" t="s">
        <v>552</v>
      </c>
      <c r="B85" s="366">
        <f>SUM(B4:B23,B27:B81)</f>
        <v>243</v>
      </c>
      <c r="C85" s="366">
        <f>SUM(C4:C23,C27:C84)</f>
        <v>9240</v>
      </c>
      <c r="D85" s="376"/>
      <c r="E85" s="376"/>
      <c r="F85" s="376"/>
      <c r="G85" s="367"/>
      <c r="H85" s="367"/>
      <c r="I85" s="366"/>
      <c r="J85" s="367"/>
      <c r="K85" s="367"/>
      <c r="L85" s="367"/>
      <c r="M85" s="367"/>
      <c r="N85" s="367"/>
      <c r="O85" s="367"/>
      <c r="P85" s="367"/>
      <c r="Q85" s="367"/>
      <c r="R85" s="367"/>
      <c r="S85" s="367"/>
      <c r="T85" s="367"/>
      <c r="U85" s="367"/>
      <c r="V85" s="367"/>
      <c r="W85" s="367"/>
      <c r="X85" s="367"/>
      <c r="Y85" s="367"/>
      <c r="Z85" s="367"/>
    </row>
    <row r="86" spans="1:26" ht="19.5" customHeight="1">
      <c r="A86" s="374"/>
      <c r="B86" s="374"/>
      <c r="C86" s="374"/>
      <c r="D86" s="366"/>
      <c r="E86" s="366"/>
      <c r="F86" s="366"/>
      <c r="G86" s="367"/>
      <c r="H86" s="367"/>
      <c r="I86" s="366"/>
      <c r="J86" s="367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7"/>
      <c r="V86" s="367"/>
      <c r="W86" s="367"/>
      <c r="X86" s="367"/>
      <c r="Y86" s="367"/>
      <c r="Z86" s="367"/>
    </row>
    <row r="87" spans="1:26" ht="19.5" customHeight="1">
      <c r="A87" s="374"/>
      <c r="B87" s="374"/>
      <c r="C87" s="374"/>
      <c r="D87" s="366"/>
      <c r="E87" s="366"/>
      <c r="F87" s="366"/>
      <c r="G87" s="367"/>
      <c r="H87" s="367"/>
      <c r="I87" s="366"/>
      <c r="J87" s="367"/>
      <c r="K87" s="367"/>
      <c r="L87" s="367"/>
      <c r="M87" s="367"/>
      <c r="N87" s="367"/>
      <c r="O87" s="367"/>
      <c r="P87" s="367"/>
      <c r="Q87" s="367"/>
      <c r="R87" s="367"/>
      <c r="S87" s="367"/>
      <c r="T87" s="367"/>
      <c r="U87" s="367"/>
      <c r="V87" s="367"/>
      <c r="W87" s="367"/>
      <c r="X87" s="367"/>
      <c r="Y87" s="367"/>
      <c r="Z87" s="367"/>
    </row>
    <row r="88" spans="1:26" ht="19.5" customHeight="1">
      <c r="A88" s="366"/>
      <c r="B88" s="366"/>
      <c r="C88" s="366"/>
      <c r="D88" s="366"/>
      <c r="E88" s="366"/>
      <c r="F88" s="366"/>
      <c r="G88" s="367"/>
      <c r="H88" s="367"/>
      <c r="I88" s="366"/>
      <c r="J88" s="367"/>
      <c r="K88" s="367"/>
      <c r="L88" s="367"/>
      <c r="M88" s="367"/>
      <c r="N88" s="367"/>
      <c r="O88" s="367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</row>
    <row r="89" spans="1:26" ht="19.5" customHeight="1">
      <c r="A89" s="374"/>
      <c r="B89" s="374"/>
      <c r="C89" s="374"/>
      <c r="D89" s="366"/>
      <c r="E89" s="366"/>
      <c r="F89" s="366"/>
      <c r="G89" s="367"/>
      <c r="H89" s="367"/>
      <c r="I89" s="366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7"/>
      <c r="V89" s="367"/>
      <c r="W89" s="367"/>
      <c r="X89" s="367"/>
      <c r="Y89" s="367"/>
      <c r="Z89" s="367"/>
    </row>
    <row r="90" spans="1:26" ht="19.5" customHeight="1">
      <c r="A90" s="374"/>
      <c r="B90" s="374"/>
      <c r="C90" s="374"/>
      <c r="D90" s="366"/>
      <c r="E90" s="366"/>
      <c r="F90" s="366"/>
      <c r="G90" s="367"/>
      <c r="H90" s="367"/>
      <c r="I90" s="366"/>
      <c r="J90" s="367"/>
      <c r="K90" s="367"/>
      <c r="L90" s="367"/>
      <c r="M90" s="367"/>
      <c r="N90" s="367"/>
      <c r="O90" s="367"/>
      <c r="P90" s="367"/>
      <c r="Q90" s="367"/>
      <c r="R90" s="367"/>
      <c r="S90" s="367"/>
      <c r="T90" s="367"/>
      <c r="U90" s="367"/>
      <c r="V90" s="367"/>
      <c r="W90" s="367"/>
      <c r="X90" s="367"/>
      <c r="Y90" s="367"/>
      <c r="Z90" s="367"/>
    </row>
    <row r="91" spans="1:26" ht="19.5" customHeight="1">
      <c r="A91" s="374"/>
      <c r="B91" s="374"/>
      <c r="C91" s="374"/>
      <c r="D91" s="366"/>
      <c r="E91" s="366"/>
      <c r="F91" s="366"/>
      <c r="G91" s="367"/>
      <c r="H91" s="367"/>
      <c r="I91" s="366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7"/>
      <c r="W91" s="367"/>
      <c r="X91" s="367"/>
      <c r="Y91" s="367"/>
      <c r="Z91" s="367"/>
    </row>
    <row r="92" spans="1:26" ht="19.5" customHeight="1">
      <c r="A92" s="374"/>
      <c r="B92" s="374"/>
      <c r="C92" s="374"/>
      <c r="D92" s="366"/>
      <c r="E92" s="366"/>
      <c r="F92" s="366"/>
      <c r="G92" s="367"/>
      <c r="H92" s="367"/>
      <c r="I92" s="366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</row>
    <row r="93" spans="1:26" ht="19.5" customHeight="1">
      <c r="A93" s="374"/>
      <c r="B93" s="374"/>
      <c r="C93" s="374"/>
      <c r="D93" s="366"/>
      <c r="E93" s="366"/>
      <c r="F93" s="366"/>
      <c r="G93" s="367"/>
      <c r="H93" s="367"/>
      <c r="I93" s="366"/>
      <c r="J93" s="367"/>
      <c r="K93" s="367"/>
      <c r="L93" s="367"/>
      <c r="M93" s="367"/>
      <c r="N93" s="367"/>
      <c r="O93" s="367"/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</row>
    <row r="94" spans="1:26" ht="19.5" customHeight="1">
      <c r="A94" s="374"/>
      <c r="B94" s="374"/>
      <c r="C94" s="374"/>
      <c r="D94" s="366"/>
      <c r="E94" s="366"/>
      <c r="F94" s="366"/>
      <c r="G94" s="367"/>
      <c r="H94" s="367"/>
      <c r="I94" s="366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67"/>
      <c r="Z94" s="367"/>
    </row>
    <row r="95" spans="1:26" ht="19.5" customHeight="1">
      <c r="A95" s="374"/>
      <c r="B95" s="374"/>
      <c r="C95" s="374"/>
      <c r="D95" s="366"/>
      <c r="E95" s="366"/>
      <c r="F95" s="366"/>
      <c r="G95" s="367"/>
      <c r="H95" s="367"/>
      <c r="I95" s="366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</row>
    <row r="96" spans="1:26" ht="19.5" customHeight="1">
      <c r="A96" s="374"/>
      <c r="B96" s="374"/>
      <c r="C96" s="374"/>
      <c r="D96" s="366"/>
      <c r="E96" s="366"/>
      <c r="F96" s="366"/>
      <c r="G96" s="367"/>
      <c r="H96" s="367"/>
      <c r="I96" s="366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67"/>
      <c r="Y96" s="367"/>
      <c r="Z96" s="367"/>
    </row>
    <row r="97" spans="1:26" ht="19.5" customHeight="1">
      <c r="A97" s="374"/>
      <c r="B97" s="374"/>
      <c r="C97" s="374"/>
      <c r="D97" s="366"/>
      <c r="E97" s="366"/>
      <c r="F97" s="366"/>
      <c r="G97" s="367"/>
      <c r="H97" s="367"/>
      <c r="I97" s="366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67"/>
      <c r="Y97" s="367"/>
      <c r="Z97" s="367"/>
    </row>
    <row r="98" spans="1:26" ht="19.5" customHeight="1">
      <c r="A98" s="366"/>
      <c r="B98" s="366"/>
      <c r="C98" s="366"/>
      <c r="D98" s="366"/>
      <c r="E98" s="366"/>
      <c r="F98" s="366"/>
      <c r="G98" s="367"/>
      <c r="H98" s="367"/>
      <c r="I98" s="366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7"/>
      <c r="V98" s="367"/>
      <c r="W98" s="367"/>
      <c r="X98" s="367"/>
      <c r="Y98" s="367"/>
      <c r="Z98" s="367"/>
    </row>
    <row r="99" spans="1:26" ht="19.5" customHeight="1">
      <c r="A99" s="366"/>
      <c r="B99" s="366"/>
      <c r="C99" s="366"/>
      <c r="D99" s="376"/>
      <c r="E99" s="376"/>
      <c r="F99" s="376"/>
      <c r="G99" s="367"/>
      <c r="H99" s="367"/>
      <c r="I99" s="366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7"/>
      <c r="Y99" s="367"/>
      <c r="Z99" s="367"/>
    </row>
    <row r="100" spans="1:26" ht="19.5" customHeight="1">
      <c r="A100" s="366"/>
      <c r="B100" s="366"/>
      <c r="C100" s="366"/>
      <c r="D100" s="366"/>
      <c r="E100" s="366"/>
      <c r="F100" s="366"/>
      <c r="G100" s="367"/>
      <c r="H100" s="367"/>
      <c r="I100" s="366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</row>
    <row r="101" spans="1:26" ht="19.5" customHeight="1">
      <c r="A101" s="366"/>
      <c r="B101" s="366"/>
      <c r="C101" s="377"/>
      <c r="D101" s="366"/>
      <c r="E101" s="366"/>
      <c r="F101" s="366"/>
      <c r="G101" s="367"/>
      <c r="H101" s="367"/>
      <c r="I101" s="366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</row>
    <row r="102" spans="1:26" ht="19.5" customHeight="1">
      <c r="A102" s="366"/>
      <c r="B102" s="366"/>
      <c r="C102" s="366"/>
      <c r="D102" s="366"/>
      <c r="E102" s="366"/>
      <c r="F102" s="366"/>
      <c r="G102" s="367"/>
      <c r="H102" s="367"/>
      <c r="I102" s="366"/>
      <c r="J102" s="367"/>
      <c r="K102" s="367"/>
      <c r="L102" s="367"/>
      <c r="M102" s="367"/>
      <c r="N102" s="367"/>
      <c r="O102" s="367"/>
      <c r="P102" s="367"/>
      <c r="Q102" s="367"/>
      <c r="R102" s="367"/>
      <c r="S102" s="367"/>
      <c r="T102" s="367"/>
      <c r="U102" s="367"/>
      <c r="V102" s="367"/>
      <c r="W102" s="367"/>
      <c r="X102" s="367"/>
      <c r="Y102" s="367"/>
      <c r="Z102" s="367"/>
    </row>
    <row r="103" spans="1:26" ht="19.5" customHeight="1">
      <c r="A103" s="366"/>
      <c r="B103" s="366"/>
      <c r="C103" s="366"/>
      <c r="D103" s="366"/>
      <c r="E103" s="366"/>
      <c r="F103" s="366"/>
      <c r="G103" s="367"/>
      <c r="H103" s="367"/>
      <c r="I103" s="366"/>
      <c r="J103" s="367"/>
      <c r="K103" s="367"/>
      <c r="L103" s="367"/>
      <c r="M103" s="367"/>
      <c r="N103" s="367"/>
      <c r="O103" s="367"/>
      <c r="P103" s="367"/>
      <c r="Q103" s="367"/>
      <c r="R103" s="367"/>
      <c r="S103" s="367"/>
      <c r="T103" s="367"/>
      <c r="U103" s="367"/>
      <c r="V103" s="367"/>
      <c r="W103" s="367"/>
      <c r="X103" s="367"/>
      <c r="Y103" s="367"/>
      <c r="Z103" s="367"/>
    </row>
    <row r="104" spans="1:26" ht="19.5" customHeight="1">
      <c r="A104" s="366"/>
      <c r="B104" s="366"/>
      <c r="C104" s="366"/>
      <c r="D104" s="366"/>
      <c r="E104" s="366"/>
      <c r="F104" s="366"/>
      <c r="G104" s="367"/>
      <c r="H104" s="367"/>
      <c r="I104" s="366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7"/>
      <c r="V104" s="367"/>
      <c r="W104" s="367"/>
      <c r="X104" s="367"/>
      <c r="Y104" s="367"/>
      <c r="Z104" s="367"/>
    </row>
    <row r="105" spans="1:26" ht="19.5" customHeight="1">
      <c r="A105" s="366"/>
      <c r="B105" s="366"/>
      <c r="C105" s="366"/>
      <c r="D105" s="366"/>
      <c r="E105" s="366"/>
      <c r="F105" s="366"/>
      <c r="G105" s="367"/>
      <c r="H105" s="367"/>
      <c r="I105" s="366"/>
      <c r="J105" s="367"/>
      <c r="K105" s="367"/>
      <c r="L105" s="367"/>
      <c r="M105" s="367"/>
      <c r="N105" s="367"/>
      <c r="O105" s="367"/>
      <c r="P105" s="367"/>
      <c r="Q105" s="367"/>
      <c r="R105" s="367"/>
      <c r="S105" s="367"/>
      <c r="T105" s="367"/>
      <c r="U105" s="367"/>
      <c r="V105" s="367"/>
      <c r="W105" s="367"/>
      <c r="X105" s="367"/>
      <c r="Y105" s="367"/>
      <c r="Z105" s="367"/>
    </row>
    <row r="106" spans="1:26" ht="19.5" customHeight="1">
      <c r="A106" s="366"/>
      <c r="B106" s="366"/>
      <c r="C106" s="366"/>
      <c r="D106" s="366"/>
      <c r="E106" s="366"/>
      <c r="F106" s="366"/>
      <c r="G106" s="367"/>
      <c r="H106" s="367"/>
      <c r="I106" s="366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</row>
    <row r="107" spans="1:26" ht="19.5" customHeight="1">
      <c r="A107" s="366"/>
      <c r="B107" s="366"/>
      <c r="C107" s="366"/>
      <c r="D107" s="366"/>
      <c r="E107" s="366"/>
      <c r="F107" s="366"/>
      <c r="G107" s="367"/>
      <c r="H107" s="367"/>
      <c r="I107" s="366"/>
      <c r="J107" s="367"/>
      <c r="K107" s="367"/>
      <c r="L107" s="367"/>
      <c r="M107" s="367"/>
      <c r="N107" s="367"/>
      <c r="O107" s="367"/>
      <c r="P107" s="367"/>
      <c r="Q107" s="367"/>
      <c r="R107" s="367"/>
      <c r="S107" s="367"/>
      <c r="T107" s="367"/>
      <c r="U107" s="367"/>
      <c r="V107" s="367"/>
      <c r="W107" s="367"/>
      <c r="X107" s="367"/>
      <c r="Y107" s="367"/>
      <c r="Z107" s="367"/>
    </row>
    <row r="108" spans="1:26" ht="19.5" customHeight="1">
      <c r="A108" s="366"/>
      <c r="B108" s="366"/>
      <c r="C108" s="366"/>
      <c r="D108" s="366"/>
      <c r="E108" s="366"/>
      <c r="F108" s="366"/>
      <c r="G108" s="367"/>
      <c r="H108" s="367"/>
      <c r="I108" s="366"/>
      <c r="J108" s="367"/>
      <c r="K108" s="367"/>
      <c r="L108" s="367"/>
      <c r="M108" s="367"/>
      <c r="N108" s="367"/>
      <c r="O108" s="367"/>
      <c r="P108" s="367"/>
      <c r="Q108" s="367"/>
      <c r="R108" s="367"/>
      <c r="S108" s="367"/>
      <c r="T108" s="367"/>
      <c r="U108" s="367"/>
      <c r="V108" s="367"/>
      <c r="W108" s="367"/>
      <c r="X108" s="367"/>
      <c r="Y108" s="367"/>
      <c r="Z108" s="367"/>
    </row>
    <row r="109" spans="1:26" ht="19.5" customHeight="1">
      <c r="A109" s="366"/>
      <c r="B109" s="366"/>
      <c r="C109" s="366"/>
      <c r="D109" s="366"/>
      <c r="E109" s="366"/>
      <c r="F109" s="366"/>
      <c r="G109" s="367"/>
      <c r="H109" s="367"/>
      <c r="I109" s="366"/>
      <c r="J109" s="367"/>
      <c r="K109" s="367"/>
      <c r="L109" s="367"/>
      <c r="M109" s="367"/>
      <c r="N109" s="367"/>
      <c r="O109" s="367"/>
      <c r="P109" s="367"/>
      <c r="Q109" s="367"/>
      <c r="R109" s="367"/>
      <c r="S109" s="367"/>
      <c r="T109" s="367"/>
      <c r="U109" s="367"/>
      <c r="V109" s="367"/>
      <c r="W109" s="367"/>
      <c r="X109" s="367"/>
      <c r="Y109" s="367"/>
      <c r="Z109" s="367"/>
    </row>
    <row r="110" spans="1:26" ht="19.5" customHeight="1">
      <c r="A110" s="366"/>
      <c r="B110" s="366"/>
      <c r="C110" s="366"/>
      <c r="D110" s="366"/>
      <c r="E110" s="366"/>
      <c r="F110" s="366"/>
      <c r="G110" s="367"/>
      <c r="H110" s="367"/>
      <c r="I110" s="366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  <c r="V110" s="367"/>
      <c r="W110" s="367"/>
      <c r="X110" s="367"/>
      <c r="Y110" s="367"/>
      <c r="Z110" s="367"/>
    </row>
    <row r="111" spans="1:26" ht="19.5" customHeight="1">
      <c r="A111" s="366"/>
      <c r="B111" s="366"/>
      <c r="C111" s="366"/>
      <c r="D111" s="366"/>
      <c r="E111" s="366"/>
      <c r="F111" s="366"/>
      <c r="G111" s="367"/>
      <c r="H111" s="367"/>
      <c r="I111" s="366"/>
      <c r="J111" s="367"/>
      <c r="K111" s="367"/>
      <c r="L111" s="367"/>
      <c r="M111" s="367"/>
      <c r="N111" s="367"/>
      <c r="O111" s="367"/>
      <c r="P111" s="367"/>
      <c r="Q111" s="367"/>
      <c r="R111" s="367"/>
      <c r="S111" s="367"/>
      <c r="T111" s="367"/>
      <c r="U111" s="367"/>
      <c r="V111" s="367"/>
      <c r="W111" s="367"/>
      <c r="X111" s="367"/>
      <c r="Y111" s="367"/>
      <c r="Z111" s="367"/>
    </row>
    <row r="112" spans="1:26" ht="19.5" customHeight="1">
      <c r="A112" s="366"/>
      <c r="B112" s="366"/>
      <c r="C112" s="366"/>
      <c r="D112" s="366"/>
      <c r="E112" s="366"/>
      <c r="F112" s="366"/>
      <c r="G112" s="367"/>
      <c r="H112" s="367"/>
      <c r="I112" s="366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  <c r="U112" s="367"/>
      <c r="V112" s="367"/>
      <c r="W112" s="367"/>
      <c r="X112" s="367"/>
      <c r="Y112" s="367"/>
      <c r="Z112" s="367"/>
    </row>
    <row r="113" spans="1:26" ht="19.5" customHeight="1">
      <c r="A113" s="366"/>
      <c r="B113" s="366"/>
      <c r="C113" s="366"/>
      <c r="D113" s="366"/>
      <c r="E113" s="366"/>
      <c r="F113" s="366"/>
      <c r="G113" s="367"/>
      <c r="H113" s="367"/>
      <c r="I113" s="366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7"/>
      <c r="X113" s="367"/>
      <c r="Y113" s="367"/>
      <c r="Z113" s="367"/>
    </row>
    <row r="114" spans="1:26" ht="19.5" customHeight="1">
      <c r="A114" s="366"/>
      <c r="B114" s="366"/>
      <c r="C114" s="366"/>
      <c r="D114" s="366"/>
      <c r="E114" s="366"/>
      <c r="F114" s="366"/>
      <c r="G114" s="367"/>
      <c r="H114" s="367"/>
      <c r="I114" s="366"/>
      <c r="J114" s="367"/>
      <c r="K114" s="367"/>
      <c r="L114" s="367"/>
      <c r="M114" s="367"/>
      <c r="N114" s="367"/>
      <c r="O114" s="367"/>
      <c r="P114" s="367"/>
      <c r="Q114" s="367"/>
      <c r="R114" s="367"/>
      <c r="S114" s="367"/>
      <c r="T114" s="367"/>
      <c r="U114" s="367"/>
      <c r="V114" s="367"/>
      <c r="W114" s="367"/>
      <c r="X114" s="367"/>
      <c r="Y114" s="367"/>
      <c r="Z114" s="367"/>
    </row>
    <row r="115" spans="1:26" ht="19.5" customHeight="1">
      <c r="A115" s="366"/>
      <c r="B115" s="366"/>
      <c r="C115" s="366"/>
      <c r="D115" s="366"/>
      <c r="E115" s="366"/>
      <c r="F115" s="366"/>
      <c r="G115" s="367"/>
      <c r="H115" s="367"/>
      <c r="I115" s="366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7"/>
      <c r="V115" s="367"/>
      <c r="W115" s="367"/>
      <c r="X115" s="367"/>
      <c r="Y115" s="367"/>
      <c r="Z115" s="367"/>
    </row>
    <row r="116" spans="1:26" ht="19.5" customHeight="1">
      <c r="A116" s="366"/>
      <c r="B116" s="366"/>
      <c r="C116" s="366"/>
      <c r="D116" s="366"/>
      <c r="E116" s="366"/>
      <c r="F116" s="366"/>
      <c r="G116" s="367"/>
      <c r="H116" s="367"/>
      <c r="I116" s="366"/>
      <c r="J116" s="367"/>
      <c r="K116" s="367"/>
      <c r="L116" s="367"/>
      <c r="M116" s="367"/>
      <c r="N116" s="367"/>
      <c r="O116" s="367"/>
      <c r="P116" s="367"/>
      <c r="Q116" s="367"/>
      <c r="R116" s="367"/>
      <c r="S116" s="367"/>
      <c r="T116" s="367"/>
      <c r="U116" s="367"/>
      <c r="V116" s="367"/>
      <c r="W116" s="367"/>
      <c r="X116" s="367"/>
      <c r="Y116" s="367"/>
      <c r="Z116" s="367"/>
    </row>
    <row r="117" spans="1:26" ht="19.5" customHeight="1">
      <c r="A117" s="366"/>
      <c r="B117" s="366"/>
      <c r="C117" s="366"/>
      <c r="D117" s="366"/>
      <c r="E117" s="366"/>
      <c r="F117" s="366"/>
      <c r="G117" s="367"/>
      <c r="H117" s="367"/>
      <c r="I117" s="366"/>
      <c r="J117" s="367"/>
      <c r="K117" s="367"/>
      <c r="L117" s="367"/>
      <c r="M117" s="367"/>
      <c r="N117" s="367"/>
      <c r="O117" s="367"/>
      <c r="P117" s="367"/>
      <c r="Q117" s="367"/>
      <c r="R117" s="367"/>
      <c r="S117" s="367"/>
      <c r="T117" s="367"/>
      <c r="U117" s="367"/>
      <c r="V117" s="367"/>
      <c r="W117" s="367"/>
      <c r="X117" s="367"/>
      <c r="Y117" s="367"/>
      <c r="Z117" s="367"/>
    </row>
    <row r="118" spans="1:26" ht="19.5" customHeight="1">
      <c r="A118" s="366"/>
      <c r="B118" s="366"/>
      <c r="C118" s="366"/>
      <c r="D118" s="366"/>
      <c r="E118" s="366"/>
      <c r="F118" s="366"/>
      <c r="G118" s="367"/>
      <c r="H118" s="367"/>
      <c r="I118" s="366"/>
      <c r="J118" s="367"/>
      <c r="K118" s="367"/>
      <c r="L118" s="367"/>
      <c r="M118" s="367"/>
      <c r="N118" s="367"/>
      <c r="O118" s="367"/>
      <c r="P118" s="367"/>
      <c r="Q118" s="367"/>
      <c r="R118" s="367"/>
      <c r="S118" s="367"/>
      <c r="T118" s="367"/>
      <c r="U118" s="367"/>
      <c r="V118" s="367"/>
      <c r="W118" s="367"/>
      <c r="X118" s="367"/>
      <c r="Y118" s="367"/>
      <c r="Z118" s="367"/>
    </row>
    <row r="119" spans="1:26" ht="19.5" customHeight="1">
      <c r="A119" s="366"/>
      <c r="B119" s="366"/>
      <c r="C119" s="366"/>
      <c r="D119" s="366"/>
      <c r="E119" s="366"/>
      <c r="F119" s="366"/>
      <c r="G119" s="367"/>
      <c r="H119" s="367"/>
      <c r="I119" s="366"/>
      <c r="J119" s="367"/>
      <c r="K119" s="367"/>
      <c r="L119" s="367"/>
      <c r="M119" s="367"/>
      <c r="N119" s="367"/>
      <c r="O119" s="367"/>
      <c r="P119" s="367"/>
      <c r="Q119" s="367"/>
      <c r="R119" s="367"/>
      <c r="S119" s="367"/>
      <c r="T119" s="367"/>
      <c r="U119" s="367"/>
      <c r="V119" s="367"/>
      <c r="W119" s="367"/>
      <c r="X119" s="367"/>
      <c r="Y119" s="367"/>
      <c r="Z119" s="367"/>
    </row>
    <row r="120" spans="1:26" ht="19.5" customHeight="1">
      <c r="A120" s="366"/>
      <c r="B120" s="366"/>
      <c r="C120" s="366"/>
      <c r="D120" s="366"/>
      <c r="E120" s="366"/>
      <c r="F120" s="366"/>
      <c r="G120" s="367"/>
      <c r="H120" s="367"/>
      <c r="I120" s="366"/>
      <c r="J120" s="367"/>
      <c r="K120" s="367"/>
      <c r="L120" s="367"/>
      <c r="M120" s="367"/>
      <c r="N120" s="367"/>
      <c r="O120" s="367"/>
      <c r="P120" s="367"/>
      <c r="Q120" s="367"/>
      <c r="R120" s="367"/>
      <c r="S120" s="367"/>
      <c r="T120" s="367"/>
      <c r="U120" s="367"/>
      <c r="V120" s="367"/>
      <c r="W120" s="367"/>
      <c r="X120" s="367"/>
      <c r="Y120" s="367"/>
      <c r="Z120" s="367"/>
    </row>
    <row r="121" spans="1:26" ht="19.5" customHeight="1">
      <c r="A121" s="366"/>
      <c r="B121" s="366"/>
      <c r="C121" s="366"/>
      <c r="D121" s="366"/>
      <c r="E121" s="366"/>
      <c r="F121" s="366"/>
      <c r="G121" s="367"/>
      <c r="H121" s="367"/>
      <c r="I121" s="366"/>
      <c r="J121" s="367"/>
      <c r="K121" s="367"/>
      <c r="L121" s="367"/>
      <c r="M121" s="367"/>
      <c r="N121" s="367"/>
      <c r="O121" s="367"/>
      <c r="P121" s="367"/>
      <c r="Q121" s="367"/>
      <c r="R121" s="367"/>
      <c r="S121" s="367"/>
      <c r="T121" s="367"/>
      <c r="U121" s="367"/>
      <c r="V121" s="367"/>
      <c r="W121" s="367"/>
      <c r="X121" s="367"/>
      <c r="Y121" s="367"/>
      <c r="Z121" s="367"/>
    </row>
    <row r="122" spans="1:26" ht="19.5" customHeight="1">
      <c r="A122" s="366"/>
      <c r="B122" s="366"/>
      <c r="C122" s="366"/>
      <c r="D122" s="366"/>
      <c r="E122" s="366"/>
      <c r="F122" s="366"/>
      <c r="G122" s="367"/>
      <c r="H122" s="367"/>
      <c r="I122" s="366"/>
      <c r="J122" s="367"/>
      <c r="K122" s="367"/>
      <c r="L122" s="367"/>
      <c r="M122" s="367"/>
      <c r="N122" s="367"/>
      <c r="O122" s="367"/>
      <c r="P122" s="367"/>
      <c r="Q122" s="367"/>
      <c r="R122" s="367"/>
      <c r="S122" s="367"/>
      <c r="T122" s="367"/>
      <c r="U122" s="367"/>
      <c r="V122" s="367"/>
      <c r="W122" s="367"/>
      <c r="X122" s="367"/>
      <c r="Y122" s="367"/>
      <c r="Z122" s="367"/>
    </row>
    <row r="123" spans="1:26" ht="19.5" customHeight="1">
      <c r="A123" s="366"/>
      <c r="B123" s="366"/>
      <c r="C123" s="366"/>
      <c r="D123" s="366"/>
      <c r="E123" s="366"/>
      <c r="F123" s="366"/>
      <c r="G123" s="367"/>
      <c r="H123" s="367"/>
      <c r="I123" s="366"/>
      <c r="J123" s="367"/>
      <c r="K123" s="367"/>
      <c r="L123" s="367"/>
      <c r="M123" s="367"/>
      <c r="N123" s="367"/>
      <c r="O123" s="367"/>
      <c r="P123" s="367"/>
      <c r="Q123" s="367"/>
      <c r="R123" s="367"/>
      <c r="S123" s="367"/>
      <c r="T123" s="367"/>
      <c r="U123" s="367"/>
      <c r="V123" s="367"/>
      <c r="W123" s="367"/>
      <c r="X123" s="367"/>
      <c r="Y123" s="367"/>
      <c r="Z123" s="367"/>
    </row>
    <row r="124" spans="1:26" ht="19.5" customHeight="1">
      <c r="A124" s="366"/>
      <c r="B124" s="366"/>
      <c r="C124" s="366"/>
      <c r="D124" s="366"/>
      <c r="E124" s="366"/>
      <c r="F124" s="366"/>
      <c r="G124" s="367"/>
      <c r="H124" s="367"/>
      <c r="I124" s="366"/>
      <c r="J124" s="367"/>
      <c r="K124" s="367"/>
      <c r="L124" s="367"/>
      <c r="M124" s="367"/>
      <c r="N124" s="367"/>
      <c r="O124" s="367"/>
      <c r="P124" s="367"/>
      <c r="Q124" s="367"/>
      <c r="R124" s="367"/>
      <c r="S124" s="367"/>
      <c r="T124" s="367"/>
      <c r="U124" s="367"/>
      <c r="V124" s="367"/>
      <c r="W124" s="367"/>
      <c r="X124" s="367"/>
      <c r="Y124" s="367"/>
      <c r="Z124" s="367"/>
    </row>
    <row r="125" spans="1:26" ht="19.5" customHeight="1">
      <c r="A125" s="366"/>
      <c r="B125" s="366"/>
      <c r="C125" s="366"/>
      <c r="D125" s="366"/>
      <c r="E125" s="366"/>
      <c r="F125" s="366"/>
      <c r="G125" s="367"/>
      <c r="H125" s="367"/>
      <c r="I125" s="366"/>
      <c r="J125" s="367"/>
      <c r="K125" s="367"/>
      <c r="L125" s="367"/>
      <c r="M125" s="367"/>
      <c r="N125" s="367"/>
      <c r="O125" s="367"/>
      <c r="P125" s="367"/>
      <c r="Q125" s="367"/>
      <c r="R125" s="367"/>
      <c r="S125" s="367"/>
      <c r="T125" s="367"/>
      <c r="U125" s="367"/>
      <c r="V125" s="367"/>
      <c r="W125" s="367"/>
      <c r="X125" s="367"/>
      <c r="Y125" s="367"/>
      <c r="Z125" s="367"/>
    </row>
    <row r="126" spans="1:26" ht="19.5" customHeight="1">
      <c r="A126" s="366"/>
      <c r="B126" s="366"/>
      <c r="C126" s="366"/>
      <c r="D126" s="366"/>
      <c r="E126" s="366"/>
      <c r="F126" s="366"/>
      <c r="G126" s="367"/>
      <c r="H126" s="367"/>
      <c r="I126" s="366"/>
      <c r="J126" s="367"/>
      <c r="K126" s="367"/>
      <c r="L126" s="367"/>
      <c r="M126" s="367"/>
      <c r="N126" s="367"/>
      <c r="O126" s="367"/>
      <c r="P126" s="367"/>
      <c r="Q126" s="367"/>
      <c r="R126" s="367"/>
      <c r="S126" s="367"/>
      <c r="T126" s="367"/>
      <c r="U126" s="367"/>
      <c r="V126" s="367"/>
      <c r="W126" s="367"/>
      <c r="X126" s="367"/>
      <c r="Y126" s="367"/>
      <c r="Z126" s="367"/>
    </row>
    <row r="127" spans="1:26" ht="19.5" customHeight="1">
      <c r="A127" s="366"/>
      <c r="B127" s="366"/>
      <c r="C127" s="366"/>
      <c r="D127" s="366"/>
      <c r="E127" s="366"/>
      <c r="F127" s="366"/>
      <c r="G127" s="367"/>
      <c r="H127" s="367"/>
      <c r="I127" s="366"/>
      <c r="J127" s="367"/>
      <c r="K127" s="367"/>
      <c r="L127" s="367"/>
      <c r="M127" s="367"/>
      <c r="N127" s="367"/>
      <c r="O127" s="367"/>
      <c r="P127" s="367"/>
      <c r="Q127" s="367"/>
      <c r="R127" s="367"/>
      <c r="S127" s="367"/>
      <c r="T127" s="367"/>
      <c r="U127" s="367"/>
      <c r="V127" s="367"/>
      <c r="W127" s="367"/>
      <c r="X127" s="367"/>
      <c r="Y127" s="367"/>
      <c r="Z127" s="367"/>
    </row>
    <row r="128" spans="1:26" ht="19.5" customHeight="1">
      <c r="A128" s="366"/>
      <c r="B128" s="366"/>
      <c r="C128" s="366"/>
      <c r="D128" s="366"/>
      <c r="E128" s="366"/>
      <c r="F128" s="366"/>
      <c r="G128" s="367"/>
      <c r="H128" s="367"/>
      <c r="I128" s="366"/>
      <c r="J128" s="367"/>
      <c r="K128" s="367"/>
      <c r="L128" s="367"/>
      <c r="M128" s="367"/>
      <c r="N128" s="367"/>
      <c r="O128" s="367"/>
      <c r="P128" s="367"/>
      <c r="Q128" s="367"/>
      <c r="R128" s="367"/>
      <c r="S128" s="367"/>
      <c r="T128" s="367"/>
      <c r="U128" s="367"/>
      <c r="V128" s="367"/>
      <c r="W128" s="367"/>
      <c r="X128" s="367"/>
      <c r="Y128" s="367"/>
      <c r="Z128" s="367"/>
    </row>
    <row r="129" spans="1:26" ht="19.5" customHeight="1">
      <c r="A129" s="366"/>
      <c r="B129" s="366"/>
      <c r="C129" s="366"/>
      <c r="D129" s="366"/>
      <c r="E129" s="366"/>
      <c r="F129" s="366"/>
      <c r="G129" s="367"/>
      <c r="H129" s="367"/>
      <c r="I129" s="366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  <c r="T129" s="367"/>
      <c r="U129" s="367"/>
      <c r="V129" s="367"/>
      <c r="W129" s="367"/>
      <c r="X129" s="367"/>
      <c r="Y129" s="367"/>
      <c r="Z129" s="367"/>
    </row>
    <row r="130" spans="1:26" ht="19.5" customHeight="1">
      <c r="A130" s="366"/>
      <c r="B130" s="366"/>
      <c r="C130" s="366"/>
      <c r="D130" s="366"/>
      <c r="E130" s="366"/>
      <c r="F130" s="366"/>
      <c r="G130" s="367"/>
      <c r="H130" s="367"/>
      <c r="I130" s="366"/>
      <c r="J130" s="367"/>
      <c r="K130" s="367"/>
      <c r="L130" s="367"/>
      <c r="M130" s="367"/>
      <c r="N130" s="367"/>
      <c r="O130" s="367"/>
      <c r="P130" s="367"/>
      <c r="Q130" s="367"/>
      <c r="R130" s="367"/>
      <c r="S130" s="367"/>
      <c r="T130" s="367"/>
      <c r="U130" s="367"/>
      <c r="V130" s="367"/>
      <c r="W130" s="367"/>
      <c r="X130" s="367"/>
      <c r="Y130" s="367"/>
      <c r="Z130" s="367"/>
    </row>
    <row r="131" spans="1:26" ht="19.5" customHeight="1">
      <c r="A131" s="366"/>
      <c r="B131" s="366"/>
      <c r="C131" s="366"/>
      <c r="D131" s="366"/>
      <c r="E131" s="366"/>
      <c r="F131" s="366"/>
      <c r="G131" s="367"/>
      <c r="H131" s="367"/>
      <c r="I131" s="366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367"/>
      <c r="Z131" s="367"/>
    </row>
    <row r="132" spans="1:26" ht="19.5" customHeight="1">
      <c r="A132" s="366"/>
      <c r="B132" s="366"/>
      <c r="C132" s="366"/>
      <c r="D132" s="366"/>
      <c r="E132" s="366"/>
      <c r="F132" s="366"/>
      <c r="G132" s="367"/>
      <c r="H132" s="367"/>
      <c r="I132" s="366"/>
      <c r="J132" s="367"/>
      <c r="K132" s="367"/>
      <c r="L132" s="367"/>
      <c r="M132" s="367"/>
      <c r="N132" s="367"/>
      <c r="O132" s="367"/>
      <c r="P132" s="367"/>
      <c r="Q132" s="367"/>
      <c r="R132" s="367"/>
      <c r="S132" s="367"/>
      <c r="T132" s="367"/>
      <c r="U132" s="367"/>
      <c r="V132" s="367"/>
      <c r="W132" s="367"/>
      <c r="X132" s="367"/>
      <c r="Y132" s="367"/>
      <c r="Z132" s="367"/>
    </row>
    <row r="133" spans="1:26" ht="19.5" customHeight="1">
      <c r="A133" s="366"/>
      <c r="B133" s="366"/>
      <c r="C133" s="366"/>
      <c r="D133" s="366"/>
      <c r="E133" s="366"/>
      <c r="F133" s="366"/>
      <c r="G133" s="367"/>
      <c r="H133" s="367"/>
      <c r="I133" s="366"/>
      <c r="J133" s="367"/>
      <c r="K133" s="367"/>
      <c r="L133" s="367"/>
      <c r="M133" s="367"/>
      <c r="N133" s="367"/>
      <c r="O133" s="367"/>
      <c r="P133" s="367"/>
      <c r="Q133" s="367"/>
      <c r="R133" s="367"/>
      <c r="S133" s="367"/>
      <c r="T133" s="367"/>
      <c r="U133" s="367"/>
      <c r="V133" s="367"/>
      <c r="W133" s="367"/>
      <c r="X133" s="367"/>
      <c r="Y133" s="367"/>
      <c r="Z133" s="367"/>
    </row>
    <row r="134" spans="1:26" ht="19.5" customHeight="1">
      <c r="A134" s="366"/>
      <c r="B134" s="366"/>
      <c r="C134" s="366"/>
      <c r="D134" s="366"/>
      <c r="E134" s="366"/>
      <c r="F134" s="366"/>
      <c r="G134" s="367"/>
      <c r="H134" s="367"/>
      <c r="I134" s="366"/>
      <c r="J134" s="367"/>
      <c r="K134" s="367"/>
      <c r="L134" s="367"/>
      <c r="M134" s="367"/>
      <c r="N134" s="367"/>
      <c r="O134" s="367"/>
      <c r="P134" s="367"/>
      <c r="Q134" s="367"/>
      <c r="R134" s="367"/>
      <c r="S134" s="367"/>
      <c r="T134" s="367"/>
      <c r="U134" s="367"/>
      <c r="V134" s="367"/>
      <c r="W134" s="367"/>
      <c r="X134" s="367"/>
      <c r="Y134" s="367"/>
      <c r="Z134" s="367"/>
    </row>
    <row r="135" spans="1:26" ht="19.5" customHeight="1">
      <c r="A135" s="366"/>
      <c r="B135" s="366"/>
      <c r="C135" s="366"/>
      <c r="D135" s="366"/>
      <c r="E135" s="366"/>
      <c r="F135" s="366"/>
      <c r="G135" s="367"/>
      <c r="H135" s="367"/>
      <c r="I135" s="366"/>
      <c r="J135" s="367"/>
      <c r="K135" s="367"/>
      <c r="L135" s="367"/>
      <c r="M135" s="367"/>
      <c r="N135" s="367"/>
      <c r="O135" s="367"/>
      <c r="P135" s="367"/>
      <c r="Q135" s="367"/>
      <c r="R135" s="367"/>
      <c r="S135" s="367"/>
      <c r="T135" s="367"/>
      <c r="U135" s="367"/>
      <c r="V135" s="367"/>
      <c r="W135" s="367"/>
      <c r="X135" s="367"/>
      <c r="Y135" s="367"/>
      <c r="Z135" s="367"/>
    </row>
    <row r="136" spans="1:26" ht="19.5" customHeight="1">
      <c r="A136" s="366"/>
      <c r="B136" s="366"/>
      <c r="C136" s="366"/>
      <c r="D136" s="366"/>
      <c r="E136" s="366"/>
      <c r="F136" s="366"/>
      <c r="G136" s="367"/>
      <c r="H136" s="367"/>
      <c r="I136" s="366"/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367"/>
      <c r="Z136" s="367"/>
    </row>
    <row r="137" spans="1:26" ht="19.5" customHeight="1">
      <c r="A137" s="366"/>
      <c r="B137" s="366"/>
      <c r="C137" s="366"/>
      <c r="D137" s="366"/>
      <c r="E137" s="366"/>
      <c r="F137" s="366"/>
      <c r="G137" s="367"/>
      <c r="H137" s="367"/>
      <c r="I137" s="366"/>
      <c r="J137" s="367"/>
      <c r="K137" s="367"/>
      <c r="L137" s="367"/>
      <c r="M137" s="367"/>
      <c r="N137" s="367"/>
      <c r="O137" s="367"/>
      <c r="P137" s="367"/>
      <c r="Q137" s="367"/>
      <c r="R137" s="367"/>
      <c r="S137" s="367"/>
      <c r="T137" s="367"/>
      <c r="U137" s="367"/>
      <c r="V137" s="367"/>
      <c r="W137" s="367"/>
      <c r="X137" s="367"/>
      <c r="Y137" s="367"/>
      <c r="Z137" s="367"/>
    </row>
    <row r="138" spans="1:26" ht="19.5" customHeight="1">
      <c r="A138" s="366"/>
      <c r="B138" s="366"/>
      <c r="C138" s="366"/>
      <c r="D138" s="366"/>
      <c r="E138" s="366"/>
      <c r="F138" s="366"/>
      <c r="G138" s="367"/>
      <c r="H138" s="367"/>
      <c r="I138" s="366"/>
      <c r="J138" s="367"/>
      <c r="K138" s="367"/>
      <c r="L138" s="367"/>
      <c r="M138" s="367"/>
      <c r="N138" s="367"/>
      <c r="O138" s="367"/>
      <c r="P138" s="367"/>
      <c r="Q138" s="367"/>
      <c r="R138" s="367"/>
      <c r="S138" s="367"/>
      <c r="T138" s="367"/>
      <c r="U138" s="367"/>
      <c r="V138" s="367"/>
      <c r="W138" s="367"/>
      <c r="X138" s="367"/>
      <c r="Y138" s="367"/>
      <c r="Z138" s="367"/>
    </row>
    <row r="139" spans="1:26" ht="19.5" customHeight="1">
      <c r="A139" s="366"/>
      <c r="B139" s="366"/>
      <c r="C139" s="366"/>
      <c r="D139" s="366"/>
      <c r="E139" s="366"/>
      <c r="F139" s="366"/>
      <c r="G139" s="367"/>
      <c r="H139" s="367"/>
      <c r="I139" s="366"/>
      <c r="J139" s="367"/>
      <c r="K139" s="367"/>
      <c r="L139" s="367"/>
      <c r="M139" s="367"/>
      <c r="N139" s="367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67"/>
      <c r="Z139" s="367"/>
    </row>
    <row r="140" spans="1:26" ht="19.5" customHeight="1">
      <c r="A140" s="366"/>
      <c r="B140" s="366"/>
      <c r="C140" s="366"/>
      <c r="D140" s="366"/>
      <c r="E140" s="366"/>
      <c r="F140" s="366"/>
      <c r="G140" s="367"/>
      <c r="H140" s="367"/>
      <c r="I140" s="366"/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67"/>
      <c r="Z140" s="367"/>
    </row>
    <row r="141" spans="1:26" ht="19.5" customHeight="1">
      <c r="A141" s="366"/>
      <c r="B141" s="366"/>
      <c r="C141" s="366"/>
      <c r="D141" s="366"/>
      <c r="E141" s="366"/>
      <c r="F141" s="366"/>
      <c r="G141" s="367"/>
      <c r="H141" s="367"/>
      <c r="I141" s="366"/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7"/>
      <c r="V141" s="367"/>
      <c r="W141" s="367"/>
      <c r="X141" s="367"/>
      <c r="Y141" s="367"/>
      <c r="Z141" s="367"/>
    </row>
    <row r="142" spans="1:26" ht="19.5" customHeight="1">
      <c r="A142" s="366"/>
      <c r="B142" s="366"/>
      <c r="C142" s="366"/>
      <c r="D142" s="366"/>
      <c r="E142" s="366"/>
      <c r="F142" s="366"/>
      <c r="G142" s="367"/>
      <c r="H142" s="367"/>
      <c r="I142" s="366"/>
      <c r="J142" s="367"/>
      <c r="K142" s="367"/>
      <c r="L142" s="367"/>
      <c r="M142" s="367"/>
      <c r="N142" s="367"/>
      <c r="O142" s="367"/>
      <c r="P142" s="367"/>
      <c r="Q142" s="367"/>
      <c r="R142" s="367"/>
      <c r="S142" s="367"/>
      <c r="T142" s="367"/>
      <c r="U142" s="367"/>
      <c r="V142" s="367"/>
      <c r="W142" s="367"/>
      <c r="X142" s="367"/>
      <c r="Y142" s="367"/>
      <c r="Z142" s="367"/>
    </row>
    <row r="143" spans="1:26" ht="19.5" customHeight="1">
      <c r="A143" s="366"/>
      <c r="B143" s="366"/>
      <c r="C143" s="366"/>
      <c r="D143" s="366"/>
      <c r="E143" s="366"/>
      <c r="F143" s="366"/>
      <c r="G143" s="367"/>
      <c r="H143" s="367"/>
      <c r="I143" s="366"/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  <c r="V143" s="367"/>
      <c r="W143" s="367"/>
      <c r="X143" s="367"/>
      <c r="Y143" s="367"/>
      <c r="Z143" s="367"/>
    </row>
    <row r="144" spans="1:26" ht="19.5" customHeight="1">
      <c r="A144" s="366"/>
      <c r="B144" s="366"/>
      <c r="C144" s="366"/>
      <c r="D144" s="366"/>
      <c r="E144" s="366"/>
      <c r="F144" s="366"/>
      <c r="G144" s="367"/>
      <c r="H144" s="367"/>
      <c r="I144" s="366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  <c r="V144" s="367"/>
      <c r="W144" s="367"/>
      <c r="X144" s="367"/>
      <c r="Y144" s="367"/>
      <c r="Z144" s="367"/>
    </row>
    <row r="145" spans="1:26" ht="19.5" customHeight="1">
      <c r="A145" s="366"/>
      <c r="B145" s="366"/>
      <c r="C145" s="366"/>
      <c r="D145" s="366"/>
      <c r="E145" s="366"/>
      <c r="F145" s="366"/>
      <c r="G145" s="367"/>
      <c r="H145" s="367"/>
      <c r="I145" s="366"/>
      <c r="J145" s="367"/>
      <c r="K145" s="367"/>
      <c r="L145" s="367"/>
      <c r="M145" s="367"/>
      <c r="N145" s="367"/>
      <c r="O145" s="367"/>
      <c r="P145" s="367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</row>
    <row r="146" spans="1:26" ht="19.5" customHeight="1">
      <c r="A146" s="366"/>
      <c r="B146" s="366"/>
      <c r="C146" s="366"/>
      <c r="D146" s="366"/>
      <c r="E146" s="366"/>
      <c r="F146" s="366"/>
      <c r="G146" s="367"/>
      <c r="H146" s="367"/>
      <c r="I146" s="366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</row>
    <row r="147" spans="1:26" ht="19.5" customHeight="1">
      <c r="A147" s="366"/>
      <c r="B147" s="366"/>
      <c r="C147" s="366"/>
      <c r="D147" s="366"/>
      <c r="E147" s="366"/>
      <c r="F147" s="366"/>
      <c r="G147" s="367"/>
      <c r="H147" s="367"/>
      <c r="I147" s="366"/>
      <c r="J147" s="367"/>
      <c r="K147" s="367"/>
      <c r="L147" s="367"/>
      <c r="M147" s="367"/>
      <c r="N147" s="367"/>
      <c r="O147" s="367"/>
      <c r="P147" s="367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</row>
    <row r="148" spans="1:26" ht="19.5" customHeight="1">
      <c r="A148" s="366"/>
      <c r="B148" s="366"/>
      <c r="C148" s="366"/>
      <c r="D148" s="366"/>
      <c r="E148" s="366"/>
      <c r="F148" s="366"/>
      <c r="G148" s="367"/>
      <c r="H148" s="367"/>
      <c r="I148" s="366"/>
      <c r="J148" s="367"/>
      <c r="K148" s="367"/>
      <c r="L148" s="367"/>
      <c r="M148" s="367"/>
      <c r="N148" s="367"/>
      <c r="O148" s="367"/>
      <c r="P148" s="367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</row>
    <row r="149" spans="1:26" ht="19.5" customHeight="1">
      <c r="A149" s="366"/>
      <c r="B149" s="366"/>
      <c r="C149" s="366"/>
      <c r="D149" s="366"/>
      <c r="E149" s="366"/>
      <c r="F149" s="366"/>
      <c r="G149" s="367"/>
      <c r="H149" s="367"/>
      <c r="I149" s="366"/>
      <c r="J149" s="367"/>
      <c r="K149" s="367"/>
      <c r="L149" s="367"/>
      <c r="M149" s="367"/>
      <c r="N149" s="367"/>
      <c r="O149" s="367"/>
      <c r="P149" s="367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</row>
    <row r="150" spans="1:26" ht="19.5" customHeight="1">
      <c r="A150" s="366"/>
      <c r="B150" s="366"/>
      <c r="C150" s="366"/>
      <c r="D150" s="366"/>
      <c r="E150" s="366"/>
      <c r="F150" s="366"/>
      <c r="G150" s="367"/>
      <c r="H150" s="367"/>
      <c r="I150" s="366"/>
      <c r="J150" s="367"/>
      <c r="K150" s="367"/>
      <c r="L150" s="367"/>
      <c r="M150" s="367"/>
      <c r="N150" s="367"/>
      <c r="O150" s="367"/>
      <c r="P150" s="367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</row>
    <row r="151" spans="1:26" ht="19.5" customHeight="1">
      <c r="A151" s="366"/>
      <c r="B151" s="366"/>
      <c r="C151" s="366"/>
      <c r="D151" s="366"/>
      <c r="E151" s="366"/>
      <c r="F151" s="366"/>
      <c r="G151" s="367"/>
      <c r="H151" s="367"/>
      <c r="I151" s="366"/>
      <c r="J151" s="367"/>
      <c r="K151" s="367"/>
      <c r="L151" s="367"/>
      <c r="M151" s="367"/>
      <c r="N151" s="367"/>
      <c r="O151" s="367"/>
      <c r="P151" s="367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</row>
    <row r="152" spans="1:26" ht="19.5" customHeight="1">
      <c r="A152" s="366"/>
      <c r="B152" s="366"/>
      <c r="C152" s="366"/>
      <c r="D152" s="366"/>
      <c r="E152" s="366"/>
      <c r="F152" s="366"/>
      <c r="G152" s="367"/>
      <c r="H152" s="367"/>
      <c r="I152" s="366"/>
      <c r="J152" s="367"/>
      <c r="K152" s="367"/>
      <c r="L152" s="367"/>
      <c r="M152" s="367"/>
      <c r="N152" s="367"/>
      <c r="O152" s="367"/>
      <c r="P152" s="367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</row>
    <row r="153" spans="1:26" ht="19.5" customHeight="1">
      <c r="A153" s="366"/>
      <c r="B153" s="366"/>
      <c r="C153" s="366"/>
      <c r="D153" s="366"/>
      <c r="E153" s="366"/>
      <c r="F153" s="366"/>
      <c r="G153" s="367"/>
      <c r="H153" s="367"/>
      <c r="I153" s="366"/>
      <c r="J153" s="367"/>
      <c r="K153" s="367"/>
      <c r="L153" s="367"/>
      <c r="M153" s="367"/>
      <c r="N153" s="367"/>
      <c r="O153" s="367"/>
      <c r="P153" s="367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</row>
    <row r="154" spans="1:26" ht="19.5" customHeight="1">
      <c r="A154" s="366"/>
      <c r="B154" s="366"/>
      <c r="C154" s="366"/>
      <c r="D154" s="366"/>
      <c r="E154" s="366"/>
      <c r="F154" s="366"/>
      <c r="G154" s="367"/>
      <c r="H154" s="367"/>
      <c r="I154" s="366"/>
      <c r="J154" s="367"/>
      <c r="K154" s="367"/>
      <c r="L154" s="367"/>
      <c r="M154" s="367"/>
      <c r="N154" s="367"/>
      <c r="O154" s="367"/>
      <c r="P154" s="367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</row>
    <row r="155" spans="1:26" ht="19.5" customHeight="1">
      <c r="A155" s="366"/>
      <c r="B155" s="366"/>
      <c r="C155" s="366"/>
      <c r="D155" s="366"/>
      <c r="E155" s="366"/>
      <c r="F155" s="366"/>
      <c r="G155" s="367"/>
      <c r="H155" s="367"/>
      <c r="I155" s="366"/>
      <c r="J155" s="367"/>
      <c r="K155" s="367"/>
      <c r="L155" s="367"/>
      <c r="M155" s="367"/>
      <c r="N155" s="367"/>
      <c r="O155" s="367"/>
      <c r="P155" s="367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</row>
    <row r="156" spans="1:26" ht="19.5" customHeight="1">
      <c r="A156" s="366"/>
      <c r="B156" s="366"/>
      <c r="C156" s="366"/>
      <c r="D156" s="366"/>
      <c r="E156" s="366"/>
      <c r="F156" s="366"/>
      <c r="G156" s="367"/>
      <c r="H156" s="367"/>
      <c r="I156" s="366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</row>
    <row r="157" spans="1:26" ht="19.5" customHeight="1">
      <c r="A157" s="366"/>
      <c r="B157" s="366"/>
      <c r="C157" s="366"/>
      <c r="D157" s="366"/>
      <c r="E157" s="366"/>
      <c r="F157" s="366"/>
      <c r="G157" s="367"/>
      <c r="H157" s="367"/>
      <c r="I157" s="366"/>
      <c r="J157" s="367"/>
      <c r="K157" s="367"/>
      <c r="L157" s="367"/>
      <c r="M157" s="367"/>
      <c r="N157" s="367"/>
      <c r="O157" s="367"/>
      <c r="P157" s="367"/>
      <c r="Q157" s="367"/>
      <c r="R157" s="367"/>
      <c r="S157" s="367"/>
      <c r="T157" s="367"/>
      <c r="U157" s="367"/>
      <c r="V157" s="367"/>
      <c r="W157" s="367"/>
      <c r="X157" s="367"/>
      <c r="Y157" s="367"/>
      <c r="Z157" s="367"/>
    </row>
    <row r="158" spans="1:26" ht="19.5" customHeight="1">
      <c r="A158" s="366"/>
      <c r="B158" s="366"/>
      <c r="C158" s="366"/>
      <c r="D158" s="366"/>
      <c r="E158" s="366"/>
      <c r="F158" s="366"/>
      <c r="G158" s="367"/>
      <c r="H158" s="367"/>
      <c r="I158" s="366"/>
      <c r="J158" s="367"/>
      <c r="K158" s="367"/>
      <c r="L158" s="367"/>
      <c r="M158" s="367"/>
      <c r="N158" s="367"/>
      <c r="O158" s="367"/>
      <c r="P158" s="367"/>
      <c r="Q158" s="367"/>
      <c r="R158" s="367"/>
      <c r="S158" s="367"/>
      <c r="T158" s="367"/>
      <c r="U158" s="367"/>
      <c r="V158" s="367"/>
      <c r="W158" s="367"/>
      <c r="X158" s="367"/>
      <c r="Y158" s="367"/>
      <c r="Z158" s="367"/>
    </row>
    <row r="159" spans="1:26" ht="19.5" customHeight="1">
      <c r="A159" s="366"/>
      <c r="B159" s="366"/>
      <c r="C159" s="366"/>
      <c r="D159" s="366"/>
      <c r="E159" s="366"/>
      <c r="F159" s="366"/>
      <c r="G159" s="367"/>
      <c r="H159" s="367"/>
      <c r="I159" s="366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</row>
    <row r="160" spans="1:26" ht="19.5" customHeight="1">
      <c r="A160" s="366"/>
      <c r="B160" s="366"/>
      <c r="C160" s="366"/>
      <c r="D160" s="366"/>
      <c r="E160" s="366"/>
      <c r="F160" s="366"/>
      <c r="G160" s="367"/>
      <c r="H160" s="367"/>
      <c r="I160" s="366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67"/>
      <c r="Z160" s="367"/>
    </row>
    <row r="161" spans="1:26" ht="19.5" customHeight="1">
      <c r="A161" s="366"/>
      <c r="B161" s="366"/>
      <c r="C161" s="366"/>
      <c r="D161" s="366"/>
      <c r="E161" s="366"/>
      <c r="F161" s="366"/>
      <c r="G161" s="367"/>
      <c r="H161" s="367"/>
      <c r="I161" s="366"/>
      <c r="J161" s="367"/>
      <c r="K161" s="367"/>
      <c r="L161" s="367"/>
      <c r="M161" s="367"/>
      <c r="N161" s="367"/>
      <c r="O161" s="367"/>
      <c r="P161" s="367"/>
      <c r="Q161" s="367"/>
      <c r="R161" s="367"/>
      <c r="S161" s="367"/>
      <c r="T161" s="367"/>
      <c r="U161" s="367"/>
      <c r="V161" s="367"/>
      <c r="W161" s="367"/>
      <c r="X161" s="367"/>
      <c r="Y161" s="367"/>
      <c r="Z161" s="367"/>
    </row>
    <row r="162" spans="1:26" ht="19.5" customHeight="1">
      <c r="A162" s="366"/>
      <c r="B162" s="366"/>
      <c r="C162" s="366"/>
      <c r="D162" s="366"/>
      <c r="E162" s="366"/>
      <c r="F162" s="366"/>
      <c r="G162" s="367"/>
      <c r="H162" s="367"/>
      <c r="I162" s="366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  <c r="V162" s="367"/>
      <c r="W162" s="367"/>
      <c r="X162" s="367"/>
      <c r="Y162" s="367"/>
      <c r="Z162" s="367"/>
    </row>
    <row r="163" spans="1:26" ht="19.5" customHeight="1">
      <c r="A163" s="366"/>
      <c r="B163" s="366"/>
      <c r="C163" s="366"/>
      <c r="D163" s="366"/>
      <c r="E163" s="366"/>
      <c r="F163" s="366"/>
      <c r="G163" s="367"/>
      <c r="H163" s="367"/>
      <c r="I163" s="366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  <c r="V163" s="367"/>
      <c r="W163" s="367"/>
      <c r="X163" s="367"/>
      <c r="Y163" s="367"/>
      <c r="Z163" s="367"/>
    </row>
    <row r="164" spans="1:26" ht="19.5" customHeight="1">
      <c r="A164" s="366"/>
      <c r="B164" s="366"/>
      <c r="C164" s="366"/>
      <c r="D164" s="366"/>
      <c r="E164" s="366"/>
      <c r="F164" s="366"/>
      <c r="G164" s="367"/>
      <c r="H164" s="367"/>
      <c r="I164" s="366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  <c r="V164" s="367"/>
      <c r="W164" s="367"/>
      <c r="X164" s="367"/>
      <c r="Y164" s="367"/>
      <c r="Z164" s="367"/>
    </row>
    <row r="165" spans="1:26" ht="19.5" customHeight="1">
      <c r="A165" s="366"/>
      <c r="B165" s="366"/>
      <c r="C165" s="366"/>
      <c r="D165" s="366"/>
      <c r="E165" s="366"/>
      <c r="F165" s="366"/>
      <c r="G165" s="367"/>
      <c r="H165" s="367"/>
      <c r="I165" s="366"/>
      <c r="J165" s="367"/>
      <c r="K165" s="367"/>
      <c r="L165" s="367"/>
      <c r="M165" s="367"/>
      <c r="N165" s="367"/>
      <c r="O165" s="367"/>
      <c r="P165" s="367"/>
      <c r="Q165" s="367"/>
      <c r="R165" s="367"/>
      <c r="S165" s="367"/>
      <c r="T165" s="367"/>
      <c r="U165" s="367"/>
      <c r="V165" s="367"/>
      <c r="W165" s="367"/>
      <c r="X165" s="367"/>
      <c r="Y165" s="367"/>
      <c r="Z165" s="367"/>
    </row>
    <row r="166" spans="1:26" ht="19.5" customHeight="1">
      <c r="A166" s="366"/>
      <c r="B166" s="366"/>
      <c r="C166" s="366"/>
      <c r="D166" s="366"/>
      <c r="E166" s="366"/>
      <c r="F166" s="366"/>
      <c r="G166" s="367"/>
      <c r="H166" s="367"/>
      <c r="I166" s="366"/>
      <c r="J166" s="367"/>
      <c r="K166" s="367"/>
      <c r="L166" s="367"/>
      <c r="M166" s="367"/>
      <c r="N166" s="367"/>
      <c r="O166" s="367"/>
      <c r="P166" s="367"/>
      <c r="Q166" s="367"/>
      <c r="R166" s="367"/>
      <c r="S166" s="367"/>
      <c r="T166" s="367"/>
      <c r="U166" s="367"/>
      <c r="V166" s="367"/>
      <c r="W166" s="367"/>
      <c r="X166" s="367"/>
      <c r="Y166" s="367"/>
      <c r="Z166" s="367"/>
    </row>
    <row r="167" spans="1:26" ht="19.5" customHeight="1">
      <c r="A167" s="366"/>
      <c r="B167" s="366"/>
      <c r="C167" s="366"/>
      <c r="D167" s="366"/>
      <c r="E167" s="366"/>
      <c r="F167" s="366"/>
      <c r="G167" s="367"/>
      <c r="H167" s="367"/>
      <c r="I167" s="366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7"/>
      <c r="X167" s="367"/>
      <c r="Y167" s="367"/>
      <c r="Z167" s="367"/>
    </row>
    <row r="168" spans="1:26" ht="19.5" customHeight="1">
      <c r="A168" s="366"/>
      <c r="B168" s="366"/>
      <c r="C168" s="366"/>
      <c r="D168" s="366"/>
      <c r="E168" s="366"/>
      <c r="F168" s="366"/>
      <c r="G168" s="367"/>
      <c r="H168" s="367"/>
      <c r="I168" s="366"/>
      <c r="J168" s="367"/>
      <c r="K168" s="367"/>
      <c r="L168" s="367"/>
      <c r="M168" s="367"/>
      <c r="N168" s="367"/>
      <c r="O168" s="367"/>
      <c r="P168" s="367"/>
      <c r="Q168" s="367"/>
      <c r="R168" s="367"/>
      <c r="S168" s="367"/>
      <c r="T168" s="367"/>
      <c r="U168" s="367"/>
      <c r="V168" s="367"/>
      <c r="W168" s="367"/>
      <c r="X168" s="367"/>
      <c r="Y168" s="367"/>
      <c r="Z168" s="367"/>
    </row>
    <row r="169" spans="1:26" ht="19.5" customHeight="1">
      <c r="A169" s="366"/>
      <c r="B169" s="366"/>
      <c r="C169" s="366"/>
      <c r="D169" s="366"/>
      <c r="E169" s="366"/>
      <c r="F169" s="366"/>
      <c r="G169" s="367"/>
      <c r="H169" s="367"/>
      <c r="I169" s="366"/>
      <c r="J169" s="367"/>
      <c r="K169" s="367"/>
      <c r="L169" s="367"/>
      <c r="M169" s="367"/>
      <c r="N169" s="367"/>
      <c r="O169" s="367"/>
      <c r="P169" s="367"/>
      <c r="Q169" s="367"/>
      <c r="R169" s="367"/>
      <c r="S169" s="367"/>
      <c r="T169" s="367"/>
      <c r="U169" s="367"/>
      <c r="V169" s="367"/>
      <c r="W169" s="367"/>
      <c r="X169" s="367"/>
      <c r="Y169" s="367"/>
      <c r="Z169" s="367"/>
    </row>
    <row r="170" spans="1:26" ht="19.5" customHeight="1">
      <c r="A170" s="366"/>
      <c r="B170" s="366"/>
      <c r="C170" s="366"/>
      <c r="D170" s="366"/>
      <c r="E170" s="366"/>
      <c r="F170" s="366"/>
      <c r="G170" s="367"/>
      <c r="H170" s="367"/>
      <c r="I170" s="366"/>
      <c r="J170" s="367"/>
      <c r="K170" s="367"/>
      <c r="L170" s="367"/>
      <c r="M170" s="367"/>
      <c r="N170" s="367"/>
      <c r="O170" s="367"/>
      <c r="P170" s="367"/>
      <c r="Q170" s="367"/>
      <c r="R170" s="367"/>
      <c r="S170" s="367"/>
      <c r="T170" s="367"/>
      <c r="U170" s="367"/>
      <c r="V170" s="367"/>
      <c r="W170" s="367"/>
      <c r="X170" s="367"/>
      <c r="Y170" s="367"/>
      <c r="Z170" s="367"/>
    </row>
    <row r="171" spans="1:26" ht="19.5" customHeight="1">
      <c r="A171" s="366"/>
      <c r="B171" s="366"/>
      <c r="C171" s="366"/>
      <c r="D171" s="366"/>
      <c r="E171" s="366"/>
      <c r="F171" s="366"/>
      <c r="G171" s="367"/>
      <c r="H171" s="367"/>
      <c r="I171" s="366"/>
      <c r="J171" s="367"/>
      <c r="K171" s="367"/>
      <c r="L171" s="367"/>
      <c r="M171" s="367"/>
      <c r="N171" s="367"/>
      <c r="O171" s="367"/>
      <c r="P171" s="367"/>
      <c r="Q171" s="367"/>
      <c r="R171" s="367"/>
      <c r="S171" s="367"/>
      <c r="T171" s="367"/>
      <c r="U171" s="367"/>
      <c r="V171" s="367"/>
      <c r="W171" s="367"/>
      <c r="X171" s="367"/>
      <c r="Y171" s="367"/>
      <c r="Z171" s="367"/>
    </row>
    <row r="172" spans="1:26" ht="19.5" customHeight="1">
      <c r="A172" s="366"/>
      <c r="B172" s="366"/>
      <c r="C172" s="366"/>
      <c r="D172" s="366"/>
      <c r="E172" s="366"/>
      <c r="F172" s="366"/>
      <c r="G172" s="367"/>
      <c r="H172" s="367"/>
      <c r="I172" s="366"/>
      <c r="J172" s="367"/>
      <c r="K172" s="367"/>
      <c r="L172" s="367"/>
      <c r="M172" s="367"/>
      <c r="N172" s="367"/>
      <c r="O172" s="367"/>
      <c r="P172" s="367"/>
      <c r="Q172" s="367"/>
      <c r="R172" s="367"/>
      <c r="S172" s="367"/>
      <c r="T172" s="367"/>
      <c r="U172" s="367"/>
      <c r="V172" s="367"/>
      <c r="W172" s="367"/>
      <c r="X172" s="367"/>
      <c r="Y172" s="367"/>
      <c r="Z172" s="367"/>
    </row>
    <row r="173" spans="1:26" ht="19.5" customHeight="1">
      <c r="A173" s="366"/>
      <c r="B173" s="366"/>
      <c r="C173" s="366"/>
      <c r="D173" s="366"/>
      <c r="E173" s="366"/>
      <c r="F173" s="366"/>
      <c r="G173" s="367"/>
      <c r="H173" s="367"/>
      <c r="I173" s="366"/>
      <c r="J173" s="367"/>
      <c r="K173" s="367"/>
      <c r="L173" s="367"/>
      <c r="M173" s="367"/>
      <c r="N173" s="367"/>
      <c r="O173" s="367"/>
      <c r="P173" s="367"/>
      <c r="Q173" s="367"/>
      <c r="R173" s="367"/>
      <c r="S173" s="367"/>
      <c r="T173" s="367"/>
      <c r="U173" s="367"/>
      <c r="V173" s="367"/>
      <c r="W173" s="367"/>
      <c r="X173" s="367"/>
      <c r="Y173" s="367"/>
      <c r="Z173" s="367"/>
    </row>
    <row r="174" spans="1:26" ht="19.5" customHeight="1">
      <c r="A174" s="366"/>
      <c r="B174" s="366"/>
      <c r="C174" s="366"/>
      <c r="D174" s="366"/>
      <c r="E174" s="366"/>
      <c r="F174" s="366"/>
      <c r="G174" s="367"/>
      <c r="H174" s="367"/>
      <c r="I174" s="366"/>
      <c r="J174" s="367"/>
      <c r="K174" s="367"/>
      <c r="L174" s="367"/>
      <c r="M174" s="367"/>
      <c r="N174" s="367"/>
      <c r="O174" s="367"/>
      <c r="P174" s="367"/>
      <c r="Q174" s="367"/>
      <c r="R174" s="367"/>
      <c r="S174" s="367"/>
      <c r="T174" s="367"/>
      <c r="U174" s="367"/>
      <c r="V174" s="367"/>
      <c r="W174" s="367"/>
      <c r="X174" s="367"/>
      <c r="Y174" s="367"/>
      <c r="Z174" s="367"/>
    </row>
    <row r="175" spans="1:26" ht="19.5" customHeight="1">
      <c r="A175" s="366"/>
      <c r="B175" s="366"/>
      <c r="C175" s="366"/>
      <c r="D175" s="366"/>
      <c r="E175" s="366"/>
      <c r="F175" s="366"/>
      <c r="G175" s="367"/>
      <c r="H175" s="367"/>
      <c r="I175" s="366"/>
      <c r="J175" s="367"/>
      <c r="K175" s="367"/>
      <c r="L175" s="367"/>
      <c r="M175" s="367"/>
      <c r="N175" s="367"/>
      <c r="O175" s="367"/>
      <c r="P175" s="367"/>
      <c r="Q175" s="367"/>
      <c r="R175" s="367"/>
      <c r="S175" s="367"/>
      <c r="T175" s="367"/>
      <c r="U175" s="367"/>
      <c r="V175" s="367"/>
      <c r="W175" s="367"/>
      <c r="X175" s="367"/>
      <c r="Y175" s="367"/>
      <c r="Z175" s="367"/>
    </row>
    <row r="176" spans="1:26" ht="19.5" customHeight="1">
      <c r="A176" s="366"/>
      <c r="B176" s="366"/>
      <c r="C176" s="366"/>
      <c r="D176" s="366"/>
      <c r="E176" s="366"/>
      <c r="F176" s="366"/>
      <c r="G176" s="367"/>
      <c r="H176" s="367"/>
      <c r="I176" s="366"/>
      <c r="J176" s="367"/>
      <c r="K176" s="367"/>
      <c r="L176" s="367"/>
      <c r="M176" s="367"/>
      <c r="N176" s="367"/>
      <c r="O176" s="367"/>
      <c r="P176" s="367"/>
      <c r="Q176" s="367"/>
      <c r="R176" s="367"/>
      <c r="S176" s="367"/>
      <c r="T176" s="367"/>
      <c r="U176" s="367"/>
      <c r="V176" s="367"/>
      <c r="W176" s="367"/>
      <c r="X176" s="367"/>
      <c r="Y176" s="367"/>
      <c r="Z176" s="367"/>
    </row>
    <row r="177" spans="1:26" ht="19.5" customHeight="1">
      <c r="A177" s="366"/>
      <c r="B177" s="366"/>
      <c r="C177" s="366"/>
      <c r="D177" s="366"/>
      <c r="E177" s="366"/>
      <c r="F177" s="366"/>
      <c r="G177" s="367"/>
      <c r="H177" s="367"/>
      <c r="I177" s="366"/>
      <c r="J177" s="367"/>
      <c r="K177" s="367"/>
      <c r="L177" s="367"/>
      <c r="M177" s="367"/>
      <c r="N177" s="367"/>
      <c r="O177" s="367"/>
      <c r="P177" s="367"/>
      <c r="Q177" s="367"/>
      <c r="R177" s="367"/>
      <c r="S177" s="367"/>
      <c r="T177" s="367"/>
      <c r="U177" s="367"/>
      <c r="V177" s="367"/>
      <c r="W177" s="367"/>
      <c r="X177" s="367"/>
      <c r="Y177" s="367"/>
      <c r="Z177" s="367"/>
    </row>
    <row r="178" spans="1:26" ht="19.5" customHeight="1">
      <c r="A178" s="366"/>
      <c r="B178" s="366"/>
      <c r="C178" s="366"/>
      <c r="D178" s="366"/>
      <c r="E178" s="366"/>
      <c r="F178" s="366"/>
      <c r="G178" s="367"/>
      <c r="H178" s="367"/>
      <c r="I178" s="366"/>
      <c r="J178" s="367"/>
      <c r="K178" s="367"/>
      <c r="L178" s="367"/>
      <c r="M178" s="367"/>
      <c r="N178" s="367"/>
      <c r="O178" s="367"/>
      <c r="P178" s="367"/>
      <c r="Q178" s="367"/>
      <c r="R178" s="367"/>
      <c r="S178" s="367"/>
      <c r="T178" s="367"/>
      <c r="U178" s="367"/>
      <c r="V178" s="367"/>
      <c r="W178" s="367"/>
      <c r="X178" s="367"/>
      <c r="Y178" s="367"/>
      <c r="Z178" s="367"/>
    </row>
    <row r="179" spans="1:26" ht="19.5" customHeight="1">
      <c r="A179" s="366"/>
      <c r="B179" s="366"/>
      <c r="C179" s="366"/>
      <c r="D179" s="366"/>
      <c r="E179" s="366"/>
      <c r="F179" s="366"/>
      <c r="G179" s="367"/>
      <c r="H179" s="367"/>
      <c r="I179" s="366"/>
      <c r="J179" s="367"/>
      <c r="K179" s="367"/>
      <c r="L179" s="367"/>
      <c r="M179" s="367"/>
      <c r="N179" s="367"/>
      <c r="O179" s="367"/>
      <c r="P179" s="367"/>
      <c r="Q179" s="367"/>
      <c r="R179" s="367"/>
      <c r="S179" s="367"/>
      <c r="T179" s="367"/>
      <c r="U179" s="367"/>
      <c r="V179" s="367"/>
      <c r="W179" s="367"/>
      <c r="X179" s="367"/>
      <c r="Y179" s="367"/>
      <c r="Z179" s="367"/>
    </row>
    <row r="180" spans="1:26" ht="19.5" customHeight="1">
      <c r="A180" s="366"/>
      <c r="B180" s="366"/>
      <c r="C180" s="366"/>
      <c r="D180" s="366"/>
      <c r="E180" s="366"/>
      <c r="F180" s="366"/>
      <c r="G180" s="367"/>
      <c r="H180" s="367"/>
      <c r="I180" s="366"/>
      <c r="J180" s="367"/>
      <c r="K180" s="367"/>
      <c r="L180" s="367"/>
      <c r="M180" s="367"/>
      <c r="N180" s="367"/>
      <c r="O180" s="367"/>
      <c r="P180" s="367"/>
      <c r="Q180" s="367"/>
      <c r="R180" s="367"/>
      <c r="S180" s="367"/>
      <c r="T180" s="367"/>
      <c r="U180" s="367"/>
      <c r="V180" s="367"/>
      <c r="W180" s="367"/>
      <c r="X180" s="367"/>
      <c r="Y180" s="367"/>
      <c r="Z180" s="367"/>
    </row>
    <row r="181" spans="1:26" ht="19.5" customHeight="1">
      <c r="A181" s="366"/>
      <c r="B181" s="366"/>
      <c r="C181" s="366"/>
      <c r="D181" s="366"/>
      <c r="E181" s="366"/>
      <c r="F181" s="366"/>
      <c r="G181" s="367"/>
      <c r="H181" s="367"/>
      <c r="I181" s="366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  <c r="V181" s="367"/>
      <c r="W181" s="367"/>
      <c r="X181" s="367"/>
      <c r="Y181" s="367"/>
      <c r="Z181" s="367"/>
    </row>
    <row r="182" spans="1:26" ht="19.5" customHeight="1">
      <c r="A182" s="366"/>
      <c r="B182" s="366"/>
      <c r="C182" s="366"/>
      <c r="D182" s="366"/>
      <c r="E182" s="366"/>
      <c r="F182" s="366"/>
      <c r="G182" s="367"/>
      <c r="H182" s="367"/>
      <c r="I182" s="366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  <c r="V182" s="367"/>
      <c r="W182" s="367"/>
      <c r="X182" s="367"/>
      <c r="Y182" s="367"/>
      <c r="Z182" s="367"/>
    </row>
    <row r="183" spans="1:26" ht="19.5" customHeight="1">
      <c r="A183" s="366"/>
      <c r="B183" s="366"/>
      <c r="C183" s="366"/>
      <c r="D183" s="366"/>
      <c r="E183" s="366"/>
      <c r="F183" s="366"/>
      <c r="G183" s="367"/>
      <c r="H183" s="367"/>
      <c r="I183" s="366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  <c r="V183" s="367"/>
      <c r="W183" s="367"/>
      <c r="X183" s="367"/>
      <c r="Y183" s="367"/>
      <c r="Z183" s="367"/>
    </row>
    <row r="184" spans="1:26" ht="19.5" customHeight="1">
      <c r="A184" s="366"/>
      <c r="B184" s="366"/>
      <c r="C184" s="366"/>
      <c r="D184" s="366"/>
      <c r="E184" s="366"/>
      <c r="F184" s="366"/>
      <c r="G184" s="367"/>
      <c r="H184" s="367"/>
      <c r="I184" s="366"/>
      <c r="J184" s="367"/>
      <c r="K184" s="367"/>
      <c r="L184" s="367"/>
      <c r="M184" s="367"/>
      <c r="N184" s="367"/>
      <c r="O184" s="367"/>
      <c r="P184" s="367"/>
      <c r="Q184" s="367"/>
      <c r="R184" s="367"/>
      <c r="S184" s="367"/>
      <c r="T184" s="367"/>
      <c r="U184" s="367"/>
      <c r="V184" s="367"/>
      <c r="W184" s="367"/>
      <c r="X184" s="367"/>
      <c r="Y184" s="367"/>
      <c r="Z184" s="367"/>
    </row>
    <row r="185" spans="1:26" ht="19.5" customHeight="1">
      <c r="A185" s="366"/>
      <c r="B185" s="366"/>
      <c r="C185" s="366"/>
      <c r="D185" s="366"/>
      <c r="E185" s="366"/>
      <c r="F185" s="366"/>
      <c r="G185" s="367"/>
      <c r="H185" s="367"/>
      <c r="I185" s="366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</row>
    <row r="186" spans="1:26" ht="19.5" customHeight="1">
      <c r="A186" s="366"/>
      <c r="B186" s="366"/>
      <c r="C186" s="366"/>
      <c r="D186" s="366"/>
      <c r="E186" s="366"/>
      <c r="F186" s="366"/>
      <c r="G186" s="367"/>
      <c r="H186" s="367"/>
      <c r="I186" s="366"/>
      <c r="J186" s="367"/>
      <c r="K186" s="367"/>
      <c r="L186" s="367"/>
      <c r="M186" s="367"/>
      <c r="N186" s="367"/>
      <c r="O186" s="367"/>
      <c r="P186" s="367"/>
      <c r="Q186" s="367"/>
      <c r="R186" s="367"/>
      <c r="S186" s="367"/>
      <c r="T186" s="367"/>
      <c r="U186" s="367"/>
      <c r="V186" s="367"/>
      <c r="W186" s="367"/>
      <c r="X186" s="367"/>
      <c r="Y186" s="367"/>
      <c r="Z186" s="367"/>
    </row>
    <row r="187" spans="1:26" ht="19.5" customHeight="1">
      <c r="A187" s="366"/>
      <c r="B187" s="366"/>
      <c r="C187" s="366"/>
      <c r="D187" s="366"/>
      <c r="E187" s="366"/>
      <c r="F187" s="366"/>
      <c r="G187" s="367"/>
      <c r="H187" s="367"/>
      <c r="I187" s="366"/>
      <c r="J187" s="367"/>
      <c r="K187" s="367"/>
      <c r="L187" s="367"/>
      <c r="M187" s="367"/>
      <c r="N187" s="367"/>
      <c r="O187" s="367"/>
      <c r="P187" s="367"/>
      <c r="Q187" s="367"/>
      <c r="R187" s="367"/>
      <c r="S187" s="367"/>
      <c r="T187" s="367"/>
      <c r="U187" s="367"/>
      <c r="V187" s="367"/>
      <c r="W187" s="367"/>
      <c r="X187" s="367"/>
      <c r="Y187" s="367"/>
      <c r="Z187" s="367"/>
    </row>
    <row r="188" spans="1:26" ht="19.5" customHeight="1">
      <c r="A188" s="366"/>
      <c r="B188" s="366"/>
      <c r="C188" s="366"/>
      <c r="D188" s="366"/>
      <c r="E188" s="366"/>
      <c r="F188" s="366"/>
      <c r="G188" s="367"/>
      <c r="H188" s="367"/>
      <c r="I188" s="366"/>
      <c r="J188" s="367"/>
      <c r="K188" s="367"/>
      <c r="L188" s="367"/>
      <c r="M188" s="367"/>
      <c r="N188" s="367"/>
      <c r="O188" s="367"/>
      <c r="P188" s="367"/>
      <c r="Q188" s="367"/>
      <c r="R188" s="367"/>
      <c r="S188" s="367"/>
      <c r="T188" s="367"/>
      <c r="U188" s="367"/>
      <c r="V188" s="367"/>
      <c r="W188" s="367"/>
      <c r="X188" s="367"/>
      <c r="Y188" s="367"/>
      <c r="Z188" s="367"/>
    </row>
    <row r="189" spans="1:26" ht="19.5" customHeight="1">
      <c r="A189" s="366"/>
      <c r="B189" s="366"/>
      <c r="C189" s="366"/>
      <c r="D189" s="366"/>
      <c r="E189" s="366"/>
      <c r="F189" s="366"/>
      <c r="G189" s="367"/>
      <c r="H189" s="367"/>
      <c r="I189" s="366"/>
      <c r="J189" s="367"/>
      <c r="K189" s="367"/>
      <c r="L189" s="367"/>
      <c r="M189" s="367"/>
      <c r="N189" s="367"/>
      <c r="O189" s="367"/>
      <c r="P189" s="367"/>
      <c r="Q189" s="367"/>
      <c r="R189" s="367"/>
      <c r="S189" s="367"/>
      <c r="T189" s="367"/>
      <c r="U189" s="367"/>
      <c r="V189" s="367"/>
      <c r="W189" s="367"/>
      <c r="X189" s="367"/>
      <c r="Y189" s="367"/>
      <c r="Z189" s="367"/>
    </row>
    <row r="190" spans="1:26" ht="19.5" customHeight="1">
      <c r="A190" s="366"/>
      <c r="B190" s="366"/>
      <c r="C190" s="366"/>
      <c r="D190" s="366"/>
      <c r="E190" s="366"/>
      <c r="F190" s="366"/>
      <c r="G190" s="367"/>
      <c r="H190" s="367"/>
      <c r="I190" s="366"/>
      <c r="J190" s="367"/>
      <c r="K190" s="367"/>
      <c r="L190" s="367"/>
      <c r="M190" s="367"/>
      <c r="N190" s="367"/>
      <c r="O190" s="367"/>
      <c r="P190" s="367"/>
      <c r="Q190" s="367"/>
      <c r="R190" s="367"/>
      <c r="S190" s="367"/>
      <c r="T190" s="367"/>
      <c r="U190" s="367"/>
      <c r="V190" s="367"/>
      <c r="W190" s="367"/>
      <c r="X190" s="367"/>
      <c r="Y190" s="367"/>
      <c r="Z190" s="367"/>
    </row>
    <row r="191" spans="1:26" ht="19.5" customHeight="1">
      <c r="A191" s="366"/>
      <c r="B191" s="366"/>
      <c r="C191" s="366"/>
      <c r="D191" s="366"/>
      <c r="E191" s="366"/>
      <c r="F191" s="366"/>
      <c r="G191" s="367"/>
      <c r="H191" s="367"/>
      <c r="I191" s="366"/>
      <c r="J191" s="367"/>
      <c r="K191" s="367"/>
      <c r="L191" s="367"/>
      <c r="M191" s="367"/>
      <c r="N191" s="367"/>
      <c r="O191" s="367"/>
      <c r="P191" s="367"/>
      <c r="Q191" s="367"/>
      <c r="R191" s="367"/>
      <c r="S191" s="367"/>
      <c r="T191" s="367"/>
      <c r="U191" s="367"/>
      <c r="V191" s="367"/>
      <c r="W191" s="367"/>
      <c r="X191" s="367"/>
      <c r="Y191" s="367"/>
      <c r="Z191" s="367"/>
    </row>
    <row r="192" spans="1:26" ht="19.5" customHeight="1">
      <c r="A192" s="366"/>
      <c r="B192" s="366"/>
      <c r="C192" s="366"/>
      <c r="D192" s="366"/>
      <c r="E192" s="366"/>
      <c r="F192" s="366"/>
      <c r="G192" s="367"/>
      <c r="H192" s="367"/>
      <c r="I192" s="366"/>
      <c r="J192" s="367"/>
      <c r="K192" s="367"/>
      <c r="L192" s="367"/>
      <c r="M192" s="367"/>
      <c r="N192" s="367"/>
      <c r="O192" s="367"/>
      <c r="P192" s="367"/>
      <c r="Q192" s="367"/>
      <c r="R192" s="367"/>
      <c r="S192" s="367"/>
      <c r="T192" s="367"/>
      <c r="U192" s="367"/>
      <c r="V192" s="367"/>
      <c r="W192" s="367"/>
      <c r="X192" s="367"/>
      <c r="Y192" s="367"/>
      <c r="Z192" s="367"/>
    </row>
    <row r="193" spans="1:26" ht="19.5" customHeight="1">
      <c r="A193" s="366"/>
      <c r="B193" s="366"/>
      <c r="C193" s="366"/>
      <c r="D193" s="366"/>
      <c r="E193" s="366"/>
      <c r="F193" s="366"/>
      <c r="G193" s="367"/>
      <c r="H193" s="367"/>
      <c r="I193" s="366"/>
      <c r="J193" s="367"/>
      <c r="K193" s="367"/>
      <c r="L193" s="367"/>
      <c r="M193" s="367"/>
      <c r="N193" s="367"/>
      <c r="O193" s="367"/>
      <c r="P193" s="367"/>
      <c r="Q193" s="367"/>
      <c r="R193" s="367"/>
      <c r="S193" s="367"/>
      <c r="T193" s="367"/>
      <c r="U193" s="367"/>
      <c r="V193" s="367"/>
      <c r="W193" s="367"/>
      <c r="X193" s="367"/>
      <c r="Y193" s="367"/>
      <c r="Z193" s="367"/>
    </row>
    <row r="194" spans="1:26" ht="19.5" customHeight="1">
      <c r="A194" s="366"/>
      <c r="B194" s="366"/>
      <c r="C194" s="366"/>
      <c r="D194" s="366"/>
      <c r="E194" s="366"/>
      <c r="F194" s="366"/>
      <c r="G194" s="367"/>
      <c r="H194" s="367"/>
      <c r="I194" s="366"/>
      <c r="J194" s="367"/>
      <c r="K194" s="367"/>
      <c r="L194" s="367"/>
      <c r="M194" s="367"/>
      <c r="N194" s="367"/>
      <c r="O194" s="367"/>
      <c r="P194" s="367"/>
      <c r="Q194" s="367"/>
      <c r="R194" s="367"/>
      <c r="S194" s="367"/>
      <c r="T194" s="367"/>
      <c r="U194" s="367"/>
      <c r="V194" s="367"/>
      <c r="W194" s="367"/>
      <c r="X194" s="367"/>
      <c r="Y194" s="367"/>
      <c r="Z194" s="367"/>
    </row>
    <row r="195" spans="1:26" ht="19.5" customHeight="1">
      <c r="A195" s="366"/>
      <c r="B195" s="366"/>
      <c r="C195" s="366"/>
      <c r="D195" s="366"/>
      <c r="E195" s="366"/>
      <c r="F195" s="366"/>
      <c r="G195" s="367"/>
      <c r="H195" s="367"/>
      <c r="I195" s="366"/>
      <c r="J195" s="367"/>
      <c r="K195" s="367"/>
      <c r="L195" s="367"/>
      <c r="M195" s="367"/>
      <c r="N195" s="367"/>
      <c r="O195" s="367"/>
      <c r="P195" s="367"/>
      <c r="Q195" s="367"/>
      <c r="R195" s="367"/>
      <c r="S195" s="367"/>
      <c r="T195" s="367"/>
      <c r="U195" s="367"/>
      <c r="V195" s="367"/>
      <c r="W195" s="367"/>
      <c r="X195" s="367"/>
      <c r="Y195" s="367"/>
      <c r="Z195" s="367"/>
    </row>
    <row r="196" spans="1:26" ht="19.5" customHeight="1">
      <c r="A196" s="366"/>
      <c r="B196" s="366"/>
      <c r="C196" s="366"/>
      <c r="D196" s="366"/>
      <c r="E196" s="366"/>
      <c r="F196" s="366"/>
      <c r="G196" s="367"/>
      <c r="H196" s="367"/>
      <c r="I196" s="366"/>
      <c r="J196" s="367"/>
      <c r="K196" s="367"/>
      <c r="L196" s="367"/>
      <c r="M196" s="367"/>
      <c r="N196" s="367"/>
      <c r="O196" s="367"/>
      <c r="P196" s="367"/>
      <c r="Q196" s="367"/>
      <c r="R196" s="367"/>
      <c r="S196" s="367"/>
      <c r="T196" s="367"/>
      <c r="U196" s="367"/>
      <c r="V196" s="367"/>
      <c r="W196" s="367"/>
      <c r="X196" s="367"/>
      <c r="Y196" s="367"/>
      <c r="Z196" s="367"/>
    </row>
    <row r="197" spans="1:26" ht="19.5" customHeight="1">
      <c r="A197" s="366"/>
      <c r="B197" s="366"/>
      <c r="C197" s="366"/>
      <c r="D197" s="366"/>
      <c r="E197" s="366"/>
      <c r="F197" s="366"/>
      <c r="G197" s="367"/>
      <c r="H197" s="367"/>
      <c r="I197" s="366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67"/>
      <c r="Z197" s="367"/>
    </row>
    <row r="198" spans="1:26" ht="19.5" customHeight="1">
      <c r="A198" s="366"/>
      <c r="B198" s="366"/>
      <c r="C198" s="366"/>
      <c r="D198" s="366"/>
      <c r="E198" s="366"/>
      <c r="F198" s="366"/>
      <c r="G198" s="367"/>
      <c r="H198" s="367"/>
      <c r="I198" s="366"/>
      <c r="J198" s="367"/>
      <c r="K198" s="367"/>
      <c r="L198" s="367"/>
      <c r="M198" s="367"/>
      <c r="N198" s="367"/>
      <c r="O198" s="367"/>
      <c r="P198" s="367"/>
      <c r="Q198" s="367"/>
      <c r="R198" s="367"/>
      <c r="S198" s="367"/>
      <c r="T198" s="367"/>
      <c r="U198" s="367"/>
      <c r="V198" s="367"/>
      <c r="W198" s="367"/>
      <c r="X198" s="367"/>
      <c r="Y198" s="367"/>
      <c r="Z198" s="367"/>
    </row>
    <row r="199" spans="1:26" ht="19.5" customHeight="1">
      <c r="A199" s="366"/>
      <c r="B199" s="366"/>
      <c r="C199" s="366"/>
      <c r="D199" s="366"/>
      <c r="E199" s="366"/>
      <c r="F199" s="366"/>
      <c r="G199" s="367"/>
      <c r="H199" s="367"/>
      <c r="I199" s="366"/>
      <c r="J199" s="367"/>
      <c r="K199" s="367"/>
      <c r="L199" s="367"/>
      <c r="M199" s="367"/>
      <c r="N199" s="367"/>
      <c r="O199" s="367"/>
      <c r="P199" s="367"/>
      <c r="Q199" s="367"/>
      <c r="R199" s="367"/>
      <c r="S199" s="367"/>
      <c r="T199" s="367"/>
      <c r="U199" s="367"/>
      <c r="V199" s="367"/>
      <c r="W199" s="367"/>
      <c r="X199" s="367"/>
      <c r="Y199" s="367"/>
      <c r="Z199" s="367"/>
    </row>
    <row r="200" spans="1:26" ht="19.5" customHeight="1">
      <c r="A200" s="366"/>
      <c r="B200" s="366"/>
      <c r="C200" s="366"/>
      <c r="D200" s="366"/>
      <c r="E200" s="366"/>
      <c r="F200" s="366"/>
      <c r="G200" s="367"/>
      <c r="H200" s="367"/>
      <c r="I200" s="366"/>
      <c r="J200" s="367"/>
      <c r="K200" s="367"/>
      <c r="L200" s="367"/>
      <c r="M200" s="367"/>
      <c r="N200" s="367"/>
      <c r="O200" s="367"/>
      <c r="P200" s="367"/>
      <c r="Q200" s="367"/>
      <c r="R200" s="367"/>
      <c r="S200" s="367"/>
      <c r="T200" s="367"/>
      <c r="U200" s="367"/>
      <c r="V200" s="367"/>
      <c r="W200" s="367"/>
      <c r="X200" s="367"/>
      <c r="Y200" s="367"/>
      <c r="Z200" s="367"/>
    </row>
    <row r="201" spans="1:26" ht="19.5" customHeight="1">
      <c r="A201" s="366"/>
      <c r="B201" s="366"/>
      <c r="C201" s="366"/>
      <c r="D201" s="366"/>
      <c r="E201" s="366"/>
      <c r="F201" s="366"/>
      <c r="G201" s="367"/>
      <c r="H201" s="367"/>
      <c r="I201" s="366"/>
      <c r="J201" s="367"/>
      <c r="K201" s="367"/>
      <c r="L201" s="367"/>
      <c r="M201" s="367"/>
      <c r="N201" s="367"/>
      <c r="O201" s="367"/>
      <c r="P201" s="367"/>
      <c r="Q201" s="367"/>
      <c r="R201" s="367"/>
      <c r="S201" s="367"/>
      <c r="T201" s="367"/>
      <c r="U201" s="367"/>
      <c r="V201" s="367"/>
      <c r="W201" s="367"/>
      <c r="X201" s="367"/>
      <c r="Y201" s="367"/>
      <c r="Z201" s="367"/>
    </row>
    <row r="202" spans="1:26" ht="19.5" customHeight="1">
      <c r="A202" s="366"/>
      <c r="B202" s="366"/>
      <c r="C202" s="366"/>
      <c r="D202" s="366"/>
      <c r="E202" s="366"/>
      <c r="F202" s="366"/>
      <c r="G202" s="367"/>
      <c r="H202" s="367"/>
      <c r="I202" s="366"/>
      <c r="J202" s="367"/>
      <c r="K202" s="367"/>
      <c r="L202" s="367"/>
      <c r="M202" s="367"/>
      <c r="N202" s="367"/>
      <c r="O202" s="367"/>
      <c r="P202" s="367"/>
      <c r="Q202" s="367"/>
      <c r="R202" s="367"/>
      <c r="S202" s="367"/>
      <c r="T202" s="367"/>
      <c r="U202" s="367"/>
      <c r="V202" s="367"/>
      <c r="W202" s="367"/>
      <c r="X202" s="367"/>
      <c r="Y202" s="367"/>
      <c r="Z202" s="367"/>
    </row>
    <row r="203" spans="1:26" ht="19.5" customHeight="1">
      <c r="A203" s="366"/>
      <c r="B203" s="366"/>
      <c r="C203" s="366"/>
      <c r="D203" s="366"/>
      <c r="E203" s="366"/>
      <c r="F203" s="366"/>
      <c r="G203" s="367"/>
      <c r="H203" s="367"/>
      <c r="I203" s="366"/>
      <c r="J203" s="367"/>
      <c r="K203" s="367"/>
      <c r="L203" s="367"/>
      <c r="M203" s="367"/>
      <c r="N203" s="367"/>
      <c r="O203" s="367"/>
      <c r="P203" s="367"/>
      <c r="Q203" s="367"/>
      <c r="R203" s="367"/>
      <c r="S203" s="367"/>
      <c r="T203" s="367"/>
      <c r="U203" s="367"/>
      <c r="V203" s="367"/>
      <c r="W203" s="367"/>
      <c r="X203" s="367"/>
      <c r="Y203" s="367"/>
      <c r="Z203" s="367"/>
    </row>
    <row r="204" spans="1:26" ht="19.5" customHeight="1">
      <c r="A204" s="366"/>
      <c r="B204" s="366"/>
      <c r="C204" s="366"/>
      <c r="D204" s="366"/>
      <c r="E204" s="366"/>
      <c r="F204" s="366"/>
      <c r="G204" s="367"/>
      <c r="H204" s="367"/>
      <c r="I204" s="366"/>
      <c r="J204" s="367"/>
      <c r="K204" s="367"/>
      <c r="L204" s="367"/>
      <c r="M204" s="367"/>
      <c r="N204" s="367"/>
      <c r="O204" s="367"/>
      <c r="P204" s="367"/>
      <c r="Q204" s="367"/>
      <c r="R204" s="367"/>
      <c r="S204" s="367"/>
      <c r="T204" s="367"/>
      <c r="U204" s="367"/>
      <c r="V204" s="367"/>
      <c r="W204" s="367"/>
      <c r="X204" s="367"/>
      <c r="Y204" s="367"/>
      <c r="Z204" s="367"/>
    </row>
    <row r="205" spans="1:26" ht="19.5" customHeight="1">
      <c r="A205" s="366"/>
      <c r="B205" s="366"/>
      <c r="C205" s="366"/>
      <c r="D205" s="366"/>
      <c r="E205" s="366"/>
      <c r="F205" s="366"/>
      <c r="G205" s="367"/>
      <c r="H205" s="367"/>
      <c r="I205" s="366"/>
      <c r="J205" s="367"/>
      <c r="K205" s="367"/>
      <c r="L205" s="367"/>
      <c r="M205" s="367"/>
      <c r="N205" s="367"/>
      <c r="O205" s="367"/>
      <c r="P205" s="367"/>
      <c r="Q205" s="367"/>
      <c r="R205" s="367"/>
      <c r="S205" s="367"/>
      <c r="T205" s="367"/>
      <c r="U205" s="367"/>
      <c r="V205" s="367"/>
      <c r="W205" s="367"/>
      <c r="X205" s="367"/>
      <c r="Y205" s="367"/>
      <c r="Z205" s="367"/>
    </row>
    <row r="206" spans="1:26" ht="19.5" customHeight="1">
      <c r="A206" s="366"/>
      <c r="B206" s="366"/>
      <c r="C206" s="366"/>
      <c r="D206" s="366"/>
      <c r="E206" s="366"/>
      <c r="F206" s="366"/>
      <c r="G206" s="367"/>
      <c r="H206" s="367"/>
      <c r="I206" s="366"/>
      <c r="J206" s="367"/>
      <c r="K206" s="367"/>
      <c r="L206" s="367"/>
      <c r="M206" s="367"/>
      <c r="N206" s="367"/>
      <c r="O206" s="367"/>
      <c r="P206" s="367"/>
      <c r="Q206" s="367"/>
      <c r="R206" s="367"/>
      <c r="S206" s="367"/>
      <c r="T206" s="367"/>
      <c r="U206" s="367"/>
      <c r="V206" s="367"/>
      <c r="W206" s="367"/>
      <c r="X206" s="367"/>
      <c r="Y206" s="367"/>
      <c r="Z206" s="367"/>
    </row>
    <row r="207" spans="1:26" ht="19.5" customHeight="1">
      <c r="A207" s="366"/>
      <c r="B207" s="366"/>
      <c r="C207" s="366"/>
      <c r="D207" s="366"/>
      <c r="E207" s="366"/>
      <c r="F207" s="366"/>
      <c r="G207" s="367"/>
      <c r="H207" s="367"/>
      <c r="I207" s="366"/>
      <c r="J207" s="367"/>
      <c r="K207" s="367"/>
      <c r="L207" s="367"/>
      <c r="M207" s="367"/>
      <c r="N207" s="367"/>
      <c r="O207" s="367"/>
      <c r="P207" s="367"/>
      <c r="Q207" s="367"/>
      <c r="R207" s="367"/>
      <c r="S207" s="367"/>
      <c r="T207" s="367"/>
      <c r="U207" s="367"/>
      <c r="V207" s="367"/>
      <c r="W207" s="367"/>
      <c r="X207" s="367"/>
      <c r="Y207" s="367"/>
      <c r="Z207" s="367"/>
    </row>
    <row r="208" spans="1:26" ht="19.5" customHeight="1">
      <c r="A208" s="366"/>
      <c r="B208" s="366"/>
      <c r="C208" s="366"/>
      <c r="D208" s="366"/>
      <c r="E208" s="366"/>
      <c r="F208" s="366"/>
      <c r="G208" s="367"/>
      <c r="H208" s="367"/>
      <c r="I208" s="366"/>
      <c r="J208" s="367"/>
      <c r="K208" s="367"/>
      <c r="L208" s="367"/>
      <c r="M208" s="367"/>
      <c r="N208" s="367"/>
      <c r="O208" s="367"/>
      <c r="P208" s="367"/>
      <c r="Q208" s="367"/>
      <c r="R208" s="367"/>
      <c r="S208" s="367"/>
      <c r="T208" s="367"/>
      <c r="U208" s="367"/>
      <c r="V208" s="367"/>
      <c r="W208" s="367"/>
      <c r="X208" s="367"/>
      <c r="Y208" s="367"/>
      <c r="Z208" s="367"/>
    </row>
    <row r="209" spans="1:26" ht="19.5" customHeight="1">
      <c r="A209" s="366"/>
      <c r="B209" s="366"/>
      <c r="C209" s="366"/>
      <c r="D209" s="366"/>
      <c r="E209" s="366"/>
      <c r="F209" s="366"/>
      <c r="G209" s="367"/>
      <c r="H209" s="367"/>
      <c r="I209" s="366"/>
      <c r="J209" s="367"/>
      <c r="K209" s="367"/>
      <c r="L209" s="367"/>
      <c r="M209" s="367"/>
      <c r="N209" s="367"/>
      <c r="O209" s="367"/>
      <c r="P209" s="367"/>
      <c r="Q209" s="367"/>
      <c r="R209" s="367"/>
      <c r="S209" s="367"/>
      <c r="T209" s="367"/>
      <c r="U209" s="367"/>
      <c r="V209" s="367"/>
      <c r="W209" s="367"/>
      <c r="X209" s="367"/>
      <c r="Y209" s="367"/>
      <c r="Z209" s="367"/>
    </row>
    <row r="210" spans="1:26" ht="19.5" customHeight="1">
      <c r="A210" s="366"/>
      <c r="B210" s="366"/>
      <c r="C210" s="366"/>
      <c r="D210" s="366"/>
      <c r="E210" s="366"/>
      <c r="F210" s="366"/>
      <c r="G210" s="367"/>
      <c r="H210" s="367"/>
      <c r="I210" s="366"/>
      <c r="J210" s="367"/>
      <c r="K210" s="367"/>
      <c r="L210" s="367"/>
      <c r="M210" s="367"/>
      <c r="N210" s="367"/>
      <c r="O210" s="367"/>
      <c r="P210" s="367"/>
      <c r="Q210" s="367"/>
      <c r="R210" s="367"/>
      <c r="S210" s="367"/>
      <c r="T210" s="367"/>
      <c r="U210" s="367"/>
      <c r="V210" s="367"/>
      <c r="W210" s="367"/>
      <c r="X210" s="367"/>
      <c r="Y210" s="367"/>
      <c r="Z210" s="367"/>
    </row>
    <row r="211" spans="1:26" ht="19.5" customHeight="1">
      <c r="A211" s="366"/>
      <c r="B211" s="366"/>
      <c r="C211" s="366"/>
      <c r="D211" s="366"/>
      <c r="E211" s="366"/>
      <c r="F211" s="366"/>
      <c r="G211" s="367"/>
      <c r="H211" s="367"/>
      <c r="I211" s="366"/>
      <c r="J211" s="367"/>
      <c r="K211" s="367"/>
      <c r="L211" s="367"/>
      <c r="M211" s="367"/>
      <c r="N211" s="367"/>
      <c r="O211" s="367"/>
      <c r="P211" s="367"/>
      <c r="Q211" s="367"/>
      <c r="R211" s="367"/>
      <c r="S211" s="367"/>
      <c r="T211" s="367"/>
      <c r="U211" s="367"/>
      <c r="V211" s="367"/>
      <c r="W211" s="367"/>
      <c r="X211" s="367"/>
      <c r="Y211" s="367"/>
      <c r="Z211" s="367"/>
    </row>
    <row r="212" spans="1:26" ht="19.5" customHeight="1">
      <c r="A212" s="366"/>
      <c r="B212" s="366"/>
      <c r="C212" s="366"/>
      <c r="D212" s="366"/>
      <c r="E212" s="366"/>
      <c r="F212" s="366"/>
      <c r="G212" s="367"/>
      <c r="H212" s="367"/>
      <c r="I212" s="366"/>
      <c r="J212" s="367"/>
      <c r="K212" s="367"/>
      <c r="L212" s="367"/>
      <c r="M212" s="367"/>
      <c r="N212" s="367"/>
      <c r="O212" s="367"/>
      <c r="P212" s="367"/>
      <c r="Q212" s="367"/>
      <c r="R212" s="367"/>
      <c r="S212" s="367"/>
      <c r="T212" s="367"/>
      <c r="U212" s="367"/>
      <c r="V212" s="367"/>
      <c r="W212" s="367"/>
      <c r="X212" s="367"/>
      <c r="Y212" s="367"/>
      <c r="Z212" s="367"/>
    </row>
    <row r="213" spans="1:26" ht="19.5" customHeight="1">
      <c r="A213" s="366"/>
      <c r="B213" s="366"/>
      <c r="C213" s="366"/>
      <c r="D213" s="366"/>
      <c r="E213" s="366"/>
      <c r="F213" s="366"/>
      <c r="G213" s="367"/>
      <c r="H213" s="367"/>
      <c r="I213" s="366"/>
      <c r="J213" s="367"/>
      <c r="K213" s="367"/>
      <c r="L213" s="367"/>
      <c r="M213" s="367"/>
      <c r="N213" s="367"/>
      <c r="O213" s="367"/>
      <c r="P213" s="367"/>
      <c r="Q213" s="367"/>
      <c r="R213" s="367"/>
      <c r="S213" s="367"/>
      <c r="T213" s="367"/>
      <c r="U213" s="367"/>
      <c r="V213" s="367"/>
      <c r="W213" s="367"/>
      <c r="X213" s="367"/>
      <c r="Y213" s="367"/>
      <c r="Z213" s="367"/>
    </row>
    <row r="214" spans="1:26" ht="19.5" customHeight="1">
      <c r="A214" s="366"/>
      <c r="B214" s="366"/>
      <c r="C214" s="366"/>
      <c r="D214" s="366"/>
      <c r="E214" s="366"/>
      <c r="F214" s="366"/>
      <c r="G214" s="367"/>
      <c r="H214" s="367"/>
      <c r="I214" s="366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367"/>
      <c r="Z214" s="367"/>
    </row>
    <row r="215" spans="1:26" ht="19.5" customHeight="1">
      <c r="A215" s="366"/>
      <c r="B215" s="366"/>
      <c r="C215" s="366"/>
      <c r="D215" s="366"/>
      <c r="E215" s="366"/>
      <c r="F215" s="366"/>
      <c r="G215" s="367"/>
      <c r="H215" s="367"/>
      <c r="I215" s="366"/>
      <c r="J215" s="367"/>
      <c r="K215" s="367"/>
      <c r="L215" s="367"/>
      <c r="M215" s="367"/>
      <c r="N215" s="367"/>
      <c r="O215" s="367"/>
      <c r="P215" s="367"/>
      <c r="Q215" s="367"/>
      <c r="R215" s="367"/>
      <c r="S215" s="367"/>
      <c r="T215" s="367"/>
      <c r="U215" s="367"/>
      <c r="V215" s="367"/>
      <c r="W215" s="367"/>
      <c r="X215" s="367"/>
      <c r="Y215" s="367"/>
      <c r="Z215" s="367"/>
    </row>
    <row r="216" spans="1:26" ht="19.5" customHeight="1">
      <c r="A216" s="366"/>
      <c r="B216" s="366"/>
      <c r="C216" s="366"/>
      <c r="D216" s="366"/>
      <c r="E216" s="366"/>
      <c r="F216" s="366"/>
      <c r="G216" s="367"/>
      <c r="H216" s="367"/>
      <c r="I216" s="366"/>
      <c r="J216" s="367"/>
      <c r="K216" s="367"/>
      <c r="L216" s="367"/>
      <c r="M216" s="367"/>
      <c r="N216" s="367"/>
      <c r="O216" s="367"/>
      <c r="P216" s="367"/>
      <c r="Q216" s="367"/>
      <c r="R216" s="367"/>
      <c r="S216" s="367"/>
      <c r="T216" s="367"/>
      <c r="U216" s="367"/>
      <c r="V216" s="367"/>
      <c r="W216" s="367"/>
      <c r="X216" s="367"/>
      <c r="Y216" s="367"/>
      <c r="Z216" s="367"/>
    </row>
    <row r="217" spans="1:26" ht="19.5" customHeight="1">
      <c r="A217" s="366"/>
      <c r="B217" s="366"/>
      <c r="C217" s="366"/>
      <c r="D217" s="366"/>
      <c r="E217" s="366"/>
      <c r="F217" s="366"/>
      <c r="G217" s="367"/>
      <c r="H217" s="367"/>
      <c r="I217" s="366"/>
      <c r="J217" s="367"/>
      <c r="K217" s="367"/>
      <c r="L217" s="367"/>
      <c r="M217" s="367"/>
      <c r="N217" s="367"/>
      <c r="O217" s="367"/>
      <c r="P217" s="367"/>
      <c r="Q217" s="367"/>
      <c r="R217" s="367"/>
      <c r="S217" s="367"/>
      <c r="T217" s="367"/>
      <c r="U217" s="367"/>
      <c r="V217" s="367"/>
      <c r="W217" s="367"/>
      <c r="X217" s="367"/>
      <c r="Y217" s="367"/>
      <c r="Z217" s="367"/>
    </row>
    <row r="218" spans="1:26" ht="19.5" customHeight="1">
      <c r="A218" s="366"/>
      <c r="B218" s="366"/>
      <c r="C218" s="366"/>
      <c r="D218" s="366"/>
      <c r="E218" s="366"/>
      <c r="F218" s="366"/>
      <c r="G218" s="367"/>
      <c r="H218" s="367"/>
      <c r="I218" s="366"/>
      <c r="J218" s="367"/>
      <c r="K218" s="367"/>
      <c r="L218" s="367"/>
      <c r="M218" s="367"/>
      <c r="N218" s="367"/>
      <c r="O218" s="367"/>
      <c r="P218" s="367"/>
      <c r="Q218" s="367"/>
      <c r="R218" s="367"/>
      <c r="S218" s="367"/>
      <c r="T218" s="367"/>
      <c r="U218" s="367"/>
      <c r="V218" s="367"/>
      <c r="W218" s="367"/>
      <c r="X218" s="367"/>
      <c r="Y218" s="367"/>
      <c r="Z218" s="367"/>
    </row>
    <row r="219" spans="1:26" ht="19.5" customHeight="1">
      <c r="A219" s="366"/>
      <c r="B219" s="366"/>
      <c r="C219" s="366"/>
      <c r="D219" s="366"/>
      <c r="E219" s="366"/>
      <c r="F219" s="366"/>
      <c r="G219" s="367"/>
      <c r="H219" s="367"/>
      <c r="I219" s="366"/>
      <c r="J219" s="367"/>
      <c r="K219" s="367"/>
      <c r="L219" s="367"/>
      <c r="M219" s="367"/>
      <c r="N219" s="367"/>
      <c r="O219" s="367"/>
      <c r="P219" s="367"/>
      <c r="Q219" s="367"/>
      <c r="R219" s="367"/>
      <c r="S219" s="367"/>
      <c r="T219" s="367"/>
      <c r="U219" s="367"/>
      <c r="V219" s="367"/>
      <c r="W219" s="367"/>
      <c r="X219" s="367"/>
      <c r="Y219" s="367"/>
      <c r="Z219" s="367"/>
    </row>
    <row r="220" spans="1:26" ht="19.5" customHeight="1">
      <c r="A220" s="366"/>
      <c r="B220" s="366"/>
      <c r="C220" s="366"/>
      <c r="D220" s="366"/>
      <c r="E220" s="366"/>
      <c r="F220" s="366"/>
      <c r="G220" s="367"/>
      <c r="H220" s="367"/>
      <c r="I220" s="366"/>
      <c r="J220" s="367"/>
      <c r="K220" s="367"/>
      <c r="L220" s="367"/>
      <c r="M220" s="367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7"/>
    </row>
    <row r="221" spans="1:26" ht="19.5" customHeight="1">
      <c r="A221" s="366"/>
      <c r="B221" s="366"/>
      <c r="C221" s="366"/>
      <c r="D221" s="366"/>
      <c r="E221" s="366"/>
      <c r="F221" s="366"/>
      <c r="G221" s="367"/>
      <c r="H221" s="367"/>
      <c r="I221" s="366"/>
      <c r="J221" s="367"/>
      <c r="K221" s="367"/>
      <c r="L221" s="367"/>
      <c r="M221" s="367"/>
      <c r="N221" s="367"/>
      <c r="O221" s="367"/>
      <c r="P221" s="367"/>
      <c r="Q221" s="367"/>
      <c r="R221" s="367"/>
      <c r="S221" s="367"/>
      <c r="T221" s="367"/>
      <c r="U221" s="367"/>
      <c r="V221" s="367"/>
      <c r="W221" s="367"/>
      <c r="X221" s="367"/>
      <c r="Y221" s="367"/>
      <c r="Z221" s="367"/>
    </row>
    <row r="222" spans="1:26" ht="19.5" customHeight="1">
      <c r="A222" s="366"/>
      <c r="B222" s="366"/>
      <c r="C222" s="366"/>
      <c r="D222" s="366"/>
      <c r="E222" s="366"/>
      <c r="F222" s="366"/>
      <c r="G222" s="367"/>
      <c r="H222" s="367"/>
      <c r="I222" s="366"/>
      <c r="J222" s="367"/>
      <c r="K222" s="367"/>
      <c r="L222" s="367"/>
      <c r="M222" s="367"/>
      <c r="N222" s="367"/>
      <c r="O222" s="367"/>
      <c r="P222" s="367"/>
      <c r="Q222" s="367"/>
      <c r="R222" s="367"/>
      <c r="S222" s="367"/>
      <c r="T222" s="367"/>
      <c r="U222" s="367"/>
      <c r="V222" s="367"/>
      <c r="W222" s="367"/>
      <c r="X222" s="367"/>
      <c r="Y222" s="367"/>
      <c r="Z222" s="367"/>
    </row>
    <row r="223" spans="1:26" ht="19.5" customHeight="1">
      <c r="A223" s="366"/>
      <c r="B223" s="366"/>
      <c r="C223" s="366"/>
      <c r="D223" s="366"/>
      <c r="E223" s="366"/>
      <c r="F223" s="366"/>
      <c r="G223" s="367"/>
      <c r="H223" s="367"/>
      <c r="I223" s="366"/>
      <c r="J223" s="367"/>
      <c r="K223" s="367"/>
      <c r="L223" s="367"/>
      <c r="M223" s="367"/>
      <c r="N223" s="367"/>
      <c r="O223" s="367"/>
      <c r="P223" s="367"/>
      <c r="Q223" s="367"/>
      <c r="R223" s="367"/>
      <c r="S223" s="367"/>
      <c r="T223" s="367"/>
      <c r="U223" s="367"/>
      <c r="V223" s="367"/>
      <c r="W223" s="367"/>
      <c r="X223" s="367"/>
      <c r="Y223" s="367"/>
      <c r="Z223" s="367"/>
    </row>
    <row r="224" spans="1:26" ht="19.5" customHeight="1">
      <c r="A224" s="366"/>
      <c r="B224" s="366"/>
      <c r="C224" s="366"/>
      <c r="D224" s="366"/>
      <c r="E224" s="366"/>
      <c r="F224" s="366"/>
      <c r="G224" s="367"/>
      <c r="H224" s="367"/>
      <c r="I224" s="366"/>
      <c r="J224" s="367"/>
      <c r="K224" s="367"/>
      <c r="L224" s="367"/>
      <c r="M224" s="367"/>
      <c r="N224" s="367"/>
      <c r="O224" s="367"/>
      <c r="P224" s="367"/>
      <c r="Q224" s="367"/>
      <c r="R224" s="367"/>
      <c r="S224" s="367"/>
      <c r="T224" s="367"/>
      <c r="U224" s="367"/>
      <c r="V224" s="367"/>
      <c r="W224" s="367"/>
      <c r="X224" s="367"/>
      <c r="Y224" s="367"/>
      <c r="Z224" s="367"/>
    </row>
    <row r="225" spans="1:26" ht="19.5" customHeight="1">
      <c r="A225" s="366"/>
      <c r="B225" s="366"/>
      <c r="C225" s="366"/>
      <c r="D225" s="366"/>
      <c r="E225" s="366"/>
      <c r="F225" s="366"/>
      <c r="G225" s="367"/>
      <c r="H225" s="367"/>
      <c r="I225" s="366"/>
      <c r="J225" s="367"/>
      <c r="K225" s="367"/>
      <c r="L225" s="367"/>
      <c r="M225" s="367"/>
      <c r="N225" s="367"/>
      <c r="O225" s="367"/>
      <c r="P225" s="367"/>
      <c r="Q225" s="367"/>
      <c r="R225" s="367"/>
      <c r="S225" s="367"/>
      <c r="T225" s="367"/>
      <c r="U225" s="367"/>
      <c r="V225" s="367"/>
      <c r="W225" s="367"/>
      <c r="X225" s="367"/>
      <c r="Y225" s="367"/>
      <c r="Z225" s="367"/>
    </row>
    <row r="226" spans="1:26" ht="19.5" customHeight="1">
      <c r="A226" s="366"/>
      <c r="B226" s="366"/>
      <c r="C226" s="366"/>
      <c r="D226" s="366"/>
      <c r="E226" s="366"/>
      <c r="F226" s="366"/>
      <c r="G226" s="367"/>
      <c r="H226" s="367"/>
      <c r="I226" s="366"/>
      <c r="J226" s="367"/>
      <c r="K226" s="367"/>
      <c r="L226" s="367"/>
      <c r="M226" s="367"/>
      <c r="N226" s="367"/>
      <c r="O226" s="367"/>
      <c r="P226" s="367"/>
      <c r="Q226" s="367"/>
      <c r="R226" s="367"/>
      <c r="S226" s="367"/>
      <c r="T226" s="367"/>
      <c r="U226" s="367"/>
      <c r="V226" s="367"/>
      <c r="W226" s="367"/>
      <c r="X226" s="367"/>
      <c r="Y226" s="367"/>
      <c r="Z226" s="367"/>
    </row>
    <row r="227" spans="1:26" ht="19.5" customHeight="1">
      <c r="A227" s="366"/>
      <c r="B227" s="366"/>
      <c r="C227" s="366"/>
      <c r="D227" s="366"/>
      <c r="E227" s="366"/>
      <c r="F227" s="366"/>
      <c r="G227" s="367"/>
      <c r="H227" s="367"/>
      <c r="I227" s="366"/>
      <c r="J227" s="367"/>
      <c r="K227" s="367"/>
      <c r="L227" s="367"/>
      <c r="M227" s="367"/>
      <c r="N227" s="367"/>
      <c r="O227" s="367"/>
      <c r="P227" s="367"/>
      <c r="Q227" s="367"/>
      <c r="R227" s="367"/>
      <c r="S227" s="367"/>
      <c r="T227" s="367"/>
      <c r="U227" s="367"/>
      <c r="V227" s="367"/>
      <c r="W227" s="367"/>
      <c r="X227" s="367"/>
      <c r="Y227" s="367"/>
      <c r="Z227" s="367"/>
    </row>
    <row r="228" spans="1:26" ht="19.5" customHeight="1">
      <c r="A228" s="366"/>
      <c r="B228" s="366"/>
      <c r="C228" s="366"/>
      <c r="D228" s="366"/>
      <c r="E228" s="366"/>
      <c r="F228" s="366"/>
      <c r="G228" s="367"/>
      <c r="H228" s="367"/>
      <c r="I228" s="366"/>
      <c r="J228" s="367"/>
      <c r="K228" s="367"/>
      <c r="L228" s="367"/>
      <c r="M228" s="367"/>
      <c r="N228" s="367"/>
      <c r="O228" s="367"/>
      <c r="P228" s="367"/>
      <c r="Q228" s="367"/>
      <c r="R228" s="367"/>
      <c r="S228" s="367"/>
      <c r="T228" s="367"/>
      <c r="U228" s="367"/>
      <c r="V228" s="367"/>
      <c r="W228" s="367"/>
      <c r="X228" s="367"/>
      <c r="Y228" s="367"/>
      <c r="Z228" s="367"/>
    </row>
    <row r="229" spans="1:26" ht="19.5" customHeight="1">
      <c r="A229" s="366"/>
      <c r="B229" s="366"/>
      <c r="C229" s="366"/>
      <c r="D229" s="366"/>
      <c r="E229" s="366"/>
      <c r="F229" s="366"/>
      <c r="G229" s="367"/>
      <c r="H229" s="367"/>
      <c r="I229" s="366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67"/>
      <c r="Z229" s="367"/>
    </row>
    <row r="230" spans="1:26" ht="19.5" customHeight="1">
      <c r="A230" s="366"/>
      <c r="B230" s="366"/>
      <c r="C230" s="366"/>
      <c r="D230" s="366"/>
      <c r="E230" s="366"/>
      <c r="F230" s="366"/>
      <c r="G230" s="367"/>
      <c r="H230" s="367"/>
      <c r="I230" s="366"/>
      <c r="J230" s="367"/>
      <c r="K230" s="367"/>
      <c r="L230" s="367"/>
      <c r="M230" s="367"/>
      <c r="N230" s="367"/>
      <c r="O230" s="367"/>
      <c r="P230" s="367"/>
      <c r="Q230" s="367"/>
      <c r="R230" s="367"/>
      <c r="S230" s="367"/>
      <c r="T230" s="367"/>
      <c r="U230" s="367"/>
      <c r="V230" s="367"/>
      <c r="W230" s="367"/>
      <c r="X230" s="367"/>
      <c r="Y230" s="367"/>
      <c r="Z230" s="367"/>
    </row>
    <row r="231" spans="1:26" ht="19.5" customHeight="1">
      <c r="A231" s="366"/>
      <c r="B231" s="366"/>
      <c r="C231" s="366"/>
      <c r="D231" s="366"/>
      <c r="E231" s="366"/>
      <c r="F231" s="366"/>
      <c r="G231" s="367"/>
      <c r="H231" s="367"/>
      <c r="I231" s="366"/>
      <c r="J231" s="367"/>
      <c r="K231" s="367"/>
      <c r="L231" s="367"/>
      <c r="M231" s="367"/>
      <c r="N231" s="367"/>
      <c r="O231" s="367"/>
      <c r="P231" s="367"/>
      <c r="Q231" s="367"/>
      <c r="R231" s="367"/>
      <c r="S231" s="367"/>
      <c r="T231" s="367"/>
      <c r="U231" s="367"/>
      <c r="V231" s="367"/>
      <c r="W231" s="367"/>
      <c r="X231" s="367"/>
      <c r="Y231" s="367"/>
      <c r="Z231" s="367"/>
    </row>
    <row r="232" spans="1:26" ht="19.5" customHeight="1">
      <c r="A232" s="366"/>
      <c r="B232" s="366"/>
      <c r="C232" s="366"/>
      <c r="D232" s="366"/>
      <c r="E232" s="366"/>
      <c r="F232" s="366"/>
      <c r="G232" s="367"/>
      <c r="H232" s="367"/>
      <c r="I232" s="366"/>
      <c r="J232" s="367"/>
      <c r="K232" s="367"/>
      <c r="L232" s="367"/>
      <c r="M232" s="367"/>
      <c r="N232" s="367"/>
      <c r="O232" s="367"/>
      <c r="P232" s="367"/>
      <c r="Q232" s="367"/>
      <c r="R232" s="367"/>
      <c r="S232" s="367"/>
      <c r="T232" s="367"/>
      <c r="U232" s="367"/>
      <c r="V232" s="367"/>
      <c r="W232" s="367"/>
      <c r="X232" s="367"/>
      <c r="Y232" s="367"/>
      <c r="Z232" s="367"/>
    </row>
    <row r="233" spans="1:26" ht="19.5" customHeight="1">
      <c r="A233" s="366"/>
      <c r="B233" s="366"/>
      <c r="C233" s="366"/>
      <c r="D233" s="366"/>
      <c r="E233" s="366"/>
      <c r="F233" s="366"/>
      <c r="G233" s="367"/>
      <c r="H233" s="367"/>
      <c r="I233" s="366"/>
      <c r="J233" s="367"/>
      <c r="K233" s="367"/>
      <c r="L233" s="367"/>
      <c r="M233" s="367"/>
      <c r="N233" s="367"/>
      <c r="O233" s="367"/>
      <c r="P233" s="367"/>
      <c r="Q233" s="367"/>
      <c r="R233" s="367"/>
      <c r="S233" s="367"/>
      <c r="T233" s="367"/>
      <c r="U233" s="367"/>
      <c r="V233" s="367"/>
      <c r="W233" s="367"/>
      <c r="X233" s="367"/>
      <c r="Y233" s="367"/>
      <c r="Z233" s="367"/>
    </row>
    <row r="234" spans="1:26" ht="19.5" customHeight="1">
      <c r="A234" s="366"/>
      <c r="B234" s="366"/>
      <c r="C234" s="366"/>
      <c r="D234" s="366"/>
      <c r="E234" s="366"/>
      <c r="F234" s="366"/>
      <c r="G234" s="367"/>
      <c r="H234" s="367"/>
      <c r="I234" s="366"/>
      <c r="J234" s="367"/>
      <c r="K234" s="367"/>
      <c r="L234" s="367"/>
      <c r="M234" s="367"/>
      <c r="N234" s="367"/>
      <c r="O234" s="367"/>
      <c r="P234" s="367"/>
      <c r="Q234" s="367"/>
      <c r="R234" s="367"/>
      <c r="S234" s="367"/>
      <c r="T234" s="367"/>
      <c r="U234" s="367"/>
      <c r="V234" s="367"/>
      <c r="W234" s="367"/>
      <c r="X234" s="367"/>
      <c r="Y234" s="367"/>
      <c r="Z234" s="367"/>
    </row>
    <row r="235" spans="1:26" ht="19.5" customHeight="1">
      <c r="A235" s="366"/>
      <c r="B235" s="366"/>
      <c r="C235" s="366"/>
      <c r="D235" s="366"/>
      <c r="E235" s="366"/>
      <c r="F235" s="366"/>
      <c r="G235" s="367"/>
      <c r="H235" s="367"/>
      <c r="I235" s="366"/>
      <c r="J235" s="367"/>
      <c r="K235" s="367"/>
      <c r="L235" s="367"/>
      <c r="M235" s="367"/>
      <c r="N235" s="367"/>
      <c r="O235" s="367"/>
      <c r="P235" s="367"/>
      <c r="Q235" s="367"/>
      <c r="R235" s="367"/>
      <c r="S235" s="367"/>
      <c r="T235" s="367"/>
      <c r="U235" s="367"/>
      <c r="V235" s="367"/>
      <c r="W235" s="367"/>
      <c r="X235" s="367"/>
      <c r="Y235" s="367"/>
      <c r="Z235" s="367"/>
    </row>
    <row r="236" spans="1:26" ht="19.5" customHeight="1">
      <c r="A236" s="366"/>
      <c r="B236" s="366"/>
      <c r="C236" s="366"/>
      <c r="D236" s="366"/>
      <c r="E236" s="366"/>
      <c r="F236" s="366"/>
      <c r="G236" s="367"/>
      <c r="H236" s="367"/>
      <c r="I236" s="366"/>
      <c r="J236" s="367"/>
      <c r="K236" s="367"/>
      <c r="L236" s="367"/>
      <c r="M236" s="367"/>
      <c r="N236" s="367"/>
      <c r="O236" s="367"/>
      <c r="P236" s="367"/>
      <c r="Q236" s="367"/>
      <c r="R236" s="367"/>
      <c r="S236" s="367"/>
      <c r="T236" s="367"/>
      <c r="U236" s="367"/>
      <c r="V236" s="367"/>
      <c r="W236" s="367"/>
      <c r="X236" s="367"/>
      <c r="Y236" s="367"/>
      <c r="Z236" s="367"/>
    </row>
    <row r="237" spans="1:26" ht="19.5" customHeight="1">
      <c r="A237" s="366"/>
      <c r="B237" s="366"/>
      <c r="C237" s="366"/>
      <c r="D237" s="366"/>
      <c r="E237" s="366"/>
      <c r="F237" s="366"/>
      <c r="G237" s="367"/>
      <c r="H237" s="367"/>
      <c r="I237" s="366"/>
      <c r="J237" s="367"/>
      <c r="K237" s="367"/>
      <c r="L237" s="367"/>
      <c r="M237" s="367"/>
      <c r="N237" s="367"/>
      <c r="O237" s="367"/>
      <c r="P237" s="367"/>
      <c r="Q237" s="367"/>
      <c r="R237" s="367"/>
      <c r="S237" s="367"/>
      <c r="T237" s="367"/>
      <c r="U237" s="367"/>
      <c r="V237" s="367"/>
      <c r="W237" s="367"/>
      <c r="X237" s="367"/>
      <c r="Y237" s="367"/>
      <c r="Z237" s="367"/>
    </row>
    <row r="238" spans="1:26" ht="19.5" customHeight="1">
      <c r="A238" s="366"/>
      <c r="B238" s="366"/>
      <c r="C238" s="366"/>
      <c r="D238" s="366"/>
      <c r="E238" s="366"/>
      <c r="F238" s="366"/>
      <c r="G238" s="367"/>
      <c r="H238" s="367"/>
      <c r="I238" s="366"/>
      <c r="J238" s="367"/>
      <c r="K238" s="367"/>
      <c r="L238" s="367"/>
      <c r="M238" s="367"/>
      <c r="N238" s="367"/>
      <c r="O238" s="367"/>
      <c r="P238" s="367"/>
      <c r="Q238" s="367"/>
      <c r="R238" s="367"/>
      <c r="S238" s="367"/>
      <c r="T238" s="367"/>
      <c r="U238" s="367"/>
      <c r="V238" s="367"/>
      <c r="W238" s="367"/>
      <c r="X238" s="367"/>
      <c r="Y238" s="367"/>
      <c r="Z238" s="367"/>
    </row>
    <row r="239" spans="1:26" ht="19.5" customHeight="1">
      <c r="A239" s="366"/>
      <c r="B239" s="366"/>
      <c r="C239" s="366"/>
      <c r="D239" s="366"/>
      <c r="E239" s="366"/>
      <c r="F239" s="366"/>
      <c r="G239" s="367"/>
      <c r="H239" s="367"/>
      <c r="I239" s="366"/>
      <c r="J239" s="367"/>
      <c r="K239" s="367"/>
      <c r="L239" s="367"/>
      <c r="M239" s="367"/>
      <c r="N239" s="367"/>
      <c r="O239" s="367"/>
      <c r="P239" s="367"/>
      <c r="Q239" s="367"/>
      <c r="R239" s="367"/>
      <c r="S239" s="367"/>
      <c r="T239" s="367"/>
      <c r="U239" s="367"/>
      <c r="V239" s="367"/>
      <c r="W239" s="367"/>
      <c r="X239" s="367"/>
      <c r="Y239" s="367"/>
      <c r="Z239" s="367"/>
    </row>
    <row r="240" spans="1:26" ht="19.5" customHeight="1">
      <c r="A240" s="366"/>
      <c r="B240" s="366"/>
      <c r="C240" s="366"/>
      <c r="D240" s="366"/>
      <c r="E240" s="366"/>
      <c r="F240" s="366"/>
      <c r="G240" s="367"/>
      <c r="H240" s="367"/>
      <c r="I240" s="366"/>
      <c r="J240" s="367"/>
      <c r="K240" s="367"/>
      <c r="L240" s="367"/>
      <c r="M240" s="367"/>
      <c r="N240" s="367"/>
      <c r="O240" s="367"/>
      <c r="P240" s="367"/>
      <c r="Q240" s="367"/>
      <c r="R240" s="367"/>
      <c r="S240" s="367"/>
      <c r="T240" s="367"/>
      <c r="U240" s="367"/>
      <c r="V240" s="367"/>
      <c r="W240" s="367"/>
      <c r="X240" s="367"/>
      <c r="Y240" s="367"/>
      <c r="Z240" s="367"/>
    </row>
    <row r="241" spans="1:26" ht="19.5" customHeight="1">
      <c r="A241" s="366"/>
      <c r="B241" s="366"/>
      <c r="C241" s="366"/>
      <c r="D241" s="366"/>
      <c r="E241" s="366"/>
      <c r="F241" s="366"/>
      <c r="G241" s="367"/>
      <c r="H241" s="367"/>
      <c r="I241" s="366"/>
      <c r="J241" s="367"/>
      <c r="K241" s="367"/>
      <c r="L241" s="367"/>
      <c r="M241" s="367"/>
      <c r="N241" s="367"/>
      <c r="O241" s="367"/>
      <c r="P241" s="367"/>
      <c r="Q241" s="367"/>
      <c r="R241" s="367"/>
      <c r="S241" s="367"/>
      <c r="T241" s="367"/>
      <c r="U241" s="367"/>
      <c r="V241" s="367"/>
      <c r="W241" s="367"/>
      <c r="X241" s="367"/>
      <c r="Y241" s="367"/>
      <c r="Z241" s="367"/>
    </row>
    <row r="242" spans="1:26" ht="19.5" customHeight="1">
      <c r="A242" s="366"/>
      <c r="B242" s="366"/>
      <c r="C242" s="366"/>
      <c r="D242" s="366"/>
      <c r="E242" s="366"/>
      <c r="F242" s="366"/>
      <c r="G242" s="367"/>
      <c r="H242" s="367"/>
      <c r="I242" s="366"/>
      <c r="J242" s="367"/>
      <c r="K242" s="367"/>
      <c r="L242" s="367"/>
      <c r="M242" s="367"/>
      <c r="N242" s="367"/>
      <c r="O242" s="367"/>
      <c r="P242" s="367"/>
      <c r="Q242" s="367"/>
      <c r="R242" s="367"/>
      <c r="S242" s="367"/>
      <c r="T242" s="367"/>
      <c r="U242" s="367"/>
      <c r="V242" s="367"/>
      <c r="W242" s="367"/>
      <c r="X242" s="367"/>
      <c r="Y242" s="367"/>
      <c r="Z242" s="367"/>
    </row>
    <row r="243" spans="1:26" ht="19.5" customHeight="1">
      <c r="A243" s="366"/>
      <c r="B243" s="366"/>
      <c r="C243" s="366"/>
      <c r="D243" s="366"/>
      <c r="E243" s="366"/>
      <c r="F243" s="366"/>
      <c r="G243" s="367"/>
      <c r="H243" s="367"/>
      <c r="I243" s="366"/>
      <c r="J243" s="367"/>
      <c r="K243" s="367"/>
      <c r="L243" s="367"/>
      <c r="M243" s="367"/>
      <c r="N243" s="367"/>
      <c r="O243" s="367"/>
      <c r="P243" s="367"/>
      <c r="Q243" s="367"/>
      <c r="R243" s="367"/>
      <c r="S243" s="367"/>
      <c r="T243" s="367"/>
      <c r="U243" s="367"/>
      <c r="V243" s="367"/>
      <c r="W243" s="367"/>
      <c r="X243" s="367"/>
      <c r="Y243" s="367"/>
      <c r="Z243" s="367"/>
    </row>
    <row r="244" spans="1:26" ht="19.5" customHeight="1">
      <c r="A244" s="366"/>
      <c r="B244" s="366"/>
      <c r="C244" s="366"/>
      <c r="D244" s="366"/>
      <c r="E244" s="366"/>
      <c r="F244" s="366"/>
      <c r="G244" s="367"/>
      <c r="H244" s="367"/>
      <c r="I244" s="366"/>
      <c r="J244" s="367"/>
      <c r="K244" s="367"/>
      <c r="L244" s="367"/>
      <c r="M244" s="367"/>
      <c r="N244" s="367"/>
      <c r="O244" s="367"/>
      <c r="P244" s="367"/>
      <c r="Q244" s="367"/>
      <c r="R244" s="367"/>
      <c r="S244" s="367"/>
      <c r="T244" s="367"/>
      <c r="U244" s="367"/>
      <c r="V244" s="367"/>
      <c r="W244" s="367"/>
      <c r="X244" s="367"/>
      <c r="Y244" s="367"/>
      <c r="Z244" s="367"/>
    </row>
    <row r="245" spans="1:26" ht="19.5" customHeight="1">
      <c r="A245" s="366"/>
      <c r="B245" s="366"/>
      <c r="C245" s="366"/>
      <c r="D245" s="366"/>
      <c r="E245" s="366"/>
      <c r="F245" s="366"/>
      <c r="G245" s="367"/>
      <c r="H245" s="367"/>
      <c r="I245" s="366"/>
      <c r="J245" s="367"/>
      <c r="K245" s="367"/>
      <c r="L245" s="367"/>
      <c r="M245" s="367"/>
      <c r="N245" s="367"/>
      <c r="O245" s="367"/>
      <c r="P245" s="367"/>
      <c r="Q245" s="367"/>
      <c r="R245" s="367"/>
      <c r="S245" s="367"/>
      <c r="T245" s="367"/>
      <c r="U245" s="367"/>
      <c r="V245" s="367"/>
      <c r="W245" s="367"/>
      <c r="X245" s="367"/>
      <c r="Y245" s="367"/>
      <c r="Z245" s="367"/>
    </row>
    <row r="246" spans="1:26" ht="19.5" customHeight="1">
      <c r="A246" s="366"/>
      <c r="B246" s="366"/>
      <c r="C246" s="366"/>
      <c r="D246" s="366"/>
      <c r="E246" s="366"/>
      <c r="F246" s="366"/>
      <c r="G246" s="367"/>
      <c r="H246" s="367"/>
      <c r="I246" s="366"/>
      <c r="J246" s="367"/>
      <c r="K246" s="367"/>
      <c r="L246" s="367"/>
      <c r="M246" s="367"/>
      <c r="N246" s="367"/>
      <c r="O246" s="367"/>
      <c r="P246" s="367"/>
      <c r="Q246" s="367"/>
      <c r="R246" s="367"/>
      <c r="S246" s="367"/>
      <c r="T246" s="367"/>
      <c r="U246" s="367"/>
      <c r="V246" s="367"/>
      <c r="W246" s="367"/>
      <c r="X246" s="367"/>
      <c r="Y246" s="367"/>
      <c r="Z246" s="367"/>
    </row>
    <row r="247" spans="1:26" ht="19.5" customHeight="1">
      <c r="A247" s="366"/>
      <c r="B247" s="366"/>
      <c r="C247" s="366"/>
      <c r="D247" s="366"/>
      <c r="E247" s="366"/>
      <c r="F247" s="366"/>
      <c r="G247" s="367"/>
      <c r="H247" s="367"/>
      <c r="I247" s="366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67"/>
      <c r="Z247" s="367"/>
    </row>
    <row r="248" spans="1:26" ht="19.5" customHeight="1">
      <c r="A248" s="366"/>
      <c r="B248" s="366"/>
      <c r="C248" s="366"/>
      <c r="D248" s="366"/>
      <c r="E248" s="366"/>
      <c r="F248" s="366"/>
      <c r="G248" s="367"/>
      <c r="H248" s="367"/>
      <c r="I248" s="366"/>
      <c r="J248" s="367"/>
      <c r="K248" s="367"/>
      <c r="L248" s="367"/>
      <c r="M248" s="367"/>
      <c r="N248" s="367"/>
      <c r="O248" s="367"/>
      <c r="P248" s="367"/>
      <c r="Q248" s="367"/>
      <c r="R248" s="367"/>
      <c r="S248" s="367"/>
      <c r="T248" s="367"/>
      <c r="U248" s="367"/>
      <c r="V248" s="367"/>
      <c r="W248" s="367"/>
      <c r="X248" s="367"/>
      <c r="Y248" s="367"/>
      <c r="Z248" s="367"/>
    </row>
    <row r="249" spans="1:26" ht="19.5" customHeight="1">
      <c r="A249" s="366"/>
      <c r="B249" s="366"/>
      <c r="C249" s="366"/>
      <c r="D249" s="366"/>
      <c r="E249" s="366"/>
      <c r="F249" s="366"/>
      <c r="G249" s="367"/>
      <c r="H249" s="367"/>
      <c r="I249" s="366"/>
      <c r="J249" s="367"/>
      <c r="K249" s="367"/>
      <c r="L249" s="367"/>
      <c r="M249" s="367"/>
      <c r="N249" s="367"/>
      <c r="O249" s="367"/>
      <c r="P249" s="367"/>
      <c r="Q249" s="367"/>
      <c r="R249" s="367"/>
      <c r="S249" s="367"/>
      <c r="T249" s="367"/>
      <c r="U249" s="367"/>
      <c r="V249" s="367"/>
      <c r="W249" s="367"/>
      <c r="X249" s="367"/>
      <c r="Y249" s="367"/>
      <c r="Z249" s="367"/>
    </row>
    <row r="250" spans="1:26" ht="19.5" customHeight="1">
      <c r="A250" s="366"/>
      <c r="B250" s="366"/>
      <c r="C250" s="366"/>
      <c r="D250" s="366"/>
      <c r="E250" s="366"/>
      <c r="F250" s="366"/>
      <c r="G250" s="367"/>
      <c r="H250" s="367"/>
      <c r="I250" s="366"/>
      <c r="J250" s="367"/>
      <c r="K250" s="367"/>
      <c r="L250" s="367"/>
      <c r="M250" s="367"/>
      <c r="N250" s="367"/>
      <c r="O250" s="367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</row>
    <row r="251" spans="1:26" ht="19.5" customHeight="1">
      <c r="A251" s="366"/>
      <c r="B251" s="366"/>
      <c r="C251" s="366"/>
      <c r="D251" s="366"/>
      <c r="E251" s="366"/>
      <c r="F251" s="366"/>
      <c r="G251" s="367"/>
      <c r="H251" s="367"/>
      <c r="I251" s="366"/>
      <c r="J251" s="367"/>
      <c r="K251" s="367"/>
      <c r="L251" s="367"/>
      <c r="M251" s="367"/>
      <c r="N251" s="367"/>
      <c r="O251" s="367"/>
      <c r="P251" s="367"/>
      <c r="Q251" s="367"/>
      <c r="R251" s="367"/>
      <c r="S251" s="367"/>
      <c r="T251" s="367"/>
      <c r="U251" s="367"/>
      <c r="V251" s="367"/>
      <c r="W251" s="367"/>
      <c r="X251" s="367"/>
      <c r="Y251" s="367"/>
      <c r="Z251" s="367"/>
    </row>
    <row r="252" spans="1:26" ht="19.5" customHeight="1">
      <c r="A252" s="366"/>
      <c r="B252" s="366"/>
      <c r="C252" s="366"/>
      <c r="D252" s="366"/>
      <c r="E252" s="366"/>
      <c r="F252" s="366"/>
      <c r="G252" s="367"/>
      <c r="H252" s="367"/>
      <c r="I252" s="366"/>
      <c r="J252" s="367"/>
      <c r="K252" s="367"/>
      <c r="L252" s="367"/>
      <c r="M252" s="367"/>
      <c r="N252" s="367"/>
      <c r="O252" s="367"/>
      <c r="P252" s="367"/>
      <c r="Q252" s="367"/>
      <c r="R252" s="367"/>
      <c r="S252" s="367"/>
      <c r="T252" s="367"/>
      <c r="U252" s="367"/>
      <c r="V252" s="367"/>
      <c r="W252" s="367"/>
      <c r="X252" s="367"/>
      <c r="Y252" s="367"/>
      <c r="Z252" s="367"/>
    </row>
    <row r="253" spans="1:26" ht="19.5" customHeight="1">
      <c r="A253" s="366"/>
      <c r="B253" s="366"/>
      <c r="C253" s="366"/>
      <c r="D253" s="366"/>
      <c r="E253" s="366"/>
      <c r="F253" s="366"/>
      <c r="G253" s="367"/>
      <c r="H253" s="367"/>
      <c r="I253" s="366"/>
      <c r="J253" s="367"/>
      <c r="K253" s="367"/>
      <c r="L253" s="367"/>
      <c r="M253" s="367"/>
      <c r="N253" s="367"/>
      <c r="O253" s="367"/>
      <c r="P253" s="367"/>
      <c r="Q253" s="367"/>
      <c r="R253" s="367"/>
      <c r="S253" s="367"/>
      <c r="T253" s="367"/>
      <c r="U253" s="367"/>
      <c r="V253" s="367"/>
      <c r="W253" s="367"/>
      <c r="X253" s="367"/>
      <c r="Y253" s="367"/>
      <c r="Z253" s="367"/>
    </row>
    <row r="254" spans="1:26" ht="19.5" customHeight="1">
      <c r="A254" s="366"/>
      <c r="B254" s="366"/>
      <c r="C254" s="366"/>
      <c r="D254" s="366"/>
      <c r="E254" s="366"/>
      <c r="F254" s="366"/>
      <c r="G254" s="367"/>
      <c r="H254" s="367"/>
      <c r="I254" s="366"/>
      <c r="J254" s="367"/>
      <c r="K254" s="367"/>
      <c r="L254" s="367"/>
      <c r="M254" s="367"/>
      <c r="N254" s="367"/>
      <c r="O254" s="367"/>
      <c r="P254" s="367"/>
      <c r="Q254" s="367"/>
      <c r="R254" s="367"/>
      <c r="S254" s="367"/>
      <c r="T254" s="367"/>
      <c r="U254" s="367"/>
      <c r="V254" s="367"/>
      <c r="W254" s="367"/>
      <c r="X254" s="367"/>
      <c r="Y254" s="367"/>
      <c r="Z254" s="367"/>
    </row>
    <row r="255" spans="1:26" ht="19.5" customHeight="1">
      <c r="A255" s="366"/>
      <c r="B255" s="366"/>
      <c r="C255" s="366"/>
      <c r="D255" s="366"/>
      <c r="E255" s="366"/>
      <c r="F255" s="366"/>
      <c r="G255" s="367"/>
      <c r="H255" s="367"/>
      <c r="I255" s="366"/>
      <c r="J255" s="367"/>
      <c r="K255" s="367"/>
      <c r="L255" s="367"/>
      <c r="M255" s="367"/>
      <c r="N255" s="367"/>
      <c r="O255" s="367"/>
      <c r="P255" s="367"/>
      <c r="Q255" s="367"/>
      <c r="R255" s="367"/>
      <c r="S255" s="367"/>
      <c r="T255" s="367"/>
      <c r="U255" s="367"/>
      <c r="V255" s="367"/>
      <c r="W255" s="367"/>
      <c r="X255" s="367"/>
      <c r="Y255" s="367"/>
      <c r="Z255" s="367"/>
    </row>
    <row r="256" spans="1:26" ht="19.5" customHeight="1">
      <c r="A256" s="366"/>
      <c r="B256" s="366"/>
      <c r="C256" s="366"/>
      <c r="D256" s="366"/>
      <c r="E256" s="366"/>
      <c r="F256" s="366"/>
      <c r="G256" s="367"/>
      <c r="H256" s="367"/>
      <c r="I256" s="366"/>
      <c r="J256" s="367"/>
      <c r="K256" s="367"/>
      <c r="L256" s="367"/>
      <c r="M256" s="367"/>
      <c r="N256" s="367"/>
      <c r="O256" s="367"/>
      <c r="P256" s="367"/>
      <c r="Q256" s="367"/>
      <c r="R256" s="367"/>
      <c r="S256" s="367"/>
      <c r="T256" s="367"/>
      <c r="U256" s="367"/>
      <c r="V256" s="367"/>
      <c r="W256" s="367"/>
      <c r="X256" s="367"/>
      <c r="Y256" s="367"/>
      <c r="Z256" s="367"/>
    </row>
    <row r="257" spans="1:26" ht="19.5" customHeight="1">
      <c r="A257" s="366"/>
      <c r="B257" s="366"/>
      <c r="C257" s="366"/>
      <c r="D257" s="366"/>
      <c r="E257" s="366"/>
      <c r="F257" s="366"/>
      <c r="G257" s="367"/>
      <c r="H257" s="367"/>
      <c r="I257" s="366"/>
      <c r="J257" s="367"/>
      <c r="K257" s="367"/>
      <c r="L257" s="367"/>
      <c r="M257" s="367"/>
      <c r="N257" s="367"/>
      <c r="O257" s="367"/>
      <c r="P257" s="367"/>
      <c r="Q257" s="367"/>
      <c r="R257" s="367"/>
      <c r="S257" s="367"/>
      <c r="T257" s="367"/>
      <c r="U257" s="367"/>
      <c r="V257" s="367"/>
      <c r="W257" s="367"/>
      <c r="X257" s="367"/>
      <c r="Y257" s="367"/>
      <c r="Z257" s="367"/>
    </row>
    <row r="258" spans="1:26" ht="19.5" customHeight="1">
      <c r="A258" s="366"/>
      <c r="B258" s="366"/>
      <c r="C258" s="366"/>
      <c r="D258" s="366"/>
      <c r="E258" s="366"/>
      <c r="F258" s="366"/>
      <c r="G258" s="367"/>
      <c r="H258" s="367"/>
      <c r="I258" s="366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67"/>
      <c r="Z258" s="367"/>
    </row>
    <row r="259" spans="1:26" ht="19.5" customHeight="1">
      <c r="A259" s="366"/>
      <c r="B259" s="366"/>
      <c r="C259" s="366"/>
      <c r="D259" s="366"/>
      <c r="E259" s="366"/>
      <c r="F259" s="366"/>
      <c r="G259" s="367"/>
      <c r="H259" s="367"/>
      <c r="I259" s="366"/>
      <c r="J259" s="367"/>
      <c r="K259" s="367"/>
      <c r="L259" s="367"/>
      <c r="M259" s="367"/>
      <c r="N259" s="367"/>
      <c r="O259" s="367"/>
      <c r="P259" s="367"/>
      <c r="Q259" s="367"/>
      <c r="R259" s="367"/>
      <c r="S259" s="367"/>
      <c r="T259" s="367"/>
      <c r="U259" s="367"/>
      <c r="V259" s="367"/>
      <c r="W259" s="367"/>
      <c r="X259" s="367"/>
      <c r="Y259" s="367"/>
      <c r="Z259" s="367"/>
    </row>
    <row r="260" spans="1:26" ht="19.5" customHeight="1">
      <c r="A260" s="366"/>
      <c r="B260" s="366"/>
      <c r="C260" s="366"/>
      <c r="D260" s="366"/>
      <c r="E260" s="366"/>
      <c r="F260" s="366"/>
      <c r="G260" s="367"/>
      <c r="H260" s="367"/>
      <c r="I260" s="366"/>
      <c r="J260" s="367"/>
      <c r="K260" s="367"/>
      <c r="L260" s="367"/>
      <c r="M260" s="367"/>
      <c r="N260" s="367"/>
      <c r="O260" s="367"/>
      <c r="P260" s="367"/>
      <c r="Q260" s="367"/>
      <c r="R260" s="367"/>
      <c r="S260" s="367"/>
      <c r="T260" s="367"/>
      <c r="U260" s="367"/>
      <c r="V260" s="367"/>
      <c r="W260" s="367"/>
      <c r="X260" s="367"/>
      <c r="Y260" s="367"/>
      <c r="Z260" s="367"/>
    </row>
    <row r="261" spans="1:26" ht="19.5" customHeight="1">
      <c r="A261" s="366"/>
      <c r="B261" s="366"/>
      <c r="C261" s="366"/>
      <c r="D261" s="366"/>
      <c r="E261" s="366"/>
      <c r="F261" s="366"/>
      <c r="G261" s="367"/>
      <c r="H261" s="367"/>
      <c r="I261" s="366"/>
      <c r="J261" s="367"/>
      <c r="K261" s="367"/>
      <c r="L261" s="367"/>
      <c r="M261" s="367"/>
      <c r="N261" s="367"/>
      <c r="O261" s="367"/>
      <c r="P261" s="367"/>
      <c r="Q261" s="367"/>
      <c r="R261" s="367"/>
      <c r="S261" s="367"/>
      <c r="T261" s="367"/>
      <c r="U261" s="367"/>
      <c r="V261" s="367"/>
      <c r="W261" s="367"/>
      <c r="X261" s="367"/>
      <c r="Y261" s="367"/>
      <c r="Z261" s="367"/>
    </row>
    <row r="262" spans="1:26" ht="19.5" customHeight="1">
      <c r="A262" s="366"/>
      <c r="B262" s="366"/>
      <c r="C262" s="366"/>
      <c r="D262" s="366"/>
      <c r="E262" s="366"/>
      <c r="F262" s="366"/>
      <c r="G262" s="367"/>
      <c r="H262" s="367"/>
      <c r="I262" s="366"/>
      <c r="J262" s="367"/>
      <c r="K262" s="367"/>
      <c r="L262" s="367"/>
      <c r="M262" s="367"/>
      <c r="N262" s="367"/>
      <c r="O262" s="367"/>
      <c r="P262" s="367"/>
      <c r="Q262" s="367"/>
      <c r="R262" s="367"/>
      <c r="S262" s="367"/>
      <c r="T262" s="367"/>
      <c r="U262" s="367"/>
      <c r="V262" s="367"/>
      <c r="W262" s="367"/>
      <c r="X262" s="367"/>
      <c r="Y262" s="367"/>
      <c r="Z262" s="367"/>
    </row>
    <row r="263" spans="1:26" ht="19.5" customHeight="1">
      <c r="A263" s="366"/>
      <c r="B263" s="366"/>
      <c r="C263" s="366"/>
      <c r="D263" s="366"/>
      <c r="E263" s="366"/>
      <c r="F263" s="366"/>
      <c r="G263" s="367"/>
      <c r="H263" s="367"/>
      <c r="I263" s="366"/>
      <c r="J263" s="367"/>
      <c r="K263" s="367"/>
      <c r="L263" s="367"/>
      <c r="M263" s="367"/>
      <c r="N263" s="367"/>
      <c r="O263" s="367"/>
      <c r="P263" s="367"/>
      <c r="Q263" s="367"/>
      <c r="R263" s="367"/>
      <c r="S263" s="367"/>
      <c r="T263" s="367"/>
      <c r="U263" s="367"/>
      <c r="V263" s="367"/>
      <c r="W263" s="367"/>
      <c r="X263" s="367"/>
      <c r="Y263" s="367"/>
      <c r="Z263" s="367"/>
    </row>
    <row r="264" spans="1:26" ht="19.5" customHeight="1">
      <c r="A264" s="366"/>
      <c r="B264" s="366"/>
      <c r="C264" s="366"/>
      <c r="D264" s="366"/>
      <c r="E264" s="366"/>
      <c r="F264" s="366"/>
      <c r="G264" s="367"/>
      <c r="H264" s="367"/>
      <c r="I264" s="366"/>
      <c r="J264" s="367"/>
      <c r="K264" s="367"/>
      <c r="L264" s="367"/>
      <c r="M264" s="367"/>
      <c r="N264" s="367"/>
      <c r="O264" s="367"/>
      <c r="P264" s="367"/>
      <c r="Q264" s="367"/>
      <c r="R264" s="367"/>
      <c r="S264" s="367"/>
      <c r="T264" s="367"/>
      <c r="U264" s="367"/>
      <c r="V264" s="367"/>
      <c r="W264" s="367"/>
      <c r="X264" s="367"/>
      <c r="Y264" s="367"/>
      <c r="Z264" s="367"/>
    </row>
    <row r="265" spans="1:26" ht="19.5" customHeight="1">
      <c r="A265" s="366"/>
      <c r="B265" s="366"/>
      <c r="C265" s="366"/>
      <c r="D265" s="366"/>
      <c r="E265" s="366"/>
      <c r="F265" s="366"/>
      <c r="G265" s="367"/>
      <c r="H265" s="367"/>
      <c r="I265" s="366"/>
      <c r="J265" s="367"/>
      <c r="K265" s="367"/>
      <c r="L265" s="367"/>
      <c r="M265" s="367"/>
      <c r="N265" s="367"/>
      <c r="O265" s="367"/>
      <c r="P265" s="367"/>
      <c r="Q265" s="367"/>
      <c r="R265" s="367"/>
      <c r="S265" s="367"/>
      <c r="T265" s="367"/>
      <c r="U265" s="367"/>
      <c r="V265" s="367"/>
      <c r="W265" s="367"/>
      <c r="X265" s="367"/>
      <c r="Y265" s="367"/>
      <c r="Z265" s="367"/>
    </row>
    <row r="266" spans="1:26" ht="19.5" customHeight="1">
      <c r="A266" s="366"/>
      <c r="B266" s="366"/>
      <c r="C266" s="366"/>
      <c r="D266" s="366"/>
      <c r="E266" s="366"/>
      <c r="F266" s="366"/>
      <c r="G266" s="367"/>
      <c r="H266" s="367"/>
      <c r="I266" s="366"/>
      <c r="J266" s="367"/>
      <c r="K266" s="367"/>
      <c r="L266" s="367"/>
      <c r="M266" s="367"/>
      <c r="N266" s="367"/>
      <c r="O266" s="367"/>
      <c r="P266" s="367"/>
      <c r="Q266" s="367"/>
      <c r="R266" s="367"/>
      <c r="S266" s="367"/>
      <c r="T266" s="367"/>
      <c r="U266" s="367"/>
      <c r="V266" s="367"/>
      <c r="W266" s="367"/>
      <c r="X266" s="367"/>
      <c r="Y266" s="367"/>
      <c r="Z266" s="367"/>
    </row>
    <row r="267" spans="1:26" ht="19.5" customHeight="1">
      <c r="A267" s="366"/>
      <c r="B267" s="366"/>
      <c r="C267" s="366"/>
      <c r="D267" s="366"/>
      <c r="E267" s="366"/>
      <c r="F267" s="366"/>
      <c r="G267" s="367"/>
      <c r="H267" s="367"/>
      <c r="I267" s="366"/>
      <c r="J267" s="367"/>
      <c r="K267" s="367"/>
      <c r="L267" s="367"/>
      <c r="M267" s="367"/>
      <c r="N267" s="367"/>
      <c r="O267" s="367"/>
      <c r="P267" s="367"/>
      <c r="Q267" s="367"/>
      <c r="R267" s="367"/>
      <c r="S267" s="367"/>
      <c r="T267" s="367"/>
      <c r="U267" s="367"/>
      <c r="V267" s="367"/>
      <c r="W267" s="367"/>
      <c r="X267" s="367"/>
      <c r="Y267" s="367"/>
      <c r="Z267" s="367"/>
    </row>
    <row r="268" spans="1:26" ht="19.5" customHeight="1">
      <c r="A268" s="366"/>
      <c r="B268" s="366"/>
      <c r="C268" s="366"/>
      <c r="D268" s="366"/>
      <c r="E268" s="366"/>
      <c r="F268" s="366"/>
      <c r="G268" s="367"/>
      <c r="H268" s="367"/>
      <c r="I268" s="366"/>
      <c r="J268" s="367"/>
      <c r="K268" s="367"/>
      <c r="L268" s="367"/>
      <c r="M268" s="367"/>
      <c r="N268" s="367"/>
      <c r="O268" s="367"/>
      <c r="P268" s="367"/>
      <c r="Q268" s="367"/>
      <c r="R268" s="367"/>
      <c r="S268" s="367"/>
      <c r="T268" s="367"/>
      <c r="U268" s="367"/>
      <c r="V268" s="367"/>
      <c r="W268" s="367"/>
      <c r="X268" s="367"/>
      <c r="Y268" s="367"/>
      <c r="Z268" s="367"/>
    </row>
    <row r="269" spans="1:26" ht="19.5" customHeight="1">
      <c r="A269" s="366"/>
      <c r="B269" s="366"/>
      <c r="C269" s="366"/>
      <c r="D269" s="366"/>
      <c r="E269" s="366"/>
      <c r="F269" s="366"/>
      <c r="G269" s="367"/>
      <c r="H269" s="367"/>
      <c r="I269" s="366"/>
      <c r="J269" s="367"/>
      <c r="K269" s="367"/>
      <c r="L269" s="367"/>
      <c r="M269" s="367"/>
      <c r="N269" s="367"/>
      <c r="O269" s="367"/>
      <c r="P269" s="367"/>
      <c r="Q269" s="367"/>
      <c r="R269" s="367"/>
      <c r="S269" s="367"/>
      <c r="T269" s="367"/>
      <c r="U269" s="367"/>
      <c r="V269" s="367"/>
      <c r="W269" s="367"/>
      <c r="X269" s="367"/>
      <c r="Y269" s="367"/>
      <c r="Z269" s="367"/>
    </row>
    <row r="270" spans="1:26" ht="19.5" customHeight="1">
      <c r="A270" s="366"/>
      <c r="B270" s="366"/>
      <c r="C270" s="366"/>
      <c r="D270" s="366"/>
      <c r="E270" s="366"/>
      <c r="F270" s="366"/>
      <c r="G270" s="367"/>
      <c r="H270" s="367"/>
      <c r="I270" s="366"/>
      <c r="J270" s="367"/>
      <c r="K270" s="367"/>
      <c r="L270" s="367"/>
      <c r="M270" s="367"/>
      <c r="N270" s="367"/>
      <c r="O270" s="367"/>
      <c r="P270" s="367"/>
      <c r="Q270" s="367"/>
      <c r="R270" s="367"/>
      <c r="S270" s="367"/>
      <c r="T270" s="367"/>
      <c r="U270" s="367"/>
      <c r="V270" s="367"/>
      <c r="W270" s="367"/>
      <c r="X270" s="367"/>
      <c r="Y270" s="367"/>
      <c r="Z270" s="367"/>
    </row>
    <row r="271" spans="1:26" ht="19.5" customHeight="1">
      <c r="A271" s="366"/>
      <c r="B271" s="366"/>
      <c r="C271" s="366"/>
      <c r="D271" s="366"/>
      <c r="E271" s="366"/>
      <c r="F271" s="366"/>
      <c r="G271" s="367"/>
      <c r="H271" s="367"/>
      <c r="I271" s="366"/>
      <c r="J271" s="367"/>
      <c r="K271" s="367"/>
      <c r="L271" s="367"/>
      <c r="M271" s="367"/>
      <c r="N271" s="367"/>
      <c r="O271" s="367"/>
      <c r="P271" s="367"/>
      <c r="Q271" s="367"/>
      <c r="R271" s="367"/>
      <c r="S271" s="367"/>
      <c r="T271" s="367"/>
      <c r="U271" s="367"/>
      <c r="V271" s="367"/>
      <c r="W271" s="367"/>
      <c r="X271" s="367"/>
      <c r="Y271" s="367"/>
      <c r="Z271" s="367"/>
    </row>
    <row r="272" spans="1:26" ht="19.5" customHeight="1">
      <c r="A272" s="366"/>
      <c r="B272" s="366"/>
      <c r="C272" s="366"/>
      <c r="D272" s="366"/>
      <c r="E272" s="366"/>
      <c r="F272" s="366"/>
      <c r="G272" s="367"/>
      <c r="H272" s="367"/>
      <c r="I272" s="366"/>
      <c r="J272" s="367"/>
      <c r="K272" s="367"/>
      <c r="L272" s="367"/>
      <c r="M272" s="367"/>
      <c r="N272" s="367"/>
      <c r="O272" s="367"/>
      <c r="P272" s="367"/>
      <c r="Q272" s="367"/>
      <c r="R272" s="367"/>
      <c r="S272" s="367"/>
      <c r="T272" s="367"/>
      <c r="U272" s="367"/>
      <c r="V272" s="367"/>
      <c r="W272" s="367"/>
      <c r="X272" s="367"/>
      <c r="Y272" s="367"/>
      <c r="Z272" s="367"/>
    </row>
    <row r="273" spans="1:26" ht="19.5" customHeight="1">
      <c r="A273" s="366"/>
      <c r="B273" s="366"/>
      <c r="C273" s="366"/>
      <c r="D273" s="366"/>
      <c r="E273" s="366"/>
      <c r="F273" s="366"/>
      <c r="G273" s="367"/>
      <c r="H273" s="367"/>
      <c r="I273" s="366"/>
      <c r="J273" s="367"/>
      <c r="K273" s="367"/>
      <c r="L273" s="367"/>
      <c r="M273" s="367"/>
      <c r="N273" s="367"/>
      <c r="O273" s="367"/>
      <c r="P273" s="367"/>
      <c r="Q273" s="367"/>
      <c r="R273" s="367"/>
      <c r="S273" s="367"/>
      <c r="T273" s="367"/>
      <c r="U273" s="367"/>
      <c r="V273" s="367"/>
      <c r="W273" s="367"/>
      <c r="X273" s="367"/>
      <c r="Y273" s="367"/>
      <c r="Z273" s="367"/>
    </row>
    <row r="274" spans="1:26" ht="19.5" customHeight="1">
      <c r="A274" s="366"/>
      <c r="B274" s="366"/>
      <c r="C274" s="366"/>
      <c r="D274" s="366"/>
      <c r="E274" s="366"/>
      <c r="F274" s="366"/>
      <c r="G274" s="367"/>
      <c r="H274" s="367"/>
      <c r="I274" s="366"/>
      <c r="J274" s="367"/>
      <c r="K274" s="367"/>
      <c r="L274" s="367"/>
      <c r="M274" s="367"/>
      <c r="N274" s="367"/>
      <c r="O274" s="367"/>
      <c r="P274" s="367"/>
      <c r="Q274" s="367"/>
      <c r="R274" s="367"/>
      <c r="S274" s="367"/>
      <c r="T274" s="367"/>
      <c r="U274" s="367"/>
      <c r="V274" s="367"/>
      <c r="W274" s="367"/>
      <c r="X274" s="367"/>
      <c r="Y274" s="367"/>
      <c r="Z274" s="367"/>
    </row>
    <row r="275" spans="1:26" ht="19.5" customHeight="1">
      <c r="A275" s="366"/>
      <c r="B275" s="366"/>
      <c r="C275" s="366"/>
      <c r="D275" s="366"/>
      <c r="E275" s="366"/>
      <c r="F275" s="366"/>
      <c r="G275" s="367"/>
      <c r="H275" s="367"/>
      <c r="I275" s="366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367"/>
      <c r="Z275" s="367"/>
    </row>
    <row r="276" spans="1:26" ht="19.5" customHeight="1">
      <c r="A276" s="366"/>
      <c r="B276" s="366"/>
      <c r="C276" s="366"/>
      <c r="D276" s="366"/>
      <c r="E276" s="366"/>
      <c r="F276" s="366"/>
      <c r="G276" s="367"/>
      <c r="H276" s="367"/>
      <c r="I276" s="366"/>
      <c r="J276" s="367"/>
      <c r="K276" s="367"/>
      <c r="L276" s="367"/>
      <c r="M276" s="367"/>
      <c r="N276" s="367"/>
      <c r="O276" s="367"/>
      <c r="P276" s="367"/>
      <c r="Q276" s="367"/>
      <c r="R276" s="367"/>
      <c r="S276" s="367"/>
      <c r="T276" s="367"/>
      <c r="U276" s="367"/>
      <c r="V276" s="367"/>
      <c r="W276" s="367"/>
      <c r="X276" s="367"/>
      <c r="Y276" s="367"/>
      <c r="Z276" s="367"/>
    </row>
    <row r="277" spans="1:26" ht="19.5" customHeight="1">
      <c r="A277" s="366"/>
      <c r="B277" s="366"/>
      <c r="C277" s="366"/>
      <c r="D277" s="366"/>
      <c r="E277" s="366"/>
      <c r="F277" s="366"/>
      <c r="G277" s="367"/>
      <c r="H277" s="367"/>
      <c r="I277" s="366"/>
      <c r="J277" s="367"/>
      <c r="K277" s="367"/>
      <c r="L277" s="367"/>
      <c r="M277" s="367"/>
      <c r="N277" s="367"/>
      <c r="O277" s="367"/>
      <c r="P277" s="367"/>
      <c r="Q277" s="367"/>
      <c r="R277" s="367"/>
      <c r="S277" s="367"/>
      <c r="T277" s="367"/>
      <c r="U277" s="367"/>
      <c r="V277" s="367"/>
      <c r="W277" s="367"/>
      <c r="X277" s="367"/>
      <c r="Y277" s="367"/>
      <c r="Z277" s="367"/>
    </row>
    <row r="278" spans="1:26" ht="19.5" customHeight="1">
      <c r="A278" s="366"/>
      <c r="B278" s="366"/>
      <c r="C278" s="366"/>
      <c r="D278" s="366"/>
      <c r="E278" s="366"/>
      <c r="F278" s="366"/>
      <c r="G278" s="367"/>
      <c r="H278" s="367"/>
      <c r="I278" s="366"/>
      <c r="J278" s="367"/>
      <c r="K278" s="367"/>
      <c r="L278" s="367"/>
      <c r="M278" s="367"/>
      <c r="N278" s="367"/>
      <c r="O278" s="367"/>
      <c r="P278" s="367"/>
      <c r="Q278" s="367"/>
      <c r="R278" s="367"/>
      <c r="S278" s="367"/>
      <c r="T278" s="367"/>
      <c r="U278" s="367"/>
      <c r="V278" s="367"/>
      <c r="W278" s="367"/>
      <c r="X278" s="367"/>
      <c r="Y278" s="367"/>
      <c r="Z278" s="367"/>
    </row>
    <row r="279" spans="1:26" ht="19.5" customHeight="1">
      <c r="A279" s="366"/>
      <c r="B279" s="366"/>
      <c r="C279" s="366"/>
      <c r="D279" s="366"/>
      <c r="E279" s="366"/>
      <c r="F279" s="366"/>
      <c r="G279" s="367"/>
      <c r="H279" s="367"/>
      <c r="I279" s="366"/>
      <c r="J279" s="367"/>
      <c r="K279" s="367"/>
      <c r="L279" s="367"/>
      <c r="M279" s="367"/>
      <c r="N279" s="367"/>
      <c r="O279" s="367"/>
      <c r="P279" s="367"/>
      <c r="Q279" s="367"/>
      <c r="R279" s="367"/>
      <c r="S279" s="367"/>
      <c r="T279" s="367"/>
      <c r="U279" s="367"/>
      <c r="V279" s="367"/>
      <c r="W279" s="367"/>
      <c r="X279" s="367"/>
      <c r="Y279" s="367"/>
      <c r="Z279" s="367"/>
    </row>
    <row r="280" spans="1:26" ht="19.5" customHeight="1">
      <c r="A280" s="366"/>
      <c r="B280" s="366"/>
      <c r="C280" s="366"/>
      <c r="D280" s="366"/>
      <c r="E280" s="366"/>
      <c r="F280" s="366"/>
      <c r="G280" s="367"/>
      <c r="H280" s="367"/>
      <c r="I280" s="366"/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67"/>
      <c r="Z280" s="367"/>
    </row>
    <row r="281" spans="1:26" ht="19.5" customHeight="1">
      <c r="A281" s="366"/>
      <c r="B281" s="366"/>
      <c r="C281" s="366"/>
      <c r="D281" s="366"/>
      <c r="E281" s="366"/>
      <c r="F281" s="366"/>
      <c r="G281" s="367"/>
      <c r="H281" s="367"/>
      <c r="I281" s="366"/>
      <c r="J281" s="367"/>
      <c r="K281" s="367"/>
      <c r="L281" s="367"/>
      <c r="M281" s="367"/>
      <c r="N281" s="367"/>
      <c r="O281" s="367"/>
      <c r="P281" s="367"/>
      <c r="Q281" s="367"/>
      <c r="R281" s="367"/>
      <c r="S281" s="367"/>
      <c r="T281" s="367"/>
      <c r="U281" s="367"/>
      <c r="V281" s="367"/>
      <c r="W281" s="367"/>
      <c r="X281" s="367"/>
      <c r="Y281" s="367"/>
      <c r="Z281" s="367"/>
    </row>
    <row r="282" spans="1:26" ht="19.5" customHeight="1">
      <c r="A282" s="366"/>
      <c r="B282" s="366"/>
      <c r="C282" s="366"/>
      <c r="D282" s="366"/>
      <c r="E282" s="366"/>
      <c r="F282" s="366"/>
      <c r="G282" s="367"/>
      <c r="H282" s="367"/>
      <c r="I282" s="366"/>
      <c r="J282" s="367"/>
      <c r="K282" s="367"/>
      <c r="L282" s="367"/>
      <c r="M282" s="367"/>
      <c r="N282" s="367"/>
      <c r="O282" s="367"/>
      <c r="P282" s="367"/>
      <c r="Q282" s="367"/>
      <c r="R282" s="367"/>
      <c r="S282" s="367"/>
      <c r="T282" s="367"/>
      <c r="U282" s="367"/>
      <c r="V282" s="367"/>
      <c r="W282" s="367"/>
      <c r="X282" s="367"/>
      <c r="Y282" s="367"/>
      <c r="Z282" s="367"/>
    </row>
    <row r="283" spans="1:26" ht="19.5" customHeight="1">
      <c r="A283" s="366"/>
      <c r="B283" s="366"/>
      <c r="C283" s="366"/>
      <c r="D283" s="366"/>
      <c r="E283" s="366"/>
      <c r="F283" s="366"/>
      <c r="G283" s="367"/>
      <c r="H283" s="367"/>
      <c r="I283" s="366"/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367"/>
      <c r="Z283" s="367"/>
    </row>
    <row r="284" spans="1:26" ht="19.5" customHeight="1">
      <c r="A284" s="366"/>
      <c r="B284" s="366"/>
      <c r="C284" s="366"/>
      <c r="D284" s="366"/>
      <c r="E284" s="366"/>
      <c r="F284" s="366"/>
      <c r="G284" s="367"/>
      <c r="H284" s="367"/>
      <c r="I284" s="366"/>
      <c r="J284" s="367"/>
      <c r="K284" s="367"/>
      <c r="L284" s="367"/>
      <c r="M284" s="367"/>
      <c r="N284" s="367"/>
      <c r="O284" s="367"/>
      <c r="P284" s="367"/>
      <c r="Q284" s="367"/>
      <c r="R284" s="367"/>
      <c r="S284" s="367"/>
      <c r="T284" s="367"/>
      <c r="U284" s="367"/>
      <c r="V284" s="367"/>
      <c r="W284" s="367"/>
      <c r="X284" s="367"/>
      <c r="Y284" s="367"/>
      <c r="Z284" s="367"/>
    </row>
    <row r="285" spans="1:26" ht="19.5" customHeight="1">
      <c r="A285" s="366"/>
      <c r="B285" s="366"/>
      <c r="C285" s="366"/>
      <c r="D285" s="366"/>
      <c r="E285" s="366"/>
      <c r="F285" s="366"/>
      <c r="G285" s="367"/>
      <c r="H285" s="367"/>
      <c r="I285" s="366"/>
      <c r="J285" s="367"/>
      <c r="K285" s="367"/>
      <c r="L285" s="367"/>
      <c r="M285" s="367"/>
      <c r="N285" s="367"/>
      <c r="O285" s="367"/>
      <c r="P285" s="367"/>
      <c r="Q285" s="367"/>
      <c r="R285" s="367"/>
      <c r="S285" s="367"/>
      <c r="T285" s="367"/>
      <c r="U285" s="367"/>
      <c r="V285" s="367"/>
      <c r="W285" s="367"/>
      <c r="X285" s="367"/>
      <c r="Y285" s="367"/>
      <c r="Z285" s="367"/>
    </row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2:D2"/>
  </mergeCells>
  <phoneticPr fontId="7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F6128"/>
    <pageSetUpPr fitToPage="1"/>
  </sheetPr>
  <dimension ref="A1:CC410"/>
  <sheetViews>
    <sheetView showGridLines="0" tabSelected="1" zoomScale="70" zoomScaleNormal="70" workbookViewId="0">
      <pane xSplit="8" ySplit="1" topLeftCell="I173" activePane="bottomRight" state="frozen"/>
      <selection pane="topRight" activeCell="I1" sqref="I1"/>
      <selection pane="bottomLeft" activeCell="A2" sqref="A2"/>
      <selection pane="bottomRight" activeCell="AN137" sqref="AN137"/>
    </sheetView>
  </sheetViews>
  <sheetFormatPr defaultColWidth="11.25" defaultRowHeight="15" customHeight="1"/>
  <cols>
    <col min="1" max="1" width="3.625" customWidth="1"/>
    <col min="2" max="2" width="7.25" customWidth="1"/>
    <col min="3" max="3" width="7" customWidth="1"/>
    <col min="4" max="4" width="5.5" customWidth="1"/>
    <col min="5" max="5" width="6.375" customWidth="1"/>
    <col min="6" max="6" width="8.125" customWidth="1"/>
    <col min="7" max="7" width="7.625" customWidth="1"/>
    <col min="8" max="8" width="8.5" customWidth="1"/>
    <col min="9" max="9" width="7.5" customWidth="1"/>
    <col min="10" max="10" width="13" customWidth="1"/>
    <col min="11" max="11" width="15.375" customWidth="1"/>
    <col min="12" max="12" width="4.375" customWidth="1"/>
    <col min="13" max="13" width="13.25" customWidth="1"/>
    <col min="14" max="14" width="4.875" customWidth="1"/>
    <col min="15" max="15" width="13.625" customWidth="1"/>
    <col min="16" max="16" width="15.875" customWidth="1"/>
    <col min="17" max="17" width="5.25" customWidth="1"/>
    <col min="18" max="18" width="14.125" customWidth="1"/>
    <col min="19" max="19" width="4.625" customWidth="1"/>
    <col min="20" max="20" width="13.875" customWidth="1"/>
    <col min="21" max="21" width="13.375" customWidth="1"/>
    <col min="22" max="22" width="6.5" customWidth="1"/>
    <col min="23" max="23" width="12.75" customWidth="1"/>
    <col min="24" max="24" width="4.5" customWidth="1"/>
    <col min="25" max="25" width="14" customWidth="1"/>
    <col min="26" max="26" width="19.5" customWidth="1"/>
    <col min="27" max="27" width="6.875" customWidth="1"/>
    <col min="28" max="28" width="12.875" customWidth="1"/>
    <col min="29" max="29" width="4.5" customWidth="1"/>
    <col min="30" max="30" width="12.375" customWidth="1"/>
    <col min="31" max="31" width="26.375" customWidth="1"/>
    <col min="32" max="32" width="7" customWidth="1"/>
    <col min="33" max="33" width="7.625" customWidth="1"/>
    <col min="34" max="34" width="4.5" customWidth="1"/>
    <col min="35" max="35" width="7.25" customWidth="1"/>
    <col min="36" max="36" width="11.25" customWidth="1"/>
    <col min="37" max="37" width="16.25" customWidth="1"/>
    <col min="38" max="39" width="7.125" customWidth="1"/>
    <col min="40" max="40" width="4.5" customWidth="1"/>
    <col min="41" max="41" width="13.5" customWidth="1"/>
    <col min="42" max="42" width="18.625" customWidth="1"/>
    <col min="43" max="43" width="7" customWidth="1"/>
    <col min="44" max="44" width="7.875" customWidth="1"/>
    <col min="45" max="45" width="5.375" customWidth="1"/>
    <col min="46" max="46" width="14.125" customWidth="1"/>
    <col min="47" max="47" width="20.125" customWidth="1"/>
    <col min="48" max="48" width="6.5" customWidth="1"/>
    <col min="49" max="49" width="7.625" customWidth="1"/>
    <col min="50" max="50" width="5.25" customWidth="1"/>
    <col min="51" max="51" width="13.25" customWidth="1"/>
    <col min="52" max="52" width="14.125" customWidth="1"/>
    <col min="53" max="53" width="5.625" customWidth="1"/>
    <col min="54" max="54" width="7" customWidth="1"/>
    <col min="55" max="55" width="5" customWidth="1"/>
    <col min="56" max="56" width="13.25" customWidth="1"/>
    <col min="57" max="57" width="27.125" customWidth="1"/>
    <col min="58" max="58" width="4.5" customWidth="1"/>
    <col min="59" max="59" width="6.5" customWidth="1"/>
    <col min="60" max="60" width="5.5" customWidth="1"/>
    <col min="61" max="61" width="8.875" customWidth="1"/>
    <col min="62" max="63" width="5.5" customWidth="1"/>
    <col min="64" max="64" width="7.875" customWidth="1"/>
    <col min="65" max="66" width="5.5" customWidth="1"/>
    <col min="67" max="81" width="8.75" customWidth="1"/>
  </cols>
  <sheetData>
    <row r="1" spans="1:81" ht="47.25" customHeight="1">
      <c r="A1" s="378" t="s">
        <v>553</v>
      </c>
      <c r="B1" s="229" t="s">
        <v>554</v>
      </c>
      <c r="C1" s="379" t="s">
        <v>555</v>
      </c>
      <c r="D1" s="379" t="s">
        <v>556</v>
      </c>
      <c r="E1" s="379" t="s">
        <v>557</v>
      </c>
      <c r="F1" s="380" t="s">
        <v>558</v>
      </c>
      <c r="G1" s="380" t="s">
        <v>559</v>
      </c>
      <c r="H1" s="381" t="s">
        <v>560</v>
      </c>
      <c r="I1" s="382" t="s">
        <v>561</v>
      </c>
      <c r="J1" s="1761" t="s">
        <v>562</v>
      </c>
      <c r="K1" s="1762"/>
      <c r="L1" s="1762"/>
      <c r="M1" s="1762"/>
      <c r="N1" s="1763"/>
      <c r="O1" s="1761" t="s">
        <v>563</v>
      </c>
      <c r="P1" s="1762"/>
      <c r="Q1" s="1762"/>
      <c r="R1" s="1762"/>
      <c r="S1" s="1763"/>
      <c r="T1" s="1761" t="s">
        <v>564</v>
      </c>
      <c r="U1" s="1762"/>
      <c r="V1" s="1762"/>
      <c r="W1" s="1762"/>
      <c r="X1" s="1763"/>
      <c r="Y1" s="1761" t="s">
        <v>565</v>
      </c>
      <c r="Z1" s="1762"/>
      <c r="AA1" s="1762"/>
      <c r="AB1" s="1762"/>
      <c r="AC1" s="1763"/>
      <c r="AD1" s="1761" t="s">
        <v>566</v>
      </c>
      <c r="AE1" s="1762"/>
      <c r="AF1" s="1762"/>
      <c r="AG1" s="1762"/>
      <c r="AH1" s="1763"/>
      <c r="AI1" s="383" t="s">
        <v>561</v>
      </c>
      <c r="AJ1" s="1761" t="s">
        <v>567</v>
      </c>
      <c r="AK1" s="1762"/>
      <c r="AL1" s="1762"/>
      <c r="AM1" s="1762"/>
      <c r="AN1" s="1763"/>
      <c r="AO1" s="1761" t="s">
        <v>568</v>
      </c>
      <c r="AP1" s="1762"/>
      <c r="AQ1" s="1762"/>
      <c r="AR1" s="1762"/>
      <c r="AS1" s="1763"/>
      <c r="AT1" s="1761" t="s">
        <v>569</v>
      </c>
      <c r="AU1" s="1762"/>
      <c r="AV1" s="1762"/>
      <c r="AW1" s="1762"/>
      <c r="AX1" s="1763"/>
      <c r="AY1" s="1761" t="s">
        <v>570</v>
      </c>
      <c r="AZ1" s="1762"/>
      <c r="BA1" s="1762"/>
      <c r="BB1" s="1762"/>
      <c r="BC1" s="1763"/>
      <c r="BD1" s="1761" t="s">
        <v>571</v>
      </c>
      <c r="BE1" s="1762"/>
      <c r="BF1" s="1762"/>
      <c r="BG1" s="1762"/>
      <c r="BH1" s="1763"/>
      <c r="BI1" s="384" t="s">
        <v>561</v>
      </c>
      <c r="BJ1" s="385"/>
      <c r="BK1" s="385"/>
      <c r="BL1" s="385"/>
      <c r="BM1" s="385"/>
      <c r="BN1" s="385"/>
      <c r="BO1" s="385"/>
      <c r="BP1" s="385"/>
      <c r="BQ1" s="385"/>
      <c r="BR1" s="385"/>
      <c r="BS1" s="385"/>
      <c r="BT1" s="385"/>
      <c r="BU1" s="385"/>
      <c r="BV1" s="385"/>
      <c r="BW1" s="385"/>
      <c r="BX1" s="385"/>
      <c r="BY1" s="385"/>
      <c r="BZ1" s="385"/>
      <c r="CA1" s="385"/>
      <c r="CB1" s="385"/>
      <c r="CC1" s="385"/>
    </row>
    <row r="2" spans="1:81" ht="16.5" customHeight="1">
      <c r="A2" s="1680">
        <v>1</v>
      </c>
      <c r="B2" s="1645" t="s">
        <v>523</v>
      </c>
      <c r="C2" s="1684" t="s">
        <v>523</v>
      </c>
      <c r="D2" s="1684"/>
      <c r="E2" s="1684">
        <v>1</v>
      </c>
      <c r="F2" s="1688">
        <f>SUM(N2:N4,S2:S4,AH2:AH4,AN2:AN4,AS2:AS4,AX2:AX4,BH2:BH4,X2:X4,AC2:AC4,BC2:BC4)</f>
        <v>740</v>
      </c>
      <c r="G2" s="1689">
        <f>SUM( H206/ E201)*E2</f>
        <v>662.98507462686564</v>
      </c>
      <c r="H2" s="1765">
        <f>F2-G2</f>
        <v>77.014925373134361</v>
      </c>
      <c r="I2" s="1676" t="s">
        <v>523</v>
      </c>
      <c r="J2" s="386" t="s">
        <v>572</v>
      </c>
      <c r="K2" s="387" t="s">
        <v>573</v>
      </c>
      <c r="L2" s="387" t="s">
        <v>574</v>
      </c>
      <c r="M2" s="387" t="s">
        <v>575</v>
      </c>
      <c r="N2" s="388">
        <v>70</v>
      </c>
      <c r="O2" s="389" t="s">
        <v>572</v>
      </c>
      <c r="P2" s="390" t="s">
        <v>573</v>
      </c>
      <c r="Q2" s="391" t="s">
        <v>576</v>
      </c>
      <c r="R2" s="392" t="s">
        <v>577</v>
      </c>
      <c r="S2" s="393">
        <v>70</v>
      </c>
      <c r="T2" s="394" t="s">
        <v>578</v>
      </c>
      <c r="U2" s="395" t="s">
        <v>573</v>
      </c>
      <c r="V2" s="395" t="s">
        <v>579</v>
      </c>
      <c r="W2" s="395" t="s">
        <v>580</v>
      </c>
      <c r="X2" s="396">
        <v>35</v>
      </c>
      <c r="Y2" s="389" t="s">
        <v>581</v>
      </c>
      <c r="Z2" s="390" t="s">
        <v>573</v>
      </c>
      <c r="AA2" s="397" t="s">
        <v>582</v>
      </c>
      <c r="AB2" s="390">
        <v>406</v>
      </c>
      <c r="AC2" s="393">
        <v>35</v>
      </c>
      <c r="AD2" s="386"/>
      <c r="AE2" s="387"/>
      <c r="AF2" s="387"/>
      <c r="AG2" s="387"/>
      <c r="AH2" s="388"/>
      <c r="AI2" s="1712" t="s">
        <v>523</v>
      </c>
      <c r="AJ2" s="398" t="s">
        <v>583</v>
      </c>
      <c r="AK2" s="399" t="s">
        <v>584</v>
      </c>
      <c r="AL2" s="399" t="s">
        <v>519</v>
      </c>
      <c r="AM2" s="399"/>
      <c r="AN2" s="400">
        <v>45</v>
      </c>
      <c r="AO2" s="401" t="s">
        <v>585</v>
      </c>
      <c r="AP2" s="402" t="s">
        <v>584</v>
      </c>
      <c r="AQ2" s="402" t="s">
        <v>518</v>
      </c>
      <c r="AR2" s="402"/>
      <c r="AS2" s="403">
        <v>45</v>
      </c>
      <c r="AT2" s="290" t="s">
        <v>586</v>
      </c>
      <c r="AU2" s="404" t="s">
        <v>584</v>
      </c>
      <c r="AV2" s="404" t="s">
        <v>516</v>
      </c>
      <c r="AW2" s="404"/>
      <c r="AX2" s="405">
        <v>55</v>
      </c>
      <c r="AY2" s="406"/>
      <c r="AZ2" s="407"/>
      <c r="BA2" s="408"/>
      <c r="BB2" s="408"/>
      <c r="BC2" s="409"/>
      <c r="BD2" s="398" t="s">
        <v>587</v>
      </c>
      <c r="BE2" s="399" t="s">
        <v>584</v>
      </c>
      <c r="BF2" s="399" t="s">
        <v>517</v>
      </c>
      <c r="BG2" s="399"/>
      <c r="BH2" s="400">
        <v>70</v>
      </c>
      <c r="BI2" s="1712" t="s">
        <v>523</v>
      </c>
      <c r="BJ2" s="385"/>
      <c r="BK2" s="385"/>
      <c r="BL2" s="385"/>
      <c r="BM2" s="385"/>
      <c r="BN2" s="385"/>
      <c r="BO2" s="385"/>
      <c r="BP2" s="385"/>
      <c r="BQ2" s="385"/>
      <c r="BR2" s="385"/>
      <c r="BS2" s="385"/>
      <c r="BT2" s="385"/>
      <c r="BU2" s="385"/>
      <c r="BV2" s="385"/>
      <c r="BW2" s="385"/>
      <c r="BX2" s="385"/>
      <c r="BY2" s="385"/>
      <c r="BZ2" s="385"/>
      <c r="CA2" s="385"/>
      <c r="CB2" s="385"/>
      <c r="CC2" s="385"/>
    </row>
    <row r="3" spans="1:81" ht="16.5" customHeight="1">
      <c r="A3" s="1681"/>
      <c r="B3" s="1646"/>
      <c r="C3" s="1685"/>
      <c r="D3" s="1685"/>
      <c r="E3" s="1685"/>
      <c r="F3" s="1685"/>
      <c r="G3" s="1685"/>
      <c r="H3" s="1674"/>
      <c r="I3" s="1677"/>
      <c r="J3" s="394" t="s">
        <v>588</v>
      </c>
      <c r="K3" s="395" t="s">
        <v>573</v>
      </c>
      <c r="L3" s="395" t="s">
        <v>579</v>
      </c>
      <c r="M3" s="395" t="s">
        <v>580</v>
      </c>
      <c r="N3" s="396">
        <v>35</v>
      </c>
      <c r="O3" s="410" t="s">
        <v>581</v>
      </c>
      <c r="P3" s="411" t="s">
        <v>573</v>
      </c>
      <c r="Q3" s="412" t="s">
        <v>574</v>
      </c>
      <c r="R3" s="413" t="s">
        <v>575</v>
      </c>
      <c r="S3" s="414">
        <v>35</v>
      </c>
      <c r="T3" s="410" t="s">
        <v>589</v>
      </c>
      <c r="U3" s="411" t="s">
        <v>573</v>
      </c>
      <c r="V3" s="412" t="s">
        <v>574</v>
      </c>
      <c r="W3" s="412" t="s">
        <v>575</v>
      </c>
      <c r="X3" s="414">
        <v>70</v>
      </c>
      <c r="Y3" s="410" t="s">
        <v>588</v>
      </c>
      <c r="Z3" s="411" t="s">
        <v>590</v>
      </c>
      <c r="AA3" s="415" t="s">
        <v>591</v>
      </c>
      <c r="AB3" s="411">
        <v>407</v>
      </c>
      <c r="AC3" s="414">
        <v>35</v>
      </c>
      <c r="AD3" s="394"/>
      <c r="AE3" s="395"/>
      <c r="AF3" s="395"/>
      <c r="AG3" s="395"/>
      <c r="AH3" s="396"/>
      <c r="AI3" s="1769"/>
      <c r="AJ3" s="416"/>
      <c r="AK3" s="417"/>
      <c r="AL3" s="417"/>
      <c r="AM3" s="417"/>
      <c r="AN3" s="418"/>
      <c r="AO3" s="419"/>
      <c r="AP3" s="417"/>
      <c r="AQ3" s="417"/>
      <c r="AR3" s="417"/>
      <c r="AS3" s="418"/>
      <c r="AT3" s="290"/>
      <c r="AU3" s="404"/>
      <c r="AV3" s="404"/>
      <c r="AW3" s="404"/>
      <c r="AX3" s="405"/>
      <c r="AY3" s="416"/>
      <c r="AZ3" s="417"/>
      <c r="BA3" s="417"/>
      <c r="BB3" s="417"/>
      <c r="BC3" s="418"/>
      <c r="BD3" s="416"/>
      <c r="BE3" s="417"/>
      <c r="BF3" s="417"/>
      <c r="BG3" s="417"/>
      <c r="BH3" s="418"/>
      <c r="BI3" s="1677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/>
      <c r="BU3" s="385"/>
      <c r="BV3" s="385"/>
      <c r="BW3" s="385"/>
      <c r="BX3" s="385"/>
      <c r="BY3" s="385"/>
      <c r="BZ3" s="385"/>
      <c r="CA3" s="385"/>
      <c r="CB3" s="385"/>
      <c r="CC3" s="385"/>
    </row>
    <row r="4" spans="1:81" ht="16.5" customHeight="1">
      <c r="A4" s="1682"/>
      <c r="B4" s="1683"/>
      <c r="C4" s="1653"/>
      <c r="D4" s="1653"/>
      <c r="E4" s="1653"/>
      <c r="F4" s="1653"/>
      <c r="G4" s="1653"/>
      <c r="H4" s="1675"/>
      <c r="I4" s="1678"/>
      <c r="J4" s="420" t="s">
        <v>589</v>
      </c>
      <c r="K4" s="421" t="s">
        <v>590</v>
      </c>
      <c r="L4" s="421" t="s">
        <v>576</v>
      </c>
      <c r="M4" s="421" t="s">
        <v>577</v>
      </c>
      <c r="N4" s="422">
        <v>70</v>
      </c>
      <c r="O4" s="423"/>
      <c r="P4" s="411"/>
      <c r="Q4" s="412"/>
      <c r="R4" s="413"/>
      <c r="S4" s="414"/>
      <c r="T4" s="424"/>
      <c r="U4" s="425"/>
      <c r="V4" s="425"/>
      <c r="W4" s="425"/>
      <c r="X4" s="426"/>
      <c r="Y4" s="410" t="s">
        <v>589</v>
      </c>
      <c r="Z4" s="411" t="s">
        <v>573</v>
      </c>
      <c r="AA4" s="412" t="s">
        <v>574</v>
      </c>
      <c r="AB4" s="412" t="s">
        <v>575</v>
      </c>
      <c r="AC4" s="414">
        <v>70</v>
      </c>
      <c r="AD4" s="420"/>
      <c r="AE4" s="421"/>
      <c r="AF4" s="421"/>
      <c r="AG4" s="421"/>
      <c r="AH4" s="422"/>
      <c r="AI4" s="1770"/>
      <c r="AJ4" s="427"/>
      <c r="AK4" s="427"/>
      <c r="AL4" s="427"/>
      <c r="AM4" s="427"/>
      <c r="AN4" s="428"/>
      <c r="AO4" s="424"/>
      <c r="AP4" s="425"/>
      <c r="AQ4" s="425"/>
      <c r="AR4" s="170"/>
      <c r="AS4" s="426"/>
      <c r="AT4" s="429"/>
      <c r="AU4" s="430"/>
      <c r="AV4" s="430"/>
      <c r="AW4" s="430"/>
      <c r="AX4" s="431"/>
      <c r="AY4" s="432"/>
      <c r="AZ4" s="433"/>
      <c r="BA4" s="433"/>
      <c r="BB4" s="433"/>
      <c r="BC4" s="434"/>
      <c r="BD4" s="432"/>
      <c r="BE4" s="433"/>
      <c r="BF4" s="433"/>
      <c r="BG4" s="433"/>
      <c r="BH4" s="434"/>
      <c r="BI4" s="1678"/>
      <c r="BJ4" s="385"/>
      <c r="BK4" s="385"/>
      <c r="BL4" s="385"/>
      <c r="BM4" s="385"/>
      <c r="BN4" s="385"/>
      <c r="BO4" s="385"/>
      <c r="BP4" s="385"/>
      <c r="BQ4" s="385"/>
      <c r="BR4" s="385"/>
      <c r="BS4" s="385"/>
      <c r="BT4" s="385"/>
      <c r="BU4" s="385"/>
      <c r="BV4" s="385"/>
      <c r="BW4" s="385"/>
      <c r="BX4" s="385"/>
      <c r="BY4" s="385"/>
      <c r="BZ4" s="385"/>
      <c r="CA4" s="385"/>
      <c r="CB4" s="385"/>
      <c r="CC4" s="385"/>
    </row>
    <row r="5" spans="1:81" ht="17.25" customHeight="1">
      <c r="A5" s="1680">
        <v>2</v>
      </c>
      <c r="B5" s="1645" t="s">
        <v>152</v>
      </c>
      <c r="C5" s="1684" t="s">
        <v>592</v>
      </c>
      <c r="D5" s="1684"/>
      <c r="E5" s="1684">
        <v>1</v>
      </c>
      <c r="F5" s="1688">
        <f>SUM(N5:N7,S5:S7,AH5:AH7,AN5:AN7,AS5:AS7,AX5:AX7,BH5:BH7,X5:X7,AC5:AC7,BC5:BC7)</f>
        <v>665</v>
      </c>
      <c r="G5" s="1689">
        <f>SUM(H206/ E201)*E5</f>
        <v>662.98507462686564</v>
      </c>
      <c r="H5" s="1719">
        <f>F5-G5</f>
        <v>2.0149253731343606</v>
      </c>
      <c r="I5" s="1676" t="s">
        <v>593</v>
      </c>
      <c r="J5" s="435"/>
      <c r="K5" s="436"/>
      <c r="L5" s="436"/>
      <c r="M5" s="436"/>
      <c r="N5" s="437"/>
      <c r="O5" s="438"/>
      <c r="P5" s="439"/>
      <c r="Q5" s="439"/>
      <c r="R5" s="439"/>
      <c r="S5" s="440"/>
      <c r="T5" s="137" t="s">
        <v>594</v>
      </c>
      <c r="U5" s="430" t="s">
        <v>975</v>
      </c>
      <c r="V5" s="441" t="s">
        <v>596</v>
      </c>
      <c r="W5" s="441">
        <v>603</v>
      </c>
      <c r="X5" s="442">
        <v>75</v>
      </c>
      <c r="Y5" s="443" t="s">
        <v>572</v>
      </c>
      <c r="Z5" s="439" t="s">
        <v>597</v>
      </c>
      <c r="AA5" s="439" t="s">
        <v>598</v>
      </c>
      <c r="AB5" s="439" t="s">
        <v>597</v>
      </c>
      <c r="AC5" s="440">
        <v>70</v>
      </c>
      <c r="AD5" s="443"/>
      <c r="AE5" s="439"/>
      <c r="AF5" s="439"/>
      <c r="AG5" s="439"/>
      <c r="AH5" s="440"/>
      <c r="AI5" s="1679" t="s">
        <v>592</v>
      </c>
      <c r="AJ5" s="444" t="s">
        <v>599</v>
      </c>
      <c r="AK5" s="445" t="s">
        <v>600</v>
      </c>
      <c r="AL5" s="445" t="s">
        <v>601</v>
      </c>
      <c r="AM5" s="445">
        <v>306</v>
      </c>
      <c r="AN5" s="446">
        <v>70</v>
      </c>
      <c r="AO5" s="444" t="s">
        <v>602</v>
      </c>
      <c r="AP5" s="445" t="s">
        <v>603</v>
      </c>
      <c r="AQ5" s="402" t="s">
        <v>520</v>
      </c>
      <c r="AR5" s="402">
        <v>605</v>
      </c>
      <c r="AS5" s="403">
        <v>120</v>
      </c>
      <c r="AT5" s="444" t="s">
        <v>604</v>
      </c>
      <c r="AU5" s="445" t="s">
        <v>605</v>
      </c>
      <c r="AV5" s="445" t="s">
        <v>606</v>
      </c>
      <c r="AW5" s="445">
        <v>607</v>
      </c>
      <c r="AX5" s="446">
        <v>60</v>
      </c>
      <c r="AY5" s="435" t="s">
        <v>602</v>
      </c>
      <c r="AZ5" s="445" t="s">
        <v>970</v>
      </c>
      <c r="BA5" s="445" t="s">
        <v>607</v>
      </c>
      <c r="BB5" s="445">
        <v>501</v>
      </c>
      <c r="BC5" s="447">
        <v>120</v>
      </c>
      <c r="BD5" s="444" t="s">
        <v>604</v>
      </c>
      <c r="BE5" s="445" t="s">
        <v>976</v>
      </c>
      <c r="BF5" s="445" t="s">
        <v>608</v>
      </c>
      <c r="BG5" s="445">
        <v>606</v>
      </c>
      <c r="BH5" s="446">
        <v>60</v>
      </c>
      <c r="BI5" s="1712" t="s">
        <v>609</v>
      </c>
      <c r="BJ5" s="385"/>
      <c r="BK5" s="385"/>
      <c r="BL5" s="385"/>
      <c r="BM5" s="385"/>
      <c r="BN5" s="385"/>
      <c r="BO5" s="385"/>
      <c r="BP5" s="385"/>
      <c r="BQ5" s="385"/>
      <c r="BR5" s="385"/>
      <c r="BS5" s="385"/>
      <c r="BT5" s="385"/>
      <c r="BU5" s="385"/>
      <c r="BV5" s="385"/>
      <c r="BW5" s="385"/>
      <c r="BX5" s="385"/>
      <c r="BY5" s="385"/>
      <c r="BZ5" s="385"/>
      <c r="CA5" s="385"/>
      <c r="CB5" s="385"/>
      <c r="CC5" s="385"/>
    </row>
    <row r="6" spans="1:81" ht="15.75" customHeight="1">
      <c r="A6" s="1681"/>
      <c r="B6" s="1646"/>
      <c r="C6" s="1685"/>
      <c r="D6" s="1685"/>
      <c r="E6" s="1685"/>
      <c r="F6" s="1685"/>
      <c r="G6" s="1685"/>
      <c r="H6" s="1674"/>
      <c r="I6" s="1677"/>
      <c r="J6" s="448"/>
      <c r="K6" s="449"/>
      <c r="L6" s="450"/>
      <c r="M6" s="450"/>
      <c r="N6" s="451"/>
      <c r="O6" s="448"/>
      <c r="P6" s="417"/>
      <c r="Q6" s="417"/>
      <c r="R6" s="417"/>
      <c r="S6" s="418"/>
      <c r="T6" s="452"/>
      <c r="U6" s="453"/>
      <c r="V6" s="453"/>
      <c r="W6" s="453"/>
      <c r="X6" s="454"/>
      <c r="Y6" s="448"/>
      <c r="Z6" s="449"/>
      <c r="AA6" s="450"/>
      <c r="AB6" s="450"/>
      <c r="AC6" s="451"/>
      <c r="AD6" s="455"/>
      <c r="AE6" s="412"/>
      <c r="AF6" s="412"/>
      <c r="AG6" s="412"/>
      <c r="AH6" s="456"/>
      <c r="AI6" s="1769"/>
      <c r="AJ6" s="457"/>
      <c r="AK6" s="458"/>
      <c r="AL6" s="459"/>
      <c r="AM6" s="441"/>
      <c r="AN6" s="460"/>
      <c r="AO6" s="209"/>
      <c r="AP6" s="263"/>
      <c r="AQ6" s="263"/>
      <c r="AR6" s="263"/>
      <c r="AS6" s="461"/>
      <c r="AT6" s="290" t="s">
        <v>610</v>
      </c>
      <c r="AU6" s="404" t="s">
        <v>969</v>
      </c>
      <c r="AV6" s="404" t="s">
        <v>606</v>
      </c>
      <c r="AW6" s="404">
        <v>607</v>
      </c>
      <c r="AX6" s="405">
        <v>45</v>
      </c>
      <c r="AY6" s="23"/>
      <c r="AZ6" s="168"/>
      <c r="BA6" s="462"/>
      <c r="BB6" s="168"/>
      <c r="BC6" s="463"/>
      <c r="BD6" s="290" t="s">
        <v>610</v>
      </c>
      <c r="BE6" s="404" t="s">
        <v>977</v>
      </c>
      <c r="BF6" s="404" t="s">
        <v>608</v>
      </c>
      <c r="BG6" s="404">
        <v>606</v>
      </c>
      <c r="BH6" s="405">
        <v>45</v>
      </c>
      <c r="BI6" s="1677"/>
      <c r="BJ6" s="385"/>
      <c r="BK6" s="385"/>
      <c r="BL6" s="385"/>
      <c r="BM6" s="385"/>
      <c r="BN6" s="385"/>
      <c r="BO6" s="385"/>
      <c r="BP6" s="385"/>
      <c r="BQ6" s="385"/>
      <c r="BR6" s="385"/>
      <c r="BS6" s="385"/>
      <c r="BT6" s="385"/>
      <c r="BU6" s="385"/>
      <c r="BV6" s="385"/>
      <c r="BW6" s="385"/>
      <c r="BX6" s="385"/>
      <c r="BY6" s="385"/>
      <c r="BZ6" s="385"/>
      <c r="CA6" s="385"/>
      <c r="CB6" s="385"/>
      <c r="CC6" s="385"/>
    </row>
    <row r="7" spans="1:81" ht="17.25" customHeight="1">
      <c r="A7" s="1682"/>
      <c r="B7" s="1683"/>
      <c r="C7" s="1653"/>
      <c r="D7" s="1653"/>
      <c r="E7" s="1653"/>
      <c r="F7" s="1653"/>
      <c r="G7" s="1653"/>
      <c r="H7" s="1675"/>
      <c r="I7" s="1678"/>
      <c r="J7" s="424"/>
      <c r="K7" s="425"/>
      <c r="L7" s="425"/>
      <c r="M7" s="425"/>
      <c r="N7" s="426"/>
      <c r="O7" s="424"/>
      <c r="P7" s="425"/>
      <c r="Q7" s="425"/>
      <c r="R7" s="425"/>
      <c r="S7" s="426"/>
      <c r="T7" s="464"/>
      <c r="U7" s="201"/>
      <c r="V7" s="201"/>
      <c r="W7" s="201"/>
      <c r="X7" s="465"/>
      <c r="Y7" s="424"/>
      <c r="Z7" s="425"/>
      <c r="AA7" s="425"/>
      <c r="AB7" s="425"/>
      <c r="AC7" s="426"/>
      <c r="AD7" s="424"/>
      <c r="AE7" s="425"/>
      <c r="AF7" s="425"/>
      <c r="AG7" s="425"/>
      <c r="AH7" s="426"/>
      <c r="AI7" s="1770"/>
      <c r="AJ7" s="466"/>
      <c r="AK7" s="467"/>
      <c r="AL7" s="467"/>
      <c r="AM7" s="467"/>
      <c r="AN7" s="468"/>
      <c r="AO7" s="469"/>
      <c r="AP7" s="470"/>
      <c r="AQ7" s="470"/>
      <c r="AR7" s="471"/>
      <c r="AS7" s="472"/>
      <c r="AT7" s="473"/>
      <c r="AU7" s="474"/>
      <c r="AV7" s="474"/>
      <c r="AW7" s="474"/>
      <c r="AX7" s="475"/>
      <c r="AY7" s="476"/>
      <c r="AZ7" s="477"/>
      <c r="BA7" s="477"/>
      <c r="BB7" s="477"/>
      <c r="BC7" s="478"/>
      <c r="BD7" s="467"/>
      <c r="BE7" s="479"/>
      <c r="BF7" s="479"/>
      <c r="BG7" s="479"/>
      <c r="BH7" s="480"/>
      <c r="BI7" s="1678"/>
      <c r="BJ7" s="385"/>
      <c r="BK7" s="385"/>
      <c r="BL7" s="385"/>
      <c r="BM7" s="385"/>
      <c r="BN7" s="385"/>
      <c r="BO7" s="385"/>
      <c r="BP7" s="385"/>
      <c r="BQ7" s="385"/>
      <c r="BR7" s="385"/>
      <c r="BS7" s="385"/>
      <c r="BT7" s="385"/>
      <c r="BU7" s="385"/>
      <c r="BV7" s="385"/>
      <c r="BW7" s="385"/>
      <c r="BX7" s="385"/>
      <c r="BY7" s="385"/>
      <c r="BZ7" s="385"/>
      <c r="CA7" s="385"/>
      <c r="CB7" s="385"/>
      <c r="CC7" s="385"/>
    </row>
    <row r="8" spans="1:81" ht="16.5" customHeight="1">
      <c r="A8" s="1680">
        <v>3</v>
      </c>
      <c r="B8" s="1645" t="s">
        <v>195</v>
      </c>
      <c r="C8" s="1684" t="s">
        <v>612</v>
      </c>
      <c r="D8" s="1684"/>
      <c r="E8" s="1684">
        <v>1</v>
      </c>
      <c r="F8" s="1688">
        <f>SUM(N8:N10,S8:S10,AH8:AH10,AN8:AN10,AS8:AS10,AX8:AX10,BH8:BH10,X8:X10,AC8:AC10,BC8:BC10)</f>
        <v>670</v>
      </c>
      <c r="G8" s="1689">
        <f>SUM( H206/ E201)*E8</f>
        <v>662.98507462686564</v>
      </c>
      <c r="H8" s="1673">
        <f>F8-G8</f>
        <v>7.0149253731343606</v>
      </c>
      <c r="I8" s="1676" t="s">
        <v>613</v>
      </c>
      <c r="J8" s="435" t="s">
        <v>614</v>
      </c>
      <c r="K8" s="399" t="s">
        <v>978</v>
      </c>
      <c r="L8" s="399" t="s">
        <v>616</v>
      </c>
      <c r="M8" s="399">
        <v>402</v>
      </c>
      <c r="N8" s="400">
        <v>75</v>
      </c>
      <c r="O8" s="410" t="s">
        <v>581</v>
      </c>
      <c r="P8" s="392" t="s">
        <v>617</v>
      </c>
      <c r="Q8" s="392" t="s">
        <v>618</v>
      </c>
      <c r="R8" s="481">
        <v>405</v>
      </c>
      <c r="S8" s="440">
        <v>35</v>
      </c>
      <c r="T8" s="482" t="s">
        <v>588</v>
      </c>
      <c r="U8" s="392" t="s">
        <v>617</v>
      </c>
      <c r="V8" s="392" t="s">
        <v>582</v>
      </c>
      <c r="W8" s="483">
        <v>406</v>
      </c>
      <c r="X8" s="440">
        <v>35</v>
      </c>
      <c r="Y8" s="484"/>
      <c r="Z8" s="436"/>
      <c r="AA8" s="462"/>
      <c r="AB8" s="485"/>
      <c r="AC8" s="442"/>
      <c r="AD8" s="435"/>
      <c r="AE8" s="486"/>
      <c r="AF8" s="445"/>
      <c r="AG8" s="445"/>
      <c r="AH8" s="447"/>
      <c r="AI8" s="1712" t="s">
        <v>612</v>
      </c>
      <c r="AJ8" s="290" t="s">
        <v>619</v>
      </c>
      <c r="AK8" s="404" t="s">
        <v>979</v>
      </c>
      <c r="AL8" s="404" t="s">
        <v>620</v>
      </c>
      <c r="AM8" s="404">
        <v>602</v>
      </c>
      <c r="AN8" s="405">
        <v>105</v>
      </c>
      <c r="AO8" s="487"/>
      <c r="AP8" s="486"/>
      <c r="AQ8" s="488"/>
      <c r="AR8" s="486"/>
      <c r="AS8" s="437"/>
      <c r="AT8" s="444" t="s">
        <v>604</v>
      </c>
      <c r="AU8" s="445" t="s">
        <v>605</v>
      </c>
      <c r="AV8" s="445" t="s">
        <v>616</v>
      </c>
      <c r="AW8" s="445">
        <v>402</v>
      </c>
      <c r="AX8" s="489">
        <v>60</v>
      </c>
      <c r="AY8" s="1255" t="s">
        <v>621</v>
      </c>
      <c r="AZ8" s="1253" t="s">
        <v>970</v>
      </c>
      <c r="BA8" s="1253" t="s">
        <v>622</v>
      </c>
      <c r="BB8" s="1253">
        <v>401</v>
      </c>
      <c r="BC8" s="1258">
        <v>45</v>
      </c>
      <c r="BD8" s="490"/>
      <c r="BE8" s="402"/>
      <c r="BF8" s="491"/>
      <c r="BG8" s="491"/>
      <c r="BH8" s="492"/>
      <c r="BI8" s="1712" t="s">
        <v>623</v>
      </c>
      <c r="BJ8" s="385"/>
      <c r="BK8" s="385"/>
      <c r="BL8" s="385"/>
      <c r="BM8" s="385"/>
      <c r="BN8" s="385"/>
      <c r="BO8" s="385"/>
      <c r="BP8" s="385"/>
      <c r="BQ8" s="385"/>
      <c r="BR8" s="385"/>
      <c r="BS8" s="385"/>
      <c r="BT8" s="385"/>
      <c r="BU8" s="385"/>
      <c r="BV8" s="385"/>
      <c r="BW8" s="385"/>
      <c r="BX8" s="385"/>
      <c r="BY8" s="385"/>
      <c r="BZ8" s="385"/>
      <c r="CA8" s="385"/>
      <c r="CB8" s="385"/>
      <c r="CC8" s="385"/>
    </row>
    <row r="9" spans="1:81" ht="16.5" customHeight="1">
      <c r="A9" s="1681"/>
      <c r="B9" s="1646"/>
      <c r="C9" s="1685"/>
      <c r="D9" s="1685"/>
      <c r="E9" s="1685"/>
      <c r="F9" s="1685"/>
      <c r="G9" s="1685"/>
      <c r="H9" s="1674"/>
      <c r="I9" s="1677"/>
      <c r="J9" s="101" t="s">
        <v>624</v>
      </c>
      <c r="K9" s="404" t="s">
        <v>625</v>
      </c>
      <c r="L9" s="404" t="s">
        <v>616</v>
      </c>
      <c r="M9" s="404">
        <v>402</v>
      </c>
      <c r="N9" s="493">
        <v>75</v>
      </c>
      <c r="O9" s="394" t="s">
        <v>589</v>
      </c>
      <c r="P9" s="494" t="s">
        <v>626</v>
      </c>
      <c r="Q9" s="494" t="s">
        <v>582</v>
      </c>
      <c r="R9" s="481">
        <v>406</v>
      </c>
      <c r="S9" s="456">
        <v>70</v>
      </c>
      <c r="T9" s="394" t="s">
        <v>589</v>
      </c>
      <c r="U9" s="494" t="s">
        <v>626</v>
      </c>
      <c r="V9" s="494" t="s">
        <v>582</v>
      </c>
      <c r="W9" s="481">
        <v>406</v>
      </c>
      <c r="X9" s="456">
        <v>70</v>
      </c>
      <c r="Y9" s="495"/>
      <c r="Z9" s="485"/>
      <c r="AA9" s="404"/>
      <c r="AB9" s="404"/>
      <c r="AC9" s="405"/>
      <c r="AD9" s="495"/>
      <c r="AE9" s="404"/>
      <c r="AF9" s="404"/>
      <c r="AG9" s="404"/>
      <c r="AH9" s="405"/>
      <c r="AI9" s="1769"/>
      <c r="AJ9" s="496"/>
      <c r="AK9" s="417"/>
      <c r="AL9" s="417"/>
      <c r="AM9" s="417"/>
      <c r="AN9" s="405"/>
      <c r="AO9" s="290"/>
      <c r="AP9" s="263"/>
      <c r="AQ9" s="404"/>
      <c r="AR9" s="404"/>
      <c r="AS9" s="405"/>
      <c r="AT9" s="290" t="s">
        <v>610</v>
      </c>
      <c r="AU9" s="404" t="s">
        <v>969</v>
      </c>
      <c r="AV9" s="404" t="s">
        <v>616</v>
      </c>
      <c r="AW9" s="404">
        <v>402</v>
      </c>
      <c r="AX9" s="493">
        <v>45</v>
      </c>
      <c r="AY9" s="1307" t="s">
        <v>627</v>
      </c>
      <c r="AZ9" s="1270" t="s">
        <v>628</v>
      </c>
      <c r="BA9" s="1267" t="s">
        <v>517</v>
      </c>
      <c r="BB9" s="1267"/>
      <c r="BC9" s="1341">
        <v>55</v>
      </c>
      <c r="BD9" s="497"/>
      <c r="BE9" s="417"/>
      <c r="BF9" s="417"/>
      <c r="BG9" s="417"/>
      <c r="BH9" s="418"/>
      <c r="BI9" s="1677"/>
      <c r="BJ9" s="385"/>
      <c r="BK9" s="385"/>
      <c r="BL9" s="385"/>
      <c r="BM9" s="385"/>
      <c r="BN9" s="385"/>
      <c r="BO9" s="385"/>
      <c r="BP9" s="385"/>
      <c r="BQ9" s="385"/>
      <c r="BR9" s="385"/>
      <c r="BS9" s="385"/>
      <c r="BT9" s="385"/>
      <c r="BU9" s="385"/>
      <c r="BV9" s="385"/>
      <c r="BW9" s="385"/>
      <c r="BX9" s="385"/>
      <c r="BY9" s="385"/>
      <c r="BZ9" s="385"/>
      <c r="CA9" s="385"/>
      <c r="CB9" s="385"/>
      <c r="CC9" s="385"/>
    </row>
    <row r="10" spans="1:81" ht="16.5" customHeight="1">
      <c r="A10" s="1682"/>
      <c r="B10" s="1683"/>
      <c r="C10" s="1653"/>
      <c r="D10" s="1653"/>
      <c r="E10" s="1653"/>
      <c r="F10" s="1653"/>
      <c r="G10" s="1653"/>
      <c r="H10" s="1675"/>
      <c r="I10" s="1678"/>
      <c r="J10" s="473"/>
      <c r="K10" s="474"/>
      <c r="L10" s="474"/>
      <c r="M10" s="474"/>
      <c r="N10" s="498"/>
      <c r="O10" s="499"/>
      <c r="P10" s="500"/>
      <c r="Q10" s="500"/>
      <c r="R10" s="500"/>
      <c r="S10" s="501"/>
      <c r="T10" s="502"/>
      <c r="U10" s="503"/>
      <c r="V10" s="503"/>
      <c r="W10" s="503"/>
      <c r="X10" s="504"/>
      <c r="Y10" s="473"/>
      <c r="Z10" s="474"/>
      <c r="AA10" s="474"/>
      <c r="AB10" s="474"/>
      <c r="AC10" s="498"/>
      <c r="AD10" s="473"/>
      <c r="AE10" s="474"/>
      <c r="AF10" s="474"/>
      <c r="AG10" s="474"/>
      <c r="AH10" s="498"/>
      <c r="AI10" s="1770"/>
      <c r="AJ10" s="466"/>
      <c r="AK10" s="505"/>
      <c r="AL10" s="505"/>
      <c r="AM10" s="505"/>
      <c r="AN10" s="506"/>
      <c r="AO10" s="473"/>
      <c r="AP10" s="474"/>
      <c r="AQ10" s="474"/>
      <c r="AR10" s="349"/>
      <c r="AS10" s="498"/>
      <c r="AT10" s="466"/>
      <c r="AU10" s="479"/>
      <c r="AV10" s="479"/>
      <c r="AW10" s="479"/>
      <c r="AX10" s="507"/>
      <c r="AY10" s="1342"/>
      <c r="AZ10" s="1343"/>
      <c r="BA10" s="1344"/>
      <c r="BB10" s="1344"/>
      <c r="BC10" s="1345"/>
      <c r="BD10" s="510"/>
      <c r="BE10" s="511"/>
      <c r="BF10" s="511"/>
      <c r="BG10" s="511"/>
      <c r="BH10" s="512"/>
      <c r="BI10" s="1678"/>
      <c r="BJ10" s="385"/>
      <c r="BK10" s="385"/>
      <c r="BL10" s="385"/>
      <c r="BM10" s="385"/>
      <c r="BN10" s="385"/>
      <c r="BO10" s="385"/>
      <c r="BP10" s="385"/>
      <c r="BQ10" s="385"/>
      <c r="BR10" s="385"/>
      <c r="BS10" s="385"/>
      <c r="BT10" s="385"/>
      <c r="BU10" s="385"/>
      <c r="BV10" s="385"/>
      <c r="BW10" s="385"/>
      <c r="BX10" s="385"/>
      <c r="BY10" s="385"/>
      <c r="BZ10" s="385"/>
      <c r="CA10" s="385"/>
      <c r="CB10" s="385"/>
      <c r="CC10" s="385"/>
    </row>
    <row r="11" spans="1:81" ht="16.5" customHeight="1">
      <c r="A11" s="1680">
        <v>4</v>
      </c>
      <c r="B11" s="1645" t="s">
        <v>60</v>
      </c>
      <c r="C11" s="1684" t="s">
        <v>629</v>
      </c>
      <c r="D11" s="1684"/>
      <c r="E11" s="1684">
        <v>1</v>
      </c>
      <c r="F11" s="1688">
        <f>SUM(N11:N13,S11:S13,AH11:AH13,AN11:AN13,AS11:AS13,AX11:AX13,BH11:BH13,X11:X13,AC11:AC13,BC11:BC13)</f>
        <v>655</v>
      </c>
      <c r="G11" s="1689">
        <f>SUM(H206/ E201)*E11</f>
        <v>662.98507462686564</v>
      </c>
      <c r="H11" s="1673">
        <f>F11-G11</f>
        <v>-7.9850746268656394</v>
      </c>
      <c r="I11" s="1676" t="s">
        <v>630</v>
      </c>
      <c r="J11" s="435" t="s">
        <v>614</v>
      </c>
      <c r="K11" s="399" t="s">
        <v>978</v>
      </c>
      <c r="L11" s="399" t="s">
        <v>622</v>
      </c>
      <c r="M11" s="399">
        <v>401</v>
      </c>
      <c r="N11" s="400">
        <v>75</v>
      </c>
      <c r="O11" s="482" t="s">
        <v>631</v>
      </c>
      <c r="P11" s="392" t="s">
        <v>632</v>
      </c>
      <c r="Q11" s="392" t="s">
        <v>618</v>
      </c>
      <c r="R11" s="481" t="s">
        <v>632</v>
      </c>
      <c r="S11" s="440">
        <v>35</v>
      </c>
      <c r="T11" s="482" t="s">
        <v>631</v>
      </c>
      <c r="U11" s="392" t="s">
        <v>632</v>
      </c>
      <c r="V11" s="392" t="s">
        <v>633</v>
      </c>
      <c r="W11" s="483" t="s">
        <v>632</v>
      </c>
      <c r="X11" s="440">
        <v>35</v>
      </c>
      <c r="Y11" s="398" t="s">
        <v>614</v>
      </c>
      <c r="Z11" s="399" t="s">
        <v>456</v>
      </c>
      <c r="AA11" s="399" t="s">
        <v>620</v>
      </c>
      <c r="AB11" s="399">
        <v>602</v>
      </c>
      <c r="AC11" s="400">
        <v>75</v>
      </c>
      <c r="AD11" s="444"/>
      <c r="AE11" s="445"/>
      <c r="AF11" s="445"/>
      <c r="AG11" s="445"/>
      <c r="AH11" s="446"/>
      <c r="AI11" s="1679" t="s">
        <v>629</v>
      </c>
      <c r="AJ11" s="444" t="s">
        <v>599</v>
      </c>
      <c r="AK11" s="445" t="s">
        <v>600</v>
      </c>
      <c r="AL11" s="445" t="s">
        <v>633</v>
      </c>
      <c r="AM11" s="445">
        <v>308</v>
      </c>
      <c r="AN11" s="446">
        <v>70</v>
      </c>
      <c r="AO11" s="444"/>
      <c r="AP11" s="436"/>
      <c r="AQ11" s="513"/>
      <c r="AR11" s="514"/>
      <c r="AS11" s="515"/>
      <c r="AT11" s="516" t="s">
        <v>614</v>
      </c>
      <c r="AU11" s="399" t="s">
        <v>980</v>
      </c>
      <c r="AV11" s="445" t="s">
        <v>591</v>
      </c>
      <c r="AW11" s="445">
        <v>407</v>
      </c>
      <c r="AX11" s="446">
        <v>75</v>
      </c>
      <c r="AY11" s="1292" t="s">
        <v>602</v>
      </c>
      <c r="AZ11" s="1314" t="s">
        <v>977</v>
      </c>
      <c r="BA11" s="1293" t="s">
        <v>634</v>
      </c>
      <c r="BB11" s="1293">
        <v>502</v>
      </c>
      <c r="BC11" s="1346">
        <v>120</v>
      </c>
      <c r="BD11" s="518"/>
      <c r="BE11" s="441"/>
      <c r="BF11" s="441"/>
      <c r="BG11" s="441"/>
      <c r="BH11" s="442"/>
      <c r="BI11" s="1712" t="s">
        <v>635</v>
      </c>
      <c r="BJ11" s="385"/>
      <c r="BK11" s="385"/>
      <c r="BL11" s="385"/>
      <c r="BM11" s="385"/>
      <c r="BN11" s="385"/>
      <c r="BO11" s="385"/>
      <c r="BP11" s="385"/>
      <c r="BQ11" s="385"/>
      <c r="BR11" s="385"/>
      <c r="BS11" s="385"/>
      <c r="BT11" s="385"/>
      <c r="BU11" s="385"/>
      <c r="BV11" s="385"/>
      <c r="BW11" s="385"/>
      <c r="BX11" s="385"/>
      <c r="BY11" s="385"/>
      <c r="BZ11" s="385"/>
      <c r="CA11" s="385"/>
      <c r="CB11" s="385"/>
      <c r="CC11" s="385"/>
    </row>
    <row r="12" spans="1:81" ht="16.5" customHeight="1">
      <c r="A12" s="1681"/>
      <c r="B12" s="1646"/>
      <c r="C12" s="1685"/>
      <c r="D12" s="1685"/>
      <c r="E12" s="1685"/>
      <c r="F12" s="1685"/>
      <c r="G12" s="1685"/>
      <c r="H12" s="1674"/>
      <c r="I12" s="1677"/>
      <c r="J12" s="519" t="s">
        <v>624</v>
      </c>
      <c r="K12" s="404" t="s">
        <v>625</v>
      </c>
      <c r="L12" s="404" t="s">
        <v>622</v>
      </c>
      <c r="M12" s="404">
        <v>401</v>
      </c>
      <c r="N12" s="493">
        <v>75</v>
      </c>
      <c r="O12" s="520"/>
      <c r="P12" s="441"/>
      <c r="Q12" s="441"/>
      <c r="R12" s="441"/>
      <c r="S12" s="442"/>
      <c r="T12" s="521" t="s">
        <v>578</v>
      </c>
      <c r="U12" s="494" t="s">
        <v>632</v>
      </c>
      <c r="V12" s="494" t="s">
        <v>591</v>
      </c>
      <c r="W12" s="481" t="s">
        <v>632</v>
      </c>
      <c r="X12" s="456">
        <v>35</v>
      </c>
      <c r="Y12" s="522"/>
      <c r="Z12" s="523"/>
      <c r="AA12" s="523"/>
      <c r="AB12" s="523"/>
      <c r="AC12" s="524"/>
      <c r="AD12" s="522"/>
      <c r="AE12" s="523"/>
      <c r="AF12" s="523"/>
      <c r="AG12" s="523"/>
      <c r="AH12" s="524"/>
      <c r="AI12" s="1769"/>
      <c r="AJ12" s="137" t="s">
        <v>636</v>
      </c>
      <c r="AK12" s="525" t="s">
        <v>637</v>
      </c>
      <c r="AL12" s="526" t="s">
        <v>633</v>
      </c>
      <c r="AM12" s="527">
        <v>308</v>
      </c>
      <c r="AN12" s="141">
        <v>60</v>
      </c>
      <c r="AO12" s="519"/>
      <c r="AP12" s="404"/>
      <c r="AQ12" s="404"/>
      <c r="AR12" s="404"/>
      <c r="AS12" s="493"/>
      <c r="AT12" s="448"/>
      <c r="AU12" s="417"/>
      <c r="AV12" s="417"/>
      <c r="AW12" s="417"/>
      <c r="AX12" s="418"/>
      <c r="AY12" s="211"/>
      <c r="AZ12" s="404"/>
      <c r="BA12" s="404"/>
      <c r="BB12" s="404"/>
      <c r="BC12" s="528"/>
      <c r="BD12" s="211"/>
      <c r="BE12" s="404"/>
      <c r="BF12" s="404"/>
      <c r="BG12" s="404"/>
      <c r="BH12" s="528"/>
      <c r="BI12" s="1677"/>
      <c r="BJ12" s="385"/>
      <c r="BK12" s="385"/>
      <c r="BL12" s="385"/>
      <c r="BM12" s="385"/>
      <c r="BN12" s="385"/>
      <c r="BO12" s="385"/>
      <c r="BP12" s="385"/>
      <c r="BQ12" s="385"/>
      <c r="BR12" s="385"/>
      <c r="BS12" s="385"/>
      <c r="BT12" s="385"/>
      <c r="BU12" s="385"/>
      <c r="BV12" s="385"/>
      <c r="BW12" s="385"/>
      <c r="BX12" s="385"/>
      <c r="BY12" s="385"/>
      <c r="BZ12" s="385"/>
      <c r="CA12" s="385"/>
      <c r="CB12" s="385"/>
      <c r="CC12" s="385"/>
    </row>
    <row r="13" spans="1:81" ht="16.5" customHeight="1">
      <c r="A13" s="1682"/>
      <c r="B13" s="1683"/>
      <c r="C13" s="1653"/>
      <c r="D13" s="1653"/>
      <c r="E13" s="1653"/>
      <c r="F13" s="1653"/>
      <c r="G13" s="1653"/>
      <c r="H13" s="1675"/>
      <c r="I13" s="1678"/>
      <c r="J13" s="529"/>
      <c r="K13" s="425"/>
      <c r="L13" s="425"/>
      <c r="M13" s="425"/>
      <c r="N13" s="426"/>
      <c r="O13" s="473"/>
      <c r="P13" s="474"/>
      <c r="Q13" s="474"/>
      <c r="R13" s="474"/>
      <c r="S13" s="498"/>
      <c r="T13" s="530"/>
      <c r="U13" s="531"/>
      <c r="V13" s="531"/>
      <c r="W13" s="531"/>
      <c r="X13" s="532"/>
      <c r="Y13" s="529"/>
      <c r="Z13" s="425"/>
      <c r="AA13" s="425"/>
      <c r="AB13" s="425"/>
      <c r="AC13" s="426"/>
      <c r="AD13" s="529"/>
      <c r="AE13" s="425"/>
      <c r="AF13" s="425"/>
      <c r="AG13" s="425"/>
      <c r="AH13" s="426"/>
      <c r="AI13" s="1770"/>
      <c r="AJ13" s="293"/>
      <c r="AK13" s="533"/>
      <c r="AL13" s="533"/>
      <c r="AM13" s="349"/>
      <c r="AN13" s="534"/>
      <c r="AO13" s="529"/>
      <c r="AP13" s="425"/>
      <c r="AQ13" s="425"/>
      <c r="AR13" s="170"/>
      <c r="AS13" s="426"/>
      <c r="AT13" s="535"/>
      <c r="AU13" s="1771"/>
      <c r="AV13" s="433"/>
      <c r="AW13" s="536"/>
      <c r="AX13" s="537"/>
      <c r="AY13" s="538"/>
      <c r="AZ13" s="539"/>
      <c r="BA13" s="539"/>
      <c r="BB13" s="539"/>
      <c r="BC13" s="540"/>
      <c r="BD13" s="538"/>
      <c r="BE13" s="539"/>
      <c r="BF13" s="539"/>
      <c r="BG13" s="539"/>
      <c r="BH13" s="540"/>
      <c r="BI13" s="1678"/>
      <c r="BJ13" s="385"/>
      <c r="BK13" s="385"/>
      <c r="BL13" s="385"/>
      <c r="BM13" s="385"/>
      <c r="BN13" s="385"/>
      <c r="BO13" s="385"/>
      <c r="BP13" s="385"/>
      <c r="BQ13" s="385"/>
      <c r="BR13" s="385"/>
      <c r="BS13" s="385"/>
      <c r="BT13" s="385"/>
      <c r="BU13" s="385"/>
      <c r="BV13" s="385"/>
      <c r="BW13" s="385"/>
      <c r="BX13" s="385"/>
      <c r="BY13" s="385"/>
      <c r="BZ13" s="385"/>
      <c r="CA13" s="385"/>
      <c r="CB13" s="385"/>
      <c r="CC13" s="385"/>
    </row>
    <row r="14" spans="1:81" ht="16.5" customHeight="1">
      <c r="A14" s="1747">
        <v>5</v>
      </c>
      <c r="B14" s="1742" t="s">
        <v>45</v>
      </c>
      <c r="C14" s="1684" t="s">
        <v>638</v>
      </c>
      <c r="D14" s="1684"/>
      <c r="E14" s="1684">
        <v>1</v>
      </c>
      <c r="F14" s="1688">
        <f>SUM(N14:N16,S14:S16,AH14:AH16,AN14:AN16,AS14:AS16,AX14:AX16,BH14:BH16,X14:X16,AC14:AC16,BC14:BC16)</f>
        <v>665</v>
      </c>
      <c r="G14" s="1689">
        <f>SUM( H206/ E201)*E14</f>
        <v>662.98507462686564</v>
      </c>
      <c r="H14" s="1673">
        <f>F14-G14</f>
        <v>2.0149253731343606</v>
      </c>
      <c r="I14" s="1676" t="s">
        <v>639</v>
      </c>
      <c r="J14" s="435" t="s">
        <v>602</v>
      </c>
      <c r="K14" s="486" t="s">
        <v>637</v>
      </c>
      <c r="L14" s="486" t="s">
        <v>520</v>
      </c>
      <c r="M14" s="486" t="s">
        <v>640</v>
      </c>
      <c r="N14" s="437">
        <v>120</v>
      </c>
      <c r="O14" s="435" t="s">
        <v>602</v>
      </c>
      <c r="P14" s="486" t="s">
        <v>637</v>
      </c>
      <c r="Q14" s="486" t="s">
        <v>607</v>
      </c>
      <c r="R14" s="486">
        <v>501</v>
      </c>
      <c r="S14" s="437">
        <v>120</v>
      </c>
      <c r="T14" s="429" t="s">
        <v>594</v>
      </c>
      <c r="U14" s="430" t="s">
        <v>975</v>
      </c>
      <c r="V14" s="430" t="s">
        <v>641</v>
      </c>
      <c r="W14" s="430">
        <v>504</v>
      </c>
      <c r="X14" s="431">
        <v>75</v>
      </c>
      <c r="Y14" s="398"/>
      <c r="Z14" s="399"/>
      <c r="AA14" s="399"/>
      <c r="AB14" s="399"/>
      <c r="AC14" s="400"/>
      <c r="AD14" s="541" t="s">
        <v>642</v>
      </c>
      <c r="AE14" s="542" t="s">
        <v>584</v>
      </c>
      <c r="AF14" s="542" t="s">
        <v>520</v>
      </c>
      <c r="AG14" s="542" t="s">
        <v>30</v>
      </c>
      <c r="AH14" s="543"/>
      <c r="AI14" s="1679" t="s">
        <v>638</v>
      </c>
      <c r="AJ14" s="544" t="s">
        <v>643</v>
      </c>
      <c r="AK14" s="545" t="s">
        <v>584</v>
      </c>
      <c r="AL14" s="546" t="s">
        <v>519</v>
      </c>
      <c r="AM14" s="545" t="s">
        <v>30</v>
      </c>
      <c r="AN14" s="543">
        <v>35</v>
      </c>
      <c r="AO14" s="401" t="s">
        <v>585</v>
      </c>
      <c r="AP14" s="402" t="s">
        <v>584</v>
      </c>
      <c r="AQ14" s="402" t="s">
        <v>518</v>
      </c>
      <c r="AR14" s="402"/>
      <c r="AS14" s="403">
        <v>45</v>
      </c>
      <c r="AT14" s="547" t="s">
        <v>614</v>
      </c>
      <c r="AU14" s="546" t="s">
        <v>644</v>
      </c>
      <c r="AV14" s="546" t="s">
        <v>517</v>
      </c>
      <c r="AW14" s="546" t="s">
        <v>640</v>
      </c>
      <c r="AX14" s="543">
        <v>75</v>
      </c>
      <c r="AY14" s="548"/>
      <c r="AZ14" s="441"/>
      <c r="BA14" s="441"/>
      <c r="BB14" s="441"/>
      <c r="BC14" s="451"/>
      <c r="BD14" s="516" t="s">
        <v>614</v>
      </c>
      <c r="BE14" s="399" t="s">
        <v>981</v>
      </c>
      <c r="BF14" s="399" t="s">
        <v>645</v>
      </c>
      <c r="BG14" s="399">
        <v>404</v>
      </c>
      <c r="BH14" s="437">
        <v>75</v>
      </c>
      <c r="BI14" s="1712" t="s">
        <v>646</v>
      </c>
      <c r="BJ14" s="385"/>
      <c r="BK14" s="385"/>
      <c r="BL14" s="385"/>
      <c r="BM14" s="385"/>
      <c r="BN14" s="385"/>
      <c r="BO14" s="385"/>
      <c r="BP14" s="385"/>
      <c r="BQ14" s="385"/>
      <c r="BR14" s="385"/>
      <c r="BS14" s="385"/>
      <c r="BT14" s="385"/>
      <c r="BU14" s="385"/>
      <c r="BV14" s="385"/>
      <c r="BW14" s="385"/>
      <c r="BX14" s="385"/>
      <c r="BY14" s="385"/>
      <c r="BZ14" s="385"/>
      <c r="CA14" s="385"/>
      <c r="CB14" s="385"/>
      <c r="CC14" s="385"/>
    </row>
    <row r="15" spans="1:81" ht="16.5" customHeight="1">
      <c r="A15" s="1681"/>
      <c r="B15" s="1646"/>
      <c r="C15" s="1685"/>
      <c r="D15" s="1685"/>
      <c r="E15" s="1685"/>
      <c r="F15" s="1685"/>
      <c r="G15" s="1685"/>
      <c r="H15" s="1674"/>
      <c r="I15" s="1677"/>
      <c r="J15" s="137"/>
      <c r="K15" s="527"/>
      <c r="L15" s="525"/>
      <c r="M15" s="527"/>
      <c r="N15" s="549"/>
      <c r="O15" s="137"/>
      <c r="P15" s="404"/>
      <c r="Q15" s="404"/>
      <c r="R15" s="404"/>
      <c r="S15" s="405"/>
      <c r="T15" s="137"/>
      <c r="U15" s="525"/>
      <c r="V15" s="525"/>
      <c r="W15" s="525"/>
      <c r="X15" s="528"/>
      <c r="Y15" s="137"/>
      <c r="Z15" s="527"/>
      <c r="AA15" s="525"/>
      <c r="AB15" s="527"/>
      <c r="AC15" s="549"/>
      <c r="AD15" s="550"/>
      <c r="AE15" s="551"/>
      <c r="AF15" s="551"/>
      <c r="AG15" s="551"/>
      <c r="AH15" s="552"/>
      <c r="AI15" s="1769"/>
      <c r="AJ15" s="448"/>
      <c r="AK15" s="449"/>
      <c r="AL15" s="553"/>
      <c r="AM15" s="554"/>
      <c r="AN15" s="141"/>
      <c r="AO15" s="101"/>
      <c r="AP15" s="555"/>
      <c r="AQ15" s="555"/>
      <c r="AR15" s="100"/>
      <c r="AS15" s="556"/>
      <c r="AT15" s="429" t="s">
        <v>647</v>
      </c>
      <c r="AU15" s="430" t="s">
        <v>584</v>
      </c>
      <c r="AV15" s="430" t="s">
        <v>516</v>
      </c>
      <c r="AW15" s="430" t="s">
        <v>30</v>
      </c>
      <c r="AX15" s="431">
        <v>50</v>
      </c>
      <c r="AY15" s="557"/>
      <c r="AZ15" s="558"/>
      <c r="BA15" s="558"/>
      <c r="BB15" s="558"/>
      <c r="BC15" s="559"/>
      <c r="BD15" s="290" t="s">
        <v>587</v>
      </c>
      <c r="BE15" s="404" t="s">
        <v>584</v>
      </c>
      <c r="BF15" s="404" t="s">
        <v>517</v>
      </c>
      <c r="BG15" s="404"/>
      <c r="BH15" s="405">
        <v>70</v>
      </c>
      <c r="BI15" s="1677"/>
      <c r="BJ15" s="385"/>
      <c r="BK15" s="385"/>
      <c r="BL15" s="385"/>
      <c r="BM15" s="385"/>
      <c r="BN15" s="385"/>
      <c r="BO15" s="385"/>
      <c r="BP15" s="385"/>
      <c r="BQ15" s="385"/>
      <c r="BR15" s="385"/>
      <c r="BS15" s="385"/>
      <c r="BT15" s="385"/>
      <c r="BU15" s="385"/>
      <c r="BV15" s="385"/>
      <c r="BW15" s="385"/>
      <c r="BX15" s="385"/>
      <c r="BY15" s="385"/>
      <c r="BZ15" s="385"/>
      <c r="CA15" s="385"/>
      <c r="CB15" s="385"/>
      <c r="CC15" s="385"/>
    </row>
    <row r="16" spans="1:81" ht="16.5" customHeight="1">
      <c r="A16" s="1682"/>
      <c r="B16" s="1683"/>
      <c r="C16" s="1653"/>
      <c r="D16" s="1653"/>
      <c r="E16" s="1653"/>
      <c r="F16" s="1653"/>
      <c r="G16" s="1653"/>
      <c r="H16" s="1675"/>
      <c r="I16" s="1678"/>
      <c r="J16" s="105"/>
      <c r="K16" s="474"/>
      <c r="L16" s="474"/>
      <c r="M16" s="474"/>
      <c r="N16" s="498"/>
      <c r="O16" s="560"/>
      <c r="P16" s="561"/>
      <c r="Q16" s="561"/>
      <c r="R16" s="562"/>
      <c r="S16" s="563"/>
      <c r="T16" s="508"/>
      <c r="U16" s="564"/>
      <c r="V16" s="564"/>
      <c r="W16" s="564"/>
      <c r="X16" s="565"/>
      <c r="Y16" s="105"/>
      <c r="Z16" s="474"/>
      <c r="AA16" s="474"/>
      <c r="AB16" s="474"/>
      <c r="AC16" s="498"/>
      <c r="AD16" s="566"/>
      <c r="AE16" s="567"/>
      <c r="AF16" s="567"/>
      <c r="AG16" s="567"/>
      <c r="AH16" s="568"/>
      <c r="AI16" s="1770"/>
      <c r="AJ16" s="508"/>
      <c r="AK16" s="569"/>
      <c r="AL16" s="349"/>
      <c r="AM16" s="569"/>
      <c r="AN16" s="570"/>
      <c r="AO16" s="105"/>
      <c r="AP16" s="474"/>
      <c r="AQ16" s="474"/>
      <c r="AR16" s="349"/>
      <c r="AS16" s="498"/>
      <c r="AT16" s="571"/>
      <c r="AU16" s="567"/>
      <c r="AV16" s="567"/>
      <c r="AW16" s="567"/>
      <c r="AX16" s="572"/>
      <c r="AY16" s="432"/>
      <c r="AZ16" s="433"/>
      <c r="BA16" s="433"/>
      <c r="BB16" s="433"/>
      <c r="BC16" s="573"/>
      <c r="BD16" s="429"/>
      <c r="BE16" s="430"/>
      <c r="BF16" s="430"/>
      <c r="BG16" s="430"/>
      <c r="BH16" s="431"/>
      <c r="BI16" s="1678"/>
      <c r="BJ16" s="385"/>
      <c r="BK16" s="385"/>
      <c r="BL16" s="385"/>
      <c r="BM16" s="385"/>
      <c r="BN16" s="385"/>
      <c r="BO16" s="385"/>
      <c r="BP16" s="385"/>
      <c r="BQ16" s="385"/>
      <c r="BR16" s="385"/>
      <c r="BS16" s="385"/>
      <c r="BT16" s="385"/>
      <c r="BU16" s="385"/>
      <c r="BV16" s="385"/>
      <c r="BW16" s="385"/>
      <c r="BX16" s="385"/>
      <c r="BY16" s="385"/>
      <c r="BZ16" s="385"/>
      <c r="CA16" s="385"/>
      <c r="CB16" s="385"/>
      <c r="CC16" s="385"/>
    </row>
    <row r="17" spans="1:81" ht="16.5" customHeight="1">
      <c r="A17" s="1680">
        <v>6</v>
      </c>
      <c r="B17" s="1757" t="s">
        <v>40</v>
      </c>
      <c r="C17" s="1684" t="s">
        <v>648</v>
      </c>
      <c r="D17" s="1684"/>
      <c r="E17" s="1684">
        <v>1</v>
      </c>
      <c r="F17" s="1688">
        <f>SUM(N17:N19,S17:S19,AH17:AH19,AN17:AN19,AS17:AS19,AX17:AX19,BH17:BH19,X17:X19,AC17:AC19,BC17:BC19)</f>
        <v>655</v>
      </c>
      <c r="G17" s="1689">
        <f>SUM(H206/ E201)*E17</f>
        <v>662.98507462686564</v>
      </c>
      <c r="H17" s="1673">
        <f>F17-G17</f>
        <v>-7.9850746268656394</v>
      </c>
      <c r="I17" s="1676" t="s">
        <v>649</v>
      </c>
      <c r="J17" s="519" t="s">
        <v>650</v>
      </c>
      <c r="K17" s="404" t="s">
        <v>625</v>
      </c>
      <c r="L17" s="404" t="s">
        <v>607</v>
      </c>
      <c r="M17" s="404">
        <v>501</v>
      </c>
      <c r="N17" s="493">
        <v>135</v>
      </c>
      <c r="O17" s="435"/>
      <c r="P17" s="445"/>
      <c r="Q17" s="445"/>
      <c r="R17" s="445"/>
      <c r="S17" s="446"/>
      <c r="T17" s="435" t="s">
        <v>650</v>
      </c>
      <c r="U17" s="486" t="s">
        <v>651</v>
      </c>
      <c r="V17" s="486" t="s">
        <v>641</v>
      </c>
      <c r="W17" s="486">
        <v>504</v>
      </c>
      <c r="X17" s="437">
        <v>135</v>
      </c>
      <c r="Y17" s="398" t="s">
        <v>652</v>
      </c>
      <c r="Z17" s="399" t="s">
        <v>982</v>
      </c>
      <c r="AA17" s="399" t="s">
        <v>519</v>
      </c>
      <c r="AB17" s="399" t="s">
        <v>640</v>
      </c>
      <c r="AC17" s="400">
        <v>60</v>
      </c>
      <c r="AD17" s="547" t="s">
        <v>604</v>
      </c>
      <c r="AE17" s="546" t="s">
        <v>637</v>
      </c>
      <c r="AF17" s="546" t="s">
        <v>645</v>
      </c>
      <c r="AG17" s="546">
        <v>404</v>
      </c>
      <c r="AH17" s="543">
        <v>60</v>
      </c>
      <c r="AI17" s="1712" t="s">
        <v>648</v>
      </c>
      <c r="AJ17" s="435" t="s">
        <v>621</v>
      </c>
      <c r="AK17" s="445" t="s">
        <v>983</v>
      </c>
      <c r="AL17" s="445" t="s">
        <v>608</v>
      </c>
      <c r="AM17" s="445">
        <v>606</v>
      </c>
      <c r="AN17" s="446">
        <v>45</v>
      </c>
      <c r="AO17" s="516"/>
      <c r="AP17" s="263"/>
      <c r="AQ17" s="513"/>
      <c r="AR17" s="514"/>
      <c r="AS17" s="515"/>
      <c r="AT17" s="444" t="s">
        <v>604</v>
      </c>
      <c r="AU17" s="445" t="s">
        <v>605</v>
      </c>
      <c r="AV17" s="445" t="s">
        <v>608</v>
      </c>
      <c r="AW17" s="445">
        <v>606</v>
      </c>
      <c r="AX17" s="446">
        <v>60</v>
      </c>
      <c r="AY17" s="216"/>
      <c r="AZ17" s="402"/>
      <c r="BA17" s="402"/>
      <c r="BB17" s="574"/>
      <c r="BC17" s="575"/>
      <c r="BD17" s="576"/>
      <c r="BE17" s="577"/>
      <c r="BF17" s="577"/>
      <c r="BG17" s="578"/>
      <c r="BH17" s="579"/>
      <c r="BI17" s="1712" t="s">
        <v>653</v>
      </c>
      <c r="BJ17" s="385"/>
      <c r="BK17" s="385"/>
      <c r="BL17" s="385"/>
      <c r="BM17" s="385"/>
      <c r="BN17" s="385"/>
      <c r="BO17" s="385"/>
      <c r="BP17" s="385"/>
      <c r="BQ17" s="385"/>
      <c r="BR17" s="385"/>
      <c r="BS17" s="385"/>
      <c r="BT17" s="385"/>
      <c r="BU17" s="385"/>
      <c r="BV17" s="385"/>
      <c r="BW17" s="385"/>
      <c r="BX17" s="385"/>
      <c r="BY17" s="385"/>
      <c r="BZ17" s="385"/>
      <c r="CA17" s="385"/>
      <c r="CB17" s="385"/>
      <c r="CC17" s="385"/>
    </row>
    <row r="18" spans="1:81" ht="16.5" customHeight="1">
      <c r="A18" s="1681"/>
      <c r="B18" s="1681"/>
      <c r="C18" s="1685"/>
      <c r="D18" s="1685"/>
      <c r="E18" s="1685"/>
      <c r="F18" s="1685"/>
      <c r="G18" s="1685"/>
      <c r="H18" s="1674"/>
      <c r="I18" s="1677"/>
      <c r="J18" s="137"/>
      <c r="K18" s="525"/>
      <c r="L18" s="485"/>
      <c r="M18" s="485"/>
      <c r="N18" s="451"/>
      <c r="O18" s="517"/>
      <c r="P18" s="580"/>
      <c r="Q18" s="441"/>
      <c r="R18" s="441"/>
      <c r="S18" s="442"/>
      <c r="T18" s="137"/>
      <c r="U18" s="525"/>
      <c r="V18" s="485"/>
      <c r="W18" s="485"/>
      <c r="X18" s="451"/>
      <c r="Y18" s="137"/>
      <c r="Z18" s="525"/>
      <c r="AA18" s="485"/>
      <c r="AB18" s="485"/>
      <c r="AC18" s="451"/>
      <c r="AD18" s="581" t="s">
        <v>654</v>
      </c>
      <c r="AE18" s="459" t="s">
        <v>600</v>
      </c>
      <c r="AF18" s="459" t="s">
        <v>645</v>
      </c>
      <c r="AG18" s="459">
        <v>404</v>
      </c>
      <c r="AH18" s="460">
        <v>70</v>
      </c>
      <c r="AI18" s="1769"/>
      <c r="AJ18" s="137" t="s">
        <v>655</v>
      </c>
      <c r="AK18" s="555" t="s">
        <v>972</v>
      </c>
      <c r="AL18" s="555" t="s">
        <v>608</v>
      </c>
      <c r="AM18" s="582">
        <v>606</v>
      </c>
      <c r="AN18" s="583">
        <v>45</v>
      </c>
      <c r="AO18" s="584"/>
      <c r="AP18" s="449"/>
      <c r="AQ18" s="449"/>
      <c r="AR18" s="449"/>
      <c r="AS18" s="585"/>
      <c r="AT18" s="290" t="s">
        <v>610</v>
      </c>
      <c r="AU18" s="404" t="s">
        <v>969</v>
      </c>
      <c r="AV18" s="404" t="s">
        <v>608</v>
      </c>
      <c r="AW18" s="404">
        <v>606</v>
      </c>
      <c r="AX18" s="405">
        <v>45</v>
      </c>
      <c r="AY18" s="137"/>
      <c r="AZ18" s="404"/>
      <c r="BA18" s="404"/>
      <c r="BB18" s="404"/>
      <c r="BC18" s="586"/>
      <c r="BD18" s="448"/>
      <c r="BE18" s="417"/>
      <c r="BF18" s="587"/>
      <c r="BG18" s="417"/>
      <c r="BH18" s="588"/>
      <c r="BI18" s="1677"/>
      <c r="BJ18" s="385"/>
      <c r="BK18" s="385"/>
      <c r="BL18" s="385"/>
      <c r="BM18" s="385"/>
      <c r="BN18" s="385"/>
      <c r="BO18" s="385"/>
      <c r="BP18" s="385"/>
      <c r="BQ18" s="385"/>
      <c r="BR18" s="385"/>
      <c r="BS18" s="385"/>
      <c r="BT18" s="385"/>
      <c r="BU18" s="385"/>
      <c r="BV18" s="385"/>
      <c r="BW18" s="385"/>
      <c r="BX18" s="385"/>
      <c r="BY18" s="385"/>
      <c r="BZ18" s="385"/>
      <c r="CA18" s="385"/>
      <c r="CB18" s="385"/>
      <c r="CC18" s="385"/>
    </row>
    <row r="19" spans="1:81" ht="15.75" customHeight="1">
      <c r="A19" s="1682"/>
      <c r="B19" s="1682"/>
      <c r="C19" s="1653"/>
      <c r="D19" s="1653"/>
      <c r="E19" s="1653"/>
      <c r="F19" s="1653"/>
      <c r="G19" s="1653"/>
      <c r="H19" s="1675"/>
      <c r="I19" s="1678"/>
      <c r="J19" s="529"/>
      <c r="K19" s="425"/>
      <c r="L19" s="425"/>
      <c r="M19" s="425"/>
      <c r="N19" s="426"/>
      <c r="O19" s="424"/>
      <c r="P19" s="425"/>
      <c r="Q19" s="425"/>
      <c r="R19" s="425"/>
      <c r="S19" s="426"/>
      <c r="T19" s="589"/>
      <c r="U19" s="590"/>
      <c r="V19" s="526"/>
      <c r="W19" s="526"/>
      <c r="X19" s="591"/>
      <c r="Y19" s="529"/>
      <c r="Z19" s="425"/>
      <c r="AA19" s="425"/>
      <c r="AB19" s="425"/>
      <c r="AC19" s="426"/>
      <c r="AD19" s="529"/>
      <c r="AE19" s="425"/>
      <c r="AF19" s="425"/>
      <c r="AG19" s="425"/>
      <c r="AH19" s="426"/>
      <c r="AI19" s="1770"/>
      <c r="AJ19" s="508"/>
      <c r="AK19" s="533"/>
      <c r="AL19" s="592"/>
      <c r="AM19" s="471"/>
      <c r="AN19" s="593"/>
      <c r="AO19" s="424"/>
      <c r="AP19" s="425"/>
      <c r="AQ19" s="425"/>
      <c r="AR19" s="170"/>
      <c r="AS19" s="426"/>
      <c r="AT19" s="473"/>
      <c r="AU19" s="474"/>
      <c r="AV19" s="474"/>
      <c r="AW19" s="474"/>
      <c r="AX19" s="498"/>
      <c r="AY19" s="424"/>
      <c r="AZ19" s="425"/>
      <c r="BA19" s="425"/>
      <c r="BB19" s="425"/>
      <c r="BC19" s="532"/>
      <c r="BD19" s="424"/>
      <c r="BE19" s="425"/>
      <c r="BF19" s="425"/>
      <c r="BG19" s="425"/>
      <c r="BH19" s="532"/>
      <c r="BI19" s="1678"/>
      <c r="BJ19" s="385"/>
      <c r="BK19" s="385"/>
      <c r="BL19" s="385"/>
      <c r="BM19" s="385"/>
      <c r="BN19" s="385"/>
      <c r="BO19" s="385"/>
      <c r="BP19" s="385"/>
      <c r="BQ19" s="385"/>
      <c r="BR19" s="385"/>
      <c r="BS19" s="385"/>
      <c r="BT19" s="385"/>
      <c r="BU19" s="385"/>
      <c r="BV19" s="385"/>
      <c r="BW19" s="385"/>
      <c r="BX19" s="385"/>
      <c r="BY19" s="385"/>
      <c r="BZ19" s="385"/>
      <c r="CA19" s="385"/>
      <c r="CB19" s="385"/>
      <c r="CC19" s="385"/>
    </row>
    <row r="20" spans="1:81" ht="16.5" customHeight="1">
      <c r="A20" s="1680">
        <v>7</v>
      </c>
      <c r="B20" s="1645" t="s">
        <v>167</v>
      </c>
      <c r="C20" s="1684" t="s">
        <v>656</v>
      </c>
      <c r="D20" s="1684"/>
      <c r="E20" s="1684">
        <v>1</v>
      </c>
      <c r="F20" s="1688">
        <f>SUM(N20:N22,S20:S22,AH20:AH22,AN20:AN22,AS20:AS22,AX20:AX22,BH20:BH22,X20:X22,AC20:AC22,BC20:BC22)</f>
        <v>670</v>
      </c>
      <c r="G20" s="1689">
        <f>SUM( H206/ E201)*E20</f>
        <v>662.98507462686564</v>
      </c>
      <c r="H20" s="1673">
        <f>F20-G20</f>
        <v>7.0149253731343606</v>
      </c>
      <c r="I20" s="1676" t="s">
        <v>656</v>
      </c>
      <c r="J20" s="482" t="s">
        <v>588</v>
      </c>
      <c r="K20" s="483" t="s">
        <v>573</v>
      </c>
      <c r="L20" s="483" t="s">
        <v>579</v>
      </c>
      <c r="M20" s="483" t="s">
        <v>580</v>
      </c>
      <c r="N20" s="594">
        <v>35</v>
      </c>
      <c r="O20" s="386" t="s">
        <v>572</v>
      </c>
      <c r="P20" s="595" t="s">
        <v>573</v>
      </c>
      <c r="Q20" s="392" t="s">
        <v>576</v>
      </c>
      <c r="R20" s="483" t="s">
        <v>577</v>
      </c>
      <c r="S20" s="596">
        <v>70</v>
      </c>
      <c r="T20" s="443" t="s">
        <v>657</v>
      </c>
      <c r="U20" s="439" t="s">
        <v>590</v>
      </c>
      <c r="V20" s="439" t="s">
        <v>579</v>
      </c>
      <c r="W20" s="439" t="s">
        <v>580</v>
      </c>
      <c r="X20" s="440">
        <v>70</v>
      </c>
      <c r="Y20" s="386" t="s">
        <v>572</v>
      </c>
      <c r="Z20" s="595" t="s">
        <v>573</v>
      </c>
      <c r="AA20" s="595" t="s">
        <v>579</v>
      </c>
      <c r="AB20" s="412" t="s">
        <v>580</v>
      </c>
      <c r="AC20" s="596">
        <v>70</v>
      </c>
      <c r="AD20" s="435" t="s">
        <v>658</v>
      </c>
      <c r="AE20" s="486" t="s">
        <v>584</v>
      </c>
      <c r="AF20" s="445" t="s">
        <v>520</v>
      </c>
      <c r="AG20" s="445"/>
      <c r="AH20" s="447">
        <v>55</v>
      </c>
      <c r="AI20" s="1694" t="s">
        <v>656</v>
      </c>
      <c r="AJ20" s="398" t="s">
        <v>599</v>
      </c>
      <c r="AK20" s="399" t="s">
        <v>600</v>
      </c>
      <c r="AL20" s="399" t="s">
        <v>659</v>
      </c>
      <c r="AM20" s="399">
        <v>201</v>
      </c>
      <c r="AN20" s="400">
        <v>70</v>
      </c>
      <c r="AO20" s="597"/>
      <c r="AP20" s="598"/>
      <c r="AQ20" s="450"/>
      <c r="AR20" s="598"/>
      <c r="AS20" s="599"/>
      <c r="AT20" s="398" t="s">
        <v>586</v>
      </c>
      <c r="AU20" s="399" t="s">
        <v>584</v>
      </c>
      <c r="AV20" s="399" t="s">
        <v>516</v>
      </c>
      <c r="AW20" s="399"/>
      <c r="AX20" s="400">
        <v>55</v>
      </c>
      <c r="AY20" s="216"/>
      <c r="AZ20" s="402"/>
      <c r="BA20" s="491"/>
      <c r="BB20" s="491"/>
      <c r="BC20" s="575"/>
      <c r="BD20" s="398" t="s">
        <v>587</v>
      </c>
      <c r="BE20" s="399" t="s">
        <v>584</v>
      </c>
      <c r="BF20" s="399" t="s">
        <v>517</v>
      </c>
      <c r="BG20" s="399"/>
      <c r="BH20" s="400">
        <v>70</v>
      </c>
      <c r="BI20" s="1712" t="s">
        <v>656</v>
      </c>
      <c r="BJ20" s="385"/>
      <c r="BK20" s="385"/>
      <c r="BL20" s="385"/>
      <c r="BM20" s="385"/>
      <c r="BN20" s="385"/>
      <c r="BO20" s="385"/>
      <c r="BP20" s="385"/>
      <c r="BQ20" s="385"/>
      <c r="BR20" s="385"/>
      <c r="BS20" s="385"/>
      <c r="BT20" s="385"/>
      <c r="BU20" s="385"/>
      <c r="BV20" s="385"/>
      <c r="BW20" s="385"/>
      <c r="BX20" s="385"/>
      <c r="BY20" s="385"/>
      <c r="BZ20" s="385"/>
      <c r="CA20" s="385"/>
      <c r="CB20" s="385"/>
      <c r="CC20" s="385"/>
    </row>
    <row r="21" spans="1:81" ht="16.5" customHeight="1">
      <c r="A21" s="1681"/>
      <c r="B21" s="1646"/>
      <c r="C21" s="1685"/>
      <c r="D21" s="1685"/>
      <c r="E21" s="1685"/>
      <c r="F21" s="1685"/>
      <c r="G21" s="1685"/>
      <c r="H21" s="1674"/>
      <c r="I21" s="1677"/>
      <c r="J21" s="394" t="s">
        <v>589</v>
      </c>
      <c r="K21" s="600" t="s">
        <v>590</v>
      </c>
      <c r="L21" s="600" t="s">
        <v>576</v>
      </c>
      <c r="M21" s="600" t="s">
        <v>577</v>
      </c>
      <c r="N21" s="601">
        <v>70</v>
      </c>
      <c r="O21" s="410" t="s">
        <v>657</v>
      </c>
      <c r="P21" s="411" t="s">
        <v>573</v>
      </c>
      <c r="Q21" s="412" t="s">
        <v>579</v>
      </c>
      <c r="R21" s="412" t="s">
        <v>580</v>
      </c>
      <c r="S21" s="414">
        <v>70</v>
      </c>
      <c r="T21" s="137"/>
      <c r="U21" s="525"/>
      <c r="V21" s="525"/>
      <c r="W21" s="525"/>
      <c r="X21" s="528"/>
      <c r="Y21" s="410" t="s">
        <v>581</v>
      </c>
      <c r="Z21" s="411" t="s">
        <v>573</v>
      </c>
      <c r="AA21" s="415" t="s">
        <v>582</v>
      </c>
      <c r="AB21" s="411">
        <v>406</v>
      </c>
      <c r="AC21" s="414">
        <v>35</v>
      </c>
      <c r="AD21" s="429"/>
      <c r="AE21" s="430"/>
      <c r="AF21" s="430"/>
      <c r="AG21" s="430"/>
      <c r="AH21" s="431"/>
      <c r="AI21" s="1772"/>
      <c r="AJ21" s="429"/>
      <c r="AK21" s="430"/>
      <c r="AL21" s="430"/>
      <c r="AM21" s="430"/>
      <c r="AN21" s="431"/>
      <c r="AO21" s="602"/>
      <c r="AP21" s="558"/>
      <c r="AQ21" s="558"/>
      <c r="AR21" s="603"/>
      <c r="AS21" s="418"/>
      <c r="AT21" s="137"/>
      <c r="AU21" s="404"/>
      <c r="AV21" s="404"/>
      <c r="AW21" s="404"/>
      <c r="AX21" s="493"/>
      <c r="AY21" s="496"/>
      <c r="AZ21" s="797"/>
      <c r="BA21" s="417"/>
      <c r="BB21" s="417"/>
      <c r="BC21" s="528"/>
      <c r="BD21" s="211"/>
      <c r="BE21" s="84"/>
      <c r="BF21" s="404"/>
      <c r="BG21" s="404"/>
      <c r="BH21" s="528"/>
      <c r="BI21" s="1677"/>
      <c r="BJ21" s="385"/>
      <c r="BK21" s="385"/>
      <c r="BL21" s="385"/>
      <c r="BM21" s="385"/>
      <c r="BN21" s="385"/>
      <c r="BO21" s="385"/>
      <c r="BP21" s="385"/>
      <c r="BQ21" s="385"/>
      <c r="BR21" s="385"/>
      <c r="BS21" s="385"/>
      <c r="BT21" s="385"/>
      <c r="BU21" s="385"/>
      <c r="BV21" s="385"/>
      <c r="BW21" s="385"/>
      <c r="BX21" s="385"/>
      <c r="BY21" s="385"/>
      <c r="BZ21" s="385"/>
      <c r="CA21" s="385"/>
      <c r="CB21" s="385"/>
      <c r="CC21" s="385"/>
    </row>
    <row r="22" spans="1:81" ht="21.75" customHeight="1" thickBot="1">
      <c r="A22" s="1682"/>
      <c r="B22" s="1683"/>
      <c r="C22" s="1653"/>
      <c r="D22" s="1653"/>
      <c r="E22" s="1653"/>
      <c r="F22" s="1653"/>
      <c r="G22" s="1653"/>
      <c r="H22" s="1675"/>
      <c r="I22" s="1678"/>
      <c r="J22" s="604"/>
      <c r="K22" s="553"/>
      <c r="L22" s="605"/>
      <c r="M22" s="553"/>
      <c r="N22" s="573"/>
      <c r="O22" s="424"/>
      <c r="P22" s="425"/>
      <c r="Q22" s="425"/>
      <c r="R22" s="425"/>
      <c r="S22" s="426"/>
      <c r="T22" s="1618"/>
      <c r="U22" s="425"/>
      <c r="V22" s="425"/>
      <c r="W22" s="425"/>
      <c r="X22" s="426"/>
      <c r="Y22" s="529"/>
      <c r="Z22" s="425"/>
      <c r="AA22" s="425"/>
      <c r="AB22" s="425"/>
      <c r="AC22" s="426"/>
      <c r="AD22" s="293"/>
      <c r="AE22" s="509"/>
      <c r="AF22" s="509"/>
      <c r="AG22" s="509"/>
      <c r="AH22" s="606"/>
      <c r="AI22" s="1773"/>
      <c r="AJ22" s="530"/>
      <c r="AK22" s="607"/>
      <c r="AL22" s="607"/>
      <c r="AM22" s="607"/>
      <c r="AN22" s="608"/>
      <c r="AO22" s="609"/>
      <c r="AP22" s="425"/>
      <c r="AQ22" s="425"/>
      <c r="AR22" s="170"/>
      <c r="AS22" s="501"/>
      <c r="AT22" s="469"/>
      <c r="AU22" s="470"/>
      <c r="AV22" s="470"/>
      <c r="AW22" s="470"/>
      <c r="AX22" s="472"/>
      <c r="AY22" s="214"/>
      <c r="AZ22" s="215"/>
      <c r="BA22" s="215"/>
      <c r="BB22" s="215"/>
      <c r="BC22" s="139"/>
      <c r="BD22" s="214"/>
      <c r="BE22" s="215"/>
      <c r="BF22" s="215"/>
      <c r="BG22" s="215"/>
      <c r="BH22" s="139"/>
      <c r="BI22" s="1678"/>
      <c r="BJ22" s="385"/>
      <c r="BK22" s="385"/>
      <c r="BL22" s="385"/>
      <c r="BM22" s="385"/>
      <c r="BN22" s="385"/>
      <c r="BO22" s="385"/>
      <c r="BP22" s="385"/>
      <c r="BQ22" s="385"/>
      <c r="BR22" s="385"/>
      <c r="BS22" s="385"/>
      <c r="BT22" s="385"/>
      <c r="BU22" s="385"/>
      <c r="BV22" s="385"/>
      <c r="BW22" s="385"/>
      <c r="BX22" s="385"/>
      <c r="BY22" s="385"/>
      <c r="BZ22" s="385"/>
      <c r="CA22" s="385"/>
      <c r="CB22" s="385"/>
      <c r="CC22" s="385"/>
    </row>
    <row r="23" spans="1:81" ht="16.5" customHeight="1">
      <c r="A23" s="1680">
        <v>8</v>
      </c>
      <c r="B23" s="1645" t="s">
        <v>262</v>
      </c>
      <c r="C23" s="1684" t="s">
        <v>660</v>
      </c>
      <c r="D23" s="1684"/>
      <c r="E23" s="1684">
        <v>1</v>
      </c>
      <c r="F23" s="1688">
        <f>SUM(N23:N25,S23:S25,AH23:AH25,AN23:AN25,AS23:AS25,AX23:AX25,BH23:BH25,X23:X25,AC23:AC25,BC23:BC25)</f>
        <v>665</v>
      </c>
      <c r="G23" s="1689">
        <f>SUM( H206/ E201)*E23</f>
        <v>662.98507462686564</v>
      </c>
      <c r="H23" s="1673">
        <f>F23-G23</f>
        <v>2.0149253731343606</v>
      </c>
      <c r="I23" s="1690" t="s">
        <v>661</v>
      </c>
      <c r="J23" s="435" t="s">
        <v>614</v>
      </c>
      <c r="K23" s="399" t="s">
        <v>978</v>
      </c>
      <c r="L23" s="399" t="s">
        <v>662</v>
      </c>
      <c r="M23" s="399">
        <v>403</v>
      </c>
      <c r="N23" s="400">
        <v>75</v>
      </c>
      <c r="O23" s="435" t="s">
        <v>650</v>
      </c>
      <c r="P23" s="399" t="s">
        <v>984</v>
      </c>
      <c r="Q23" s="399" t="s">
        <v>520</v>
      </c>
      <c r="R23" s="399" t="s">
        <v>640</v>
      </c>
      <c r="S23" s="400">
        <v>135</v>
      </c>
      <c r="T23" s="612"/>
      <c r="U23" s="491"/>
      <c r="V23" s="486"/>
      <c r="W23" s="486"/>
      <c r="X23" s="447"/>
      <c r="Y23" s="435" t="s">
        <v>614</v>
      </c>
      <c r="Z23" s="486" t="s">
        <v>985</v>
      </c>
      <c r="AA23" s="486" t="s">
        <v>662</v>
      </c>
      <c r="AB23" s="486">
        <v>403</v>
      </c>
      <c r="AC23" s="446">
        <v>75</v>
      </c>
      <c r="AD23" s="1255" t="s">
        <v>604</v>
      </c>
      <c r="AE23" s="1253" t="s">
        <v>664</v>
      </c>
      <c r="AF23" s="1253" t="s">
        <v>519</v>
      </c>
      <c r="AG23" s="1253">
        <v>504</v>
      </c>
      <c r="AH23" s="1258">
        <v>60</v>
      </c>
      <c r="AI23" s="1693" t="s">
        <v>660</v>
      </c>
      <c r="AJ23" s="1301"/>
      <c r="AK23" s="1282"/>
      <c r="AL23" s="1282"/>
      <c r="AM23" s="1282"/>
      <c r="AN23" s="1324"/>
      <c r="AO23" s="516"/>
      <c r="AP23" s="25"/>
      <c r="AQ23" s="239"/>
      <c r="AR23" s="239"/>
      <c r="AS23" s="610"/>
      <c r="AT23" s="444" t="s">
        <v>604</v>
      </c>
      <c r="AU23" s="445" t="s">
        <v>605</v>
      </c>
      <c r="AV23" s="445" t="s">
        <v>662</v>
      </c>
      <c r="AW23" s="445">
        <v>403</v>
      </c>
      <c r="AX23" s="446">
        <v>60</v>
      </c>
      <c r="AY23" s="548" t="s">
        <v>665</v>
      </c>
      <c r="AZ23" s="485" t="s">
        <v>986</v>
      </c>
      <c r="BA23" s="485" t="s">
        <v>520</v>
      </c>
      <c r="BB23" s="485">
        <v>601</v>
      </c>
      <c r="BC23" s="451">
        <v>120</v>
      </c>
      <c r="BD23" s="517"/>
      <c r="BE23" s="485"/>
      <c r="BF23" s="611"/>
      <c r="BG23" s="485"/>
      <c r="BH23" s="451"/>
      <c r="BI23" s="1712" t="s">
        <v>666</v>
      </c>
      <c r="BJ23" s="385"/>
      <c r="BK23" s="385"/>
      <c r="BL23" s="385"/>
      <c r="BM23" s="385"/>
      <c r="BN23" s="385"/>
      <c r="BO23" s="385"/>
      <c r="BP23" s="385"/>
      <c r="BQ23" s="385"/>
      <c r="BR23" s="385"/>
      <c r="BS23" s="385"/>
      <c r="BT23" s="385"/>
      <c r="BU23" s="385"/>
      <c r="BV23" s="385"/>
      <c r="BW23" s="385"/>
      <c r="BX23" s="385"/>
      <c r="BY23" s="385"/>
      <c r="BZ23" s="385"/>
      <c r="CA23" s="385"/>
      <c r="CB23" s="385"/>
      <c r="CC23" s="385"/>
    </row>
    <row r="24" spans="1:81" ht="16.5" customHeight="1">
      <c r="A24" s="1681"/>
      <c r="B24" s="1646"/>
      <c r="C24" s="1685"/>
      <c r="D24" s="1685"/>
      <c r="E24" s="1685"/>
      <c r="F24" s="1685"/>
      <c r="G24" s="1685"/>
      <c r="H24" s="1674"/>
      <c r="I24" s="1691"/>
      <c r="J24" s="101" t="s">
        <v>624</v>
      </c>
      <c r="K24" s="404" t="s">
        <v>625</v>
      </c>
      <c r="L24" s="404" t="s">
        <v>662</v>
      </c>
      <c r="M24" s="404">
        <v>403</v>
      </c>
      <c r="N24" s="493">
        <v>75</v>
      </c>
      <c r="O24" s="1307"/>
      <c r="P24" s="1323"/>
      <c r="Q24" s="1369"/>
      <c r="R24" s="1369"/>
      <c r="S24" s="1370"/>
      <c r="T24" s="612"/>
      <c r="U24" s="580"/>
      <c r="V24" s="580"/>
      <c r="W24" s="580"/>
      <c r="X24" s="613"/>
      <c r="Y24" s="27" t="s">
        <v>667</v>
      </c>
      <c r="Z24" s="25" t="s">
        <v>987</v>
      </c>
      <c r="AA24" s="525" t="s">
        <v>662</v>
      </c>
      <c r="AB24" s="25">
        <v>403</v>
      </c>
      <c r="AC24" s="528">
        <v>30</v>
      </c>
      <c r="AD24" s="1307"/>
      <c r="AE24" s="1427"/>
      <c r="AF24" s="1320"/>
      <c r="AG24" s="1427"/>
      <c r="AH24" s="1428"/>
      <c r="AI24" s="1774"/>
      <c r="AJ24" s="1361"/>
      <c r="AK24" s="1363"/>
      <c r="AL24" s="1363"/>
      <c r="AM24" s="1363"/>
      <c r="AN24" s="1268"/>
      <c r="AO24" s="137"/>
      <c r="AP24" s="404"/>
      <c r="AQ24" s="404"/>
      <c r="AR24" s="404"/>
      <c r="AS24" s="493"/>
      <c r="AT24" s="290"/>
      <c r="AU24" s="404"/>
      <c r="AV24" s="404"/>
      <c r="AW24" s="404"/>
      <c r="AX24" s="405"/>
      <c r="AY24" s="614"/>
      <c r="AZ24" s="404"/>
      <c r="BA24" s="404"/>
      <c r="BB24" s="404"/>
      <c r="BC24" s="528"/>
      <c r="BD24" s="290"/>
      <c r="BE24" s="404"/>
      <c r="BF24" s="404"/>
      <c r="BG24" s="404"/>
      <c r="BH24" s="528"/>
      <c r="BI24" s="1677"/>
      <c r="BJ24" s="615"/>
      <c r="BK24" s="385"/>
      <c r="BL24" s="385"/>
      <c r="BM24" s="385"/>
      <c r="BN24" s="385"/>
      <c r="BO24" s="385"/>
      <c r="BP24" s="385"/>
      <c r="BQ24" s="385"/>
      <c r="BR24" s="385"/>
      <c r="BS24" s="385"/>
      <c r="BT24" s="385"/>
      <c r="BU24" s="385"/>
      <c r="BV24" s="385"/>
      <c r="BW24" s="385"/>
      <c r="BX24" s="385"/>
      <c r="BY24" s="385"/>
      <c r="BZ24" s="385"/>
      <c r="CA24" s="385"/>
      <c r="CB24" s="385"/>
      <c r="CC24" s="385"/>
    </row>
    <row r="25" spans="1:81" ht="16.5" customHeight="1" thickBot="1">
      <c r="A25" s="1682"/>
      <c r="B25" s="1683"/>
      <c r="C25" s="1653"/>
      <c r="D25" s="1653"/>
      <c r="E25" s="1653"/>
      <c r="F25" s="1653"/>
      <c r="G25" s="1653"/>
      <c r="H25" s="1675"/>
      <c r="I25" s="1692"/>
      <c r="J25" s="105"/>
      <c r="K25" s="474"/>
      <c r="L25" s="474"/>
      <c r="M25" s="474"/>
      <c r="N25" s="498"/>
      <c r="O25" s="1339"/>
      <c r="P25" s="1311"/>
      <c r="Q25" s="1311"/>
      <c r="R25" s="1311"/>
      <c r="S25" s="1312"/>
      <c r="T25" s="424"/>
      <c r="U25" s="425"/>
      <c r="V25" s="425"/>
      <c r="W25" s="425"/>
      <c r="X25" s="426"/>
      <c r="Y25" s="105" t="s">
        <v>668</v>
      </c>
      <c r="Z25" s="474" t="s">
        <v>988</v>
      </c>
      <c r="AA25" s="474" t="s">
        <v>662</v>
      </c>
      <c r="AB25" s="474">
        <v>403</v>
      </c>
      <c r="AC25" s="498">
        <v>35</v>
      </c>
      <c r="AD25" s="1310"/>
      <c r="AE25" s="1311"/>
      <c r="AF25" s="1311"/>
      <c r="AG25" s="1311"/>
      <c r="AH25" s="1312"/>
      <c r="AI25" s="1775"/>
      <c r="AJ25" s="1429"/>
      <c r="AK25" s="1430"/>
      <c r="AL25" s="1430"/>
      <c r="AM25" s="1430"/>
      <c r="AN25" s="1431"/>
      <c r="AO25" s="571"/>
      <c r="AP25" s="569"/>
      <c r="AQ25" s="616"/>
      <c r="AR25" s="569"/>
      <c r="AS25" s="617"/>
      <c r="AT25" s="529"/>
      <c r="AU25" s="425"/>
      <c r="AV25" s="425"/>
      <c r="AW25" s="425"/>
      <c r="AX25" s="426"/>
      <c r="AY25" s="618"/>
      <c r="AZ25" s="474"/>
      <c r="BA25" s="474"/>
      <c r="BB25" s="474"/>
      <c r="BC25" s="619"/>
      <c r="BD25" s="473"/>
      <c r="BE25" s="474"/>
      <c r="BF25" s="474"/>
      <c r="BG25" s="474"/>
      <c r="BH25" s="619"/>
      <c r="BI25" s="1678"/>
      <c r="BJ25" s="385"/>
      <c r="BK25" s="385"/>
      <c r="BL25" s="385"/>
      <c r="BM25" s="385"/>
      <c r="BN25" s="385"/>
      <c r="BO25" s="385"/>
      <c r="BP25" s="385"/>
      <c r="BQ25" s="385"/>
      <c r="BR25" s="385"/>
      <c r="BS25" s="385"/>
      <c r="BT25" s="385"/>
      <c r="BU25" s="385"/>
      <c r="BV25" s="385"/>
      <c r="BW25" s="385"/>
      <c r="BX25" s="385"/>
      <c r="BY25" s="385"/>
      <c r="BZ25" s="385"/>
      <c r="CA25" s="385"/>
      <c r="CB25" s="385"/>
      <c r="CC25" s="385"/>
    </row>
    <row r="26" spans="1:81" ht="16.5" customHeight="1">
      <c r="A26" s="1680">
        <v>9</v>
      </c>
      <c r="B26" s="1645" t="s">
        <v>476</v>
      </c>
      <c r="C26" s="1684" t="s">
        <v>669</v>
      </c>
      <c r="D26" s="1684"/>
      <c r="E26" s="1686">
        <v>0.25</v>
      </c>
      <c r="F26" s="1688">
        <f>SUM(N26:N28,S26:S28,AH26:AH28,AN26:AN28,AS26:AS28,AX26:AX28,BH26:BH28,X26:X28,AC26:AC28,BC26:BC28)</f>
        <v>165</v>
      </c>
      <c r="G26" s="1689">
        <f>SUM(H206/ E201)*E26</f>
        <v>165.74626865671641</v>
      </c>
      <c r="H26" s="1673">
        <f>F26-G26</f>
        <v>-0.74626865671640985</v>
      </c>
      <c r="I26" s="1676" t="s">
        <v>670</v>
      </c>
      <c r="J26" s="101"/>
      <c r="K26" s="527"/>
      <c r="L26" s="485"/>
      <c r="M26" s="485"/>
      <c r="N26" s="549"/>
      <c r="O26" s="1244" t="s">
        <v>650</v>
      </c>
      <c r="P26" s="1245" t="s">
        <v>663</v>
      </c>
      <c r="Q26" s="1245" t="s">
        <v>520</v>
      </c>
      <c r="R26" s="1245" t="s">
        <v>30</v>
      </c>
      <c r="S26" s="1246">
        <v>135</v>
      </c>
      <c r="T26" s="1244" t="s">
        <v>671</v>
      </c>
      <c r="U26" s="1439" t="s">
        <v>672</v>
      </c>
      <c r="V26" s="1439" t="s">
        <v>518</v>
      </c>
      <c r="W26" s="1439" t="s">
        <v>30</v>
      </c>
      <c r="X26" s="1440">
        <v>30</v>
      </c>
      <c r="Y26" s="1368"/>
      <c r="Z26" s="1427"/>
      <c r="AA26" s="1476"/>
      <c r="AB26" s="1476"/>
      <c r="AC26" s="1428"/>
      <c r="AD26" s="1347"/>
      <c r="AE26" s="1374"/>
      <c r="AF26" s="1374"/>
      <c r="AG26" s="1374"/>
      <c r="AH26" s="1375"/>
      <c r="AI26" s="1687" t="s">
        <v>669</v>
      </c>
      <c r="AJ26" s="1330"/>
      <c r="AK26" s="1776"/>
      <c r="AL26" s="1285"/>
      <c r="AM26" s="1285"/>
      <c r="AN26" s="1432"/>
      <c r="AO26" s="620"/>
      <c r="AP26" s="445"/>
      <c r="AQ26" s="445"/>
      <c r="AR26" s="445"/>
      <c r="AS26" s="446"/>
      <c r="AT26" s="517"/>
      <c r="AU26" s="462"/>
      <c r="AV26" s="621"/>
      <c r="AW26" s="622"/>
      <c r="AX26" s="613"/>
      <c r="AY26" s="406"/>
      <c r="AZ26" s="408"/>
      <c r="BA26" s="623"/>
      <c r="BB26" s="408"/>
      <c r="BC26" s="624"/>
      <c r="BD26" s="495"/>
      <c r="BE26" s="441"/>
      <c r="BF26" s="404"/>
      <c r="BG26" s="404"/>
      <c r="BH26" s="405"/>
      <c r="BI26" s="1679" t="s">
        <v>673</v>
      </c>
      <c r="BJ26" s="385"/>
      <c r="BK26" s="385"/>
      <c r="BL26" s="385"/>
      <c r="BM26" s="385"/>
      <c r="BN26" s="385"/>
      <c r="BO26" s="385"/>
      <c r="BP26" s="385"/>
      <c r="BQ26" s="385"/>
      <c r="BR26" s="385"/>
      <c r="BS26" s="385"/>
      <c r="BT26" s="385"/>
      <c r="BU26" s="385"/>
      <c r="BV26" s="385"/>
      <c r="BW26" s="385"/>
      <c r="BX26" s="385"/>
      <c r="BY26" s="385"/>
      <c r="BZ26" s="385"/>
      <c r="CA26" s="385"/>
      <c r="CB26" s="385"/>
      <c r="CC26" s="385"/>
    </row>
    <row r="27" spans="1:81" ht="16.5" customHeight="1">
      <c r="A27" s="1681"/>
      <c r="B27" s="1646"/>
      <c r="C27" s="1685"/>
      <c r="D27" s="1685"/>
      <c r="E27" s="1685"/>
      <c r="F27" s="1685"/>
      <c r="G27" s="1685"/>
      <c r="H27" s="1674"/>
      <c r="I27" s="1677"/>
      <c r="J27" s="625"/>
      <c r="K27" s="626"/>
      <c r="L27" s="626"/>
      <c r="M27" s="626"/>
      <c r="N27" s="627"/>
      <c r="O27" s="1262"/>
      <c r="P27" s="1263"/>
      <c r="Q27" s="1263"/>
      <c r="R27" s="1263"/>
      <c r="S27" s="1265"/>
      <c r="T27" s="1262"/>
      <c r="U27" s="1263"/>
      <c r="V27" s="1263"/>
      <c r="W27" s="1263"/>
      <c r="X27" s="1265"/>
      <c r="Y27" s="1477"/>
      <c r="Z27" s="1263"/>
      <c r="AA27" s="1263"/>
      <c r="AB27" s="1263"/>
      <c r="AC27" s="1309"/>
      <c r="AD27" s="1433"/>
      <c r="AE27" s="1293"/>
      <c r="AF27" s="1293"/>
      <c r="AG27" s="1293"/>
      <c r="AH27" s="1294"/>
      <c r="AI27" s="1777"/>
      <c r="AJ27" s="1322"/>
      <c r="AK27" s="1434"/>
      <c r="AL27" s="1293"/>
      <c r="AM27" s="1293"/>
      <c r="AN27" s="1334"/>
      <c r="AO27" s="614"/>
      <c r="AP27" s="404"/>
      <c r="AQ27" s="404"/>
      <c r="AR27" s="404"/>
      <c r="AS27" s="493"/>
      <c r="AT27" s="1269"/>
      <c r="AU27" s="1270"/>
      <c r="AV27" s="1270"/>
      <c r="AW27" s="1270"/>
      <c r="AX27" s="1271"/>
      <c r="AY27" s="632"/>
      <c r="AZ27" s="633"/>
      <c r="BA27" s="634"/>
      <c r="BB27" s="634"/>
      <c r="BC27" s="635"/>
      <c r="BD27" s="632"/>
      <c r="BE27" s="633"/>
      <c r="BF27" s="634"/>
      <c r="BG27" s="634"/>
      <c r="BH27" s="635"/>
      <c r="BI27" s="1677"/>
      <c r="BJ27" s="385"/>
      <c r="BK27" s="385"/>
      <c r="BL27" s="385"/>
      <c r="BM27" s="385"/>
      <c r="BN27" s="385"/>
      <c r="BO27" s="385"/>
      <c r="BP27" s="385"/>
      <c r="BQ27" s="385"/>
      <c r="BR27" s="385"/>
      <c r="BS27" s="385"/>
      <c r="BT27" s="385"/>
      <c r="BU27" s="385"/>
      <c r="BV27" s="385"/>
      <c r="BW27" s="385"/>
      <c r="BX27" s="385"/>
      <c r="BY27" s="385"/>
      <c r="BZ27" s="385"/>
      <c r="CA27" s="385"/>
      <c r="CB27" s="385"/>
      <c r="CC27" s="385"/>
    </row>
    <row r="28" spans="1:81" ht="16.5" customHeight="1" thickBot="1">
      <c r="A28" s="1682"/>
      <c r="B28" s="1683"/>
      <c r="C28" s="1653"/>
      <c r="D28" s="1653"/>
      <c r="E28" s="1653"/>
      <c r="F28" s="1653"/>
      <c r="G28" s="1653"/>
      <c r="H28" s="1675"/>
      <c r="I28" s="1678"/>
      <c r="J28" s="636"/>
      <c r="K28" s="637"/>
      <c r="L28" s="637"/>
      <c r="M28" s="637"/>
      <c r="N28" s="638"/>
      <c r="O28" s="1612"/>
      <c r="P28" s="1613"/>
      <c r="Q28" s="1613"/>
      <c r="R28" s="1613"/>
      <c r="S28" s="1400"/>
      <c r="T28" s="1398"/>
      <c r="U28" s="1399"/>
      <c r="V28" s="1399"/>
      <c r="W28" s="1399"/>
      <c r="X28" s="1400"/>
      <c r="Y28" s="1398"/>
      <c r="Z28" s="1399"/>
      <c r="AA28" s="1399"/>
      <c r="AB28" s="1399"/>
      <c r="AC28" s="1400"/>
      <c r="AD28" s="1398"/>
      <c r="AE28" s="1399"/>
      <c r="AF28" s="1399"/>
      <c r="AG28" s="1399"/>
      <c r="AH28" s="1400"/>
      <c r="AI28" s="1778"/>
      <c r="AJ28" s="1409"/>
      <c r="AK28" s="1435"/>
      <c r="AL28" s="1435"/>
      <c r="AM28" s="1436"/>
      <c r="AN28" s="1437"/>
      <c r="AO28" s="432"/>
      <c r="AP28" s="433"/>
      <c r="AQ28" s="433"/>
      <c r="AR28" s="640"/>
      <c r="AS28" s="641"/>
      <c r="AT28" s="1339"/>
      <c r="AU28" s="1311"/>
      <c r="AV28" s="1311"/>
      <c r="AW28" s="1311"/>
      <c r="AX28" s="1340"/>
      <c r="AY28" s="424"/>
      <c r="AZ28" s="425"/>
      <c r="BA28" s="425"/>
      <c r="BB28" s="425"/>
      <c r="BC28" s="426"/>
      <c r="BD28" s="424"/>
      <c r="BE28" s="425"/>
      <c r="BF28" s="425"/>
      <c r="BG28" s="425"/>
      <c r="BH28" s="426"/>
      <c r="BI28" s="1678"/>
      <c r="BJ28" s="385"/>
      <c r="BK28" s="385"/>
      <c r="BL28" s="385"/>
      <c r="BM28" s="385"/>
      <c r="BN28" s="385"/>
      <c r="BO28" s="385"/>
      <c r="BP28" s="385"/>
      <c r="BQ28" s="385"/>
      <c r="BR28" s="385"/>
      <c r="BS28" s="385"/>
      <c r="BT28" s="385"/>
      <c r="BU28" s="385"/>
      <c r="BV28" s="385"/>
      <c r="BW28" s="385"/>
      <c r="BX28" s="385"/>
      <c r="BY28" s="385"/>
      <c r="BZ28" s="385"/>
      <c r="CA28" s="385"/>
      <c r="CB28" s="385"/>
      <c r="CC28" s="385"/>
    </row>
    <row r="29" spans="1:81" ht="18.75" customHeight="1">
      <c r="A29" s="1680">
        <v>10</v>
      </c>
      <c r="B29" s="1645" t="s">
        <v>168</v>
      </c>
      <c r="C29" s="1684" t="s">
        <v>674</v>
      </c>
      <c r="D29" s="1684" t="s">
        <v>618</v>
      </c>
      <c r="E29" s="1684">
        <v>1</v>
      </c>
      <c r="F29" s="1688">
        <f>SUM(N29:N31,S29:S31,AH29:AH31,AN29:AN31,AS29:AS31,AX29:AX31,BH29:BH31,X29:X31,AC29:AC31,BC29:BC31)</f>
        <v>670</v>
      </c>
      <c r="G29" s="1689">
        <f>SUM( H206/ E201)*E29</f>
        <v>662.98507462686564</v>
      </c>
      <c r="H29" s="1673">
        <f>F29-G29</f>
        <v>7.0149253731343606</v>
      </c>
      <c r="I29" s="1676" t="s">
        <v>675</v>
      </c>
      <c r="J29" s="389" t="s">
        <v>676</v>
      </c>
      <c r="K29" s="483" t="s">
        <v>677</v>
      </c>
      <c r="L29" s="439" t="s">
        <v>618</v>
      </c>
      <c r="M29" s="439">
        <v>405</v>
      </c>
      <c r="N29" s="1616"/>
      <c r="O29" s="1614" t="s">
        <v>676</v>
      </c>
      <c r="P29" s="1494" t="s">
        <v>677</v>
      </c>
      <c r="Q29" s="1610" t="s">
        <v>618</v>
      </c>
      <c r="R29" s="1611">
        <v>405</v>
      </c>
      <c r="S29" s="1605"/>
      <c r="T29" s="1478" t="s">
        <v>676</v>
      </c>
      <c r="U29" s="1479" t="s">
        <v>677</v>
      </c>
      <c r="V29" s="1480" t="s">
        <v>618</v>
      </c>
      <c r="W29" s="1480">
        <v>405</v>
      </c>
      <c r="X29" s="1406"/>
      <c r="Y29" s="1481" t="s">
        <v>676</v>
      </c>
      <c r="Z29" s="1479" t="s">
        <v>677</v>
      </c>
      <c r="AA29" s="1480" t="s">
        <v>618</v>
      </c>
      <c r="AB29" s="1480">
        <v>405</v>
      </c>
      <c r="AC29" s="1482"/>
      <c r="AD29" s="1307"/>
      <c r="AE29" s="1320"/>
      <c r="AF29" s="1285"/>
      <c r="AG29" s="1285"/>
      <c r="AH29" s="1315"/>
      <c r="AI29" s="1693" t="s">
        <v>674</v>
      </c>
      <c r="AJ29" s="1438" t="s">
        <v>621</v>
      </c>
      <c r="AK29" s="1439" t="s">
        <v>983</v>
      </c>
      <c r="AL29" s="1439" t="s">
        <v>606</v>
      </c>
      <c r="AM29" s="1439">
        <v>607</v>
      </c>
      <c r="AN29" s="1440">
        <v>45</v>
      </c>
      <c r="AO29" s="398" t="s">
        <v>678</v>
      </c>
      <c r="AP29" s="402" t="s">
        <v>651</v>
      </c>
      <c r="AQ29" s="402" t="s">
        <v>659</v>
      </c>
      <c r="AR29" s="402">
        <v>201</v>
      </c>
      <c r="AS29" s="403">
        <v>90</v>
      </c>
      <c r="AT29" s="1249" t="s">
        <v>679</v>
      </c>
      <c r="AU29" s="1245" t="s">
        <v>968</v>
      </c>
      <c r="AV29" s="1245" t="s">
        <v>520</v>
      </c>
      <c r="AW29" s="1250">
        <v>602</v>
      </c>
      <c r="AX29" s="1258">
        <v>120</v>
      </c>
      <c r="AY29" s="352"/>
      <c r="AZ29" s="441"/>
      <c r="BA29" s="441"/>
      <c r="BB29" s="441"/>
      <c r="BC29" s="451"/>
      <c r="BD29" s="398" t="s">
        <v>680</v>
      </c>
      <c r="BE29" s="441" t="s">
        <v>989</v>
      </c>
      <c r="BF29" s="441" t="s">
        <v>519</v>
      </c>
      <c r="BG29" s="441">
        <v>507</v>
      </c>
      <c r="BH29" s="451">
        <v>150</v>
      </c>
      <c r="BI29" s="1712" t="s">
        <v>681</v>
      </c>
      <c r="BJ29" s="385"/>
      <c r="BK29" s="385"/>
      <c r="BL29" s="385"/>
      <c r="BM29" s="385"/>
      <c r="BN29" s="385"/>
      <c r="BO29" s="385"/>
      <c r="BP29" s="385"/>
      <c r="BQ29" s="385"/>
      <c r="BR29" s="385"/>
      <c r="BS29" s="385"/>
      <c r="BT29" s="385"/>
      <c r="BU29" s="385"/>
      <c r="BV29" s="385"/>
      <c r="BW29" s="385"/>
      <c r="BX29" s="385"/>
      <c r="BY29" s="385"/>
      <c r="BZ29" s="385"/>
      <c r="CA29" s="385"/>
      <c r="CB29" s="385"/>
      <c r="CC29" s="385"/>
    </row>
    <row r="30" spans="1:81" ht="16.5" customHeight="1">
      <c r="A30" s="1681"/>
      <c r="B30" s="1646"/>
      <c r="C30" s="1685"/>
      <c r="D30" s="1685"/>
      <c r="E30" s="1685"/>
      <c r="F30" s="1685"/>
      <c r="G30" s="1685"/>
      <c r="H30" s="1674"/>
      <c r="I30" s="1677"/>
      <c r="J30" s="644" t="s">
        <v>682</v>
      </c>
      <c r="K30" s="645" t="s">
        <v>683</v>
      </c>
      <c r="L30" s="645" t="s">
        <v>618</v>
      </c>
      <c r="M30" s="645">
        <v>405</v>
      </c>
      <c r="N30" s="1617">
        <v>35</v>
      </c>
      <c r="O30" s="1615" t="s">
        <v>654</v>
      </c>
      <c r="P30" s="1608" t="s">
        <v>600</v>
      </c>
      <c r="Q30" s="1608" t="s">
        <v>608</v>
      </c>
      <c r="R30" s="1609">
        <v>606</v>
      </c>
      <c r="S30" s="1606">
        <v>70</v>
      </c>
      <c r="T30" s="1483" t="s">
        <v>684</v>
      </c>
      <c r="U30" s="1484" t="s">
        <v>683</v>
      </c>
      <c r="V30" s="1484" t="s">
        <v>618</v>
      </c>
      <c r="W30" s="1484">
        <v>405</v>
      </c>
      <c r="X30" s="1485">
        <v>35</v>
      </c>
      <c r="Y30" s="1441" t="s">
        <v>589</v>
      </c>
      <c r="Z30" s="1442" t="s">
        <v>683</v>
      </c>
      <c r="AA30" s="1442" t="s">
        <v>618</v>
      </c>
      <c r="AB30" s="1442">
        <v>405</v>
      </c>
      <c r="AC30" s="1443">
        <v>70</v>
      </c>
      <c r="AD30" s="1441"/>
      <c r="AE30" s="1442"/>
      <c r="AF30" s="1442"/>
      <c r="AG30" s="1442"/>
      <c r="AH30" s="1443"/>
      <c r="AI30" s="1774"/>
      <c r="AJ30" s="1438"/>
      <c r="AK30" s="1439"/>
      <c r="AL30" s="1439"/>
      <c r="AM30" s="1439"/>
      <c r="AN30" s="1440"/>
      <c r="AO30" s="290" t="s">
        <v>685</v>
      </c>
      <c r="AP30" s="404" t="s">
        <v>595</v>
      </c>
      <c r="AQ30" s="404" t="s">
        <v>659</v>
      </c>
      <c r="AR30" s="404">
        <v>201</v>
      </c>
      <c r="AS30" s="405">
        <v>55</v>
      </c>
      <c r="AT30" s="1269"/>
      <c r="AU30" s="1270"/>
      <c r="AV30" s="1270"/>
      <c r="AW30" s="1270"/>
      <c r="AX30" s="1271"/>
      <c r="AY30" s="614"/>
      <c r="AZ30" s="404"/>
      <c r="BA30" s="404"/>
      <c r="BB30" s="404"/>
      <c r="BC30" s="528"/>
      <c r="BD30" s="614"/>
      <c r="BE30" s="404"/>
      <c r="BF30" s="404"/>
      <c r="BG30" s="404"/>
      <c r="BH30" s="528"/>
      <c r="BI30" s="1677"/>
      <c r="BJ30" s="385"/>
      <c r="BK30" s="385"/>
      <c r="BL30" s="385"/>
      <c r="BM30" s="385"/>
      <c r="BN30" s="385"/>
      <c r="BO30" s="385"/>
      <c r="BP30" s="385"/>
      <c r="BQ30" s="385"/>
      <c r="BR30" s="385"/>
      <c r="BS30" s="385"/>
      <c r="BT30" s="385"/>
      <c r="BU30" s="385"/>
      <c r="BV30" s="385"/>
      <c r="BW30" s="385"/>
      <c r="BX30" s="385"/>
      <c r="BY30" s="385"/>
      <c r="BZ30" s="385"/>
      <c r="CA30" s="385"/>
      <c r="CB30" s="385"/>
      <c r="CC30" s="385"/>
    </row>
    <row r="31" spans="1:81" ht="16.5" customHeight="1" thickBot="1">
      <c r="A31" s="1682"/>
      <c r="B31" s="1683"/>
      <c r="C31" s="1653"/>
      <c r="D31" s="1653"/>
      <c r="E31" s="1653"/>
      <c r="F31" s="1653"/>
      <c r="G31" s="1653"/>
      <c r="H31" s="1675"/>
      <c r="I31" s="1678"/>
      <c r="J31" s="636"/>
      <c r="K31" s="637"/>
      <c r="L31" s="637"/>
      <c r="M31" s="637"/>
      <c r="N31" s="638"/>
      <c r="O31" s="1059"/>
      <c r="P31" s="1607"/>
      <c r="Q31" s="1607"/>
      <c r="R31" s="1607"/>
      <c r="S31" s="649"/>
      <c r="T31" s="1316"/>
      <c r="U31" s="1317"/>
      <c r="V31" s="1317"/>
      <c r="W31" s="1317"/>
      <c r="X31" s="1318"/>
      <c r="Y31" s="1486"/>
      <c r="Z31" s="1487"/>
      <c r="AA31" s="1487"/>
      <c r="AB31" s="1487"/>
      <c r="AC31" s="1488"/>
      <c r="AD31" s="1398"/>
      <c r="AE31" s="1399"/>
      <c r="AF31" s="1399"/>
      <c r="AG31" s="1399"/>
      <c r="AH31" s="1400"/>
      <c r="AI31" s="1775"/>
      <c r="AJ31" s="1342"/>
      <c r="AK31" s="1444"/>
      <c r="AL31" s="1445"/>
      <c r="AM31" s="1445"/>
      <c r="AN31" s="1446"/>
      <c r="AO31" s="473"/>
      <c r="AP31" s="474"/>
      <c r="AQ31" s="474"/>
      <c r="AR31" s="349"/>
      <c r="AS31" s="498"/>
      <c r="AT31" s="1316"/>
      <c r="AU31" s="1317"/>
      <c r="AV31" s="1317"/>
      <c r="AW31" s="1317"/>
      <c r="AX31" s="1318"/>
      <c r="AY31" s="469"/>
      <c r="AZ31" s="470"/>
      <c r="BA31" s="470"/>
      <c r="BB31" s="470"/>
      <c r="BC31" s="591"/>
      <c r="BD31" s="469"/>
      <c r="BE31" s="470"/>
      <c r="BF31" s="470"/>
      <c r="BG31" s="470"/>
      <c r="BH31" s="591"/>
      <c r="BI31" s="1678"/>
      <c r="BJ31" s="385"/>
      <c r="BK31" s="385"/>
      <c r="BL31" s="385"/>
      <c r="BM31" s="385"/>
      <c r="BN31" s="385"/>
      <c r="BO31" s="385"/>
      <c r="BP31" s="385"/>
      <c r="BQ31" s="385"/>
      <c r="BR31" s="385"/>
      <c r="BS31" s="385"/>
      <c r="BT31" s="385"/>
      <c r="BU31" s="385"/>
      <c r="BV31" s="385"/>
      <c r="BW31" s="385"/>
      <c r="BX31" s="385"/>
      <c r="BY31" s="385"/>
      <c r="BZ31" s="385"/>
      <c r="CA31" s="385"/>
      <c r="CB31" s="385"/>
      <c r="CC31" s="385"/>
    </row>
    <row r="32" spans="1:81" ht="16.5" customHeight="1">
      <c r="A32" s="1747">
        <v>11</v>
      </c>
      <c r="B32" s="1742" t="s">
        <v>59</v>
      </c>
      <c r="C32" s="1684" t="s">
        <v>686</v>
      </c>
      <c r="D32" s="1684"/>
      <c r="E32" s="1684">
        <v>1</v>
      </c>
      <c r="F32" s="1688">
        <f>SUM(N32:N35,S32:S35,AH32:AH35,AN32:AN35,AS32:AS35,AX32:AX35,BH32:BH35,X32:X35,AC32:AC35,BC32:BC35)</f>
        <v>665</v>
      </c>
      <c r="G32" s="1689">
        <f>SUM(H206/ E201)*E32</f>
        <v>662.98507462686564</v>
      </c>
      <c r="H32" s="1673">
        <f>F32-G32</f>
        <v>2.0149253731343606</v>
      </c>
      <c r="I32" s="1713" t="s">
        <v>687</v>
      </c>
      <c r="J32" s="389" t="s">
        <v>631</v>
      </c>
      <c r="K32" s="387" t="s">
        <v>688</v>
      </c>
      <c r="L32" s="387" t="s">
        <v>591</v>
      </c>
      <c r="M32" s="387">
        <v>407</v>
      </c>
      <c r="N32" s="651">
        <v>35</v>
      </c>
      <c r="O32" s="394" t="s">
        <v>689</v>
      </c>
      <c r="P32" s="412" t="s">
        <v>688</v>
      </c>
      <c r="Q32" s="412" t="s">
        <v>645</v>
      </c>
      <c r="R32" s="412">
        <v>404</v>
      </c>
      <c r="S32" s="456">
        <v>35</v>
      </c>
      <c r="T32" s="1489" t="s">
        <v>631</v>
      </c>
      <c r="U32" s="1480" t="s">
        <v>688</v>
      </c>
      <c r="V32" s="1480" t="s">
        <v>601</v>
      </c>
      <c r="W32" s="1480">
        <v>306</v>
      </c>
      <c r="X32" s="1490">
        <v>35</v>
      </c>
      <c r="Y32" s="1252" t="s">
        <v>652</v>
      </c>
      <c r="Z32" s="1250" t="s">
        <v>982</v>
      </c>
      <c r="AA32" s="1250" t="s">
        <v>519</v>
      </c>
      <c r="AB32" s="1250" t="s">
        <v>30</v>
      </c>
      <c r="AC32" s="1491">
        <v>60</v>
      </c>
      <c r="AD32" s="1255"/>
      <c r="AE32" s="1253"/>
      <c r="AF32" s="1253"/>
      <c r="AG32" s="1253"/>
      <c r="AH32" s="1258"/>
      <c r="AI32" s="1746" t="s">
        <v>686</v>
      </c>
      <c r="AJ32" s="1459" t="s">
        <v>621</v>
      </c>
      <c r="AK32" s="1253" t="s">
        <v>983</v>
      </c>
      <c r="AL32" s="1253" t="s">
        <v>622</v>
      </c>
      <c r="AM32" s="1253">
        <v>401</v>
      </c>
      <c r="AN32" s="1258">
        <v>45</v>
      </c>
      <c r="AO32" s="398"/>
      <c r="AP32" s="404"/>
      <c r="AQ32" s="399"/>
      <c r="AR32" s="399"/>
      <c r="AS32" s="405"/>
      <c r="AT32" s="1269" t="s">
        <v>610</v>
      </c>
      <c r="AU32" s="1270" t="s">
        <v>969</v>
      </c>
      <c r="AV32" s="1270" t="s">
        <v>662</v>
      </c>
      <c r="AW32" s="1270">
        <v>403</v>
      </c>
      <c r="AX32" s="1271">
        <v>45</v>
      </c>
      <c r="AY32" s="435"/>
      <c r="AZ32" s="445"/>
      <c r="BA32" s="445"/>
      <c r="BB32" s="445"/>
      <c r="BC32" s="447"/>
      <c r="BD32" s="398" t="s">
        <v>621</v>
      </c>
      <c r="BE32" s="399" t="s">
        <v>969</v>
      </c>
      <c r="BF32" s="399" t="s">
        <v>517</v>
      </c>
      <c r="BG32" s="399" t="s">
        <v>640</v>
      </c>
      <c r="BH32" s="400">
        <v>45</v>
      </c>
      <c r="BI32" s="1712" t="s">
        <v>690</v>
      </c>
      <c r="BJ32" s="385"/>
      <c r="BK32" s="385"/>
      <c r="BL32" s="385"/>
      <c r="BM32" s="385"/>
      <c r="BN32" s="385"/>
      <c r="BO32" s="385"/>
      <c r="BP32" s="385"/>
      <c r="BQ32" s="385"/>
      <c r="BR32" s="385"/>
      <c r="BS32" s="385"/>
      <c r="BT32" s="385"/>
      <c r="BU32" s="385"/>
      <c r="BV32" s="385"/>
      <c r="BW32" s="385"/>
      <c r="BX32" s="385"/>
      <c r="BY32" s="385"/>
      <c r="BZ32" s="385"/>
      <c r="CA32" s="385"/>
      <c r="CB32" s="385"/>
      <c r="CC32" s="385"/>
    </row>
    <row r="33" spans="1:81" ht="16.5" customHeight="1">
      <c r="A33" s="1681"/>
      <c r="B33" s="1646"/>
      <c r="C33" s="1685"/>
      <c r="D33" s="1685"/>
      <c r="E33" s="1685"/>
      <c r="F33" s="1685"/>
      <c r="G33" s="1685"/>
      <c r="H33" s="1674"/>
      <c r="I33" s="1685"/>
      <c r="J33" s="410" t="s">
        <v>689</v>
      </c>
      <c r="K33" s="395" t="s">
        <v>688</v>
      </c>
      <c r="L33" s="395" t="s">
        <v>582</v>
      </c>
      <c r="M33" s="395">
        <v>406</v>
      </c>
      <c r="N33" s="601">
        <v>35</v>
      </c>
      <c r="O33" s="394" t="s">
        <v>581</v>
      </c>
      <c r="P33" s="412" t="s">
        <v>688</v>
      </c>
      <c r="Q33" s="412" t="s">
        <v>591</v>
      </c>
      <c r="R33" s="412">
        <v>407</v>
      </c>
      <c r="S33" s="456">
        <v>35</v>
      </c>
      <c r="T33" s="1448" t="s">
        <v>581</v>
      </c>
      <c r="U33" s="1449" t="s">
        <v>688</v>
      </c>
      <c r="V33" s="1449" t="s">
        <v>618</v>
      </c>
      <c r="W33" s="1449">
        <v>405</v>
      </c>
      <c r="X33" s="1450">
        <v>35</v>
      </c>
      <c r="Y33" s="1368"/>
      <c r="Z33" s="1427"/>
      <c r="AA33" s="1427"/>
      <c r="AB33" s="1427"/>
      <c r="AC33" s="1268"/>
      <c r="AD33" s="1368"/>
      <c r="AE33" s="1427"/>
      <c r="AF33" s="1427"/>
      <c r="AG33" s="1427"/>
      <c r="AH33" s="1268"/>
      <c r="AI33" s="1779"/>
      <c r="AJ33" s="1460" t="s">
        <v>655</v>
      </c>
      <c r="AK33" s="1461" t="s">
        <v>972</v>
      </c>
      <c r="AL33" s="1461" t="s">
        <v>622</v>
      </c>
      <c r="AM33" s="1462">
        <v>401</v>
      </c>
      <c r="AN33" s="1463">
        <v>45</v>
      </c>
      <c r="AO33" s="652"/>
      <c r="AP33" s="525"/>
      <c r="AQ33" s="525"/>
      <c r="AR33" s="525"/>
      <c r="AS33" s="528"/>
      <c r="AT33" s="557"/>
      <c r="AU33" s="558"/>
      <c r="AV33" s="558"/>
      <c r="AW33" s="558"/>
      <c r="AX33" s="630"/>
      <c r="AY33" s="101"/>
      <c r="AZ33" s="555"/>
      <c r="BA33" s="555"/>
      <c r="BB33" s="555"/>
      <c r="BC33" s="559"/>
      <c r="BD33" s="557"/>
      <c r="BE33" s="558"/>
      <c r="BF33" s="653"/>
      <c r="BG33" s="558"/>
      <c r="BH33" s="654"/>
      <c r="BI33" s="1677"/>
      <c r="BJ33" s="385"/>
      <c r="BK33" s="385"/>
      <c r="BL33" s="385"/>
      <c r="BM33" s="385"/>
      <c r="BN33" s="385"/>
      <c r="BO33" s="385"/>
      <c r="BP33" s="385"/>
      <c r="BQ33" s="385"/>
      <c r="BR33" s="385"/>
      <c r="BS33" s="385"/>
      <c r="BT33" s="385"/>
      <c r="BU33" s="385"/>
      <c r="BV33" s="385"/>
      <c r="BW33" s="385"/>
      <c r="BX33" s="385"/>
      <c r="BY33" s="385"/>
      <c r="BZ33" s="385"/>
      <c r="CA33" s="385"/>
      <c r="CB33" s="385"/>
      <c r="CC33" s="385"/>
    </row>
    <row r="34" spans="1:81" ht="16.5" customHeight="1">
      <c r="A34" s="1681"/>
      <c r="B34" s="1646"/>
      <c r="C34" s="1685"/>
      <c r="D34" s="1685"/>
      <c r="E34" s="1685"/>
      <c r="F34" s="1685"/>
      <c r="G34" s="1685"/>
      <c r="H34" s="1674"/>
      <c r="I34" s="1685"/>
      <c r="J34" s="410" t="s">
        <v>588</v>
      </c>
      <c r="K34" s="395" t="s">
        <v>688</v>
      </c>
      <c r="L34" s="395" t="s">
        <v>601</v>
      </c>
      <c r="M34" s="395">
        <v>306</v>
      </c>
      <c r="N34" s="601">
        <v>35</v>
      </c>
      <c r="O34" s="394" t="s">
        <v>578</v>
      </c>
      <c r="P34" s="412" t="s">
        <v>688</v>
      </c>
      <c r="Q34" s="412" t="s">
        <v>582</v>
      </c>
      <c r="R34" s="412">
        <v>406</v>
      </c>
      <c r="S34" s="456">
        <v>35</v>
      </c>
      <c r="T34" s="1252" t="s">
        <v>594</v>
      </c>
      <c r="U34" s="1250" t="s">
        <v>975</v>
      </c>
      <c r="V34" s="1250" t="s">
        <v>691</v>
      </c>
      <c r="W34" s="1250">
        <v>507</v>
      </c>
      <c r="X34" s="1491">
        <v>75</v>
      </c>
      <c r="Y34" s="1448"/>
      <c r="Z34" s="1449"/>
      <c r="AA34" s="1449"/>
      <c r="AB34" s="1449"/>
      <c r="AC34" s="1450"/>
      <c r="AD34" s="1448"/>
      <c r="AE34" s="1449"/>
      <c r="AF34" s="1449"/>
      <c r="AG34" s="1449"/>
      <c r="AH34" s="1450"/>
      <c r="AI34" s="1779"/>
      <c r="AJ34" s="1469"/>
      <c r="AK34" s="1470"/>
      <c r="AL34" s="1470"/>
      <c r="AM34" s="1470"/>
      <c r="AN34" s="1471"/>
      <c r="AO34" s="535"/>
      <c r="AP34" s="433"/>
      <c r="AQ34" s="433"/>
      <c r="AR34" s="640"/>
      <c r="AS34" s="434"/>
      <c r="AT34" s="535"/>
      <c r="AU34" s="433"/>
      <c r="AV34" s="433"/>
      <c r="AW34" s="433"/>
      <c r="AX34" s="434"/>
      <c r="AY34" s="535"/>
      <c r="AZ34" s="433"/>
      <c r="BA34" s="655"/>
      <c r="BB34" s="433"/>
      <c r="BC34" s="656"/>
      <c r="BD34" s="535"/>
      <c r="BE34" s="433"/>
      <c r="BF34" s="655"/>
      <c r="BG34" s="433"/>
      <c r="BH34" s="656"/>
      <c r="BI34" s="1677"/>
      <c r="BJ34" s="385"/>
      <c r="BK34" s="385"/>
      <c r="BL34" s="385"/>
      <c r="BM34" s="385"/>
      <c r="BN34" s="385"/>
      <c r="BO34" s="385"/>
      <c r="BP34" s="385"/>
      <c r="BQ34" s="385"/>
      <c r="BR34" s="385"/>
      <c r="BS34" s="385"/>
      <c r="BT34" s="385"/>
      <c r="BU34" s="385"/>
      <c r="BV34" s="385"/>
      <c r="BW34" s="385"/>
      <c r="BX34" s="385"/>
      <c r="BY34" s="385"/>
      <c r="BZ34" s="385"/>
      <c r="CA34" s="385"/>
      <c r="CB34" s="385"/>
      <c r="CC34" s="385"/>
    </row>
    <row r="35" spans="1:81" ht="16.5" customHeight="1" thickBot="1">
      <c r="A35" s="1681"/>
      <c r="B35" s="1646"/>
      <c r="C35" s="1685"/>
      <c r="D35" s="1685"/>
      <c r="E35" s="1685"/>
      <c r="F35" s="1685"/>
      <c r="G35" s="1685"/>
      <c r="H35" s="1674"/>
      <c r="I35" s="1660"/>
      <c r="J35" s="410" t="s">
        <v>684</v>
      </c>
      <c r="K35" s="395" t="s">
        <v>688</v>
      </c>
      <c r="L35" s="395" t="s">
        <v>618</v>
      </c>
      <c r="M35" s="395">
        <v>405</v>
      </c>
      <c r="N35" s="601">
        <v>35</v>
      </c>
      <c r="O35" s="410" t="s">
        <v>684</v>
      </c>
      <c r="P35" s="412" t="s">
        <v>688</v>
      </c>
      <c r="Q35" s="412" t="s">
        <v>633</v>
      </c>
      <c r="R35" s="412">
        <v>308</v>
      </c>
      <c r="S35" s="456">
        <v>35</v>
      </c>
      <c r="T35" s="1252"/>
      <c r="U35" s="1250"/>
      <c r="V35" s="1250"/>
      <c r="W35" s="1250"/>
      <c r="X35" s="1491"/>
      <c r="Y35" s="1448"/>
      <c r="Z35" s="1449"/>
      <c r="AA35" s="1449"/>
      <c r="AB35" s="1449"/>
      <c r="AC35" s="1450"/>
      <c r="AD35" s="1456"/>
      <c r="AE35" s="1457"/>
      <c r="AF35" s="1457"/>
      <c r="AG35" s="1457"/>
      <c r="AH35" s="1458"/>
      <c r="AI35" s="1780"/>
      <c r="AJ35" s="1472"/>
      <c r="AK35" s="1473"/>
      <c r="AL35" s="1473"/>
      <c r="AM35" s="1474"/>
      <c r="AN35" s="1475"/>
      <c r="AO35" s="535"/>
      <c r="AP35" s="433"/>
      <c r="AQ35" s="433"/>
      <c r="AR35" s="640"/>
      <c r="AS35" s="434"/>
      <c r="AT35" s="535"/>
      <c r="AU35" s="433"/>
      <c r="AV35" s="433"/>
      <c r="AW35" s="433"/>
      <c r="AX35" s="434"/>
      <c r="AY35" s="529"/>
      <c r="AZ35" s="425"/>
      <c r="BA35" s="657"/>
      <c r="BB35" s="425"/>
      <c r="BC35" s="658"/>
      <c r="BD35" s="529"/>
      <c r="BE35" s="425"/>
      <c r="BF35" s="657"/>
      <c r="BG35" s="425"/>
      <c r="BH35" s="658"/>
      <c r="BI35" s="1677"/>
      <c r="BJ35" s="385"/>
      <c r="BK35" s="385"/>
      <c r="BL35" s="385"/>
      <c r="BM35" s="385"/>
      <c r="BN35" s="385"/>
      <c r="BO35" s="385"/>
      <c r="BP35" s="385"/>
      <c r="BQ35" s="385"/>
      <c r="BR35" s="385"/>
      <c r="BS35" s="385"/>
      <c r="BT35" s="385"/>
      <c r="BU35" s="385"/>
      <c r="BV35" s="385"/>
      <c r="BW35" s="385"/>
      <c r="BX35" s="385"/>
      <c r="BY35" s="385"/>
      <c r="BZ35" s="385"/>
      <c r="CA35" s="385"/>
      <c r="CB35" s="385"/>
      <c r="CC35" s="385"/>
    </row>
    <row r="36" spans="1:81" ht="16.5" customHeight="1">
      <c r="A36" s="1680">
        <v>12</v>
      </c>
      <c r="B36" s="1645" t="s">
        <v>692</v>
      </c>
      <c r="C36" s="1684" t="s">
        <v>693</v>
      </c>
      <c r="D36" s="1684" t="s">
        <v>694</v>
      </c>
      <c r="E36" s="1684">
        <v>1</v>
      </c>
      <c r="F36" s="1688">
        <f>SUM(N36:N38,S36:S38,AH36:AH38,AN36:AN38,AS36:AS38,AX36:AX38,BH36:BH38,X36:X38,AC36:AC38,BC36:BC38)</f>
        <v>670</v>
      </c>
      <c r="G36" s="1689">
        <f>SUM( H206/ E201)*E36</f>
        <v>662.98507462686564</v>
      </c>
      <c r="H36" s="1673">
        <f>F36-G36</f>
        <v>7.0149253731343606</v>
      </c>
      <c r="I36" s="1676" t="s">
        <v>695</v>
      </c>
      <c r="J36" s="443" t="s">
        <v>676</v>
      </c>
      <c r="K36" s="483" t="s">
        <v>677</v>
      </c>
      <c r="L36" s="439" t="s">
        <v>694</v>
      </c>
      <c r="M36" s="439">
        <v>108</v>
      </c>
      <c r="N36" s="659"/>
      <c r="O36" s="443" t="s">
        <v>676</v>
      </c>
      <c r="P36" s="483" t="s">
        <v>677</v>
      </c>
      <c r="Q36" s="439" t="s">
        <v>694</v>
      </c>
      <c r="R36" s="439">
        <v>108</v>
      </c>
      <c r="S36" s="659"/>
      <c r="T36" s="1478" t="s">
        <v>676</v>
      </c>
      <c r="U36" s="1479" t="s">
        <v>677</v>
      </c>
      <c r="V36" s="1480" t="s">
        <v>694</v>
      </c>
      <c r="W36" s="1480">
        <v>108</v>
      </c>
      <c r="X36" s="1492"/>
      <c r="Y36" s="1478" t="s">
        <v>676</v>
      </c>
      <c r="Z36" s="1479" t="s">
        <v>677</v>
      </c>
      <c r="AA36" s="1480" t="s">
        <v>694</v>
      </c>
      <c r="AB36" s="1480">
        <v>108</v>
      </c>
      <c r="AC36" s="1492"/>
      <c r="AD36" s="1438" t="s">
        <v>604</v>
      </c>
      <c r="AE36" s="1439" t="s">
        <v>637</v>
      </c>
      <c r="AF36" s="1439" t="s">
        <v>591</v>
      </c>
      <c r="AG36" s="1439">
        <v>407</v>
      </c>
      <c r="AH36" s="1455">
        <v>60</v>
      </c>
      <c r="AI36" s="1693" t="s">
        <v>693</v>
      </c>
      <c r="AJ36" s="1252" t="s">
        <v>655</v>
      </c>
      <c r="AK36" s="1439" t="s">
        <v>972</v>
      </c>
      <c r="AL36" s="1439" t="s">
        <v>606</v>
      </c>
      <c r="AM36" s="1467">
        <v>607</v>
      </c>
      <c r="AN36" s="1468">
        <v>45</v>
      </c>
      <c r="AO36" s="444" t="s">
        <v>685</v>
      </c>
      <c r="AP36" s="436" t="s">
        <v>595</v>
      </c>
      <c r="AQ36" s="513" t="s">
        <v>694</v>
      </c>
      <c r="AR36" s="514">
        <v>108</v>
      </c>
      <c r="AS36" s="515">
        <v>55</v>
      </c>
      <c r="AT36" s="516" t="s">
        <v>614</v>
      </c>
      <c r="AU36" s="399" t="s">
        <v>980</v>
      </c>
      <c r="AV36" s="445" t="s">
        <v>582</v>
      </c>
      <c r="AW36" s="445">
        <v>406</v>
      </c>
      <c r="AX36" s="446">
        <v>75</v>
      </c>
      <c r="AY36" s="612" t="s">
        <v>678</v>
      </c>
      <c r="AZ36" s="430" t="s">
        <v>696</v>
      </c>
      <c r="BA36" s="168" t="s">
        <v>582</v>
      </c>
      <c r="BB36" s="168">
        <v>406</v>
      </c>
      <c r="BC36" s="463">
        <v>90</v>
      </c>
      <c r="BD36" s="518" t="s">
        <v>697</v>
      </c>
      <c r="BE36" s="441" t="s">
        <v>990</v>
      </c>
      <c r="BF36" s="441" t="s">
        <v>582</v>
      </c>
      <c r="BG36" s="441">
        <v>406</v>
      </c>
      <c r="BH36" s="442">
        <v>100</v>
      </c>
      <c r="BI36" s="1712" t="s">
        <v>698</v>
      </c>
      <c r="BJ36" s="385"/>
      <c r="BK36" s="385"/>
      <c r="BL36" s="385"/>
      <c r="BM36" s="385"/>
      <c r="BN36" s="385"/>
      <c r="BO36" s="385"/>
      <c r="BP36" s="385"/>
      <c r="BQ36" s="385"/>
      <c r="BR36" s="385"/>
      <c r="BS36" s="385"/>
      <c r="BT36" s="385"/>
      <c r="BU36" s="385"/>
      <c r="BV36" s="385"/>
      <c r="BW36" s="385"/>
      <c r="BX36" s="385"/>
      <c r="BY36" s="385"/>
      <c r="BZ36" s="385"/>
      <c r="CA36" s="385"/>
      <c r="CB36" s="385"/>
      <c r="CC36" s="385"/>
    </row>
    <row r="37" spans="1:81" ht="16.5" customHeight="1">
      <c r="A37" s="1681"/>
      <c r="B37" s="1646"/>
      <c r="C37" s="1685"/>
      <c r="D37" s="1685"/>
      <c r="E37" s="1685"/>
      <c r="F37" s="1685"/>
      <c r="G37" s="1685"/>
      <c r="H37" s="1674"/>
      <c r="I37" s="1677"/>
      <c r="J37" s="521" t="s">
        <v>699</v>
      </c>
      <c r="K37" s="481" t="s">
        <v>700</v>
      </c>
      <c r="L37" s="481" t="s">
        <v>694</v>
      </c>
      <c r="M37" s="481">
        <v>212</v>
      </c>
      <c r="N37" s="396">
        <v>70</v>
      </c>
      <c r="O37" s="410"/>
      <c r="P37" s="411"/>
      <c r="Q37" s="412"/>
      <c r="R37" s="412"/>
      <c r="S37" s="414"/>
      <c r="T37" s="1313" t="s">
        <v>671</v>
      </c>
      <c r="U37" s="1314" t="s">
        <v>991</v>
      </c>
      <c r="V37" s="1314" t="s">
        <v>518</v>
      </c>
      <c r="W37" s="1314" t="s">
        <v>640</v>
      </c>
      <c r="X37" s="1315">
        <v>30</v>
      </c>
      <c r="Y37" s="1493"/>
      <c r="Z37" s="1494"/>
      <c r="AA37" s="1494"/>
      <c r="AB37" s="1494"/>
      <c r="AC37" s="1495"/>
      <c r="AD37" s="1452" t="s">
        <v>654</v>
      </c>
      <c r="AE37" s="1447" t="s">
        <v>600</v>
      </c>
      <c r="AF37" s="1447" t="s">
        <v>591</v>
      </c>
      <c r="AG37" s="1447">
        <v>407</v>
      </c>
      <c r="AH37" s="1246">
        <v>70</v>
      </c>
      <c r="AI37" s="1774"/>
      <c r="AJ37" s="1369"/>
      <c r="AK37" s="1369"/>
      <c r="AL37" s="1369"/>
      <c r="AM37" s="1451"/>
      <c r="AN37" s="1334"/>
      <c r="AO37" s="519"/>
      <c r="AP37" s="404"/>
      <c r="AQ37" s="404"/>
      <c r="AR37" s="404"/>
      <c r="AS37" s="493"/>
      <c r="AT37" s="517" t="s">
        <v>624</v>
      </c>
      <c r="AU37" s="485" t="s">
        <v>981</v>
      </c>
      <c r="AV37" s="441" t="s">
        <v>694</v>
      </c>
      <c r="AW37" s="441">
        <v>108</v>
      </c>
      <c r="AX37" s="442">
        <v>75</v>
      </c>
      <c r="AY37" s="137"/>
      <c r="AZ37" s="404"/>
      <c r="BA37" s="404"/>
      <c r="BB37" s="404"/>
      <c r="BC37" s="586"/>
      <c r="BD37" s="85"/>
      <c r="BE37" s="430"/>
      <c r="BF37" s="660"/>
      <c r="BG37" s="404"/>
      <c r="BH37" s="461"/>
      <c r="BI37" s="1677"/>
      <c r="BJ37" s="615"/>
      <c r="BK37" s="615"/>
      <c r="BL37" s="385"/>
      <c r="BM37" s="385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5"/>
      <c r="BY37" s="385"/>
      <c r="BZ37" s="385"/>
      <c r="CA37" s="385"/>
      <c r="CB37" s="385"/>
      <c r="CC37" s="385"/>
    </row>
    <row r="38" spans="1:81" ht="16.5" customHeight="1" thickBot="1">
      <c r="A38" s="1682"/>
      <c r="B38" s="1683"/>
      <c r="C38" s="1653"/>
      <c r="D38" s="1653"/>
      <c r="E38" s="1653"/>
      <c r="F38" s="1653"/>
      <c r="G38" s="1653"/>
      <c r="H38" s="1675"/>
      <c r="I38" s="1678"/>
      <c r="J38" s="661"/>
      <c r="K38" s="662"/>
      <c r="L38" s="662"/>
      <c r="M38" s="662"/>
      <c r="N38" s="663"/>
      <c r="O38" s="664"/>
      <c r="P38" s="665"/>
      <c r="Q38" s="665"/>
      <c r="R38" s="666"/>
      <c r="S38" s="667"/>
      <c r="T38" s="668"/>
      <c r="U38" s="669"/>
      <c r="V38" s="669"/>
      <c r="W38" s="670"/>
      <c r="X38" s="524"/>
      <c r="Y38" s="661"/>
      <c r="Z38" s="662"/>
      <c r="AA38" s="662"/>
      <c r="AB38" s="662"/>
      <c r="AC38" s="663"/>
      <c r="AD38" s="1464"/>
      <c r="AE38" s="1465"/>
      <c r="AF38" s="1465"/>
      <c r="AG38" s="1465"/>
      <c r="AH38" s="1466"/>
      <c r="AI38" s="1775"/>
      <c r="AJ38" s="1307"/>
      <c r="AK38" s="1427"/>
      <c r="AL38" s="1427"/>
      <c r="AM38" s="1453"/>
      <c r="AN38" s="1454"/>
      <c r="AO38" s="671"/>
      <c r="AP38" s="672"/>
      <c r="AQ38" s="672"/>
      <c r="AR38" s="672"/>
      <c r="AS38" s="673"/>
      <c r="AT38" s="674"/>
      <c r="AU38" s="539"/>
      <c r="AV38" s="539"/>
      <c r="AW38" s="539"/>
      <c r="AX38" s="572"/>
      <c r="AY38" s="466"/>
      <c r="AZ38" s="505"/>
      <c r="BA38" s="505"/>
      <c r="BB38" s="505"/>
      <c r="BC38" s="667"/>
      <c r="BD38" s="466"/>
      <c r="BE38" s="505"/>
      <c r="BF38" s="505"/>
      <c r="BG38" s="505"/>
      <c r="BH38" s="667"/>
      <c r="BI38" s="1764"/>
      <c r="BJ38" s="615"/>
      <c r="BK38" s="615"/>
      <c r="BL38" s="385"/>
      <c r="BM38" s="385"/>
      <c r="BN38" s="385"/>
      <c r="BO38" s="385"/>
      <c r="BP38" s="385"/>
      <c r="BQ38" s="385"/>
      <c r="BR38" s="385"/>
      <c r="BS38" s="385"/>
      <c r="BT38" s="385"/>
      <c r="BU38" s="385"/>
      <c r="BV38" s="385"/>
      <c r="BW38" s="385"/>
      <c r="BX38" s="385"/>
      <c r="BY38" s="385"/>
      <c r="BZ38" s="385"/>
      <c r="CA38" s="385"/>
      <c r="CB38" s="385"/>
      <c r="CC38" s="385"/>
    </row>
    <row r="39" spans="1:81" ht="16.5" customHeight="1">
      <c r="A39" s="1727">
        <v>13</v>
      </c>
      <c r="B39" s="1728" t="s">
        <v>541</v>
      </c>
      <c r="C39" s="1729" t="s">
        <v>701</v>
      </c>
      <c r="D39" s="1684"/>
      <c r="E39" s="1741">
        <v>0</v>
      </c>
      <c r="F39" s="1688">
        <f>SUM(N39:N41,S39:S41,AH39:AH41,AN39:AN41,AS39:AS41,AX39:AX41,BH39:BH41,X39:X41,AC39:AC41,BC39:BC41)</f>
        <v>0</v>
      </c>
      <c r="G39" s="1731">
        <f>SUM( H206/ E201)*E39</f>
        <v>0</v>
      </c>
      <c r="H39" s="1734">
        <f>F39-G39</f>
        <v>0</v>
      </c>
      <c r="I39" s="1753" t="s">
        <v>702</v>
      </c>
      <c r="J39" s="675"/>
      <c r="K39" s="676"/>
      <c r="L39" s="676"/>
      <c r="M39" s="676"/>
      <c r="N39" s="677"/>
      <c r="O39" s="675"/>
      <c r="P39" s="676"/>
      <c r="Q39" s="676"/>
      <c r="R39" s="676"/>
      <c r="S39" s="677"/>
      <c r="T39" s="678"/>
      <c r="U39" s="679"/>
      <c r="V39" s="679"/>
      <c r="W39" s="679"/>
      <c r="X39" s="680"/>
      <c r="Y39" s="681"/>
      <c r="Z39" s="682"/>
      <c r="AA39" s="682"/>
      <c r="AB39" s="682"/>
      <c r="AC39" s="680"/>
      <c r="AD39" s="1801"/>
      <c r="AE39" s="1802"/>
      <c r="AF39" s="1802"/>
      <c r="AG39" s="1802"/>
      <c r="AH39" s="1803"/>
      <c r="AI39" s="1804" t="s">
        <v>701</v>
      </c>
      <c r="AJ39" s="1805"/>
      <c r="AK39" s="1806"/>
      <c r="AL39" s="1807"/>
      <c r="AM39" s="1807"/>
      <c r="AN39" s="1808"/>
      <c r="AO39" s="678"/>
      <c r="AP39" s="679"/>
      <c r="AQ39" s="679"/>
      <c r="AR39" s="679"/>
      <c r="AS39" s="686"/>
      <c r="AT39" s="681"/>
      <c r="AU39" s="682"/>
      <c r="AV39" s="682"/>
      <c r="AW39" s="682"/>
      <c r="AX39" s="687"/>
      <c r="AY39" s="683"/>
      <c r="AZ39" s="688"/>
      <c r="BA39" s="688"/>
      <c r="BB39" s="688"/>
      <c r="BC39" s="689"/>
      <c r="BD39" s="683"/>
      <c r="BE39" s="688"/>
      <c r="BF39" s="688"/>
      <c r="BG39" s="688"/>
      <c r="BH39" s="689"/>
      <c r="BI39" s="1712" t="s">
        <v>703</v>
      </c>
      <c r="BJ39" s="385"/>
      <c r="BK39" s="385"/>
      <c r="BL39" s="385"/>
      <c r="BM39" s="385"/>
      <c r="BN39" s="385"/>
      <c r="BO39" s="385"/>
      <c r="BP39" s="385"/>
      <c r="BQ39" s="385"/>
      <c r="BR39" s="385"/>
      <c r="BS39" s="385"/>
      <c r="BT39" s="385"/>
      <c r="BU39" s="385"/>
      <c r="BV39" s="385"/>
      <c r="BW39" s="385"/>
      <c r="BX39" s="385"/>
      <c r="BY39" s="385"/>
      <c r="BZ39" s="385"/>
      <c r="CA39" s="385"/>
      <c r="CB39" s="385"/>
      <c r="CC39" s="385"/>
    </row>
    <row r="40" spans="1:81" ht="16.5" customHeight="1">
      <c r="A40" s="1681"/>
      <c r="B40" s="1646"/>
      <c r="C40" s="1685"/>
      <c r="D40" s="1685"/>
      <c r="E40" s="1685"/>
      <c r="F40" s="1685"/>
      <c r="G40" s="1685"/>
      <c r="H40" s="1735"/>
      <c r="I40" s="1677"/>
      <c r="J40" s="690"/>
      <c r="K40" s="691"/>
      <c r="L40" s="691"/>
      <c r="M40" s="691"/>
      <c r="N40" s="692"/>
      <c r="O40" s="690"/>
      <c r="P40" s="691"/>
      <c r="Q40" s="691"/>
      <c r="R40" s="691"/>
      <c r="S40" s="692"/>
      <c r="T40" s="693"/>
      <c r="U40" s="682"/>
      <c r="V40" s="682"/>
      <c r="W40" s="682"/>
      <c r="X40" s="694"/>
      <c r="Y40" s="695"/>
      <c r="Z40" s="696"/>
      <c r="AA40" s="696"/>
      <c r="AB40" s="696"/>
      <c r="AC40" s="697"/>
      <c r="AD40" s="1809"/>
      <c r="AE40" s="1810"/>
      <c r="AF40" s="1810"/>
      <c r="AG40" s="1810"/>
      <c r="AH40" s="1811"/>
      <c r="AI40" s="1812"/>
      <c r="AJ40" s="1809"/>
      <c r="AK40" s="1810"/>
      <c r="AL40" s="1810"/>
      <c r="AM40" s="1810"/>
      <c r="AN40" s="1811"/>
      <c r="AO40" s="698"/>
      <c r="AP40" s="696"/>
      <c r="AQ40" s="696"/>
      <c r="AR40" s="696"/>
      <c r="AS40" s="697"/>
      <c r="AT40" s="695"/>
      <c r="AU40" s="696"/>
      <c r="AV40" s="696"/>
      <c r="AW40" s="696"/>
      <c r="AX40" s="699"/>
      <c r="AY40" s="693"/>
      <c r="AZ40" s="696"/>
      <c r="BA40" s="696"/>
      <c r="BB40" s="696"/>
      <c r="BC40" s="697"/>
      <c r="BD40" s="693"/>
      <c r="BE40" s="696"/>
      <c r="BF40" s="696"/>
      <c r="BG40" s="696"/>
      <c r="BH40" s="697"/>
      <c r="BI40" s="1677"/>
      <c r="BJ40" s="385"/>
      <c r="BK40" s="385"/>
      <c r="BL40" s="385"/>
      <c r="BM40" s="385"/>
      <c r="BN40" s="385"/>
      <c r="BO40" s="385"/>
      <c r="BP40" s="385"/>
      <c r="BQ40" s="385"/>
      <c r="BR40" s="385"/>
      <c r="BS40" s="385"/>
      <c r="BT40" s="385"/>
      <c r="BU40" s="385"/>
      <c r="BV40" s="385"/>
      <c r="BW40" s="385"/>
      <c r="BX40" s="385"/>
      <c r="BY40" s="385"/>
      <c r="BZ40" s="385"/>
      <c r="CA40" s="385"/>
      <c r="CB40" s="385"/>
      <c r="CC40" s="385"/>
    </row>
    <row r="41" spans="1:81" ht="16.5" customHeight="1" thickBot="1">
      <c r="A41" s="1649"/>
      <c r="B41" s="1650"/>
      <c r="C41" s="1644"/>
      <c r="D41" s="1653"/>
      <c r="E41" s="1660"/>
      <c r="F41" s="1653"/>
      <c r="G41" s="1732"/>
      <c r="H41" s="1735"/>
      <c r="I41" s="1678"/>
      <c r="J41" s="700"/>
      <c r="K41" s="701"/>
      <c r="L41" s="701"/>
      <c r="M41" s="701"/>
      <c r="N41" s="702"/>
      <c r="O41" s="700"/>
      <c r="P41" s="701"/>
      <c r="Q41" s="701"/>
      <c r="R41" s="701"/>
      <c r="S41" s="702"/>
      <c r="T41" s="700"/>
      <c r="U41" s="701"/>
      <c r="V41" s="701"/>
      <c r="W41" s="701"/>
      <c r="X41" s="702"/>
      <c r="Y41" s="703"/>
      <c r="Z41" s="704"/>
      <c r="AA41" s="704"/>
      <c r="AB41" s="704"/>
      <c r="AC41" s="702"/>
      <c r="AD41" s="1813"/>
      <c r="AE41" s="1814"/>
      <c r="AF41" s="1814"/>
      <c r="AG41" s="1814"/>
      <c r="AH41" s="1815"/>
      <c r="AI41" s="1816"/>
      <c r="AJ41" s="1817"/>
      <c r="AK41" s="1818"/>
      <c r="AL41" s="1819"/>
      <c r="AM41" s="1818"/>
      <c r="AN41" s="1820"/>
      <c r="AO41" s="708"/>
      <c r="AP41" s="709"/>
      <c r="AQ41" s="709"/>
      <c r="AR41" s="707"/>
      <c r="AS41" s="710"/>
      <c r="AT41" s="711"/>
      <c r="AU41" s="712"/>
      <c r="AV41" s="712"/>
      <c r="AW41" s="712"/>
      <c r="AX41" s="713"/>
      <c r="AY41" s="708"/>
      <c r="AZ41" s="709"/>
      <c r="BA41" s="709"/>
      <c r="BB41" s="709"/>
      <c r="BC41" s="710"/>
      <c r="BD41" s="708"/>
      <c r="BE41" s="709"/>
      <c r="BF41" s="709"/>
      <c r="BG41" s="709"/>
      <c r="BH41" s="710"/>
      <c r="BI41" s="1678"/>
      <c r="BJ41" s="385"/>
      <c r="BK41" s="385"/>
      <c r="BL41" s="385"/>
      <c r="BM41" s="385"/>
      <c r="BN41" s="385"/>
      <c r="BO41" s="385"/>
      <c r="BP41" s="385"/>
      <c r="BQ41" s="385"/>
      <c r="BR41" s="385"/>
      <c r="BS41" s="385"/>
      <c r="BT41" s="385"/>
      <c r="BU41" s="385"/>
      <c r="BV41" s="385"/>
      <c r="BW41" s="385"/>
      <c r="BX41" s="385"/>
      <c r="BY41" s="385"/>
      <c r="BZ41" s="385"/>
      <c r="CA41" s="385"/>
      <c r="CB41" s="385"/>
      <c r="CC41" s="385"/>
    </row>
    <row r="42" spans="1:81" ht="16.5" customHeight="1">
      <c r="A42" s="1680">
        <v>14</v>
      </c>
      <c r="B42" s="1645" t="s">
        <v>52</v>
      </c>
      <c r="C42" s="1684" t="s">
        <v>704</v>
      </c>
      <c r="D42" s="1684"/>
      <c r="E42" s="1684">
        <v>1</v>
      </c>
      <c r="F42" s="1688">
        <f>SUM(N42:N44,S42:S44,AH42:AH44,AN42:AN44,AS42:AS44,AX42:AX44,BH42:BH44,X42:X44,AC42:AC44,BC42:BC44)</f>
        <v>655</v>
      </c>
      <c r="G42" s="1689">
        <f>SUM(H206/ E201)*E42</f>
        <v>662.98507462686564</v>
      </c>
      <c r="H42" s="1673">
        <f>F42-G42</f>
        <v>-7.9850746268656394</v>
      </c>
      <c r="I42" s="1676" t="s">
        <v>705</v>
      </c>
      <c r="J42" s="519" t="s">
        <v>650</v>
      </c>
      <c r="K42" s="404" t="s">
        <v>625</v>
      </c>
      <c r="L42" s="404" t="s">
        <v>634</v>
      </c>
      <c r="M42" s="404">
        <v>502</v>
      </c>
      <c r="N42" s="493">
        <v>135</v>
      </c>
      <c r="O42" s="394" t="s">
        <v>589</v>
      </c>
      <c r="P42" s="421" t="s">
        <v>706</v>
      </c>
      <c r="Q42" s="421" t="s">
        <v>618</v>
      </c>
      <c r="R42" s="421">
        <v>505</v>
      </c>
      <c r="S42" s="714">
        <v>70</v>
      </c>
      <c r="T42" s="482" t="s">
        <v>572</v>
      </c>
      <c r="U42" s="392" t="s">
        <v>706</v>
      </c>
      <c r="V42" s="392" t="s">
        <v>591</v>
      </c>
      <c r="W42" s="392">
        <v>505</v>
      </c>
      <c r="X42" s="594">
        <v>70</v>
      </c>
      <c r="Y42" s="435" t="s">
        <v>614</v>
      </c>
      <c r="Z42" s="486" t="s">
        <v>985</v>
      </c>
      <c r="AA42" s="486" t="s">
        <v>616</v>
      </c>
      <c r="AB42" s="486">
        <v>402</v>
      </c>
      <c r="AC42" s="446">
        <v>75</v>
      </c>
      <c r="AD42" s="443"/>
      <c r="AE42" s="392"/>
      <c r="AF42" s="392"/>
      <c r="AG42" s="392"/>
      <c r="AH42" s="594"/>
      <c r="AI42" s="1752" t="s">
        <v>704</v>
      </c>
      <c r="AJ42" s="216"/>
      <c r="AK42" s="402"/>
      <c r="AL42" s="402"/>
      <c r="AM42" s="715"/>
      <c r="AN42" s="403"/>
      <c r="AO42" s="137"/>
      <c r="AP42" s="404"/>
      <c r="AQ42" s="404"/>
      <c r="AR42" s="404"/>
      <c r="AS42" s="405"/>
      <c r="AT42" s="435"/>
      <c r="AU42" s="486"/>
      <c r="AV42" s="436"/>
      <c r="AW42" s="436"/>
      <c r="AX42" s="447"/>
      <c r="AY42" s="516" t="s">
        <v>678</v>
      </c>
      <c r="AZ42" s="404" t="s">
        <v>696</v>
      </c>
      <c r="BA42" s="491" t="s">
        <v>591</v>
      </c>
      <c r="BB42" s="491">
        <v>407</v>
      </c>
      <c r="BC42" s="575">
        <v>90</v>
      </c>
      <c r="BD42" s="612" t="s">
        <v>614</v>
      </c>
      <c r="BE42" s="430" t="s">
        <v>981</v>
      </c>
      <c r="BF42" s="430" t="s">
        <v>618</v>
      </c>
      <c r="BG42" s="430">
        <v>405</v>
      </c>
      <c r="BH42" s="586">
        <v>75</v>
      </c>
      <c r="BI42" s="1712" t="s">
        <v>707</v>
      </c>
      <c r="BJ42" s="385"/>
      <c r="BK42" s="385"/>
      <c r="BL42" s="385"/>
      <c r="BM42" s="385"/>
      <c r="BN42" s="385"/>
      <c r="BO42" s="385"/>
      <c r="BP42" s="385"/>
      <c r="BQ42" s="385"/>
      <c r="BR42" s="385"/>
      <c r="BS42" s="385"/>
      <c r="BT42" s="385"/>
      <c r="BU42" s="385"/>
      <c r="BV42" s="385"/>
      <c r="BW42" s="385"/>
      <c r="BX42" s="385"/>
      <c r="BY42" s="385"/>
      <c r="BZ42" s="385"/>
      <c r="CA42" s="385"/>
      <c r="CB42" s="385"/>
      <c r="CC42" s="385"/>
    </row>
    <row r="43" spans="1:81" ht="16.5" customHeight="1">
      <c r="A43" s="1681"/>
      <c r="B43" s="1646"/>
      <c r="C43" s="1685"/>
      <c r="D43" s="1685"/>
      <c r="E43" s="1685"/>
      <c r="F43" s="1685"/>
      <c r="G43" s="1685"/>
      <c r="H43" s="1674"/>
      <c r="I43" s="1677"/>
      <c r="J43" s="394"/>
      <c r="K43" s="421"/>
      <c r="L43" s="421"/>
      <c r="M43" s="421"/>
      <c r="N43" s="714"/>
      <c r="O43" s="394"/>
      <c r="P43" s="421"/>
      <c r="Q43" s="421"/>
      <c r="R43" s="421"/>
      <c r="S43" s="714"/>
      <c r="T43" s="137" t="s">
        <v>594</v>
      </c>
      <c r="U43" s="430" t="s">
        <v>975</v>
      </c>
      <c r="V43" s="441" t="s">
        <v>708</v>
      </c>
      <c r="W43" s="441">
        <v>601</v>
      </c>
      <c r="X43" s="442">
        <v>75</v>
      </c>
      <c r="Y43" s="652" t="s">
        <v>667</v>
      </c>
      <c r="Z43" s="525" t="s">
        <v>709</v>
      </c>
      <c r="AA43" s="525" t="s">
        <v>616</v>
      </c>
      <c r="AB43" s="525">
        <v>402</v>
      </c>
      <c r="AC43" s="528">
        <v>30</v>
      </c>
      <c r="AD43" s="716"/>
      <c r="AE43" s="450"/>
      <c r="AF43" s="717"/>
      <c r="AG43" s="717"/>
      <c r="AH43" s="718"/>
      <c r="AI43" s="1781"/>
      <c r="AJ43" s="448"/>
      <c r="AK43" s="417"/>
      <c r="AL43" s="417"/>
      <c r="AM43" s="417"/>
      <c r="AN43" s="418"/>
      <c r="AO43" s="719"/>
      <c r="AP43" s="417"/>
      <c r="AQ43" s="207"/>
      <c r="AR43" s="207"/>
      <c r="AS43" s="418"/>
      <c r="AT43" s="101"/>
      <c r="AU43" s="527"/>
      <c r="AV43" s="525"/>
      <c r="AW43" s="525"/>
      <c r="AX43" s="549"/>
      <c r="AY43" s="186"/>
      <c r="AZ43" s="168"/>
      <c r="BA43" s="168"/>
      <c r="BB43" s="168"/>
      <c r="BC43" s="528"/>
      <c r="BD43" s="209"/>
      <c r="BE43" s="263"/>
      <c r="BF43" s="263"/>
      <c r="BG43" s="263"/>
      <c r="BH43" s="463"/>
      <c r="BI43" s="1677"/>
      <c r="BJ43" s="385"/>
      <c r="BK43" s="385"/>
      <c r="BL43" s="385"/>
      <c r="BM43" s="385"/>
      <c r="BN43" s="385"/>
      <c r="BO43" s="385"/>
      <c r="BP43" s="385"/>
      <c r="BQ43" s="385"/>
      <c r="BR43" s="385"/>
      <c r="BS43" s="385"/>
      <c r="BT43" s="385"/>
      <c r="BU43" s="385"/>
      <c r="BV43" s="385"/>
      <c r="BW43" s="385"/>
      <c r="BX43" s="385"/>
      <c r="BY43" s="385"/>
      <c r="BZ43" s="385"/>
      <c r="CA43" s="385"/>
      <c r="CB43" s="385"/>
      <c r="CC43" s="385"/>
    </row>
    <row r="44" spans="1:81" ht="16.5" customHeight="1">
      <c r="A44" s="1682"/>
      <c r="B44" s="1683"/>
      <c r="C44" s="1653"/>
      <c r="D44" s="1653"/>
      <c r="E44" s="1653"/>
      <c r="F44" s="1653"/>
      <c r="G44" s="1653"/>
      <c r="H44" s="1675"/>
      <c r="I44" s="1678"/>
      <c r="J44" s="636"/>
      <c r="K44" s="637"/>
      <c r="L44" s="637"/>
      <c r="M44" s="637"/>
      <c r="N44" s="638"/>
      <c r="O44" s="636"/>
      <c r="P44" s="637"/>
      <c r="Q44" s="637"/>
      <c r="R44" s="637"/>
      <c r="S44" s="638"/>
      <c r="T44" s="720"/>
      <c r="U44" s="721"/>
      <c r="V44" s="721"/>
      <c r="W44" s="721"/>
      <c r="X44" s="722"/>
      <c r="Y44" s="674" t="s">
        <v>668</v>
      </c>
      <c r="Z44" s="539" t="s">
        <v>710</v>
      </c>
      <c r="AA44" s="539" t="s">
        <v>616</v>
      </c>
      <c r="AB44" s="539">
        <v>402</v>
      </c>
      <c r="AC44" s="572">
        <v>35</v>
      </c>
      <c r="AD44" s="723"/>
      <c r="AE44" s="724"/>
      <c r="AF44" s="724"/>
      <c r="AG44" s="724"/>
      <c r="AH44" s="725"/>
      <c r="AI44" s="1782"/>
      <c r="AJ44" s="726"/>
      <c r="AK44" s="427"/>
      <c r="AL44" s="427"/>
      <c r="AM44" s="427"/>
      <c r="AN44" s="428"/>
      <c r="AO44" s="727"/>
      <c r="AP44" s="479"/>
      <c r="AQ44" s="479"/>
      <c r="AR44" s="479"/>
      <c r="AS44" s="728"/>
      <c r="AT44" s="530"/>
      <c r="AU44" s="505"/>
      <c r="AV44" s="729"/>
      <c r="AW44" s="505"/>
      <c r="AX44" s="506"/>
      <c r="AY44" s="730"/>
      <c r="AZ44" s="433"/>
      <c r="BA44" s="425"/>
      <c r="BB44" s="433"/>
      <c r="BC44" s="573"/>
      <c r="BD44" s="730"/>
      <c r="BE44" s="433"/>
      <c r="BF44" s="425"/>
      <c r="BG44" s="433"/>
      <c r="BH44" s="573"/>
      <c r="BI44" s="1678"/>
      <c r="BJ44" s="385"/>
      <c r="BK44" s="385"/>
      <c r="BL44" s="385"/>
      <c r="BM44" s="385"/>
      <c r="BN44" s="385"/>
      <c r="BO44" s="385"/>
      <c r="BP44" s="385"/>
      <c r="BQ44" s="385"/>
      <c r="BR44" s="385"/>
      <c r="BS44" s="385"/>
      <c r="BT44" s="385"/>
      <c r="BU44" s="385"/>
      <c r="BV44" s="385"/>
      <c r="BW44" s="385"/>
      <c r="BX44" s="385"/>
      <c r="BY44" s="385"/>
      <c r="BZ44" s="385"/>
      <c r="CA44" s="385"/>
      <c r="CB44" s="385"/>
      <c r="CC44" s="385"/>
    </row>
    <row r="45" spans="1:81" ht="16.5" customHeight="1">
      <c r="A45" s="1727">
        <v>15</v>
      </c>
      <c r="B45" s="1750" t="s">
        <v>360</v>
      </c>
      <c r="C45" s="1694" t="s">
        <v>711</v>
      </c>
      <c r="D45" s="1684" t="s">
        <v>633</v>
      </c>
      <c r="E45" s="1694">
        <v>1</v>
      </c>
      <c r="F45" s="1688">
        <f>SUM(N45:N47,S45:S47,AH45:AH47,AN45:AN47,AS45:AS47,AX45:AX47,BH45:BH47,X45:X47,AC45:AC47,BC45:BC47)</f>
        <v>675</v>
      </c>
      <c r="G45" s="1751">
        <f>SUM( H206/ E201)*E45</f>
        <v>662.98507462686564</v>
      </c>
      <c r="H45" s="1748">
        <f>F45-G45</f>
        <v>12.014925373134361</v>
      </c>
      <c r="I45" s="1676" t="s">
        <v>712</v>
      </c>
      <c r="J45" s="443" t="s">
        <v>676</v>
      </c>
      <c r="K45" s="483" t="s">
        <v>677</v>
      </c>
      <c r="L45" s="439" t="s">
        <v>633</v>
      </c>
      <c r="M45" s="439">
        <v>308</v>
      </c>
      <c r="N45" s="731"/>
      <c r="O45" s="389" t="s">
        <v>676</v>
      </c>
      <c r="P45" s="483" t="s">
        <v>677</v>
      </c>
      <c r="Q45" s="439" t="s">
        <v>633</v>
      </c>
      <c r="R45" s="439">
        <v>308</v>
      </c>
      <c r="S45" s="731"/>
      <c r="T45" s="1478" t="s">
        <v>676</v>
      </c>
      <c r="U45" s="1479" t="s">
        <v>677</v>
      </c>
      <c r="V45" s="1480" t="s">
        <v>633</v>
      </c>
      <c r="W45" s="1480">
        <v>308</v>
      </c>
      <c r="X45" s="1496"/>
      <c r="Y45" s="443" t="s">
        <v>676</v>
      </c>
      <c r="Z45" s="483" t="s">
        <v>677</v>
      </c>
      <c r="AA45" s="439" t="s">
        <v>633</v>
      </c>
      <c r="AB45" s="439">
        <v>308</v>
      </c>
      <c r="AC45" s="731"/>
      <c r="AD45" s="443"/>
      <c r="AE45" s="483"/>
      <c r="AF45" s="483"/>
      <c r="AG45" s="483"/>
      <c r="AH45" s="732"/>
      <c r="AI45" s="1679" t="s">
        <v>711</v>
      </c>
      <c r="AJ45" s="398"/>
      <c r="AK45" s="399"/>
      <c r="AL45" s="399"/>
      <c r="AM45" s="399"/>
      <c r="AN45" s="400"/>
      <c r="AO45" s="516" t="s">
        <v>713</v>
      </c>
      <c r="AP45" s="513" t="s">
        <v>714</v>
      </c>
      <c r="AQ45" s="513" t="s">
        <v>520</v>
      </c>
      <c r="AR45" s="513"/>
      <c r="AS45" s="446">
        <v>240</v>
      </c>
      <c r="AT45" s="444" t="s">
        <v>678</v>
      </c>
      <c r="AU45" s="445" t="s">
        <v>603</v>
      </c>
      <c r="AV45" s="445" t="s">
        <v>519</v>
      </c>
      <c r="AW45" s="445">
        <v>504</v>
      </c>
      <c r="AX45" s="446">
        <v>120</v>
      </c>
      <c r="AY45" s="516"/>
      <c r="AZ45" s="513"/>
      <c r="BA45" s="513"/>
      <c r="BB45" s="513"/>
      <c r="BC45" s="515"/>
      <c r="BD45" s="1255" t="s">
        <v>604</v>
      </c>
      <c r="BE45" s="1253" t="s">
        <v>976</v>
      </c>
      <c r="BF45" s="1253" t="s">
        <v>616</v>
      </c>
      <c r="BG45" s="1253">
        <v>402</v>
      </c>
      <c r="BH45" s="1258">
        <v>60</v>
      </c>
      <c r="BI45" s="1712" t="s">
        <v>715</v>
      </c>
      <c r="BJ45" s="385"/>
      <c r="BK45" s="385"/>
      <c r="BL45" s="385"/>
      <c r="BM45" s="385"/>
      <c r="BN45" s="385"/>
      <c r="BO45" s="385"/>
      <c r="BP45" s="385"/>
      <c r="BQ45" s="385"/>
      <c r="BR45" s="385"/>
      <c r="BS45" s="385"/>
      <c r="BT45" s="385"/>
      <c r="BU45" s="385"/>
      <c r="BV45" s="385"/>
      <c r="BW45" s="385"/>
      <c r="BX45" s="385"/>
      <c r="BY45" s="385"/>
      <c r="BZ45" s="385"/>
      <c r="CA45" s="385"/>
      <c r="CB45" s="385"/>
      <c r="CC45" s="385"/>
    </row>
    <row r="46" spans="1:81" ht="16.5" customHeight="1">
      <c r="A46" s="1681"/>
      <c r="B46" s="1646"/>
      <c r="C46" s="1685"/>
      <c r="D46" s="1685"/>
      <c r="E46" s="1685"/>
      <c r="F46" s="1685"/>
      <c r="G46" s="1685"/>
      <c r="H46" s="1723"/>
      <c r="I46" s="1677"/>
      <c r="J46" s="733" t="s">
        <v>589</v>
      </c>
      <c r="K46" s="390" t="s">
        <v>714</v>
      </c>
      <c r="L46" s="390" t="s">
        <v>659</v>
      </c>
      <c r="M46" s="390" t="s">
        <v>716</v>
      </c>
      <c r="N46" s="393">
        <v>70</v>
      </c>
      <c r="O46" s="410"/>
      <c r="P46" s="734"/>
      <c r="Q46" s="412"/>
      <c r="R46" s="734"/>
      <c r="S46" s="414"/>
      <c r="T46" s="1244"/>
      <c r="U46" s="1250"/>
      <c r="V46" s="1439"/>
      <c r="W46" s="1439"/>
      <c r="X46" s="1440"/>
      <c r="Y46" s="410" t="s">
        <v>699</v>
      </c>
      <c r="Z46" s="734" t="s">
        <v>714</v>
      </c>
      <c r="AA46" s="412" t="s">
        <v>591</v>
      </c>
      <c r="AB46" s="734" t="s">
        <v>716</v>
      </c>
      <c r="AC46" s="414">
        <v>70</v>
      </c>
      <c r="AD46" s="612"/>
      <c r="AE46" s="239"/>
      <c r="AF46" s="735"/>
      <c r="AG46" s="239"/>
      <c r="AH46" s="451"/>
      <c r="AI46" s="1769"/>
      <c r="AJ46" s="612"/>
      <c r="AK46" s="631"/>
      <c r="AL46" s="441"/>
      <c r="AM46" s="441"/>
      <c r="AN46" s="583"/>
      <c r="AO46" s="448"/>
      <c r="AP46" s="417"/>
      <c r="AQ46" s="417"/>
      <c r="AR46" s="417"/>
      <c r="AS46" s="418"/>
      <c r="AT46" s="736"/>
      <c r="AU46" s="417"/>
      <c r="AV46" s="417"/>
      <c r="AW46" s="417"/>
      <c r="AX46" s="418"/>
      <c r="AY46" s="419"/>
      <c r="AZ46" s="417"/>
      <c r="BA46" s="417"/>
      <c r="BB46" s="417"/>
      <c r="BC46" s="585"/>
      <c r="BD46" s="1244" t="s">
        <v>610</v>
      </c>
      <c r="BE46" s="1245" t="s">
        <v>977</v>
      </c>
      <c r="BF46" s="1245" t="s">
        <v>616</v>
      </c>
      <c r="BG46" s="1245">
        <v>402</v>
      </c>
      <c r="BH46" s="1246">
        <v>45</v>
      </c>
      <c r="BI46" s="1677"/>
      <c r="BJ46" s="385"/>
      <c r="BK46" s="385"/>
      <c r="BL46" s="385"/>
      <c r="BM46" s="385"/>
      <c r="BN46" s="385"/>
      <c r="BO46" s="385"/>
      <c r="BP46" s="385"/>
      <c r="BQ46" s="385"/>
      <c r="BR46" s="385"/>
      <c r="BS46" s="385"/>
      <c r="BT46" s="385"/>
      <c r="BU46" s="385"/>
      <c r="BV46" s="385"/>
      <c r="BW46" s="385"/>
      <c r="BX46" s="385"/>
      <c r="BY46" s="385"/>
      <c r="BZ46" s="385"/>
      <c r="CA46" s="385"/>
      <c r="CB46" s="385"/>
      <c r="CC46" s="385"/>
    </row>
    <row r="47" spans="1:81" ht="16.5" customHeight="1">
      <c r="A47" s="1649"/>
      <c r="B47" s="1739"/>
      <c r="C47" s="1660"/>
      <c r="D47" s="1653"/>
      <c r="E47" s="1660"/>
      <c r="F47" s="1653"/>
      <c r="G47" s="1660"/>
      <c r="H47" s="1749"/>
      <c r="I47" s="1678"/>
      <c r="J47" s="737"/>
      <c r="K47" s="637"/>
      <c r="L47" s="637"/>
      <c r="M47" s="637"/>
      <c r="N47" s="638"/>
      <c r="O47" s="394"/>
      <c r="P47" s="734"/>
      <c r="Q47" s="734"/>
      <c r="R47" s="734"/>
      <c r="S47" s="738"/>
      <c r="T47" s="1497"/>
      <c r="U47" s="1498"/>
      <c r="V47" s="1498"/>
      <c r="W47" s="1498"/>
      <c r="X47" s="1499"/>
      <c r="Y47" s="394" t="s">
        <v>589</v>
      </c>
      <c r="Z47" s="734" t="s">
        <v>714</v>
      </c>
      <c r="AA47" s="734" t="s">
        <v>582</v>
      </c>
      <c r="AB47" s="734" t="s">
        <v>716</v>
      </c>
      <c r="AC47" s="741">
        <v>70</v>
      </c>
      <c r="AD47" s="455"/>
      <c r="AE47" s="600"/>
      <c r="AF47" s="600"/>
      <c r="AG47" s="600"/>
      <c r="AH47" s="742"/>
      <c r="AI47" s="1770"/>
      <c r="AJ47" s="530"/>
      <c r="AK47" s="607"/>
      <c r="AL47" s="607"/>
      <c r="AM47" s="607"/>
      <c r="AN47" s="608"/>
      <c r="AO47" s="529"/>
      <c r="AP47" s="425"/>
      <c r="AQ47" s="425"/>
      <c r="AR47" s="170"/>
      <c r="AS47" s="426"/>
      <c r="AT47" s="609"/>
      <c r="AU47" s="425"/>
      <c r="AV47" s="425"/>
      <c r="AW47" s="425"/>
      <c r="AX47" s="426"/>
      <c r="AY47" s="424"/>
      <c r="AZ47" s="425"/>
      <c r="BA47" s="425"/>
      <c r="BB47" s="425"/>
      <c r="BC47" s="532"/>
      <c r="BD47" s="1316"/>
      <c r="BE47" s="1317"/>
      <c r="BF47" s="1317"/>
      <c r="BG47" s="1317"/>
      <c r="BH47" s="1338"/>
      <c r="BI47" s="1678"/>
      <c r="BJ47" s="385"/>
      <c r="BK47" s="385"/>
      <c r="BL47" s="385"/>
      <c r="BM47" s="385"/>
      <c r="BN47" s="385"/>
      <c r="BO47" s="385"/>
      <c r="BP47" s="385"/>
      <c r="BQ47" s="385"/>
      <c r="BR47" s="385"/>
      <c r="BS47" s="385"/>
      <c r="BT47" s="385"/>
      <c r="BU47" s="385"/>
      <c r="BV47" s="385"/>
      <c r="BW47" s="385"/>
      <c r="BX47" s="385"/>
      <c r="BY47" s="385"/>
      <c r="BZ47" s="385"/>
      <c r="CA47" s="385"/>
      <c r="CB47" s="385"/>
      <c r="CC47" s="385"/>
    </row>
    <row r="48" spans="1:81" ht="16.5" customHeight="1">
      <c r="A48" s="1680">
        <v>16</v>
      </c>
      <c r="B48" s="1645" t="s">
        <v>378</v>
      </c>
      <c r="C48" s="1684" t="s">
        <v>717</v>
      </c>
      <c r="D48" s="1684"/>
      <c r="E48" s="1686">
        <v>0.5</v>
      </c>
      <c r="F48" s="1688">
        <f>SUM(N48:N50,S48:S50,AH48:AH50,AN48:AN50,AS48:AS50,AX48:AX50,BH48:BH50,X48:X50,AC48:AC50,BC48:BC50)</f>
        <v>330</v>
      </c>
      <c r="G48" s="1689">
        <f>SUM( H206/ E201)*E48</f>
        <v>331.49253731343282</v>
      </c>
      <c r="H48" s="1673">
        <f>F48-G48</f>
        <v>-1.4925373134328197</v>
      </c>
      <c r="I48" s="1676" t="s">
        <v>718</v>
      </c>
      <c r="J48" s="519" t="s">
        <v>650</v>
      </c>
      <c r="K48" s="404" t="s">
        <v>625</v>
      </c>
      <c r="L48" s="404" t="s">
        <v>719</v>
      </c>
      <c r="M48" s="404">
        <v>503</v>
      </c>
      <c r="N48" s="493">
        <v>135</v>
      </c>
      <c r="O48" s="435"/>
      <c r="P48" s="445"/>
      <c r="Q48" s="445"/>
      <c r="R48" s="445"/>
      <c r="S48" s="446"/>
      <c r="T48" s="1281" t="s">
        <v>650</v>
      </c>
      <c r="U48" s="1282" t="s">
        <v>992</v>
      </c>
      <c r="V48" s="1282" t="s">
        <v>520</v>
      </c>
      <c r="W48" s="1282" t="s">
        <v>640</v>
      </c>
      <c r="X48" s="1283">
        <v>135</v>
      </c>
      <c r="Y48" s="406"/>
      <c r="Z48" s="408"/>
      <c r="AA48" s="408"/>
      <c r="AB48" s="408"/>
      <c r="AC48" s="627"/>
      <c r="AD48" s="398" t="s">
        <v>604</v>
      </c>
      <c r="AE48" s="399" t="s">
        <v>720</v>
      </c>
      <c r="AF48" s="399" t="s">
        <v>719</v>
      </c>
      <c r="AG48" s="399">
        <v>503</v>
      </c>
      <c r="AH48" s="400">
        <v>60</v>
      </c>
      <c r="AI48" s="1679" t="s">
        <v>717</v>
      </c>
      <c r="AJ48" s="435"/>
      <c r="AK48" s="486"/>
      <c r="AL48" s="486"/>
      <c r="AM48" s="486"/>
      <c r="AN48" s="447"/>
      <c r="AO48" s="406"/>
      <c r="AP48" s="408"/>
      <c r="AQ48" s="408"/>
      <c r="AR48" s="408"/>
      <c r="AS48" s="624"/>
      <c r="AT48" s="625"/>
      <c r="AU48" s="626"/>
      <c r="AV48" s="717"/>
      <c r="AW48" s="626"/>
      <c r="AX48" s="629"/>
      <c r="AY48" s="216"/>
      <c r="AZ48" s="263"/>
      <c r="BA48" s="402"/>
      <c r="BB48" s="263"/>
      <c r="BC48" s="743"/>
      <c r="BD48" s="137"/>
      <c r="BE48" s="84"/>
      <c r="BF48" s="84"/>
      <c r="BG48" s="84"/>
      <c r="BH48" s="556"/>
      <c r="BI48" s="1725" t="s">
        <v>721</v>
      </c>
      <c r="BJ48" s="385"/>
      <c r="BK48" s="385"/>
      <c r="BL48" s="385"/>
      <c r="BM48" s="385"/>
      <c r="BN48" s="385"/>
      <c r="BO48" s="385"/>
      <c r="BP48" s="385"/>
      <c r="BQ48" s="385"/>
      <c r="BR48" s="385"/>
      <c r="BS48" s="385"/>
      <c r="BT48" s="385"/>
      <c r="BU48" s="385"/>
      <c r="BV48" s="385"/>
      <c r="BW48" s="385"/>
      <c r="BX48" s="385"/>
      <c r="BY48" s="385"/>
      <c r="BZ48" s="385"/>
      <c r="CA48" s="385"/>
      <c r="CB48" s="385"/>
      <c r="CC48" s="385"/>
    </row>
    <row r="49" spans="1:81" ht="16.5" customHeight="1">
      <c r="A49" s="1681"/>
      <c r="B49" s="1646"/>
      <c r="C49" s="1685"/>
      <c r="D49" s="1685"/>
      <c r="E49" s="1685"/>
      <c r="F49" s="1685"/>
      <c r="G49" s="1685"/>
      <c r="H49" s="1674"/>
      <c r="I49" s="1677"/>
      <c r="J49" s="517"/>
      <c r="K49" s="580"/>
      <c r="L49" s="441"/>
      <c r="M49" s="441"/>
      <c r="N49" s="442"/>
      <c r="O49" s="517"/>
      <c r="P49" s="580"/>
      <c r="Q49" s="441"/>
      <c r="R49" s="441"/>
      <c r="S49" s="442"/>
      <c r="T49" s="1407"/>
      <c r="U49" s="1336"/>
      <c r="V49" s="1336"/>
      <c r="W49" s="1336"/>
      <c r="X49" s="1408"/>
      <c r="Y49" s="416"/>
      <c r="Z49" s="417"/>
      <c r="AA49" s="417"/>
      <c r="AB49" s="417"/>
      <c r="AC49" s="630"/>
      <c r="AD49" s="416"/>
      <c r="AE49" s="417"/>
      <c r="AF49" s="417"/>
      <c r="AG49" s="417"/>
      <c r="AH49" s="630"/>
      <c r="AI49" s="1769"/>
      <c r="AJ49" s="1783"/>
      <c r="AK49" s="417"/>
      <c r="AL49" s="417"/>
      <c r="AM49" s="417"/>
      <c r="AN49" s="744"/>
      <c r="AO49" s="419"/>
      <c r="AP49" s="417"/>
      <c r="AQ49" s="417"/>
      <c r="AR49" s="417"/>
      <c r="AS49" s="418"/>
      <c r="AT49" s="416"/>
      <c r="AU49" s="417"/>
      <c r="AV49" s="417"/>
      <c r="AW49" s="417"/>
      <c r="AX49" s="745"/>
      <c r="AY49" s="746"/>
      <c r="AZ49" s="207"/>
      <c r="BA49" s="717"/>
      <c r="BB49" s="207"/>
      <c r="BC49" s="747"/>
      <c r="BD49" s="79"/>
      <c r="BE49" s="430"/>
      <c r="BF49" s="748"/>
      <c r="BG49" s="430"/>
      <c r="BH49" s="461"/>
      <c r="BI49" s="1726"/>
      <c r="BJ49" s="385"/>
      <c r="BK49" s="385"/>
      <c r="BL49" s="385"/>
      <c r="BM49" s="385"/>
      <c r="BN49" s="385"/>
      <c r="BO49" s="385"/>
      <c r="BP49" s="385"/>
      <c r="BQ49" s="385"/>
      <c r="BR49" s="385"/>
      <c r="BS49" s="385"/>
      <c r="BT49" s="385"/>
      <c r="BU49" s="385"/>
      <c r="BV49" s="385"/>
      <c r="BW49" s="385"/>
      <c r="BX49" s="385"/>
      <c r="BY49" s="385"/>
      <c r="BZ49" s="385"/>
      <c r="CA49" s="385"/>
      <c r="CB49" s="385"/>
      <c r="CC49" s="385"/>
    </row>
    <row r="50" spans="1:81" ht="16.5" customHeight="1" thickBot="1">
      <c r="A50" s="1682"/>
      <c r="B50" s="1683"/>
      <c r="C50" s="1653"/>
      <c r="D50" s="1653"/>
      <c r="E50" s="1653"/>
      <c r="F50" s="1653"/>
      <c r="G50" s="1653"/>
      <c r="H50" s="1675"/>
      <c r="I50" s="1678"/>
      <c r="J50" s="636"/>
      <c r="K50" s="637"/>
      <c r="L50" s="637"/>
      <c r="M50" s="637"/>
      <c r="N50" s="638"/>
      <c r="O50" s="636"/>
      <c r="P50" s="637"/>
      <c r="Q50" s="637"/>
      <c r="R50" s="637"/>
      <c r="S50" s="638"/>
      <c r="T50" s="1398"/>
      <c r="U50" s="1399"/>
      <c r="V50" s="1399"/>
      <c r="W50" s="1399"/>
      <c r="X50" s="1400"/>
      <c r="Y50" s="432"/>
      <c r="Z50" s="433"/>
      <c r="AA50" s="433"/>
      <c r="AB50" s="433"/>
      <c r="AC50" s="434"/>
      <c r="AD50" s="432"/>
      <c r="AE50" s="433"/>
      <c r="AF50" s="433"/>
      <c r="AG50" s="433"/>
      <c r="AH50" s="434"/>
      <c r="AI50" s="1770"/>
      <c r="AJ50" s="639"/>
      <c r="AK50" s="607"/>
      <c r="AL50" s="607"/>
      <c r="AM50" s="607"/>
      <c r="AN50" s="608"/>
      <c r="AO50" s="432"/>
      <c r="AP50" s="433"/>
      <c r="AQ50" s="433"/>
      <c r="AR50" s="640"/>
      <c r="AS50" s="434"/>
      <c r="AT50" s="432"/>
      <c r="AU50" s="433"/>
      <c r="AV50" s="433"/>
      <c r="AW50" s="433"/>
      <c r="AX50" s="641"/>
      <c r="AY50" s="424"/>
      <c r="AZ50" s="425"/>
      <c r="BA50" s="425"/>
      <c r="BB50" s="425"/>
      <c r="BC50" s="749"/>
      <c r="BD50" s="508"/>
      <c r="BE50" s="215"/>
      <c r="BF50" s="215"/>
      <c r="BG50" s="215"/>
      <c r="BH50" s="498"/>
      <c r="BI50" s="1716"/>
      <c r="BJ50" s="385"/>
      <c r="BK50" s="385"/>
      <c r="BL50" s="385"/>
      <c r="BM50" s="385"/>
      <c r="BN50" s="385"/>
      <c r="BO50" s="385"/>
      <c r="BP50" s="385"/>
      <c r="BQ50" s="385"/>
      <c r="BR50" s="385"/>
      <c r="BS50" s="385"/>
      <c r="BT50" s="385"/>
      <c r="BU50" s="385"/>
      <c r="BV50" s="385"/>
      <c r="BW50" s="385"/>
      <c r="BX50" s="385"/>
      <c r="BY50" s="385"/>
      <c r="BZ50" s="385"/>
      <c r="CA50" s="385"/>
      <c r="CB50" s="385"/>
      <c r="CC50" s="385"/>
    </row>
    <row r="51" spans="1:81" ht="16.5" customHeight="1">
      <c r="A51" s="1680">
        <v>17</v>
      </c>
      <c r="B51" s="1645" t="s">
        <v>194</v>
      </c>
      <c r="C51" s="1684" t="s">
        <v>722</v>
      </c>
      <c r="D51" s="1684"/>
      <c r="E51" s="1684">
        <v>1</v>
      </c>
      <c r="F51" s="1688">
        <f>SUM(N51:N53,S51:S53,AH51:AH53,AN51:AN53,AS51:AS53,AX51:AX53,BH51:BH53,X51:X53,AC51:AC53,BC51:BC53)</f>
        <v>660</v>
      </c>
      <c r="G51" s="1689">
        <f>SUM( H206/ E201)*E51</f>
        <v>662.98507462686564</v>
      </c>
      <c r="H51" s="1673">
        <f>F51-G51</f>
        <v>-2.9850746268656394</v>
      </c>
      <c r="I51" s="1676" t="s">
        <v>723</v>
      </c>
      <c r="J51" s="519" t="s">
        <v>650</v>
      </c>
      <c r="K51" s="404" t="s">
        <v>625</v>
      </c>
      <c r="L51" s="404" t="s">
        <v>641</v>
      </c>
      <c r="M51" s="404">
        <v>504</v>
      </c>
      <c r="N51" s="493">
        <v>135</v>
      </c>
      <c r="O51" s="435"/>
      <c r="P51" s="486"/>
      <c r="Q51" s="486"/>
      <c r="R51" s="486"/>
      <c r="S51" s="437"/>
      <c r="T51" s="1424" t="s">
        <v>678</v>
      </c>
      <c r="U51" s="1256" t="s">
        <v>992</v>
      </c>
      <c r="V51" s="1256" t="s">
        <v>606</v>
      </c>
      <c r="W51" s="1256">
        <v>607</v>
      </c>
      <c r="X51" s="1257">
        <v>90</v>
      </c>
      <c r="Y51" s="443" t="s">
        <v>572</v>
      </c>
      <c r="Z51" s="439" t="s">
        <v>683</v>
      </c>
      <c r="AA51" s="439" t="s">
        <v>694</v>
      </c>
      <c r="AB51" s="439">
        <v>108</v>
      </c>
      <c r="AC51" s="440">
        <v>70</v>
      </c>
      <c r="AD51" s="443"/>
      <c r="AE51" s="483"/>
      <c r="AF51" s="483"/>
      <c r="AG51" s="483"/>
      <c r="AH51" s="440"/>
      <c r="AI51" s="1679" t="s">
        <v>722</v>
      </c>
      <c r="AJ51" s="435" t="s">
        <v>621</v>
      </c>
      <c r="AK51" s="445" t="s">
        <v>983</v>
      </c>
      <c r="AL51" s="445" t="s">
        <v>616</v>
      </c>
      <c r="AM51" s="445">
        <v>402</v>
      </c>
      <c r="AN51" s="446">
        <v>45</v>
      </c>
      <c r="AO51" s="1255"/>
      <c r="AP51" s="1256"/>
      <c r="AQ51" s="1256"/>
      <c r="AR51" s="1256"/>
      <c r="AS51" s="1257"/>
      <c r="AT51" s="1255"/>
      <c r="AU51" s="1253"/>
      <c r="AV51" s="1253"/>
      <c r="AW51" s="1253"/>
      <c r="AX51" s="1258"/>
      <c r="AY51" s="1255" t="s">
        <v>621</v>
      </c>
      <c r="AZ51" s="1253" t="s">
        <v>970</v>
      </c>
      <c r="BA51" s="1253" t="s">
        <v>608</v>
      </c>
      <c r="BB51" s="1253">
        <v>606</v>
      </c>
      <c r="BC51" s="1258">
        <v>45</v>
      </c>
      <c r="BD51" s="518" t="s">
        <v>697</v>
      </c>
      <c r="BE51" s="441" t="s">
        <v>990</v>
      </c>
      <c r="BF51" s="441" t="s">
        <v>591</v>
      </c>
      <c r="BG51" s="441">
        <v>407</v>
      </c>
      <c r="BH51" s="442">
        <v>100</v>
      </c>
      <c r="BI51" s="1712" t="s">
        <v>727</v>
      </c>
      <c r="BJ51" s="385"/>
      <c r="BK51" s="385"/>
      <c r="BL51" s="385"/>
      <c r="BM51" s="385"/>
      <c r="BN51" s="385"/>
      <c r="BO51" s="385"/>
      <c r="BP51" s="385"/>
      <c r="BQ51" s="385"/>
      <c r="BR51" s="385"/>
      <c r="BS51" s="385"/>
      <c r="BT51" s="385"/>
      <c r="BU51" s="385"/>
      <c r="BV51" s="385"/>
      <c r="BW51" s="385"/>
      <c r="BX51" s="385"/>
      <c r="BY51" s="385"/>
      <c r="BZ51" s="385"/>
      <c r="CA51" s="385"/>
      <c r="CB51" s="385"/>
      <c r="CC51" s="385"/>
    </row>
    <row r="52" spans="1:81" ht="16.5" customHeight="1">
      <c r="A52" s="1681"/>
      <c r="B52" s="1646"/>
      <c r="C52" s="1685"/>
      <c r="D52" s="1685"/>
      <c r="E52" s="1685"/>
      <c r="F52" s="1685"/>
      <c r="G52" s="1685"/>
      <c r="H52" s="1674"/>
      <c r="I52" s="1677"/>
      <c r="J52" s="455" t="s">
        <v>684</v>
      </c>
      <c r="K52" s="481" t="s">
        <v>683</v>
      </c>
      <c r="L52" s="481" t="s">
        <v>694</v>
      </c>
      <c r="M52" s="481">
        <v>108</v>
      </c>
      <c r="N52" s="456">
        <v>35</v>
      </c>
      <c r="O52" s="612"/>
      <c r="P52" s="462"/>
      <c r="Q52" s="462"/>
      <c r="R52" s="462"/>
      <c r="S52" s="586"/>
      <c r="T52" s="1500" t="s">
        <v>588</v>
      </c>
      <c r="U52" s="1494" t="s">
        <v>683</v>
      </c>
      <c r="V52" s="1494" t="s">
        <v>694</v>
      </c>
      <c r="W52" s="1494">
        <v>108</v>
      </c>
      <c r="X52" s="1485">
        <v>35</v>
      </c>
      <c r="Y52" s="652"/>
      <c r="Z52" s="525"/>
      <c r="AA52" s="525"/>
      <c r="AB52" s="525"/>
      <c r="AC52" s="528"/>
      <c r="AD52" s="750"/>
      <c r="AE52" s="525"/>
      <c r="AF52" s="525"/>
      <c r="AG52" s="525"/>
      <c r="AH52" s="528"/>
      <c r="AI52" s="1769"/>
      <c r="AJ52" s="555" t="s">
        <v>655</v>
      </c>
      <c r="AK52" s="555" t="s">
        <v>972</v>
      </c>
      <c r="AL52" s="555" t="s">
        <v>616</v>
      </c>
      <c r="AM52" s="582">
        <v>402</v>
      </c>
      <c r="AN52" s="583">
        <v>45</v>
      </c>
      <c r="AO52" s="1307"/>
      <c r="AP52" s="1333"/>
      <c r="AQ52" s="1333"/>
      <c r="AR52" s="1333"/>
      <c r="AS52" s="1334"/>
      <c r="AT52" s="1335"/>
      <c r="AU52" s="1336"/>
      <c r="AV52" s="1336"/>
      <c r="AW52" s="1336"/>
      <c r="AX52" s="1337"/>
      <c r="AY52" s="1244" t="s">
        <v>725</v>
      </c>
      <c r="AZ52" s="1245" t="s">
        <v>971</v>
      </c>
      <c r="BA52" s="1245" t="s">
        <v>608</v>
      </c>
      <c r="BB52" s="1245">
        <v>606</v>
      </c>
      <c r="BC52" s="1246">
        <v>60</v>
      </c>
      <c r="BD52" s="518"/>
      <c r="BE52" s="441"/>
      <c r="BF52" s="441"/>
      <c r="BG52" s="441"/>
      <c r="BH52" s="442"/>
      <c r="BI52" s="1677"/>
      <c r="BJ52" s="385"/>
      <c r="BK52" s="385"/>
      <c r="BL52" s="385"/>
      <c r="BM52" s="385"/>
      <c r="BN52" s="385"/>
      <c r="BO52" s="385"/>
      <c r="BP52" s="385"/>
      <c r="BQ52" s="385"/>
      <c r="BR52" s="385"/>
      <c r="BS52" s="385"/>
      <c r="BT52" s="385"/>
      <c r="BU52" s="385"/>
      <c r="BV52" s="385"/>
      <c r="BW52" s="385"/>
      <c r="BX52" s="385"/>
      <c r="BY52" s="385"/>
      <c r="BZ52" s="385"/>
      <c r="CA52" s="385"/>
      <c r="CB52" s="385"/>
      <c r="CC52" s="385"/>
    </row>
    <row r="53" spans="1:81" ht="16.5" customHeight="1" thickBot="1">
      <c r="A53" s="1682"/>
      <c r="B53" s="1683"/>
      <c r="C53" s="1653"/>
      <c r="D53" s="1653"/>
      <c r="E53" s="1653"/>
      <c r="F53" s="1653"/>
      <c r="G53" s="1653"/>
      <c r="H53" s="1675"/>
      <c r="I53" s="1678"/>
      <c r="J53" s="455"/>
      <c r="K53" s="481"/>
      <c r="L53" s="481"/>
      <c r="M53" s="481"/>
      <c r="N53" s="456"/>
      <c r="O53" s="739"/>
      <c r="P53" s="740"/>
      <c r="Q53" s="740"/>
      <c r="R53" s="740"/>
      <c r="S53" s="663"/>
      <c r="T53" s="752"/>
      <c r="U53" s="753"/>
      <c r="V53" s="753"/>
      <c r="W53" s="753"/>
      <c r="X53" s="649"/>
      <c r="Y53" s="733"/>
      <c r="Z53" s="754"/>
      <c r="AA53" s="754"/>
      <c r="AB53" s="754"/>
      <c r="AC53" s="393"/>
      <c r="AD53" s="423"/>
      <c r="AE53" s="754"/>
      <c r="AF53" s="754"/>
      <c r="AG53" s="754"/>
      <c r="AH53" s="393"/>
      <c r="AI53" s="1770"/>
      <c r="AJ53" s="290"/>
      <c r="AK53" s="103"/>
      <c r="AL53" s="404"/>
      <c r="AM53" s="404"/>
      <c r="AN53" s="405"/>
      <c r="AO53" s="105"/>
      <c r="AP53" s="474"/>
      <c r="AQ53" s="474"/>
      <c r="AR53" s="474"/>
      <c r="AS53" s="498"/>
      <c r="AT53" s="755"/>
      <c r="AU53" s="433"/>
      <c r="AV53" s="433"/>
      <c r="AW53" s="433"/>
      <c r="AX53" s="641"/>
      <c r="AY53" s="1244"/>
      <c r="AZ53" s="1245"/>
      <c r="BA53" s="1245"/>
      <c r="BB53" s="1245"/>
      <c r="BC53" s="1246"/>
      <c r="BD53" s="424"/>
      <c r="BE53" s="425"/>
      <c r="BF53" s="425"/>
      <c r="BG53" s="425"/>
      <c r="BH53" s="532"/>
      <c r="BI53" s="1678"/>
      <c r="BJ53" s="385"/>
      <c r="BK53" s="385"/>
      <c r="BL53" s="385"/>
      <c r="BM53" s="385"/>
      <c r="BN53" s="385"/>
      <c r="BO53" s="385"/>
      <c r="BP53" s="385"/>
      <c r="BQ53" s="385"/>
      <c r="BR53" s="385"/>
      <c r="BS53" s="385"/>
      <c r="BT53" s="385"/>
      <c r="BU53" s="385"/>
      <c r="BV53" s="385"/>
      <c r="BW53" s="385"/>
      <c r="BX53" s="385"/>
      <c r="BY53" s="385"/>
      <c r="BZ53" s="385"/>
      <c r="CA53" s="385"/>
      <c r="CB53" s="385"/>
      <c r="CC53" s="385"/>
    </row>
    <row r="54" spans="1:81" ht="15.75" customHeight="1">
      <c r="A54" s="1680">
        <v>18</v>
      </c>
      <c r="B54" s="1645" t="s">
        <v>255</v>
      </c>
      <c r="C54" s="1684" t="s">
        <v>728</v>
      </c>
      <c r="D54" s="1684"/>
      <c r="E54" s="1684">
        <v>1</v>
      </c>
      <c r="F54" s="1688">
        <f>SUM(N54:N56,S54:S56,AH54:AH56,AN54:AN56,AS54:AS56,AX54:AX56,BH54:BH56,X54:X56,AC54:AC56,BC54:BC56)</f>
        <v>670</v>
      </c>
      <c r="G54" s="1689">
        <f>SUM( H206/ E201)*E54</f>
        <v>662.98507462686564</v>
      </c>
      <c r="H54" s="1673">
        <f>F54-G54</f>
        <v>7.0149253731343606</v>
      </c>
      <c r="I54" s="1676" t="s">
        <v>729</v>
      </c>
      <c r="J54" s="386" t="s">
        <v>572</v>
      </c>
      <c r="K54" s="387" t="s">
        <v>573</v>
      </c>
      <c r="L54" s="387" t="s">
        <v>574</v>
      </c>
      <c r="M54" s="387" t="s">
        <v>575</v>
      </c>
      <c r="N54" s="388">
        <v>70</v>
      </c>
      <c r="O54" s="482" t="s">
        <v>572</v>
      </c>
      <c r="P54" s="483" t="s">
        <v>590</v>
      </c>
      <c r="Q54" s="439" t="s">
        <v>730</v>
      </c>
      <c r="R54" s="439" t="s">
        <v>731</v>
      </c>
      <c r="S54" s="594">
        <v>70</v>
      </c>
      <c r="T54" s="521" t="s">
        <v>689</v>
      </c>
      <c r="U54" s="481" t="s">
        <v>590</v>
      </c>
      <c r="V54" s="412" t="s">
        <v>730</v>
      </c>
      <c r="W54" s="412" t="s">
        <v>731</v>
      </c>
      <c r="X54" s="756">
        <v>35</v>
      </c>
      <c r="Y54" s="443" t="s">
        <v>699</v>
      </c>
      <c r="Z54" s="483" t="s">
        <v>590</v>
      </c>
      <c r="AA54" s="439" t="s">
        <v>730</v>
      </c>
      <c r="AB54" s="439" t="s">
        <v>731</v>
      </c>
      <c r="AC54" s="594">
        <v>70</v>
      </c>
      <c r="AD54" s="435" t="s">
        <v>658</v>
      </c>
      <c r="AE54" s="486" t="s">
        <v>584</v>
      </c>
      <c r="AF54" s="445" t="s">
        <v>520</v>
      </c>
      <c r="AG54" s="445"/>
      <c r="AH54" s="447">
        <v>55</v>
      </c>
      <c r="AI54" s="1661" t="s">
        <v>728</v>
      </c>
      <c r="AJ54" s="444"/>
      <c r="AK54" s="445"/>
      <c r="AL54" s="445"/>
      <c r="AM54" s="445"/>
      <c r="AN54" s="446"/>
      <c r="AO54" s="757"/>
      <c r="AP54" s="597"/>
      <c r="AQ54" s="598"/>
      <c r="AR54" s="598"/>
      <c r="AS54" s="758"/>
      <c r="AT54" s="398" t="s">
        <v>586</v>
      </c>
      <c r="AU54" s="399" t="s">
        <v>584</v>
      </c>
      <c r="AV54" s="399" t="s">
        <v>516</v>
      </c>
      <c r="AW54" s="399"/>
      <c r="AX54" s="400">
        <v>55</v>
      </c>
      <c r="AY54" s="435"/>
      <c r="AZ54" s="486"/>
      <c r="BA54" s="759"/>
      <c r="BB54" s="486"/>
      <c r="BC54" s="447"/>
      <c r="BD54" s="398" t="s">
        <v>587</v>
      </c>
      <c r="BE54" s="399" t="s">
        <v>584</v>
      </c>
      <c r="BF54" s="399" t="s">
        <v>517</v>
      </c>
      <c r="BG54" s="399"/>
      <c r="BH54" s="400">
        <v>70</v>
      </c>
      <c r="BI54" s="1712" t="s">
        <v>732</v>
      </c>
      <c r="BJ54" s="385"/>
      <c r="BK54" s="385"/>
      <c r="BL54" s="385"/>
      <c r="BM54" s="385"/>
      <c r="BN54" s="385"/>
      <c r="BO54" s="385"/>
      <c r="BP54" s="385"/>
      <c r="BQ54" s="385"/>
      <c r="BR54" s="385"/>
      <c r="BS54" s="385"/>
      <c r="BT54" s="385"/>
      <c r="BU54" s="385"/>
      <c r="BV54" s="385"/>
      <c r="BW54" s="385"/>
      <c r="BX54" s="385"/>
      <c r="BY54" s="385"/>
      <c r="BZ54" s="385"/>
      <c r="CA54" s="385"/>
      <c r="CB54" s="385"/>
      <c r="CC54" s="385"/>
    </row>
    <row r="55" spans="1:81" ht="17.25" customHeight="1">
      <c r="A55" s="1681"/>
      <c r="B55" s="1646"/>
      <c r="C55" s="1685"/>
      <c r="D55" s="1685"/>
      <c r="E55" s="1685"/>
      <c r="F55" s="1685"/>
      <c r="G55" s="1685"/>
      <c r="H55" s="1674"/>
      <c r="I55" s="1677"/>
      <c r="J55" s="410" t="s">
        <v>699</v>
      </c>
      <c r="K55" s="395" t="s">
        <v>590</v>
      </c>
      <c r="L55" s="411" t="s">
        <v>730</v>
      </c>
      <c r="M55" s="411" t="s">
        <v>731</v>
      </c>
      <c r="N55" s="396">
        <v>70</v>
      </c>
      <c r="O55" s="455" t="s">
        <v>581</v>
      </c>
      <c r="P55" s="481" t="s">
        <v>573</v>
      </c>
      <c r="Q55" s="481" t="s">
        <v>574</v>
      </c>
      <c r="R55" s="481" t="s">
        <v>575</v>
      </c>
      <c r="S55" s="756">
        <v>35</v>
      </c>
      <c r="T55" s="455" t="s">
        <v>589</v>
      </c>
      <c r="U55" s="481" t="s">
        <v>573</v>
      </c>
      <c r="V55" s="481" t="s">
        <v>574</v>
      </c>
      <c r="W55" s="481" t="s">
        <v>575</v>
      </c>
      <c r="X55" s="756">
        <v>70</v>
      </c>
      <c r="Y55" s="455" t="s">
        <v>589</v>
      </c>
      <c r="Z55" s="481" t="s">
        <v>573</v>
      </c>
      <c r="AA55" s="481" t="s">
        <v>574</v>
      </c>
      <c r="AB55" s="481" t="s">
        <v>575</v>
      </c>
      <c r="AC55" s="756">
        <v>70</v>
      </c>
      <c r="AD55" s="101"/>
      <c r="AE55" s="527"/>
      <c r="AF55" s="555"/>
      <c r="AG55" s="555"/>
      <c r="AH55" s="549"/>
      <c r="AI55" s="1784"/>
      <c r="AJ55" s="290"/>
      <c r="AK55" s="404"/>
      <c r="AL55" s="404"/>
      <c r="AM55" s="404"/>
      <c r="AN55" s="405"/>
      <c r="AO55" s="448"/>
      <c r="AP55" s="760"/>
      <c r="AQ55" s="760"/>
      <c r="AR55" s="760"/>
      <c r="AS55" s="583"/>
      <c r="AT55" s="448"/>
      <c r="AU55" s="417"/>
      <c r="AV55" s="417"/>
      <c r="AW55" s="417"/>
      <c r="AX55" s="418"/>
      <c r="AY55" s="137"/>
      <c r="AZ55" s="404"/>
      <c r="BA55" s="404"/>
      <c r="BB55" s="404"/>
      <c r="BC55" s="528"/>
      <c r="BD55" s="137"/>
      <c r="BE55" s="404"/>
      <c r="BF55" s="404"/>
      <c r="BG55" s="404"/>
      <c r="BH55" s="528"/>
      <c r="BI55" s="1677"/>
      <c r="BJ55" s="385"/>
      <c r="BK55" s="385"/>
      <c r="BL55" s="385"/>
      <c r="BM55" s="385"/>
      <c r="BN55" s="385"/>
      <c r="BO55" s="385"/>
      <c r="BP55" s="385"/>
      <c r="BQ55" s="385"/>
      <c r="BR55" s="385"/>
      <c r="BS55" s="385"/>
      <c r="BT55" s="385"/>
      <c r="BU55" s="385"/>
      <c r="BV55" s="385"/>
      <c r="BW55" s="385"/>
      <c r="BX55" s="385"/>
      <c r="BY55" s="385"/>
      <c r="BZ55" s="385"/>
      <c r="CA55" s="385"/>
      <c r="CB55" s="385"/>
      <c r="CC55" s="385"/>
    </row>
    <row r="56" spans="1:81" ht="15.75" customHeight="1">
      <c r="A56" s="1682"/>
      <c r="B56" s="1683"/>
      <c r="C56" s="1653"/>
      <c r="D56" s="1653"/>
      <c r="E56" s="1653"/>
      <c r="F56" s="1653"/>
      <c r="G56" s="1653"/>
      <c r="H56" s="1675"/>
      <c r="I56" s="1678"/>
      <c r="J56" s="424"/>
      <c r="K56" s="433"/>
      <c r="L56" s="433"/>
      <c r="M56" s="433"/>
      <c r="N56" s="641"/>
      <c r="O56" s="761"/>
      <c r="P56" s="762"/>
      <c r="Q56" s="762"/>
      <c r="R56" s="762"/>
      <c r="S56" s="763"/>
      <c r="T56" s="137"/>
      <c r="U56" s="525"/>
      <c r="V56" s="525"/>
      <c r="W56" s="525"/>
      <c r="X56" s="764"/>
      <c r="Y56" s="424"/>
      <c r="Z56" s="425"/>
      <c r="AA56" s="425"/>
      <c r="AB56" s="425"/>
      <c r="AC56" s="426"/>
      <c r="AD56" s="517"/>
      <c r="AE56" s="485"/>
      <c r="AF56" s="441"/>
      <c r="AG56" s="441"/>
      <c r="AH56" s="451"/>
      <c r="AI56" s="1785"/>
      <c r="AJ56" s="530"/>
      <c r="AK56" s="607"/>
      <c r="AL56" s="170"/>
      <c r="AM56" s="607"/>
      <c r="AN56" s="608"/>
      <c r="AO56" s="529"/>
      <c r="AP56" s="425"/>
      <c r="AQ56" s="425"/>
      <c r="AR56" s="425"/>
      <c r="AS56" s="426"/>
      <c r="AT56" s="529"/>
      <c r="AU56" s="425"/>
      <c r="AV56" s="425"/>
      <c r="AW56" s="425"/>
      <c r="AX56" s="426"/>
      <c r="AY56" s="529"/>
      <c r="AZ56" s="425"/>
      <c r="BA56" s="425"/>
      <c r="BB56" s="425"/>
      <c r="BC56" s="532"/>
      <c r="BD56" s="529"/>
      <c r="BE56" s="425"/>
      <c r="BF56" s="425"/>
      <c r="BG56" s="425"/>
      <c r="BH56" s="532"/>
      <c r="BI56" s="1678"/>
      <c r="BJ56" s="385"/>
      <c r="BK56" s="385"/>
      <c r="BL56" s="385"/>
      <c r="BM56" s="385"/>
      <c r="BN56" s="385"/>
      <c r="BO56" s="385"/>
      <c r="BP56" s="385"/>
      <c r="BQ56" s="385"/>
      <c r="BR56" s="385"/>
      <c r="BS56" s="385"/>
      <c r="BT56" s="385"/>
      <c r="BU56" s="385"/>
      <c r="BV56" s="385"/>
      <c r="BW56" s="385"/>
      <c r="BX56" s="385"/>
      <c r="BY56" s="385"/>
      <c r="BZ56" s="385"/>
      <c r="CA56" s="385"/>
      <c r="CB56" s="385"/>
      <c r="CC56" s="385"/>
    </row>
    <row r="57" spans="1:81" ht="16.5" customHeight="1">
      <c r="A57" s="1680">
        <v>19</v>
      </c>
      <c r="B57" s="1645" t="s">
        <v>162</v>
      </c>
      <c r="C57" s="1684" t="s">
        <v>733</v>
      </c>
      <c r="D57" s="1684"/>
      <c r="E57" s="1684">
        <v>1</v>
      </c>
      <c r="F57" s="1688">
        <f>SUM(N57:N59,S57:S59,AH57:AH59,AN57:AN59,AS57:AS59,AX57:AX59,BH57:BH59,X57:X59,AC57:AC59,BC57:BC59)</f>
        <v>665</v>
      </c>
      <c r="G57" s="1689">
        <f>SUM( H206/ E201)*E57</f>
        <v>662.98507462686564</v>
      </c>
      <c r="H57" s="1673">
        <f>F57-G57</f>
        <v>2.0149253731343606</v>
      </c>
      <c r="I57" s="1713" t="s">
        <v>734</v>
      </c>
      <c r="J57" s="482" t="s">
        <v>588</v>
      </c>
      <c r="K57" s="483" t="s">
        <v>573</v>
      </c>
      <c r="L57" s="483" t="s">
        <v>579</v>
      </c>
      <c r="M57" s="483" t="s">
        <v>580</v>
      </c>
      <c r="N57" s="594">
        <v>35</v>
      </c>
      <c r="O57" s="482" t="s">
        <v>572</v>
      </c>
      <c r="P57" s="392" t="s">
        <v>573</v>
      </c>
      <c r="Q57" s="392" t="s">
        <v>576</v>
      </c>
      <c r="R57" s="412" t="s">
        <v>577</v>
      </c>
      <c r="S57" s="440">
        <v>70</v>
      </c>
      <c r="T57" s="443" t="s">
        <v>657</v>
      </c>
      <c r="U57" s="483" t="s">
        <v>573</v>
      </c>
      <c r="V57" s="483" t="s">
        <v>579</v>
      </c>
      <c r="W57" s="483" t="s">
        <v>580</v>
      </c>
      <c r="X57" s="594">
        <v>70</v>
      </c>
      <c r="Y57" s="521" t="s">
        <v>572</v>
      </c>
      <c r="Z57" s="481" t="s">
        <v>573</v>
      </c>
      <c r="AA57" s="481" t="s">
        <v>579</v>
      </c>
      <c r="AB57" s="481" t="s">
        <v>580</v>
      </c>
      <c r="AC57" s="756">
        <v>70</v>
      </c>
      <c r="AD57" s="435" t="s">
        <v>658</v>
      </c>
      <c r="AE57" s="486" t="s">
        <v>584</v>
      </c>
      <c r="AF57" s="445" t="s">
        <v>520</v>
      </c>
      <c r="AG57" s="445"/>
      <c r="AH57" s="447">
        <v>55</v>
      </c>
      <c r="AI57" s="1712" t="s">
        <v>733</v>
      </c>
      <c r="AJ57" s="1424" t="s">
        <v>678</v>
      </c>
      <c r="AK57" s="1256" t="s">
        <v>600</v>
      </c>
      <c r="AL57" s="1256" t="s">
        <v>634</v>
      </c>
      <c r="AM57" s="1256">
        <v>502</v>
      </c>
      <c r="AN57" s="1257">
        <v>90</v>
      </c>
      <c r="AO57" s="401"/>
      <c r="AP57" s="995"/>
      <c r="AQ57" s="402"/>
      <c r="AR57" s="402"/>
      <c r="AS57" s="403"/>
      <c r="AT57" s="398" t="s">
        <v>586</v>
      </c>
      <c r="AU57" s="399" t="s">
        <v>584</v>
      </c>
      <c r="AV57" s="399" t="s">
        <v>516</v>
      </c>
      <c r="AW57" s="399"/>
      <c r="AX57" s="400">
        <v>55</v>
      </c>
      <c r="AY57" s="398"/>
      <c r="AZ57" s="399"/>
      <c r="BA57" s="399"/>
      <c r="BB57" s="399"/>
      <c r="BC57" s="400"/>
      <c r="BD57" s="216"/>
      <c r="BE57" s="402"/>
      <c r="BF57" s="491"/>
      <c r="BG57" s="491"/>
      <c r="BH57" s="575"/>
      <c r="BI57" s="1712" t="s">
        <v>735</v>
      </c>
      <c r="BJ57" s="385"/>
      <c r="BK57" s="385"/>
      <c r="BL57" s="385"/>
      <c r="BM57" s="385"/>
      <c r="BN57" s="385"/>
      <c r="BO57" s="385"/>
      <c r="BP57" s="385"/>
      <c r="BQ57" s="385"/>
      <c r="BR57" s="385"/>
      <c r="BS57" s="385"/>
      <c r="BT57" s="385"/>
      <c r="BU57" s="385"/>
      <c r="BV57" s="385"/>
      <c r="BW57" s="385"/>
      <c r="BX57" s="385"/>
      <c r="BY57" s="385"/>
      <c r="BZ57" s="385"/>
      <c r="CA57" s="385"/>
      <c r="CB57" s="385"/>
      <c r="CC57" s="385"/>
    </row>
    <row r="58" spans="1:81" ht="16.5" customHeight="1">
      <c r="A58" s="1681"/>
      <c r="B58" s="1646"/>
      <c r="C58" s="1685"/>
      <c r="D58" s="1685"/>
      <c r="E58" s="1685"/>
      <c r="F58" s="1685"/>
      <c r="G58" s="1685"/>
      <c r="H58" s="1674"/>
      <c r="I58" s="1685"/>
      <c r="J58" s="394" t="s">
        <v>589</v>
      </c>
      <c r="K58" s="600" t="s">
        <v>590</v>
      </c>
      <c r="L58" s="600" t="s">
        <v>576</v>
      </c>
      <c r="M58" s="600" t="s">
        <v>577</v>
      </c>
      <c r="N58" s="601">
        <v>70</v>
      </c>
      <c r="O58" s="410" t="s">
        <v>657</v>
      </c>
      <c r="P58" s="411" t="s">
        <v>573</v>
      </c>
      <c r="Q58" s="415" t="s">
        <v>579</v>
      </c>
      <c r="R58" s="411" t="s">
        <v>580</v>
      </c>
      <c r="S58" s="414">
        <v>70</v>
      </c>
      <c r="T58" s="137"/>
      <c r="U58" s="525"/>
      <c r="V58" s="525"/>
      <c r="W58" s="525"/>
      <c r="X58" s="528"/>
      <c r="Y58" s="394" t="s">
        <v>588</v>
      </c>
      <c r="Z58" s="600" t="s">
        <v>590</v>
      </c>
      <c r="AA58" s="600" t="s">
        <v>591</v>
      </c>
      <c r="AB58" s="600">
        <v>407</v>
      </c>
      <c r="AC58" s="601">
        <v>35</v>
      </c>
      <c r="AD58" s="517"/>
      <c r="AE58" s="485"/>
      <c r="AF58" s="485"/>
      <c r="AG58" s="485"/>
      <c r="AH58" s="586"/>
      <c r="AI58" s="1769"/>
      <c r="AJ58" s="1307" t="s">
        <v>583</v>
      </c>
      <c r="AK58" s="1425" t="s">
        <v>584</v>
      </c>
      <c r="AL58" s="1425" t="s">
        <v>519</v>
      </c>
      <c r="AM58" s="1425"/>
      <c r="AN58" s="1426">
        <v>45</v>
      </c>
      <c r="AO58" s="519"/>
      <c r="AP58" s="404"/>
      <c r="AQ58" s="404"/>
      <c r="AR58" s="404"/>
      <c r="AS58" s="493"/>
      <c r="AT58" s="557"/>
      <c r="AU58" s="554"/>
      <c r="AV58" s="449"/>
      <c r="AW58" s="449"/>
      <c r="AX58" s="765"/>
      <c r="AY58" s="557"/>
      <c r="AZ58" s="554"/>
      <c r="BA58" s="554"/>
      <c r="BB58" s="554"/>
      <c r="BC58" s="585"/>
      <c r="BD58" s="429"/>
      <c r="BE58" s="430"/>
      <c r="BF58" s="430"/>
      <c r="BG58" s="430"/>
      <c r="BH58" s="431"/>
      <c r="BI58" s="1677"/>
      <c r="BJ58" s="385"/>
      <c r="BK58" s="385"/>
      <c r="BL58" s="385"/>
      <c r="BM58" s="385"/>
      <c r="BN58" s="385"/>
      <c r="BO58" s="385"/>
      <c r="BP58" s="385"/>
      <c r="BQ58" s="385"/>
      <c r="BR58" s="385"/>
      <c r="BS58" s="385"/>
      <c r="BT58" s="385"/>
      <c r="BU58" s="385"/>
      <c r="BV58" s="385"/>
      <c r="BW58" s="385"/>
      <c r="BX58" s="385"/>
      <c r="BY58" s="385"/>
      <c r="BZ58" s="385"/>
      <c r="CA58" s="385"/>
      <c r="CB58" s="385"/>
      <c r="CC58" s="385"/>
    </row>
    <row r="59" spans="1:81" ht="16.5" customHeight="1" thickBot="1">
      <c r="A59" s="1682"/>
      <c r="B59" s="1683"/>
      <c r="C59" s="1653"/>
      <c r="D59" s="1653"/>
      <c r="E59" s="1653"/>
      <c r="F59" s="1653"/>
      <c r="G59" s="1653"/>
      <c r="H59" s="1675"/>
      <c r="I59" s="1653"/>
      <c r="J59" s="761"/>
      <c r="K59" s="766"/>
      <c r="L59" s="766"/>
      <c r="M59" s="766"/>
      <c r="N59" s="641"/>
      <c r="O59" s="424"/>
      <c r="P59" s="425"/>
      <c r="Q59" s="425"/>
      <c r="R59" s="425"/>
      <c r="S59" s="426"/>
      <c r="T59" s="761"/>
      <c r="U59" s="767"/>
      <c r="V59" s="767"/>
      <c r="W59" s="767"/>
      <c r="X59" s="426"/>
      <c r="Y59" s="761"/>
      <c r="Z59" s="766"/>
      <c r="AA59" s="766"/>
      <c r="AB59" s="766"/>
      <c r="AC59" s="641"/>
      <c r="AD59" s="1622"/>
      <c r="AE59" s="1623"/>
      <c r="AF59" s="1623"/>
      <c r="AG59" s="1623"/>
      <c r="AH59" s="1628"/>
      <c r="AI59" s="1786"/>
      <c r="AJ59" s="105"/>
      <c r="AK59" s="474"/>
      <c r="AL59" s="474"/>
      <c r="AM59" s="474"/>
      <c r="AN59" s="498"/>
      <c r="AO59" s="105"/>
      <c r="AP59" s="474"/>
      <c r="AQ59" s="474"/>
      <c r="AR59" s="474"/>
      <c r="AS59" s="498"/>
      <c r="AT59" s="529"/>
      <c r="AU59" s="531"/>
      <c r="AV59" s="531"/>
      <c r="AW59" s="531"/>
      <c r="AX59" s="532"/>
      <c r="AY59" s="529"/>
      <c r="AZ59" s="425"/>
      <c r="BA59" s="425"/>
      <c r="BB59" s="425"/>
      <c r="BC59" s="532"/>
      <c r="BD59" s="609"/>
      <c r="BE59" s="425"/>
      <c r="BF59" s="425"/>
      <c r="BG59" s="425"/>
      <c r="BH59" s="532"/>
      <c r="BI59" s="1678"/>
      <c r="BJ59" s="385"/>
      <c r="BK59" s="385"/>
      <c r="BL59" s="385"/>
      <c r="BM59" s="385"/>
      <c r="BN59" s="385"/>
      <c r="BO59" s="385"/>
      <c r="BP59" s="385"/>
      <c r="BQ59" s="385"/>
      <c r="BR59" s="385"/>
      <c r="BS59" s="385"/>
      <c r="BT59" s="385"/>
      <c r="BU59" s="385"/>
      <c r="BV59" s="385"/>
      <c r="BW59" s="385"/>
      <c r="BX59" s="385"/>
      <c r="BY59" s="385"/>
      <c r="BZ59" s="385"/>
      <c r="CA59" s="385"/>
      <c r="CB59" s="385"/>
      <c r="CC59" s="385"/>
    </row>
    <row r="60" spans="1:81" ht="16.5" customHeight="1">
      <c r="A60" s="1727">
        <v>20</v>
      </c>
      <c r="B60" s="1728" t="s">
        <v>525</v>
      </c>
      <c r="C60" s="1745" t="s">
        <v>736</v>
      </c>
      <c r="D60" s="1684"/>
      <c r="E60" s="1729">
        <v>1</v>
      </c>
      <c r="F60" s="1688">
        <f>SUM(N60:N62,S60:S62,AH60:AH62,AN60:AN62,AS60:AS62,AX60:AX62,BH60:BH62,X60:X62,AC60:AC62,BC60:BC62)</f>
        <v>655</v>
      </c>
      <c r="G60" s="1689">
        <f>SUM( H206/ E201)*E60</f>
        <v>662.98507462686564</v>
      </c>
      <c r="H60" s="1673">
        <f>F60-G60</f>
        <v>-7.9850746268656394</v>
      </c>
      <c r="I60" s="1743" t="s">
        <v>737</v>
      </c>
      <c r="J60" s="389" t="s">
        <v>699</v>
      </c>
      <c r="K60" s="483" t="s">
        <v>590</v>
      </c>
      <c r="L60" s="439" t="s">
        <v>730</v>
      </c>
      <c r="M60" s="439" t="s">
        <v>731</v>
      </c>
      <c r="N60" s="594">
        <v>70</v>
      </c>
      <c r="O60" s="389" t="s">
        <v>572</v>
      </c>
      <c r="P60" s="439" t="s">
        <v>590</v>
      </c>
      <c r="Q60" s="439" t="s">
        <v>730</v>
      </c>
      <c r="R60" s="439" t="s">
        <v>731</v>
      </c>
      <c r="S60" s="440">
        <v>70</v>
      </c>
      <c r="T60" s="389" t="s">
        <v>689</v>
      </c>
      <c r="U60" s="483" t="s">
        <v>573</v>
      </c>
      <c r="V60" s="439" t="s">
        <v>730</v>
      </c>
      <c r="W60" s="439" t="s">
        <v>731</v>
      </c>
      <c r="X60" s="594">
        <v>35</v>
      </c>
      <c r="Y60" s="443" t="s">
        <v>699</v>
      </c>
      <c r="Z60" s="483" t="s">
        <v>573</v>
      </c>
      <c r="AA60" s="483" t="s">
        <v>730</v>
      </c>
      <c r="AB60" s="483" t="s">
        <v>731</v>
      </c>
      <c r="AC60" s="768">
        <v>70</v>
      </c>
      <c r="AD60" s="1624" t="s">
        <v>658</v>
      </c>
      <c r="AE60" s="1625" t="s">
        <v>584</v>
      </c>
      <c r="AF60" s="1626" t="s">
        <v>520</v>
      </c>
      <c r="AG60" s="1626"/>
      <c r="AH60" s="1627">
        <v>55</v>
      </c>
      <c r="AI60" s="1712" t="s">
        <v>736</v>
      </c>
      <c r="AJ60" s="398" t="s">
        <v>583</v>
      </c>
      <c r="AK60" s="399" t="s">
        <v>584</v>
      </c>
      <c r="AL60" s="399" t="s">
        <v>519</v>
      </c>
      <c r="AM60" s="399"/>
      <c r="AN60" s="400">
        <v>45</v>
      </c>
      <c r="AO60" s="398" t="s">
        <v>678</v>
      </c>
      <c r="AP60" s="399" t="s">
        <v>644</v>
      </c>
      <c r="AQ60" s="399" t="s">
        <v>518</v>
      </c>
      <c r="AR60" s="399" t="s">
        <v>640</v>
      </c>
      <c r="AS60" s="400">
        <v>90</v>
      </c>
      <c r="AT60" s="398"/>
      <c r="AU60" s="399"/>
      <c r="AV60" s="399"/>
      <c r="AW60" s="399"/>
      <c r="AX60" s="400"/>
      <c r="AY60" s="444" t="s">
        <v>680</v>
      </c>
      <c r="AZ60" s="436" t="s">
        <v>972</v>
      </c>
      <c r="BA60" s="462" t="s">
        <v>691</v>
      </c>
      <c r="BB60" s="485">
        <v>507</v>
      </c>
      <c r="BC60" s="451">
        <v>150</v>
      </c>
      <c r="BD60" s="398" t="s">
        <v>587</v>
      </c>
      <c r="BE60" s="399" t="s">
        <v>584</v>
      </c>
      <c r="BF60" s="399" t="s">
        <v>517</v>
      </c>
      <c r="BG60" s="399"/>
      <c r="BH60" s="400">
        <v>70</v>
      </c>
      <c r="BI60" s="1744" t="s">
        <v>738</v>
      </c>
      <c r="BJ60" s="385"/>
      <c r="BK60" s="385"/>
      <c r="BL60" s="385"/>
      <c r="BM60" s="385"/>
      <c r="BN60" s="385"/>
      <c r="BO60" s="385"/>
      <c r="BP60" s="385"/>
      <c r="BQ60" s="385"/>
      <c r="BR60" s="385"/>
      <c r="BS60" s="385"/>
      <c r="BT60" s="385"/>
      <c r="BU60" s="385"/>
      <c r="BV60" s="385"/>
      <c r="BW60" s="385"/>
      <c r="BX60" s="385"/>
      <c r="BY60" s="385"/>
      <c r="BZ60" s="385"/>
      <c r="CA60" s="385"/>
      <c r="CB60" s="385"/>
      <c r="CC60" s="385"/>
    </row>
    <row r="61" spans="1:81" ht="16.5" customHeight="1">
      <c r="A61" s="1681"/>
      <c r="B61" s="1646"/>
      <c r="C61" s="1685"/>
      <c r="D61" s="1685"/>
      <c r="E61" s="1685"/>
      <c r="F61" s="1685"/>
      <c r="G61" s="1685"/>
      <c r="H61" s="1674"/>
      <c r="I61" s="1677"/>
      <c r="J61" s="769"/>
      <c r="K61" s="770"/>
      <c r="L61" s="770"/>
      <c r="M61" s="770"/>
      <c r="N61" s="771"/>
      <c r="O61" s="769"/>
      <c r="P61" s="772"/>
      <c r="Q61" s="772"/>
      <c r="R61" s="772"/>
      <c r="S61" s="773"/>
      <c r="T61" s="137"/>
      <c r="U61" s="525"/>
      <c r="V61" s="525"/>
      <c r="W61" s="525"/>
      <c r="X61" s="528"/>
      <c r="Y61" s="429"/>
      <c r="Z61" s="430"/>
      <c r="AA61" s="430"/>
      <c r="AB61" s="430"/>
      <c r="AC61" s="431"/>
      <c r="AD61" s="101"/>
      <c r="AE61" s="527"/>
      <c r="AF61" s="555"/>
      <c r="AG61" s="555"/>
      <c r="AH61" s="549"/>
      <c r="AI61" s="1769"/>
      <c r="AJ61" s="137"/>
      <c r="AK61" s="404"/>
      <c r="AL61" s="404"/>
      <c r="AM61" s="404"/>
      <c r="AN61" s="405"/>
      <c r="AO61" s="137"/>
      <c r="AP61" s="751"/>
      <c r="AQ61" s="751"/>
      <c r="AR61" s="751"/>
      <c r="AS61" s="583"/>
      <c r="AT61" s="290"/>
      <c r="AU61" s="404"/>
      <c r="AV61" s="404"/>
      <c r="AW61" s="404"/>
      <c r="AX61" s="405"/>
      <c r="AY61" s="614"/>
      <c r="AZ61" s="430"/>
      <c r="BA61" s="404"/>
      <c r="BB61" s="404"/>
      <c r="BC61" s="528"/>
      <c r="BD61" s="614"/>
      <c r="BE61" s="430"/>
      <c r="BF61" s="404"/>
      <c r="BG61" s="404"/>
      <c r="BH61" s="764"/>
      <c r="BI61" s="1677"/>
      <c r="BJ61" s="385"/>
      <c r="BK61" s="385"/>
      <c r="BL61" s="385"/>
      <c r="BM61" s="385"/>
      <c r="BN61" s="385"/>
      <c r="BO61" s="385"/>
      <c r="BP61" s="385"/>
      <c r="BQ61" s="385"/>
      <c r="BR61" s="385"/>
      <c r="BS61" s="385"/>
      <c r="BT61" s="385"/>
      <c r="BU61" s="385"/>
      <c r="BV61" s="385"/>
      <c r="BW61" s="385"/>
      <c r="BX61" s="385"/>
      <c r="BY61" s="385"/>
      <c r="BZ61" s="385"/>
      <c r="CA61" s="385"/>
      <c r="CB61" s="385"/>
      <c r="CC61" s="385"/>
    </row>
    <row r="62" spans="1:81" ht="16.5" customHeight="1">
      <c r="A62" s="1682"/>
      <c r="B62" s="1683"/>
      <c r="C62" s="1653"/>
      <c r="D62" s="1653"/>
      <c r="E62" s="1653"/>
      <c r="F62" s="1653"/>
      <c r="G62" s="1653"/>
      <c r="H62" s="1675"/>
      <c r="I62" s="1678"/>
      <c r="J62" s="774"/>
      <c r="K62" s="500"/>
      <c r="L62" s="500"/>
      <c r="M62" s="500"/>
      <c r="N62" s="501"/>
      <c r="O62" s="424"/>
      <c r="P62" s="425"/>
      <c r="Q62" s="425"/>
      <c r="R62" s="425"/>
      <c r="S62" s="426"/>
      <c r="T62" s="499"/>
      <c r="U62" s="500"/>
      <c r="V62" s="500"/>
      <c r="W62" s="500"/>
      <c r="X62" s="501"/>
      <c r="Y62" s="774"/>
      <c r="Z62" s="500"/>
      <c r="AA62" s="500"/>
      <c r="AB62" s="500"/>
      <c r="AC62" s="501"/>
      <c r="AD62" s="517"/>
      <c r="AE62" s="500"/>
      <c r="AF62" s="485"/>
      <c r="AG62" s="485"/>
      <c r="AH62" s="586"/>
      <c r="AI62" s="1770"/>
      <c r="AJ62" s="508"/>
      <c r="AK62" s="533"/>
      <c r="AL62" s="349"/>
      <c r="AM62" s="533"/>
      <c r="AN62" s="534"/>
      <c r="AO62" s="639"/>
      <c r="AP62" s="170"/>
      <c r="AQ62" s="170"/>
      <c r="AR62" s="170"/>
      <c r="AS62" s="775"/>
      <c r="AT62" s="609"/>
      <c r="AU62" s="531"/>
      <c r="AV62" s="531"/>
      <c r="AW62" s="531"/>
      <c r="AX62" s="532"/>
      <c r="AY62" s="469"/>
      <c r="AZ62" s="470"/>
      <c r="BA62" s="470"/>
      <c r="BB62" s="470"/>
      <c r="BC62" s="619"/>
      <c r="BD62" s="469"/>
      <c r="BE62" s="470"/>
      <c r="BF62" s="470"/>
      <c r="BG62" s="470"/>
      <c r="BH62" s="776"/>
      <c r="BI62" s="1678"/>
      <c r="BJ62" s="385"/>
      <c r="BK62" s="385"/>
      <c r="BL62" s="385"/>
      <c r="BM62" s="385"/>
      <c r="BN62" s="385"/>
      <c r="BO62" s="385"/>
      <c r="BP62" s="385"/>
      <c r="BQ62" s="385"/>
      <c r="BR62" s="385"/>
      <c r="BS62" s="385"/>
      <c r="BT62" s="385"/>
      <c r="BU62" s="385"/>
      <c r="BV62" s="385"/>
      <c r="BW62" s="385"/>
      <c r="BX62" s="385"/>
      <c r="BY62" s="385"/>
      <c r="BZ62" s="385"/>
      <c r="CA62" s="385"/>
      <c r="CB62" s="385"/>
      <c r="CC62" s="385"/>
    </row>
    <row r="63" spans="1:81" ht="15.75" customHeight="1">
      <c r="A63" s="1680">
        <v>21</v>
      </c>
      <c r="B63" s="1645" t="s">
        <v>166</v>
      </c>
      <c r="C63" s="1684" t="s">
        <v>739</v>
      </c>
      <c r="D63" s="1684"/>
      <c r="E63" s="1684">
        <v>1</v>
      </c>
      <c r="F63" s="1688">
        <f>SUM(N63:N65,S63:S65,AH63:AH65,AN63:AN65,AS63:AS65,AX63:AX65,BH63:BH65,X63:X65,AC63:AC65,BC63:BC65)</f>
        <v>665</v>
      </c>
      <c r="G63" s="1689">
        <f>SUM(H206/ E201)*E63</f>
        <v>662.98507462686564</v>
      </c>
      <c r="H63" s="1673">
        <f>F63-G63</f>
        <v>2.0149253731343606</v>
      </c>
      <c r="I63" s="1676" t="s">
        <v>740</v>
      </c>
      <c r="J63" s="443" t="s">
        <v>682</v>
      </c>
      <c r="K63" s="483" t="s">
        <v>688</v>
      </c>
      <c r="L63" s="483" t="s">
        <v>694</v>
      </c>
      <c r="M63" s="483">
        <v>108</v>
      </c>
      <c r="N63" s="768">
        <v>35</v>
      </c>
      <c r="O63" s="435" t="s">
        <v>602</v>
      </c>
      <c r="P63" s="486" t="s">
        <v>637</v>
      </c>
      <c r="Q63" s="486" t="s">
        <v>641</v>
      </c>
      <c r="R63" s="486">
        <v>504</v>
      </c>
      <c r="S63" s="437">
        <v>120</v>
      </c>
      <c r="T63" s="435" t="s">
        <v>650</v>
      </c>
      <c r="U63" s="486" t="s">
        <v>651</v>
      </c>
      <c r="V63" s="486" t="s">
        <v>691</v>
      </c>
      <c r="W63" s="486">
        <v>507</v>
      </c>
      <c r="X63" s="437">
        <v>135</v>
      </c>
      <c r="Y63" s="411" t="s">
        <v>581</v>
      </c>
      <c r="Z63" s="600" t="s">
        <v>688</v>
      </c>
      <c r="AA63" s="411" t="s">
        <v>694</v>
      </c>
      <c r="AB63" s="777">
        <v>108</v>
      </c>
      <c r="AC63" s="778">
        <v>35</v>
      </c>
      <c r="AD63" s="547" t="s">
        <v>604</v>
      </c>
      <c r="AE63" s="441" t="s">
        <v>978</v>
      </c>
      <c r="AF63" s="779" t="s">
        <v>659</v>
      </c>
      <c r="AG63" s="779">
        <v>201</v>
      </c>
      <c r="AH63" s="780">
        <v>60</v>
      </c>
      <c r="AI63" s="1679" t="s">
        <v>739</v>
      </c>
      <c r="AJ63" s="398" t="s">
        <v>678</v>
      </c>
      <c r="AK63" s="399" t="s">
        <v>600</v>
      </c>
      <c r="AL63" s="399" t="s">
        <v>719</v>
      </c>
      <c r="AM63" s="399">
        <v>503</v>
      </c>
      <c r="AN63" s="400">
        <v>90</v>
      </c>
      <c r="AO63" s="444" t="s">
        <v>685</v>
      </c>
      <c r="AP63" s="436" t="s">
        <v>595</v>
      </c>
      <c r="AQ63" s="485" t="s">
        <v>633</v>
      </c>
      <c r="AR63" s="485">
        <v>308</v>
      </c>
      <c r="AS63" s="352">
        <v>55</v>
      </c>
      <c r="AT63" s="487"/>
      <c r="AU63" s="488"/>
      <c r="AV63" s="488"/>
      <c r="AW63" s="486"/>
      <c r="AX63" s="437"/>
      <c r="AY63" s="444" t="s">
        <v>604</v>
      </c>
      <c r="AZ63" s="445" t="s">
        <v>973</v>
      </c>
      <c r="BA63" s="445" t="s">
        <v>520</v>
      </c>
      <c r="BB63" s="445">
        <v>601</v>
      </c>
      <c r="BC63" s="446">
        <v>60</v>
      </c>
      <c r="BD63" s="406"/>
      <c r="BE63" s="408"/>
      <c r="BF63" s="408"/>
      <c r="BG63" s="781"/>
      <c r="BH63" s="782"/>
      <c r="BI63" s="1712" t="s">
        <v>741</v>
      </c>
      <c r="BJ63" s="385"/>
      <c r="BK63" s="385"/>
      <c r="BL63" s="385"/>
      <c r="BM63" s="385"/>
      <c r="BN63" s="385"/>
      <c r="BO63" s="385"/>
      <c r="BP63" s="385"/>
      <c r="BQ63" s="385"/>
      <c r="BR63" s="385"/>
      <c r="BS63" s="385"/>
      <c r="BT63" s="385"/>
      <c r="BU63" s="385"/>
      <c r="BV63" s="385"/>
      <c r="BW63" s="385"/>
      <c r="BX63" s="385"/>
      <c r="BY63" s="385"/>
      <c r="BZ63" s="385"/>
      <c r="CA63" s="385"/>
      <c r="CB63" s="385"/>
      <c r="CC63" s="385"/>
    </row>
    <row r="64" spans="1:81" ht="17.25" customHeight="1">
      <c r="A64" s="1681"/>
      <c r="B64" s="1646"/>
      <c r="C64" s="1685"/>
      <c r="D64" s="1685"/>
      <c r="E64" s="1685"/>
      <c r="F64" s="1685"/>
      <c r="G64" s="1685"/>
      <c r="H64" s="1674"/>
      <c r="I64" s="1677"/>
      <c r="J64" s="632"/>
      <c r="K64" s="450"/>
      <c r="L64" s="450"/>
      <c r="M64" s="450"/>
      <c r="N64" s="588"/>
      <c r="O64" s="455"/>
      <c r="P64" s="600"/>
      <c r="Q64" s="411"/>
      <c r="R64" s="777"/>
      <c r="S64" s="783"/>
      <c r="T64" s="455"/>
      <c r="U64" s="600"/>
      <c r="V64" s="411"/>
      <c r="W64" s="777"/>
      <c r="X64" s="784"/>
      <c r="Y64" s="632"/>
      <c r="Z64" s="450"/>
      <c r="AA64" s="450"/>
      <c r="AB64" s="450"/>
      <c r="AC64" s="588"/>
      <c r="AD64" s="137" t="s">
        <v>742</v>
      </c>
      <c r="AE64" s="525" t="s">
        <v>743</v>
      </c>
      <c r="AF64" s="525" t="s">
        <v>659</v>
      </c>
      <c r="AG64" s="525">
        <v>201</v>
      </c>
      <c r="AH64" s="528">
        <v>75</v>
      </c>
      <c r="AI64" s="1769"/>
      <c r="AJ64" s="137"/>
      <c r="AK64" s="614"/>
      <c r="AL64" s="100"/>
      <c r="AM64" s="614"/>
      <c r="AN64" s="785"/>
      <c r="AO64" s="137"/>
      <c r="AP64" s="404"/>
      <c r="AQ64" s="404"/>
      <c r="AR64" s="404"/>
      <c r="AS64" s="405"/>
      <c r="AT64" s="786"/>
      <c r="AU64" s="404"/>
      <c r="AV64" s="404"/>
      <c r="AW64" s="404"/>
      <c r="AX64" s="493"/>
      <c r="AY64" s="448"/>
      <c r="AZ64" s="417"/>
      <c r="BA64" s="417"/>
      <c r="BB64" s="417"/>
      <c r="BC64" s="585"/>
      <c r="BD64" s="448"/>
      <c r="BE64" s="417"/>
      <c r="BF64" s="417"/>
      <c r="BG64" s="417"/>
      <c r="BH64" s="585"/>
      <c r="BI64" s="1677"/>
      <c r="BJ64" s="385"/>
      <c r="BK64" s="385"/>
      <c r="BL64" s="385"/>
      <c r="BM64" s="385"/>
      <c r="BN64" s="385"/>
      <c r="BO64" s="385"/>
      <c r="BP64" s="385"/>
      <c r="BQ64" s="385"/>
      <c r="BR64" s="385"/>
      <c r="BS64" s="385"/>
      <c r="BT64" s="385"/>
      <c r="BU64" s="385"/>
      <c r="BV64" s="385"/>
      <c r="BW64" s="385"/>
      <c r="BX64" s="385"/>
      <c r="BY64" s="385"/>
      <c r="BZ64" s="385"/>
      <c r="CA64" s="385"/>
      <c r="CB64" s="385"/>
      <c r="CC64" s="385"/>
    </row>
    <row r="65" spans="1:81" ht="15.75" customHeight="1">
      <c r="A65" s="1682"/>
      <c r="B65" s="1683"/>
      <c r="C65" s="1653"/>
      <c r="D65" s="1653"/>
      <c r="E65" s="1653"/>
      <c r="F65" s="1653"/>
      <c r="G65" s="1653"/>
      <c r="H65" s="1675"/>
      <c r="I65" s="1678"/>
      <c r="J65" s="529"/>
      <c r="K65" s="425"/>
      <c r="L65" s="425"/>
      <c r="M65" s="425"/>
      <c r="N65" s="426"/>
      <c r="O65" s="424"/>
      <c r="P65" s="425"/>
      <c r="Q65" s="425"/>
      <c r="R65" s="425"/>
      <c r="S65" s="426"/>
      <c r="T65" s="455"/>
      <c r="U65" s="600"/>
      <c r="V65" s="411"/>
      <c r="W65" s="777"/>
      <c r="X65" s="784"/>
      <c r="Y65" s="529"/>
      <c r="Z65" s="425"/>
      <c r="AA65" s="425"/>
      <c r="AB65" s="425"/>
      <c r="AC65" s="426"/>
      <c r="AD65" s="105"/>
      <c r="AE65" s="474"/>
      <c r="AF65" s="474"/>
      <c r="AG65" s="474"/>
      <c r="AH65" s="498"/>
      <c r="AI65" s="1770"/>
      <c r="AJ65" s="787"/>
      <c r="AK65" s="536"/>
      <c r="AL65" s="536"/>
      <c r="AM65" s="536"/>
      <c r="AN65" s="788"/>
      <c r="AO65" s="538"/>
      <c r="AP65" s="539"/>
      <c r="AQ65" s="539"/>
      <c r="AR65" s="539"/>
      <c r="AS65" s="572"/>
      <c r="AT65" s="755"/>
      <c r="AU65" s="433"/>
      <c r="AV65" s="433"/>
      <c r="AW65" s="433"/>
      <c r="AX65" s="641"/>
      <c r="AY65" s="529"/>
      <c r="AZ65" s="425"/>
      <c r="BA65" s="425"/>
      <c r="BB65" s="425"/>
      <c r="BC65" s="532"/>
      <c r="BD65" s="529"/>
      <c r="BE65" s="425"/>
      <c r="BF65" s="425"/>
      <c r="BG65" s="425"/>
      <c r="BH65" s="532"/>
      <c r="BI65" s="1678"/>
      <c r="BJ65" s="385"/>
      <c r="BK65" s="385"/>
      <c r="BL65" s="385"/>
      <c r="BM65" s="385"/>
      <c r="BN65" s="385"/>
      <c r="BO65" s="385"/>
      <c r="BP65" s="385"/>
      <c r="BQ65" s="385"/>
      <c r="BR65" s="385"/>
      <c r="BS65" s="385"/>
      <c r="BT65" s="385"/>
      <c r="BU65" s="385"/>
      <c r="BV65" s="385"/>
      <c r="BW65" s="385"/>
      <c r="BX65" s="385"/>
      <c r="BY65" s="385"/>
      <c r="BZ65" s="385"/>
      <c r="CA65" s="385"/>
      <c r="CB65" s="385"/>
      <c r="CC65" s="385"/>
    </row>
    <row r="66" spans="1:81" ht="16.5" customHeight="1">
      <c r="A66" s="1680">
        <v>22</v>
      </c>
      <c r="B66" s="1742" t="s">
        <v>256</v>
      </c>
      <c r="C66" s="1684" t="s">
        <v>744</v>
      </c>
      <c r="D66" s="1684" t="s">
        <v>659</v>
      </c>
      <c r="E66" s="1684">
        <v>1</v>
      </c>
      <c r="F66" s="1688">
        <f>SUM(N66:N68,S66:S68,AH66:AH68,AN66:AN68,AS66:AS68,AX66:AX68,BH66:BH68,X66:X68,AC66:AC68,BC66:BC68)</f>
        <v>660</v>
      </c>
      <c r="G66" s="1689">
        <f>SUM(H206/ E201)*E66</f>
        <v>662.98507462686564</v>
      </c>
      <c r="H66" s="1673">
        <f>F66-G66</f>
        <v>-2.9850746268656394</v>
      </c>
      <c r="I66" s="1676" t="s">
        <v>745</v>
      </c>
      <c r="J66" s="443" t="s">
        <v>676</v>
      </c>
      <c r="K66" s="483" t="s">
        <v>677</v>
      </c>
      <c r="L66" s="439" t="s">
        <v>659</v>
      </c>
      <c r="M66" s="439">
        <v>201</v>
      </c>
      <c r="N66" s="731"/>
      <c r="O66" s="443" t="s">
        <v>676</v>
      </c>
      <c r="P66" s="483" t="s">
        <v>677</v>
      </c>
      <c r="Q66" s="439" t="s">
        <v>659</v>
      </c>
      <c r="R66" s="439">
        <v>201</v>
      </c>
      <c r="S66" s="731"/>
      <c r="T66" s="389" t="s">
        <v>676</v>
      </c>
      <c r="U66" s="483" t="s">
        <v>677</v>
      </c>
      <c r="V66" s="439" t="s">
        <v>659</v>
      </c>
      <c r="W66" s="439">
        <v>201</v>
      </c>
      <c r="X66" s="731"/>
      <c r="Y66" s="443" t="s">
        <v>676</v>
      </c>
      <c r="Z66" s="483" t="s">
        <v>677</v>
      </c>
      <c r="AA66" s="439" t="s">
        <v>659</v>
      </c>
      <c r="AB66" s="439">
        <v>201</v>
      </c>
      <c r="AC66" s="731"/>
      <c r="AD66" s="435" t="s">
        <v>746</v>
      </c>
      <c r="AE66" s="486" t="s">
        <v>747</v>
      </c>
      <c r="AF66" s="486" t="s">
        <v>608</v>
      </c>
      <c r="AG66" s="486">
        <v>606</v>
      </c>
      <c r="AH66" s="1629">
        <v>40</v>
      </c>
      <c r="AI66" s="1725" t="s">
        <v>744</v>
      </c>
      <c r="AJ66" s="216" t="s">
        <v>748</v>
      </c>
      <c r="AK66" s="402" t="s">
        <v>749</v>
      </c>
      <c r="AL66" s="486" t="s">
        <v>596</v>
      </c>
      <c r="AM66" s="486">
        <v>603</v>
      </c>
      <c r="AN66" s="758">
        <v>135</v>
      </c>
      <c r="AO66" s="435"/>
      <c r="AP66" s="789"/>
      <c r="AQ66" s="486"/>
      <c r="AR66" s="486"/>
      <c r="AS66" s="758"/>
      <c r="AT66" s="401"/>
      <c r="AU66" s="491"/>
      <c r="AV66" s="491"/>
      <c r="AW66" s="491"/>
      <c r="AX66" s="575"/>
      <c r="AY66" s="790"/>
      <c r="AZ66" s="791"/>
      <c r="BA66" s="577"/>
      <c r="BB66" s="577"/>
      <c r="BC66" s="792"/>
      <c r="BD66" s="186"/>
      <c r="BE66" s="168"/>
      <c r="BF66" s="462"/>
      <c r="BG66" s="168"/>
      <c r="BH66" s="528"/>
      <c r="BI66" s="1712" t="s">
        <v>750</v>
      </c>
      <c r="BJ66" s="385"/>
      <c r="BK66" s="385"/>
      <c r="BL66" s="385"/>
      <c r="BM66" s="385"/>
      <c r="BN66" s="385"/>
      <c r="BO66" s="385"/>
      <c r="BP66" s="385"/>
      <c r="BQ66" s="385"/>
      <c r="BR66" s="385"/>
      <c r="BS66" s="385"/>
      <c r="BT66" s="385"/>
      <c r="BU66" s="385"/>
      <c r="BV66" s="385"/>
      <c r="BW66" s="385"/>
      <c r="BX66" s="385"/>
      <c r="BY66" s="385"/>
      <c r="BZ66" s="385"/>
      <c r="CA66" s="385"/>
      <c r="CB66" s="385"/>
      <c r="CC66" s="385"/>
    </row>
    <row r="67" spans="1:81" ht="16.5" customHeight="1">
      <c r="A67" s="1681"/>
      <c r="B67" s="1646"/>
      <c r="C67" s="1685"/>
      <c r="D67" s="1685"/>
      <c r="E67" s="1685"/>
      <c r="F67" s="1685"/>
      <c r="G67" s="1685"/>
      <c r="H67" s="1674"/>
      <c r="I67" s="1677"/>
      <c r="J67" s="517"/>
      <c r="K67" s="485"/>
      <c r="L67" s="527"/>
      <c r="M67" s="527"/>
      <c r="N67" s="451"/>
      <c r="O67" s="452" t="s">
        <v>699</v>
      </c>
      <c r="P67" s="411" t="s">
        <v>706</v>
      </c>
      <c r="Q67" s="411" t="s">
        <v>633</v>
      </c>
      <c r="R67" s="411">
        <v>505</v>
      </c>
      <c r="S67" s="414">
        <v>70</v>
      </c>
      <c r="T67" s="394" t="s">
        <v>572</v>
      </c>
      <c r="U67" s="395" t="s">
        <v>700</v>
      </c>
      <c r="V67" s="395" t="s">
        <v>618</v>
      </c>
      <c r="W67" s="395">
        <v>212</v>
      </c>
      <c r="X67" s="396">
        <v>70</v>
      </c>
      <c r="Y67" s="455" t="s">
        <v>572</v>
      </c>
      <c r="Z67" s="411" t="s">
        <v>706</v>
      </c>
      <c r="AA67" s="411" t="s">
        <v>582</v>
      </c>
      <c r="AB67" s="411">
        <v>505</v>
      </c>
      <c r="AC67" s="414">
        <v>70</v>
      </c>
      <c r="AD67" s="429" t="s">
        <v>751</v>
      </c>
      <c r="AE67" s="430" t="s">
        <v>752</v>
      </c>
      <c r="AF67" s="430" t="s">
        <v>608</v>
      </c>
      <c r="AG67" s="430">
        <v>606</v>
      </c>
      <c r="AH67" s="1630">
        <v>70</v>
      </c>
      <c r="AI67" s="1787"/>
      <c r="AJ67" s="137"/>
      <c r="AK67" s="404"/>
      <c r="AL67" s="404"/>
      <c r="AM67" s="555"/>
      <c r="AN67" s="405"/>
      <c r="AO67" s="137"/>
      <c r="AP67" s="751"/>
      <c r="AQ67" s="751"/>
      <c r="AR67" s="751"/>
      <c r="AS67" s="583"/>
      <c r="AT67" s="137"/>
      <c r="AU67" s="25"/>
      <c r="AV67" s="404"/>
      <c r="AW67" s="794"/>
      <c r="AX67" s="405"/>
      <c r="AY67" s="795"/>
      <c r="AZ67" s="717"/>
      <c r="BA67" s="796"/>
      <c r="BB67" s="417"/>
      <c r="BC67" s="585"/>
      <c r="BD67" s="719"/>
      <c r="BE67" s="797"/>
      <c r="BF67" s="797"/>
      <c r="BG67" s="797"/>
      <c r="BH67" s="26"/>
      <c r="BI67" s="1677"/>
      <c r="BJ67" s="385"/>
      <c r="BK67" s="385"/>
      <c r="BL67" s="385"/>
      <c r="BM67" s="385"/>
      <c r="BN67" s="385"/>
      <c r="BO67" s="385"/>
      <c r="BP67" s="385"/>
      <c r="BQ67" s="385"/>
      <c r="BR67" s="385"/>
      <c r="BS67" s="385"/>
      <c r="BT67" s="385"/>
      <c r="BU67" s="385"/>
      <c r="BV67" s="385"/>
      <c r="BW67" s="385"/>
      <c r="BX67" s="385"/>
      <c r="BY67" s="385"/>
      <c r="BZ67" s="385"/>
      <c r="CA67" s="385"/>
      <c r="CB67" s="385"/>
      <c r="CC67" s="385"/>
    </row>
    <row r="68" spans="1:81" ht="16.5" customHeight="1">
      <c r="A68" s="1682"/>
      <c r="B68" s="1683"/>
      <c r="C68" s="1653"/>
      <c r="D68" s="1653"/>
      <c r="E68" s="1653"/>
      <c r="F68" s="1653"/>
      <c r="G68" s="1653"/>
      <c r="H68" s="1675"/>
      <c r="I68" s="1678"/>
      <c r="J68" s="798"/>
      <c r="K68" s="762"/>
      <c r="L68" s="527"/>
      <c r="M68" s="527"/>
      <c r="N68" s="763"/>
      <c r="O68" s="799" t="s">
        <v>589</v>
      </c>
      <c r="P68" s="395" t="s">
        <v>700</v>
      </c>
      <c r="Q68" s="395" t="s">
        <v>645</v>
      </c>
      <c r="R68" s="395">
        <v>212</v>
      </c>
      <c r="S68" s="396">
        <v>70</v>
      </c>
      <c r="T68" s="800" t="s">
        <v>589</v>
      </c>
      <c r="U68" s="801" t="s">
        <v>706</v>
      </c>
      <c r="V68" s="801" t="s">
        <v>645</v>
      </c>
      <c r="W68" s="801">
        <v>505</v>
      </c>
      <c r="X68" s="802">
        <v>70</v>
      </c>
      <c r="Y68" s="798"/>
      <c r="Z68" s="762"/>
      <c r="AA68" s="527"/>
      <c r="AB68" s="527"/>
      <c r="AC68" s="763"/>
      <c r="AD68" s="473" t="s">
        <v>753</v>
      </c>
      <c r="AE68" s="803" t="s">
        <v>993</v>
      </c>
      <c r="AF68" s="509" t="s">
        <v>608</v>
      </c>
      <c r="AG68" s="509">
        <v>606</v>
      </c>
      <c r="AH68" s="1631">
        <v>65</v>
      </c>
      <c r="AI68" s="1786"/>
      <c r="AJ68" s="508"/>
      <c r="AK68" s="349"/>
      <c r="AL68" s="349"/>
      <c r="AM68" s="349"/>
      <c r="AN68" s="350"/>
      <c r="AO68" s="674"/>
      <c r="AP68" s="539"/>
      <c r="AQ68" s="539"/>
      <c r="AR68" s="569"/>
      <c r="AS68" s="572"/>
      <c r="AT68" s="105"/>
      <c r="AU68" s="441"/>
      <c r="AV68" s="441"/>
      <c r="AW68" s="441"/>
      <c r="AX68" s="805"/>
      <c r="AY68" s="806"/>
      <c r="AZ68" s="807"/>
      <c r="BA68" s="807"/>
      <c r="BB68" s="807"/>
      <c r="BC68" s="808"/>
      <c r="BD68" s="809"/>
      <c r="BE68" s="503"/>
      <c r="BF68" s="503"/>
      <c r="BG68" s="503"/>
      <c r="BH68" s="810"/>
      <c r="BI68" s="1678"/>
      <c r="BJ68" s="385"/>
      <c r="BK68" s="385"/>
      <c r="BL68" s="385"/>
      <c r="BM68" s="385"/>
      <c r="BN68" s="385"/>
      <c r="BO68" s="385"/>
      <c r="BP68" s="385"/>
      <c r="BQ68" s="385"/>
      <c r="BR68" s="385"/>
      <c r="BS68" s="385"/>
      <c r="BT68" s="385"/>
      <c r="BU68" s="385"/>
      <c r="BV68" s="385"/>
      <c r="BW68" s="385"/>
      <c r="BX68" s="385"/>
      <c r="BY68" s="385"/>
      <c r="BZ68" s="385"/>
      <c r="CA68" s="385"/>
      <c r="CB68" s="385"/>
      <c r="CC68" s="385"/>
    </row>
    <row r="69" spans="1:81" ht="16.5" customHeight="1">
      <c r="A69" s="1680">
        <v>23</v>
      </c>
      <c r="B69" s="1645" t="s">
        <v>261</v>
      </c>
      <c r="C69" s="1684" t="s">
        <v>754</v>
      </c>
      <c r="D69" s="1684"/>
      <c r="E69" s="1684">
        <v>1</v>
      </c>
      <c r="F69" s="1688">
        <f>SUM(N69:N71,S69:S71,AH69:AH71,AN69:AN71,AS69:AS71,AX69:AX71,BH69:BH71,X69:X71,AC69:AC71,BC69:BC71)</f>
        <v>655</v>
      </c>
      <c r="G69" s="1689">
        <f>SUM(H206/ E201)*E69</f>
        <v>662.98507462686564</v>
      </c>
      <c r="H69" s="1673">
        <f>F69-G69</f>
        <v>-7.9850746268656394</v>
      </c>
      <c r="I69" s="1676" t="s">
        <v>755</v>
      </c>
      <c r="J69" s="435" t="s">
        <v>756</v>
      </c>
      <c r="K69" s="486" t="s">
        <v>600</v>
      </c>
      <c r="L69" s="486" t="s">
        <v>520</v>
      </c>
      <c r="M69" s="486" t="s">
        <v>30</v>
      </c>
      <c r="N69" s="437">
        <v>90</v>
      </c>
      <c r="O69" s="443"/>
      <c r="P69" s="439"/>
      <c r="Q69" s="439"/>
      <c r="R69" s="439"/>
      <c r="S69" s="440"/>
      <c r="T69" s="137" t="s">
        <v>594</v>
      </c>
      <c r="U69" s="430" t="s">
        <v>975</v>
      </c>
      <c r="V69" s="441" t="s">
        <v>757</v>
      </c>
      <c r="W69" s="441">
        <v>604</v>
      </c>
      <c r="X69" s="442">
        <v>75</v>
      </c>
      <c r="Y69" s="443" t="s">
        <v>572</v>
      </c>
      <c r="Z69" s="439" t="s">
        <v>597</v>
      </c>
      <c r="AA69" s="439" t="s">
        <v>598</v>
      </c>
      <c r="AB69" s="439" t="s">
        <v>597</v>
      </c>
      <c r="AC69" s="440">
        <v>70</v>
      </c>
      <c r="AD69" s="811"/>
      <c r="AE69" s="812"/>
      <c r="AF69" s="812"/>
      <c r="AG69" s="812"/>
      <c r="AH69" s="813"/>
      <c r="AI69" s="1712" t="s">
        <v>754</v>
      </c>
      <c r="AJ69" s="398"/>
      <c r="AK69" s="399"/>
      <c r="AL69" s="399"/>
      <c r="AM69" s="399"/>
      <c r="AN69" s="400"/>
      <c r="AO69" s="444" t="s">
        <v>680</v>
      </c>
      <c r="AP69" s="445" t="s">
        <v>970</v>
      </c>
      <c r="AQ69" s="402" t="s">
        <v>520</v>
      </c>
      <c r="AR69" s="402">
        <v>603</v>
      </c>
      <c r="AS69" s="403">
        <v>150</v>
      </c>
      <c r="AT69" s="398" t="s">
        <v>604</v>
      </c>
      <c r="AU69" s="445" t="s">
        <v>605</v>
      </c>
      <c r="AV69" s="445" t="s">
        <v>622</v>
      </c>
      <c r="AW69" s="445">
        <v>401</v>
      </c>
      <c r="AX69" s="446">
        <v>60</v>
      </c>
      <c r="AY69" s="555" t="s">
        <v>604</v>
      </c>
      <c r="AZ69" s="445" t="s">
        <v>974</v>
      </c>
      <c r="BA69" s="555" t="s">
        <v>520</v>
      </c>
      <c r="BB69" s="582">
        <v>602</v>
      </c>
      <c r="BC69" s="442">
        <v>60</v>
      </c>
      <c r="BD69" s="444" t="s">
        <v>604</v>
      </c>
      <c r="BE69" s="445" t="s">
        <v>994</v>
      </c>
      <c r="BF69" s="445" t="s">
        <v>606</v>
      </c>
      <c r="BG69" s="445">
        <v>607</v>
      </c>
      <c r="BH69" s="446">
        <v>60</v>
      </c>
      <c r="BI69" s="1712" t="s">
        <v>758</v>
      </c>
      <c r="BJ69" s="385"/>
      <c r="BK69" s="385"/>
      <c r="BL69" s="385"/>
      <c r="BM69" s="385"/>
      <c r="BN69" s="385"/>
      <c r="BO69" s="385"/>
      <c r="BP69" s="385"/>
      <c r="BQ69" s="385"/>
      <c r="BR69" s="385"/>
      <c r="BS69" s="385"/>
      <c r="BT69" s="385"/>
      <c r="BU69" s="385"/>
      <c r="BV69" s="385"/>
      <c r="BW69" s="385"/>
      <c r="BX69" s="385"/>
      <c r="BY69" s="385"/>
      <c r="BZ69" s="385"/>
      <c r="CA69" s="385"/>
      <c r="CB69" s="385"/>
      <c r="CC69" s="385"/>
    </row>
    <row r="70" spans="1:81" ht="16.5" customHeight="1">
      <c r="A70" s="1681"/>
      <c r="B70" s="1646"/>
      <c r="C70" s="1685"/>
      <c r="D70" s="1685"/>
      <c r="E70" s="1685"/>
      <c r="F70" s="1685"/>
      <c r="G70" s="1685"/>
      <c r="H70" s="1674"/>
      <c r="I70" s="1677"/>
      <c r="J70" s="736"/>
      <c r="K70" s="417"/>
      <c r="L70" s="417"/>
      <c r="M70" s="417"/>
      <c r="N70" s="745"/>
      <c r="O70" s="448"/>
      <c r="P70" s="717"/>
      <c r="Q70" s="417"/>
      <c r="R70" s="417"/>
      <c r="S70" s="418"/>
      <c r="T70" s="452"/>
      <c r="U70" s="453"/>
      <c r="V70" s="453"/>
      <c r="W70" s="453"/>
      <c r="X70" s="454"/>
      <c r="Y70" s="736"/>
      <c r="Z70" s="417"/>
      <c r="AA70" s="417"/>
      <c r="AB70" s="417"/>
      <c r="AC70" s="418"/>
      <c r="AD70" s="452"/>
      <c r="AE70" s="453"/>
      <c r="AF70" s="453"/>
      <c r="AG70" s="453"/>
      <c r="AH70" s="454"/>
      <c r="AI70" s="1769"/>
      <c r="AJ70" s="208"/>
      <c r="AK70" s="207"/>
      <c r="AL70" s="207"/>
      <c r="AM70" s="814"/>
      <c r="AN70" s="747"/>
      <c r="AO70" s="746"/>
      <c r="AP70" s="207"/>
      <c r="AQ70" s="207"/>
      <c r="AR70" s="207"/>
      <c r="AS70" s="461"/>
      <c r="AT70" s="520" t="s">
        <v>610</v>
      </c>
      <c r="AU70" s="441" t="s">
        <v>611</v>
      </c>
      <c r="AV70" s="441" t="s">
        <v>622</v>
      </c>
      <c r="AW70" s="441">
        <v>401</v>
      </c>
      <c r="AX70" s="442">
        <v>45</v>
      </c>
      <c r="AY70" s="557"/>
      <c r="AZ70" s="450"/>
      <c r="BA70" s="450"/>
      <c r="BB70" s="450"/>
      <c r="BC70" s="585"/>
      <c r="BD70" s="290" t="s">
        <v>610</v>
      </c>
      <c r="BE70" s="404" t="s">
        <v>977</v>
      </c>
      <c r="BF70" s="404" t="s">
        <v>606</v>
      </c>
      <c r="BG70" s="404">
        <v>607</v>
      </c>
      <c r="BH70" s="405">
        <v>45</v>
      </c>
      <c r="BI70" s="1677"/>
      <c r="BJ70" s="385"/>
      <c r="BK70" s="385"/>
      <c r="BL70" s="385"/>
      <c r="BM70" s="385"/>
      <c r="BN70" s="385"/>
      <c r="BO70" s="385"/>
      <c r="BP70" s="385"/>
      <c r="BQ70" s="385"/>
      <c r="BR70" s="385"/>
      <c r="BS70" s="385"/>
      <c r="BT70" s="385"/>
      <c r="BU70" s="385"/>
      <c r="BV70" s="385"/>
      <c r="BW70" s="385"/>
      <c r="BX70" s="385"/>
      <c r="BY70" s="385"/>
      <c r="BZ70" s="385"/>
      <c r="CA70" s="385"/>
      <c r="CB70" s="385"/>
      <c r="CC70" s="385"/>
    </row>
    <row r="71" spans="1:81" ht="17.25" customHeight="1">
      <c r="A71" s="1682"/>
      <c r="B71" s="1683"/>
      <c r="C71" s="1653"/>
      <c r="D71" s="1653"/>
      <c r="E71" s="1653"/>
      <c r="F71" s="1653"/>
      <c r="G71" s="1653"/>
      <c r="H71" s="1675"/>
      <c r="I71" s="1678"/>
      <c r="J71" s="755"/>
      <c r="K71" s="433"/>
      <c r="L71" s="433"/>
      <c r="M71" s="433"/>
      <c r="N71" s="641"/>
      <c r="O71" s="424"/>
      <c r="P71" s="425"/>
      <c r="Q71" s="425"/>
      <c r="R71" s="425"/>
      <c r="S71" s="426"/>
      <c r="T71" s="739"/>
      <c r="U71" s="669"/>
      <c r="V71" s="669"/>
      <c r="W71" s="670"/>
      <c r="X71" s="663"/>
      <c r="Y71" s="755"/>
      <c r="Z71" s="433"/>
      <c r="AA71" s="433"/>
      <c r="AB71" s="433"/>
      <c r="AC71" s="434"/>
      <c r="AD71" s="755"/>
      <c r="AE71" s="433"/>
      <c r="AF71" s="433"/>
      <c r="AG71" s="433"/>
      <c r="AH71" s="434"/>
      <c r="AI71" s="1770"/>
      <c r="AJ71" s="815"/>
      <c r="AK71" s="815"/>
      <c r="AL71" s="815"/>
      <c r="AM71" s="815"/>
      <c r="AN71" s="816"/>
      <c r="AO71" s="473"/>
      <c r="AP71" s="474"/>
      <c r="AQ71" s="474"/>
      <c r="AR71" s="349"/>
      <c r="AS71" s="498"/>
      <c r="AT71" s="290"/>
      <c r="AU71" s="404"/>
      <c r="AV71" s="404"/>
      <c r="AW71" s="404"/>
      <c r="AX71" s="405"/>
      <c r="AY71" s="529"/>
      <c r="AZ71" s="425"/>
      <c r="BA71" s="425"/>
      <c r="BB71" s="425"/>
      <c r="BC71" s="532"/>
      <c r="BD71" s="529"/>
      <c r="BE71" s="425"/>
      <c r="BF71" s="425"/>
      <c r="BG71" s="425"/>
      <c r="BH71" s="532"/>
      <c r="BI71" s="1678"/>
      <c r="BJ71" s="385"/>
      <c r="BK71" s="385"/>
      <c r="BL71" s="385"/>
      <c r="BM71" s="385"/>
      <c r="BN71" s="385"/>
      <c r="BO71" s="385"/>
      <c r="BP71" s="385"/>
      <c r="BQ71" s="385"/>
      <c r="BR71" s="385"/>
      <c r="BS71" s="385"/>
      <c r="BT71" s="385"/>
      <c r="BU71" s="385"/>
      <c r="BV71" s="385"/>
      <c r="BW71" s="385"/>
      <c r="BX71" s="385"/>
      <c r="BY71" s="385"/>
      <c r="BZ71" s="385"/>
      <c r="CA71" s="385"/>
      <c r="CB71" s="385"/>
      <c r="CC71" s="385"/>
    </row>
    <row r="72" spans="1:81" ht="16.5" customHeight="1">
      <c r="A72" s="1727">
        <v>24</v>
      </c>
      <c r="B72" s="1728" t="s">
        <v>545</v>
      </c>
      <c r="C72" s="1729" t="s">
        <v>759</v>
      </c>
      <c r="D72" s="1729"/>
      <c r="E72" s="1741">
        <v>0</v>
      </c>
      <c r="F72" s="1688">
        <f>SUM(N72:N74,S72:S74,AH72:AH74,AN72:AN74,AS72:AS74,AX72:AX74,BH72:BH74,X72:X74,AC72:AC74,BC72:BC74)</f>
        <v>105</v>
      </c>
      <c r="G72" s="1689">
        <f>SUM( H206/ E201)*E72</f>
        <v>0</v>
      </c>
      <c r="H72" s="1673">
        <f>F72-G72</f>
        <v>105</v>
      </c>
      <c r="I72" s="1720" t="s">
        <v>760</v>
      </c>
      <c r="J72" s="817" t="s">
        <v>631</v>
      </c>
      <c r="K72" s="818" t="s">
        <v>683</v>
      </c>
      <c r="L72" s="818" t="s">
        <v>633</v>
      </c>
      <c r="M72" s="818">
        <v>308</v>
      </c>
      <c r="N72" s="819">
        <v>35</v>
      </c>
      <c r="O72" s="820" t="s">
        <v>588</v>
      </c>
      <c r="P72" s="821" t="s">
        <v>761</v>
      </c>
      <c r="Q72" s="821" t="s">
        <v>633</v>
      </c>
      <c r="R72" s="821">
        <v>308</v>
      </c>
      <c r="S72" s="822">
        <v>35</v>
      </c>
      <c r="T72" s="823"/>
      <c r="U72" s="824"/>
      <c r="V72" s="824"/>
      <c r="W72" s="824"/>
      <c r="X72" s="825"/>
      <c r="Y72" s="817" t="s">
        <v>588</v>
      </c>
      <c r="Z72" s="818" t="s">
        <v>761</v>
      </c>
      <c r="AA72" s="818" t="s">
        <v>633</v>
      </c>
      <c r="AB72" s="818">
        <v>308</v>
      </c>
      <c r="AC72" s="819">
        <v>35</v>
      </c>
      <c r="AD72" s="817"/>
      <c r="AE72" s="818"/>
      <c r="AF72" s="818"/>
      <c r="AG72" s="818"/>
      <c r="AH72" s="819"/>
      <c r="AI72" s="1720" t="s">
        <v>759</v>
      </c>
      <c r="AJ72" s="678"/>
      <c r="AK72" s="679"/>
      <c r="AL72" s="679"/>
      <c r="AM72" s="679"/>
      <c r="AN72" s="825"/>
      <c r="AO72" s="826"/>
      <c r="AP72" s="827"/>
      <c r="AQ72" s="824"/>
      <c r="AR72" s="824"/>
      <c r="AS72" s="828"/>
      <c r="AT72" s="826"/>
      <c r="AU72" s="824"/>
      <c r="AV72" s="824"/>
      <c r="AW72" s="824"/>
      <c r="AX72" s="825"/>
      <c r="AY72" s="681"/>
      <c r="AZ72" s="682"/>
      <c r="BA72" s="682"/>
      <c r="BB72" s="682"/>
      <c r="BC72" s="694"/>
      <c r="BD72" s="681"/>
      <c r="BE72" s="682"/>
      <c r="BF72" s="682"/>
      <c r="BG72" s="682"/>
      <c r="BH72" s="694"/>
      <c r="BI72" s="1712" t="s">
        <v>762</v>
      </c>
      <c r="BJ72" s="385"/>
      <c r="BK72" s="385"/>
      <c r="BL72" s="385"/>
      <c r="BM72" s="385"/>
      <c r="BN72" s="385"/>
      <c r="BO72" s="385"/>
      <c r="BP72" s="385"/>
      <c r="BQ72" s="385"/>
      <c r="BR72" s="385"/>
      <c r="BS72" s="385"/>
      <c r="BT72" s="385"/>
      <c r="BU72" s="385"/>
      <c r="BV72" s="385"/>
      <c r="BW72" s="385"/>
      <c r="BX72" s="385"/>
      <c r="BY72" s="385"/>
      <c r="BZ72" s="385"/>
      <c r="CA72" s="385"/>
      <c r="CB72" s="385"/>
      <c r="CC72" s="385"/>
    </row>
    <row r="73" spans="1:81" ht="16.5" customHeight="1">
      <c r="A73" s="1681"/>
      <c r="B73" s="1646"/>
      <c r="C73" s="1685"/>
      <c r="D73" s="1685"/>
      <c r="E73" s="1685"/>
      <c r="F73" s="1685"/>
      <c r="G73" s="1685"/>
      <c r="H73" s="1674"/>
      <c r="I73" s="1677"/>
      <c r="J73" s="820"/>
      <c r="K73" s="821"/>
      <c r="L73" s="821"/>
      <c r="M73" s="821"/>
      <c r="N73" s="822"/>
      <c r="O73" s="820"/>
      <c r="P73" s="821"/>
      <c r="Q73" s="821"/>
      <c r="R73" s="821"/>
      <c r="S73" s="822"/>
      <c r="T73" s="829"/>
      <c r="U73" s="830"/>
      <c r="V73" s="830"/>
      <c r="W73" s="830"/>
      <c r="X73" s="831"/>
      <c r="Y73" s="832"/>
      <c r="Z73" s="833"/>
      <c r="AA73" s="833"/>
      <c r="AB73" s="833"/>
      <c r="AC73" s="834"/>
      <c r="AD73" s="832"/>
      <c r="AE73" s="833"/>
      <c r="AF73" s="833"/>
      <c r="AG73" s="833"/>
      <c r="AH73" s="834"/>
      <c r="AI73" s="1769"/>
      <c r="AJ73" s="693"/>
      <c r="AK73" s="696"/>
      <c r="AL73" s="696"/>
      <c r="AM73" s="696"/>
      <c r="AN73" s="697"/>
      <c r="AO73" s="835"/>
      <c r="AP73" s="836"/>
      <c r="AQ73" s="836"/>
      <c r="AR73" s="836"/>
      <c r="AS73" s="837"/>
      <c r="AT73" s="835"/>
      <c r="AU73" s="838"/>
      <c r="AV73" s="838"/>
      <c r="AW73" s="838"/>
      <c r="AX73" s="839"/>
      <c r="AY73" s="695"/>
      <c r="AZ73" s="696"/>
      <c r="BA73" s="696"/>
      <c r="BB73" s="696"/>
      <c r="BC73" s="697"/>
      <c r="BD73" s="695"/>
      <c r="BE73" s="696"/>
      <c r="BF73" s="696"/>
      <c r="BG73" s="696"/>
      <c r="BH73" s="697"/>
      <c r="BI73" s="1677"/>
      <c r="BJ73" s="385"/>
      <c r="BK73" s="385"/>
      <c r="BL73" s="385"/>
      <c r="BM73" s="385"/>
      <c r="BN73" s="385"/>
      <c r="BO73" s="385"/>
      <c r="BP73" s="385"/>
      <c r="BQ73" s="385"/>
      <c r="BR73" s="385"/>
      <c r="BS73" s="385"/>
      <c r="BT73" s="385"/>
      <c r="BU73" s="385"/>
      <c r="BV73" s="385"/>
      <c r="BW73" s="385"/>
      <c r="BX73" s="385"/>
      <c r="BY73" s="385"/>
      <c r="BZ73" s="385"/>
      <c r="CA73" s="385"/>
      <c r="CB73" s="385"/>
      <c r="CC73" s="385"/>
    </row>
    <row r="74" spans="1:81" ht="16.5" customHeight="1">
      <c r="A74" s="1649"/>
      <c r="B74" s="1650"/>
      <c r="C74" s="1644"/>
      <c r="D74" s="1644"/>
      <c r="E74" s="1660"/>
      <c r="F74" s="1653"/>
      <c r="G74" s="1653"/>
      <c r="H74" s="1675"/>
      <c r="I74" s="1678"/>
      <c r="J74" s="840"/>
      <c r="K74" s="841"/>
      <c r="L74" s="841"/>
      <c r="M74" s="841"/>
      <c r="N74" s="842"/>
      <c r="O74" s="840"/>
      <c r="P74" s="841"/>
      <c r="Q74" s="841"/>
      <c r="R74" s="841"/>
      <c r="S74" s="842"/>
      <c r="T74" s="840"/>
      <c r="U74" s="841"/>
      <c r="V74" s="841"/>
      <c r="W74" s="841"/>
      <c r="X74" s="842"/>
      <c r="Y74" s="703"/>
      <c r="Z74" s="704"/>
      <c r="AA74" s="704"/>
      <c r="AB74" s="704"/>
      <c r="AC74" s="702"/>
      <c r="AD74" s="703"/>
      <c r="AE74" s="704"/>
      <c r="AF74" s="704"/>
      <c r="AG74" s="704"/>
      <c r="AH74" s="705"/>
      <c r="AI74" s="1770"/>
      <c r="AJ74" s="708"/>
      <c r="AK74" s="709"/>
      <c r="AL74" s="709"/>
      <c r="AM74" s="709"/>
      <c r="AN74" s="710"/>
      <c r="AO74" s="843"/>
      <c r="AP74" s="712"/>
      <c r="AQ74" s="712"/>
      <c r="AR74" s="712"/>
      <c r="AS74" s="710"/>
      <c r="AT74" s="708"/>
      <c r="AU74" s="709"/>
      <c r="AV74" s="709"/>
      <c r="AW74" s="709"/>
      <c r="AX74" s="710"/>
      <c r="AY74" s="708"/>
      <c r="AZ74" s="709"/>
      <c r="BA74" s="844"/>
      <c r="BB74" s="709"/>
      <c r="BC74" s="710"/>
      <c r="BD74" s="708"/>
      <c r="BE74" s="709"/>
      <c r="BF74" s="844"/>
      <c r="BG74" s="709"/>
      <c r="BH74" s="710"/>
      <c r="BI74" s="1678"/>
      <c r="BJ74" s="385"/>
      <c r="BK74" s="385"/>
      <c r="BL74" s="385"/>
      <c r="BM74" s="385"/>
      <c r="BN74" s="385"/>
      <c r="BO74" s="385"/>
      <c r="BP74" s="385"/>
      <c r="BQ74" s="385"/>
      <c r="BR74" s="385"/>
      <c r="BS74" s="385"/>
      <c r="BT74" s="385"/>
      <c r="BU74" s="385"/>
      <c r="BV74" s="385"/>
      <c r="BW74" s="385"/>
      <c r="BX74" s="385"/>
      <c r="BY74" s="385"/>
      <c r="BZ74" s="385"/>
      <c r="CA74" s="385"/>
      <c r="CB74" s="385"/>
      <c r="CC74" s="385"/>
    </row>
    <row r="75" spans="1:81" ht="16.5" customHeight="1">
      <c r="A75" s="1680">
        <v>25</v>
      </c>
      <c r="B75" s="1645" t="s">
        <v>333</v>
      </c>
      <c r="C75" s="1684" t="s">
        <v>763</v>
      </c>
      <c r="D75" s="1684" t="s">
        <v>601</v>
      </c>
      <c r="E75" s="1686">
        <v>0</v>
      </c>
      <c r="F75" s="1688">
        <f>SUM(N75:N78,S75:S78,AH75:AH78,AN75:AN78,AS75:AS78,AX75:AX78,BH75:BH78,BC75:BC78,AC75:AC78,X75:X78)</f>
        <v>635</v>
      </c>
      <c r="G75" s="1689">
        <f>SUM( H206/ E201)*E75</f>
        <v>0</v>
      </c>
      <c r="H75" s="1673">
        <f>F75-G75</f>
        <v>635</v>
      </c>
      <c r="I75" s="1720" t="s">
        <v>764</v>
      </c>
      <c r="J75" s="817" t="s">
        <v>676</v>
      </c>
      <c r="K75" s="818" t="s">
        <v>677</v>
      </c>
      <c r="L75" s="818" t="s">
        <v>601</v>
      </c>
      <c r="M75" s="818">
        <v>306</v>
      </c>
      <c r="N75" s="845"/>
      <c r="O75" s="817" t="s">
        <v>676</v>
      </c>
      <c r="P75" s="818" t="s">
        <v>677</v>
      </c>
      <c r="Q75" s="818" t="s">
        <v>601</v>
      </c>
      <c r="R75" s="818">
        <v>306</v>
      </c>
      <c r="S75" s="845"/>
      <c r="T75" s="817" t="s">
        <v>676</v>
      </c>
      <c r="U75" s="818" t="s">
        <v>677</v>
      </c>
      <c r="V75" s="818" t="s">
        <v>601</v>
      </c>
      <c r="W75" s="818">
        <v>306</v>
      </c>
      <c r="X75" s="845"/>
      <c r="Y75" s="817" t="s">
        <v>676</v>
      </c>
      <c r="Z75" s="818" t="s">
        <v>677</v>
      </c>
      <c r="AA75" s="818" t="s">
        <v>601</v>
      </c>
      <c r="AB75" s="818">
        <v>306</v>
      </c>
      <c r="AC75" s="845"/>
      <c r="AD75" s="817"/>
      <c r="AE75" s="818"/>
      <c r="AF75" s="818"/>
      <c r="AG75" s="818"/>
      <c r="AH75" s="845"/>
      <c r="AI75" s="1720" t="s">
        <v>763</v>
      </c>
      <c r="AJ75" s="683"/>
      <c r="AK75" s="684"/>
      <c r="AL75" s="684"/>
      <c r="AM75" s="684"/>
      <c r="AN75" s="685"/>
      <c r="AO75" s="683"/>
      <c r="AP75" s="684"/>
      <c r="AQ75" s="684"/>
      <c r="AR75" s="684"/>
      <c r="AS75" s="685"/>
      <c r="AT75" s="846" t="s">
        <v>765</v>
      </c>
      <c r="AU75" s="847" t="s">
        <v>714</v>
      </c>
      <c r="AV75" s="847" t="s">
        <v>519</v>
      </c>
      <c r="AW75" s="847"/>
      <c r="AX75" s="848">
        <v>180</v>
      </c>
      <c r="AY75" s="849"/>
      <c r="AZ75" s="850"/>
      <c r="BA75" s="850"/>
      <c r="BB75" s="850"/>
      <c r="BC75" s="851"/>
      <c r="BD75" s="849"/>
      <c r="BE75" s="850"/>
      <c r="BF75" s="850"/>
      <c r="BG75" s="850"/>
      <c r="BH75" s="851"/>
      <c r="BI75" s="1712" t="s">
        <v>766</v>
      </c>
      <c r="BJ75" s="385"/>
      <c r="BK75" s="385"/>
      <c r="BL75" s="385"/>
      <c r="BM75" s="385"/>
      <c r="BN75" s="385"/>
      <c r="BO75" s="385"/>
      <c r="BP75" s="385"/>
      <c r="BQ75" s="385"/>
      <c r="BR75" s="385"/>
      <c r="BS75" s="385"/>
      <c r="BT75" s="385"/>
      <c r="BU75" s="385"/>
      <c r="BV75" s="385"/>
      <c r="BW75" s="385"/>
      <c r="BX75" s="385"/>
      <c r="BY75" s="385"/>
      <c r="BZ75" s="385"/>
      <c r="CA75" s="385"/>
      <c r="CB75" s="385"/>
      <c r="CC75" s="385"/>
    </row>
    <row r="76" spans="1:81" ht="16.5" customHeight="1">
      <c r="A76" s="1681"/>
      <c r="B76" s="1646"/>
      <c r="C76" s="1685"/>
      <c r="D76" s="1685"/>
      <c r="E76" s="1685"/>
      <c r="F76" s="1685"/>
      <c r="G76" s="1685"/>
      <c r="H76" s="1674"/>
      <c r="I76" s="1677"/>
      <c r="J76" s="820" t="s">
        <v>572</v>
      </c>
      <c r="K76" s="821" t="s">
        <v>714</v>
      </c>
      <c r="L76" s="821" t="s">
        <v>645</v>
      </c>
      <c r="M76" s="821" t="s">
        <v>716</v>
      </c>
      <c r="N76" s="852">
        <v>70</v>
      </c>
      <c r="O76" s="853" t="s">
        <v>572</v>
      </c>
      <c r="P76" s="821" t="s">
        <v>714</v>
      </c>
      <c r="Q76" s="830" t="s">
        <v>694</v>
      </c>
      <c r="R76" s="830" t="s">
        <v>767</v>
      </c>
      <c r="S76" s="831">
        <v>70</v>
      </c>
      <c r="T76" s="854" t="s">
        <v>689</v>
      </c>
      <c r="U76" s="855" t="s">
        <v>768</v>
      </c>
      <c r="V76" s="855" t="s">
        <v>694</v>
      </c>
      <c r="W76" s="855">
        <v>108</v>
      </c>
      <c r="X76" s="856">
        <v>35</v>
      </c>
      <c r="Y76" s="853" t="s">
        <v>657</v>
      </c>
      <c r="Z76" s="855" t="s">
        <v>768</v>
      </c>
      <c r="AA76" s="855" t="s">
        <v>694</v>
      </c>
      <c r="AB76" s="855">
        <v>108</v>
      </c>
      <c r="AC76" s="856">
        <v>70</v>
      </c>
      <c r="AD76" s="854"/>
      <c r="AE76" s="855"/>
      <c r="AF76" s="855"/>
      <c r="AG76" s="855"/>
      <c r="AH76" s="856"/>
      <c r="AI76" s="1769"/>
      <c r="AJ76" s="695"/>
      <c r="AK76" s="696"/>
      <c r="AL76" s="696"/>
      <c r="AM76" s="696"/>
      <c r="AN76" s="699"/>
      <c r="AO76" s="693"/>
      <c r="AP76" s="696"/>
      <c r="AQ76" s="696"/>
      <c r="AR76" s="696"/>
      <c r="AS76" s="697"/>
      <c r="AT76" s="857"/>
      <c r="AU76" s="696"/>
      <c r="AV76" s="696"/>
      <c r="AW76" s="696"/>
      <c r="AX76" s="697"/>
      <c r="AY76" s="858"/>
      <c r="AZ76" s="696"/>
      <c r="BA76" s="696"/>
      <c r="BB76" s="696"/>
      <c r="BC76" s="697"/>
      <c r="BD76" s="858"/>
      <c r="BE76" s="696"/>
      <c r="BF76" s="696"/>
      <c r="BG76" s="696"/>
      <c r="BH76" s="697"/>
      <c r="BI76" s="1677"/>
      <c r="BJ76" s="385"/>
      <c r="BK76" s="385"/>
      <c r="BL76" s="385"/>
      <c r="BM76" s="385"/>
      <c r="BN76" s="385"/>
      <c r="BO76" s="385"/>
      <c r="BP76" s="385"/>
      <c r="BQ76" s="385"/>
      <c r="BR76" s="385"/>
      <c r="BS76" s="385"/>
      <c r="BT76" s="385"/>
      <c r="BU76" s="385"/>
      <c r="BV76" s="385"/>
      <c r="BW76" s="385"/>
      <c r="BX76" s="385"/>
      <c r="BY76" s="385"/>
      <c r="BZ76" s="385"/>
      <c r="CA76" s="385"/>
      <c r="CB76" s="385"/>
      <c r="CC76" s="385"/>
    </row>
    <row r="77" spans="1:81" ht="16.5" customHeight="1">
      <c r="A77" s="1681"/>
      <c r="B77" s="1646"/>
      <c r="C77" s="1685"/>
      <c r="D77" s="1685"/>
      <c r="E77" s="1685"/>
      <c r="F77" s="1685"/>
      <c r="G77" s="1685"/>
      <c r="H77" s="1674"/>
      <c r="I77" s="1677"/>
      <c r="J77" s="859" t="s">
        <v>699</v>
      </c>
      <c r="K77" s="821" t="s">
        <v>714</v>
      </c>
      <c r="L77" s="821" t="s">
        <v>618</v>
      </c>
      <c r="M77" s="821" t="s">
        <v>716</v>
      </c>
      <c r="N77" s="852">
        <v>70</v>
      </c>
      <c r="O77" s="853" t="s">
        <v>589</v>
      </c>
      <c r="P77" s="821" t="s">
        <v>714</v>
      </c>
      <c r="Q77" s="830" t="s">
        <v>601</v>
      </c>
      <c r="R77" s="830" t="s">
        <v>767</v>
      </c>
      <c r="S77" s="831">
        <v>70</v>
      </c>
      <c r="T77" s="860" t="s">
        <v>682</v>
      </c>
      <c r="U77" s="861" t="s">
        <v>768</v>
      </c>
      <c r="V77" s="861" t="s">
        <v>601</v>
      </c>
      <c r="W77" s="861">
        <v>306</v>
      </c>
      <c r="X77" s="862">
        <v>35</v>
      </c>
      <c r="Y77" s="863"/>
      <c r="Z77" s="821"/>
      <c r="AA77" s="821"/>
      <c r="AB77" s="821"/>
      <c r="AC77" s="852"/>
      <c r="AD77" s="859"/>
      <c r="AE77" s="821"/>
      <c r="AF77" s="821"/>
      <c r="AG77" s="821"/>
      <c r="AH77" s="852"/>
      <c r="AI77" s="1769"/>
      <c r="AJ77" s="864"/>
      <c r="AK77" s="865"/>
      <c r="AL77" s="865"/>
      <c r="AM77" s="865"/>
      <c r="AN77" s="866"/>
      <c r="AO77" s="867"/>
      <c r="AP77" s="865"/>
      <c r="AQ77" s="865"/>
      <c r="AR77" s="865"/>
      <c r="AS77" s="868"/>
      <c r="AT77" s="869"/>
      <c r="AU77" s="865"/>
      <c r="AV77" s="865"/>
      <c r="AW77" s="865"/>
      <c r="AX77" s="868"/>
      <c r="AY77" s="238"/>
      <c r="AZ77" s="865"/>
      <c r="BA77" s="865"/>
      <c r="BB77" s="865"/>
      <c r="BC77" s="697"/>
      <c r="BD77" s="238"/>
      <c r="BE77" s="865"/>
      <c r="BF77" s="865"/>
      <c r="BG77" s="865"/>
      <c r="BH77" s="866"/>
      <c r="BI77" s="1677"/>
      <c r="BJ77" s="385"/>
      <c r="BK77" s="385"/>
      <c r="BL77" s="385"/>
      <c r="BM77" s="385"/>
      <c r="BN77" s="385"/>
      <c r="BO77" s="385"/>
      <c r="BP77" s="385"/>
      <c r="BQ77" s="385"/>
      <c r="BR77" s="385"/>
      <c r="BS77" s="385"/>
      <c r="BT77" s="385"/>
      <c r="BU77" s="385"/>
      <c r="BV77" s="385"/>
      <c r="BW77" s="385"/>
      <c r="BX77" s="385"/>
      <c r="BY77" s="385"/>
      <c r="BZ77" s="385"/>
      <c r="CA77" s="385"/>
      <c r="CB77" s="385"/>
      <c r="CC77" s="385"/>
    </row>
    <row r="78" spans="1:81" ht="16.5" customHeight="1">
      <c r="A78" s="1682"/>
      <c r="B78" s="1683"/>
      <c r="C78" s="1653"/>
      <c r="D78" s="1653"/>
      <c r="E78" s="1653"/>
      <c r="F78" s="1653"/>
      <c r="G78" s="1653"/>
      <c r="H78" s="1675"/>
      <c r="I78" s="1678"/>
      <c r="J78" s="870" t="s">
        <v>684</v>
      </c>
      <c r="K78" s="821" t="s">
        <v>768</v>
      </c>
      <c r="L78" s="821" t="s">
        <v>601</v>
      </c>
      <c r="M78" s="821">
        <v>306</v>
      </c>
      <c r="N78" s="852">
        <v>35</v>
      </c>
      <c r="O78" s="871"/>
      <c r="P78" s="872"/>
      <c r="Q78" s="872"/>
      <c r="R78" s="872"/>
      <c r="S78" s="873"/>
      <c r="T78" s="874"/>
      <c r="U78" s="875"/>
      <c r="V78" s="875"/>
      <c r="W78" s="875"/>
      <c r="X78" s="876"/>
      <c r="Y78" s="877"/>
      <c r="Z78" s="821"/>
      <c r="AA78" s="821"/>
      <c r="AB78" s="821"/>
      <c r="AC78" s="852"/>
      <c r="AD78" s="870"/>
      <c r="AE78" s="821"/>
      <c r="AF78" s="821"/>
      <c r="AG78" s="821"/>
      <c r="AH78" s="852"/>
      <c r="AI78" s="1770"/>
      <c r="AJ78" s="706"/>
      <c r="AK78" s="707"/>
      <c r="AL78" s="707"/>
      <c r="AM78" s="707"/>
      <c r="AN78" s="878"/>
      <c r="AO78" s="708"/>
      <c r="AP78" s="709"/>
      <c r="AQ78" s="709"/>
      <c r="AR78" s="709"/>
      <c r="AS78" s="710"/>
      <c r="AT78" s="879"/>
      <c r="AU78" s="880"/>
      <c r="AV78" s="880"/>
      <c r="AW78" s="880"/>
      <c r="AX78" s="881"/>
      <c r="AY78" s="879"/>
      <c r="AZ78" s="880"/>
      <c r="BA78" s="880"/>
      <c r="BB78" s="880"/>
      <c r="BC78" s="882"/>
      <c r="BD78" s="879"/>
      <c r="BE78" s="880"/>
      <c r="BF78" s="880"/>
      <c r="BG78" s="880"/>
      <c r="BH78" s="882"/>
      <c r="BI78" s="1678"/>
      <c r="BJ78" s="385"/>
      <c r="BK78" s="385"/>
      <c r="BL78" s="385"/>
      <c r="BM78" s="385"/>
      <c r="BN78" s="385"/>
      <c r="BO78" s="385"/>
      <c r="BP78" s="385"/>
      <c r="BQ78" s="385"/>
      <c r="BR78" s="385"/>
      <c r="BS78" s="385"/>
      <c r="BT78" s="385"/>
      <c r="BU78" s="385"/>
      <c r="BV78" s="385"/>
      <c r="BW78" s="385"/>
      <c r="BX78" s="385"/>
      <c r="BY78" s="385"/>
      <c r="BZ78" s="385"/>
      <c r="CA78" s="385"/>
      <c r="CB78" s="385"/>
      <c r="CC78" s="385"/>
    </row>
    <row r="79" spans="1:81" ht="15" customHeight="1">
      <c r="A79" s="1680">
        <v>26</v>
      </c>
      <c r="B79" s="1645" t="s">
        <v>153</v>
      </c>
      <c r="C79" s="1684" t="s">
        <v>769</v>
      </c>
      <c r="D79" s="1684"/>
      <c r="E79" s="1684">
        <v>1</v>
      </c>
      <c r="F79" s="1688">
        <f>SUM(N79:N81,S79:S81,AH79:AH81,AN79:AN81,AS79:AS81,AX79:AX81,BH79:BH81,X79:X81,AC79:AC81,BC79:BC81)</f>
        <v>665</v>
      </c>
      <c r="G79" s="1689">
        <f>SUM( H206/ E201)*E79</f>
        <v>662.98507462686564</v>
      </c>
      <c r="H79" s="1673">
        <f>F79-G79</f>
        <v>2.0149253731343606</v>
      </c>
      <c r="I79" s="1676" t="s">
        <v>770</v>
      </c>
      <c r="J79" s="435" t="s">
        <v>756</v>
      </c>
      <c r="K79" s="486" t="s">
        <v>600</v>
      </c>
      <c r="L79" s="486" t="s">
        <v>520</v>
      </c>
      <c r="M79" s="486" t="s">
        <v>640</v>
      </c>
      <c r="N79" s="437">
        <v>90</v>
      </c>
      <c r="O79" s="435" t="s">
        <v>604</v>
      </c>
      <c r="P79" s="486" t="s">
        <v>637</v>
      </c>
      <c r="Q79" s="486" t="s">
        <v>616</v>
      </c>
      <c r="R79" s="486">
        <v>402</v>
      </c>
      <c r="S79" s="437">
        <v>60</v>
      </c>
      <c r="T79" s="429"/>
      <c r="U79" s="430"/>
      <c r="V79" s="430"/>
      <c r="W79" s="430"/>
      <c r="X79" s="431"/>
      <c r="Y79" s="398" t="s">
        <v>602</v>
      </c>
      <c r="Z79" s="399" t="s">
        <v>644</v>
      </c>
      <c r="AA79" s="399" t="s">
        <v>519</v>
      </c>
      <c r="AB79" s="399" t="s">
        <v>640</v>
      </c>
      <c r="AC79" s="400">
        <v>120</v>
      </c>
      <c r="AD79" s="487" t="s">
        <v>658</v>
      </c>
      <c r="AE79" s="486" t="s">
        <v>584</v>
      </c>
      <c r="AF79" s="445" t="s">
        <v>520</v>
      </c>
      <c r="AG79" s="445"/>
      <c r="AH79" s="447">
        <v>55</v>
      </c>
      <c r="AI79" s="1712" t="s">
        <v>769</v>
      </c>
      <c r="AJ79" s="398" t="s">
        <v>583</v>
      </c>
      <c r="AK79" s="399" t="s">
        <v>584</v>
      </c>
      <c r="AL79" s="399" t="s">
        <v>519</v>
      </c>
      <c r="AM79" s="399"/>
      <c r="AN79" s="400">
        <v>45</v>
      </c>
      <c r="AO79" s="401" t="s">
        <v>678</v>
      </c>
      <c r="AP79" s="402" t="s">
        <v>651</v>
      </c>
      <c r="AQ79" s="402" t="s">
        <v>601</v>
      </c>
      <c r="AR79" s="402">
        <v>306</v>
      </c>
      <c r="AS79" s="403">
        <v>90</v>
      </c>
      <c r="AT79" s="516" t="s">
        <v>678</v>
      </c>
      <c r="AU79" s="486" t="s">
        <v>976</v>
      </c>
      <c r="AV79" s="436" t="s">
        <v>519</v>
      </c>
      <c r="AW79" s="436">
        <v>507</v>
      </c>
      <c r="AX79" s="447">
        <v>90</v>
      </c>
      <c r="AY79" s="516"/>
      <c r="AZ79" s="883"/>
      <c r="BA79" s="883"/>
      <c r="BB79" s="883"/>
      <c r="BC79" s="758"/>
      <c r="BD79" s="516"/>
      <c r="BE79" s="883"/>
      <c r="BF79" s="883"/>
      <c r="BG79" s="883"/>
      <c r="BH79" s="758"/>
      <c r="BI79" s="1712" t="s">
        <v>771</v>
      </c>
      <c r="BJ79" s="385"/>
      <c r="BK79" s="385"/>
      <c r="BL79" s="385"/>
      <c r="BM79" s="385"/>
      <c r="BN79" s="385"/>
      <c r="BO79" s="385"/>
      <c r="BP79" s="385"/>
      <c r="BQ79" s="385"/>
      <c r="BR79" s="385"/>
      <c r="BS79" s="385"/>
      <c r="BT79" s="385"/>
      <c r="BU79" s="385"/>
      <c r="BV79" s="385"/>
      <c r="BW79" s="385"/>
      <c r="BX79" s="385"/>
      <c r="BY79" s="385"/>
      <c r="BZ79" s="385"/>
      <c r="CA79" s="385"/>
      <c r="CB79" s="385"/>
      <c r="CC79" s="385"/>
    </row>
    <row r="80" spans="1:81" ht="15" customHeight="1">
      <c r="A80" s="1681"/>
      <c r="B80" s="1646"/>
      <c r="C80" s="1685"/>
      <c r="D80" s="1685"/>
      <c r="E80" s="1685"/>
      <c r="F80" s="1685"/>
      <c r="G80" s="1685"/>
      <c r="H80" s="1674"/>
      <c r="I80" s="1677"/>
      <c r="J80" s="137"/>
      <c r="K80" s="404"/>
      <c r="L80" s="404"/>
      <c r="M80" s="404"/>
      <c r="N80" s="405"/>
      <c r="O80" s="429" t="s">
        <v>654</v>
      </c>
      <c r="P80" s="430" t="s">
        <v>600</v>
      </c>
      <c r="Q80" s="430" t="s">
        <v>616</v>
      </c>
      <c r="R80" s="430">
        <v>402</v>
      </c>
      <c r="S80" s="431">
        <v>70</v>
      </c>
      <c r="T80" s="884"/>
      <c r="U80" s="885"/>
      <c r="V80" s="885"/>
      <c r="W80" s="885"/>
      <c r="X80" s="886"/>
      <c r="Y80" s="887"/>
      <c r="Z80" s="430"/>
      <c r="AA80" s="430"/>
      <c r="AB80" s="430"/>
      <c r="AC80" s="431"/>
      <c r="AD80" s="137"/>
      <c r="AE80" s="404"/>
      <c r="AF80" s="404"/>
      <c r="AG80" s="404"/>
      <c r="AH80" s="405"/>
      <c r="AI80" s="1769"/>
      <c r="AJ80" s="719"/>
      <c r="AK80" s="417"/>
      <c r="AL80" s="417"/>
      <c r="AM80" s="417"/>
      <c r="AN80" s="418"/>
      <c r="AO80" s="290" t="s">
        <v>585</v>
      </c>
      <c r="AP80" s="404" t="s">
        <v>584</v>
      </c>
      <c r="AQ80" s="404" t="s">
        <v>518</v>
      </c>
      <c r="AR80" s="404"/>
      <c r="AS80" s="405">
        <v>45</v>
      </c>
      <c r="AT80" s="786"/>
      <c r="AU80" s="404"/>
      <c r="AV80" s="404"/>
      <c r="AW80" s="404"/>
      <c r="AX80" s="405"/>
      <c r="AY80" s="736"/>
      <c r="AZ80" s="417"/>
      <c r="BA80" s="417"/>
      <c r="BB80" s="417"/>
      <c r="BC80" s="585"/>
      <c r="BD80" s="888"/>
      <c r="BE80" s="404"/>
      <c r="BF80" s="404"/>
      <c r="BG80" s="404"/>
      <c r="BH80" s="528"/>
      <c r="BI80" s="1677"/>
      <c r="BJ80" s="385"/>
      <c r="BK80" s="385"/>
      <c r="BL80" s="385"/>
      <c r="BM80" s="385"/>
      <c r="BN80" s="385"/>
      <c r="BO80" s="385"/>
      <c r="BP80" s="385"/>
      <c r="BQ80" s="385"/>
      <c r="BR80" s="385"/>
      <c r="BS80" s="385"/>
      <c r="BT80" s="385"/>
      <c r="BU80" s="385"/>
      <c r="BV80" s="385"/>
      <c r="BW80" s="385"/>
      <c r="BX80" s="385"/>
      <c r="BY80" s="385"/>
      <c r="BZ80" s="385"/>
      <c r="CA80" s="385"/>
      <c r="CB80" s="385"/>
      <c r="CC80" s="385"/>
    </row>
    <row r="81" spans="1:81" ht="15.75" customHeight="1">
      <c r="A81" s="1682"/>
      <c r="B81" s="1683"/>
      <c r="C81" s="1653"/>
      <c r="D81" s="1653"/>
      <c r="E81" s="1653"/>
      <c r="F81" s="1653"/>
      <c r="G81" s="1653"/>
      <c r="H81" s="1675"/>
      <c r="I81" s="1678"/>
      <c r="J81" s="105"/>
      <c r="K81" s="474"/>
      <c r="L81" s="474"/>
      <c r="M81" s="474"/>
      <c r="N81" s="498"/>
      <c r="O81" s="647"/>
      <c r="P81" s="753"/>
      <c r="Q81" s="753"/>
      <c r="R81" s="753"/>
      <c r="S81" s="889"/>
      <c r="T81" s="508"/>
      <c r="U81" s="361"/>
      <c r="V81" s="361"/>
      <c r="W81" s="361"/>
      <c r="X81" s="362"/>
      <c r="Y81" s="890"/>
      <c r="Z81" s="474"/>
      <c r="AA81" s="474"/>
      <c r="AB81" s="474"/>
      <c r="AC81" s="498"/>
      <c r="AD81" s="105"/>
      <c r="AE81" s="474"/>
      <c r="AF81" s="474"/>
      <c r="AG81" s="474"/>
      <c r="AH81" s="498"/>
      <c r="AI81" s="1770"/>
      <c r="AJ81" s="727"/>
      <c r="AK81" s="479"/>
      <c r="AL81" s="479"/>
      <c r="AM81" s="479"/>
      <c r="AN81" s="728"/>
      <c r="AO81" s="891"/>
      <c r="AP81" s="892"/>
      <c r="AQ81" s="892"/>
      <c r="AR81" s="892"/>
      <c r="AS81" s="893"/>
      <c r="AT81" s="60"/>
      <c r="AU81" s="215"/>
      <c r="AV81" s="215"/>
      <c r="AW81" s="215"/>
      <c r="AX81" s="894"/>
      <c r="AY81" s="535"/>
      <c r="AZ81" s="433"/>
      <c r="BA81" s="433"/>
      <c r="BB81" s="433"/>
      <c r="BC81" s="573"/>
      <c r="BD81" s="535"/>
      <c r="BE81" s="433"/>
      <c r="BF81" s="433"/>
      <c r="BG81" s="433"/>
      <c r="BH81" s="573"/>
      <c r="BI81" s="1678"/>
      <c r="BJ81" s="385"/>
      <c r="BK81" s="385"/>
      <c r="BL81" s="385"/>
      <c r="BM81" s="385"/>
      <c r="BN81" s="385"/>
      <c r="BO81" s="385"/>
      <c r="BP81" s="385"/>
      <c r="BQ81" s="385"/>
      <c r="BR81" s="385"/>
      <c r="BS81" s="385"/>
      <c r="BT81" s="385"/>
      <c r="BU81" s="385"/>
      <c r="BV81" s="385"/>
      <c r="BW81" s="385"/>
      <c r="BX81" s="385"/>
      <c r="BY81" s="385"/>
      <c r="BZ81" s="385"/>
      <c r="CA81" s="385"/>
      <c r="CB81" s="385"/>
      <c r="CC81" s="385"/>
    </row>
    <row r="82" spans="1:81" ht="16.5" customHeight="1">
      <c r="A82" s="1727">
        <v>27</v>
      </c>
      <c r="B82" s="1728" t="s">
        <v>526</v>
      </c>
      <c r="C82" s="1729" t="s">
        <v>772</v>
      </c>
      <c r="D82" s="1729"/>
      <c r="E82" s="1741">
        <v>0</v>
      </c>
      <c r="F82" s="1688">
        <f>SUM(N82:N84,S82:S84,AH82:AH84,AN82:AN84,AS82:AS84,AX82:AX84,BH82:BH84,X82:X84,AC82:AC84,BC82:BC84)</f>
        <v>145</v>
      </c>
      <c r="G82" s="1689">
        <f>SUM( H206/ E201)*E82</f>
        <v>0</v>
      </c>
      <c r="H82" s="1673">
        <f>F82-G82</f>
        <v>145</v>
      </c>
      <c r="I82" s="1720" t="s">
        <v>773</v>
      </c>
      <c r="J82" s="895"/>
      <c r="K82" s="896"/>
      <c r="L82" s="896"/>
      <c r="M82" s="896"/>
      <c r="N82" s="845"/>
      <c r="O82" s="895"/>
      <c r="P82" s="896"/>
      <c r="Q82" s="896"/>
      <c r="R82" s="896"/>
      <c r="S82" s="845"/>
      <c r="T82" s="895"/>
      <c r="U82" s="896"/>
      <c r="V82" s="896"/>
      <c r="W82" s="896"/>
      <c r="X82" s="845"/>
      <c r="Y82" s="895"/>
      <c r="Z82" s="896"/>
      <c r="AA82" s="896"/>
      <c r="AB82" s="896"/>
      <c r="AC82" s="845"/>
      <c r="AD82" s="897" t="s">
        <v>658</v>
      </c>
      <c r="AE82" s="824" t="s">
        <v>584</v>
      </c>
      <c r="AF82" s="824" t="s">
        <v>520</v>
      </c>
      <c r="AG82" s="824"/>
      <c r="AH82" s="825">
        <v>55</v>
      </c>
      <c r="AI82" s="1720" t="s">
        <v>772</v>
      </c>
      <c r="AJ82" s="898" t="s">
        <v>583</v>
      </c>
      <c r="AK82" s="899" t="s">
        <v>584</v>
      </c>
      <c r="AL82" s="899" t="s">
        <v>519</v>
      </c>
      <c r="AM82" s="899"/>
      <c r="AN82" s="900">
        <v>45</v>
      </c>
      <c r="AO82" s="846" t="s">
        <v>585</v>
      </c>
      <c r="AP82" s="847" t="s">
        <v>584</v>
      </c>
      <c r="AQ82" s="847" t="s">
        <v>518</v>
      </c>
      <c r="AR82" s="847"/>
      <c r="AS82" s="848">
        <v>45</v>
      </c>
      <c r="AT82" s="901"/>
      <c r="AU82" s="902"/>
      <c r="AV82" s="902"/>
      <c r="AW82" s="902"/>
      <c r="AX82" s="903"/>
      <c r="AY82" s="826"/>
      <c r="AZ82" s="904"/>
      <c r="BA82" s="847"/>
      <c r="BB82" s="905"/>
      <c r="BC82" s="906"/>
      <c r="BD82" s="826"/>
      <c r="BE82" s="904"/>
      <c r="BF82" s="847"/>
      <c r="BG82" s="905"/>
      <c r="BH82" s="906"/>
      <c r="BI82" s="1712" t="s">
        <v>774</v>
      </c>
      <c r="BJ82" s="385"/>
      <c r="BK82" s="385"/>
      <c r="BL82" s="385"/>
      <c r="BM82" s="385"/>
      <c r="BN82" s="385"/>
      <c r="BO82" s="385"/>
      <c r="BP82" s="385"/>
      <c r="BQ82" s="385"/>
      <c r="BR82" s="385"/>
      <c r="BS82" s="385"/>
      <c r="BT82" s="385"/>
      <c r="BU82" s="385"/>
      <c r="BV82" s="385"/>
      <c r="BW82" s="385"/>
      <c r="BX82" s="385"/>
      <c r="BY82" s="385"/>
      <c r="BZ82" s="385"/>
      <c r="CA82" s="385"/>
      <c r="CB82" s="385"/>
      <c r="CC82" s="385"/>
    </row>
    <row r="83" spans="1:81" ht="16.5" customHeight="1">
      <c r="A83" s="1681"/>
      <c r="B83" s="1646"/>
      <c r="C83" s="1685"/>
      <c r="D83" s="1685"/>
      <c r="E83" s="1685"/>
      <c r="F83" s="1685"/>
      <c r="G83" s="1685"/>
      <c r="H83" s="1674"/>
      <c r="I83" s="1677"/>
      <c r="J83" s="907"/>
      <c r="K83" s="833"/>
      <c r="L83" s="833"/>
      <c r="M83" s="833"/>
      <c r="N83" s="834"/>
      <c r="O83" s="907"/>
      <c r="P83" s="833"/>
      <c r="Q83" s="833"/>
      <c r="R83" s="833"/>
      <c r="S83" s="834"/>
      <c r="T83" s="907"/>
      <c r="U83" s="833"/>
      <c r="V83" s="833"/>
      <c r="W83" s="833"/>
      <c r="X83" s="834"/>
      <c r="Y83" s="907"/>
      <c r="Z83" s="833"/>
      <c r="AA83" s="833"/>
      <c r="AB83" s="833"/>
      <c r="AC83" s="834"/>
      <c r="AD83" s="864"/>
      <c r="AE83" s="865"/>
      <c r="AF83" s="865"/>
      <c r="AG83" s="865"/>
      <c r="AH83" s="868"/>
      <c r="AI83" s="1769"/>
      <c r="AJ83" s="908"/>
      <c r="AK83" s="909"/>
      <c r="AL83" s="909"/>
      <c r="AM83" s="909"/>
      <c r="AN83" s="910"/>
      <c r="AO83" s="693"/>
      <c r="AP83" s="696"/>
      <c r="AQ83" s="696"/>
      <c r="AR83" s="696"/>
      <c r="AS83" s="697"/>
      <c r="AT83" s="835"/>
      <c r="AU83" s="912"/>
      <c r="AV83" s="911"/>
      <c r="AW83" s="912"/>
      <c r="AX83" s="913"/>
      <c r="AY83" s="835"/>
      <c r="AZ83" s="1788"/>
      <c r="BA83" s="838"/>
      <c r="BB83" s="838"/>
      <c r="BC83" s="914"/>
      <c r="BD83" s="835"/>
      <c r="BE83" s="1788"/>
      <c r="BF83" s="838"/>
      <c r="BG83" s="838"/>
      <c r="BH83" s="914"/>
      <c r="BI83" s="1677"/>
      <c r="BJ83" s="385"/>
      <c r="BK83" s="385"/>
      <c r="BL83" s="385"/>
      <c r="BM83" s="385"/>
      <c r="BN83" s="385"/>
      <c r="BO83" s="385"/>
      <c r="BP83" s="385"/>
      <c r="BQ83" s="385"/>
      <c r="BR83" s="385"/>
      <c r="BS83" s="385"/>
      <c r="BT83" s="385"/>
      <c r="BU83" s="385"/>
      <c r="BV83" s="385"/>
      <c r="BW83" s="385"/>
      <c r="BX83" s="385"/>
      <c r="BY83" s="385"/>
      <c r="BZ83" s="385"/>
      <c r="CA83" s="385"/>
      <c r="CB83" s="385"/>
      <c r="CC83" s="385"/>
    </row>
    <row r="84" spans="1:81" ht="16.5" customHeight="1">
      <c r="A84" s="1649"/>
      <c r="B84" s="1650"/>
      <c r="C84" s="1644"/>
      <c r="D84" s="1644"/>
      <c r="E84" s="1660"/>
      <c r="F84" s="1653"/>
      <c r="G84" s="1653"/>
      <c r="H84" s="1675"/>
      <c r="I84" s="1678"/>
      <c r="J84" s="915"/>
      <c r="K84" s="916"/>
      <c r="L84" s="916"/>
      <c r="M84" s="916"/>
      <c r="N84" s="917"/>
      <c r="O84" s="915"/>
      <c r="P84" s="916"/>
      <c r="Q84" s="916"/>
      <c r="R84" s="916"/>
      <c r="S84" s="917"/>
      <c r="T84" s="915"/>
      <c r="U84" s="916"/>
      <c r="V84" s="916"/>
      <c r="W84" s="916"/>
      <c r="X84" s="917"/>
      <c r="Y84" s="915"/>
      <c r="Z84" s="916"/>
      <c r="AA84" s="916"/>
      <c r="AB84" s="916"/>
      <c r="AC84" s="917"/>
      <c r="AD84" s="864"/>
      <c r="AE84" s="916"/>
      <c r="AF84" s="865"/>
      <c r="AG84" s="865"/>
      <c r="AH84" s="868"/>
      <c r="AI84" s="1770"/>
      <c r="AJ84" s="908"/>
      <c r="AK84" s="909"/>
      <c r="AL84" s="909"/>
      <c r="AM84" s="909"/>
      <c r="AN84" s="910"/>
      <c r="AO84" s="918"/>
      <c r="AP84" s="1789"/>
      <c r="AQ84" s="919"/>
      <c r="AR84" s="227"/>
      <c r="AS84" s="920"/>
      <c r="AT84" s="921"/>
      <c r="AU84" s="922"/>
      <c r="AV84" s="922"/>
      <c r="AW84" s="922"/>
      <c r="AX84" s="923"/>
      <c r="AY84" s="708"/>
      <c r="AZ84" s="709"/>
      <c r="BA84" s="709"/>
      <c r="BB84" s="709"/>
      <c r="BC84" s="710"/>
      <c r="BD84" s="708"/>
      <c r="BE84" s="709"/>
      <c r="BF84" s="709"/>
      <c r="BG84" s="709"/>
      <c r="BH84" s="710"/>
      <c r="BI84" s="1678"/>
      <c r="BJ84" s="385"/>
      <c r="BK84" s="385"/>
      <c r="BL84" s="385"/>
      <c r="BM84" s="385"/>
      <c r="BN84" s="385"/>
      <c r="BO84" s="385"/>
      <c r="BP84" s="385"/>
      <c r="BQ84" s="385"/>
      <c r="BR84" s="385"/>
      <c r="BS84" s="385"/>
      <c r="BT84" s="385"/>
      <c r="BU84" s="385"/>
      <c r="BV84" s="385"/>
      <c r="BW84" s="385"/>
      <c r="BX84" s="385"/>
      <c r="BY84" s="385"/>
      <c r="BZ84" s="385"/>
      <c r="CA84" s="385"/>
      <c r="CB84" s="385"/>
      <c r="CC84" s="385"/>
    </row>
    <row r="85" spans="1:81" ht="16.5" customHeight="1">
      <c r="A85" s="1680">
        <v>28</v>
      </c>
      <c r="B85" s="1645" t="s">
        <v>161</v>
      </c>
      <c r="C85" s="1684" t="s">
        <v>775</v>
      </c>
      <c r="D85" s="1684"/>
      <c r="E85" s="1684">
        <v>1</v>
      </c>
      <c r="F85" s="1688">
        <f>SUM(N85:N87,S85:S87,AH85:AH87,AN85:AN87,AS85:AS87,AX85:AX87,BH85:BH87,X85:X87,AC85:AC87,BC85:BC87)</f>
        <v>650</v>
      </c>
      <c r="G85" s="1689">
        <f>SUM( H206/ E201)*E85</f>
        <v>662.98507462686564</v>
      </c>
      <c r="H85" s="1673">
        <f>F85-G85</f>
        <v>-12.985074626865639</v>
      </c>
      <c r="I85" s="1717" t="s">
        <v>776</v>
      </c>
      <c r="J85" s="423" t="s">
        <v>578</v>
      </c>
      <c r="K85" s="924" t="s">
        <v>768</v>
      </c>
      <c r="L85" s="924" t="s">
        <v>659</v>
      </c>
      <c r="M85" s="421">
        <v>201</v>
      </c>
      <c r="N85" s="601">
        <v>35</v>
      </c>
      <c r="O85" s="394" t="s">
        <v>572</v>
      </c>
      <c r="P85" s="411" t="s">
        <v>768</v>
      </c>
      <c r="Q85" s="411" t="s">
        <v>659</v>
      </c>
      <c r="R85" s="411">
        <v>201</v>
      </c>
      <c r="S85" s="414">
        <v>70</v>
      </c>
      <c r="T85" s="435" t="s">
        <v>650</v>
      </c>
      <c r="U85" s="486" t="s">
        <v>651</v>
      </c>
      <c r="V85" s="486" t="s">
        <v>607</v>
      </c>
      <c r="W85" s="486">
        <v>501</v>
      </c>
      <c r="X85" s="437">
        <v>135</v>
      </c>
      <c r="Y85" s="925" t="s">
        <v>588</v>
      </c>
      <c r="Z85" s="412" t="s">
        <v>768</v>
      </c>
      <c r="AA85" s="412" t="s">
        <v>659</v>
      </c>
      <c r="AB85" s="412">
        <v>201</v>
      </c>
      <c r="AC85" s="926">
        <v>35</v>
      </c>
      <c r="AD85" s="547" t="s">
        <v>604</v>
      </c>
      <c r="AE85" s="441" t="s">
        <v>978</v>
      </c>
      <c r="AF85" s="779" t="s">
        <v>694</v>
      </c>
      <c r="AG85" s="779">
        <v>108</v>
      </c>
      <c r="AH85" s="780">
        <v>60</v>
      </c>
      <c r="AI85" s="1737" t="s">
        <v>775</v>
      </c>
      <c r="AJ85" s="398" t="s">
        <v>678</v>
      </c>
      <c r="AK85" s="399" t="s">
        <v>600</v>
      </c>
      <c r="AL85" s="399" t="s">
        <v>691</v>
      </c>
      <c r="AM85" s="399">
        <v>507</v>
      </c>
      <c r="AN85" s="400">
        <v>90</v>
      </c>
      <c r="AO85" s="927" t="s">
        <v>680</v>
      </c>
      <c r="AP85" s="1790" t="s">
        <v>995</v>
      </c>
      <c r="AQ85" s="928" t="s">
        <v>519</v>
      </c>
      <c r="AR85" s="928">
        <v>503</v>
      </c>
      <c r="AS85" s="929">
        <v>150</v>
      </c>
      <c r="AT85" s="930"/>
      <c r="AU85" s="598"/>
      <c r="AV85" s="598"/>
      <c r="AW85" s="598"/>
      <c r="AX85" s="782"/>
      <c r="AY85" s="518"/>
      <c r="AZ85" s="441"/>
      <c r="BA85" s="441"/>
      <c r="BB85" s="441"/>
      <c r="BC85" s="442"/>
      <c r="BD85" s="612"/>
      <c r="BE85" s="430"/>
      <c r="BF85" s="430"/>
      <c r="BG85" s="430"/>
      <c r="BH85" s="586"/>
      <c r="BI85" s="1712" t="s">
        <v>777</v>
      </c>
      <c r="BJ85" s="385"/>
      <c r="BK85" s="385"/>
      <c r="BL85" s="385"/>
      <c r="BM85" s="385"/>
      <c r="BN85" s="385"/>
      <c r="BO85" s="385"/>
      <c r="BP85" s="385"/>
      <c r="BQ85" s="385"/>
      <c r="BR85" s="385"/>
      <c r="BS85" s="385"/>
      <c r="BT85" s="385"/>
      <c r="BU85" s="385"/>
      <c r="BV85" s="385"/>
      <c r="BW85" s="385"/>
      <c r="BX85" s="385"/>
      <c r="BY85" s="385"/>
      <c r="BZ85" s="385"/>
      <c r="CA85" s="385"/>
      <c r="CB85" s="385"/>
      <c r="CC85" s="385"/>
    </row>
    <row r="86" spans="1:81" ht="16.5" customHeight="1">
      <c r="A86" s="1681"/>
      <c r="B86" s="1646"/>
      <c r="C86" s="1685"/>
      <c r="D86" s="1685"/>
      <c r="E86" s="1685"/>
      <c r="F86" s="1685"/>
      <c r="G86" s="1685"/>
      <c r="H86" s="1674"/>
      <c r="I86" s="1677"/>
      <c r="J86" s="423"/>
      <c r="K86" s="924"/>
      <c r="L86" s="924"/>
      <c r="M86" s="421"/>
      <c r="N86" s="601"/>
      <c r="O86" s="1620"/>
      <c r="P86" s="931"/>
      <c r="Q86" s="931"/>
      <c r="R86" s="931"/>
      <c r="S86" s="932"/>
      <c r="T86" s="137"/>
      <c r="U86" s="527"/>
      <c r="V86" s="527"/>
      <c r="W86" s="527"/>
      <c r="X86" s="549"/>
      <c r="Y86" s="925"/>
      <c r="Z86" s="412"/>
      <c r="AA86" s="412"/>
      <c r="AB86" s="412"/>
      <c r="AC86" s="926"/>
      <c r="AD86" s="137" t="s">
        <v>742</v>
      </c>
      <c r="AE86" s="525" t="s">
        <v>743</v>
      </c>
      <c r="AF86" s="525" t="s">
        <v>694</v>
      </c>
      <c r="AG86" s="525">
        <v>108</v>
      </c>
      <c r="AH86" s="528">
        <v>75</v>
      </c>
      <c r="AI86" s="1769"/>
      <c r="AJ86" s="519"/>
      <c r="AK86" s="404"/>
      <c r="AL86" s="933"/>
      <c r="AM86" s="404"/>
      <c r="AN86" s="493"/>
      <c r="AO86" s="23"/>
      <c r="AP86" s="462"/>
      <c r="AQ86" s="263"/>
      <c r="AR86" s="263"/>
      <c r="AS86" s="461"/>
      <c r="AT86" s="557"/>
      <c r="AU86" s="450"/>
      <c r="AV86" s="450"/>
      <c r="AW86" s="450"/>
      <c r="AX86" s="585"/>
      <c r="AY86" s="614"/>
      <c r="AZ86" s="404"/>
      <c r="BA86" s="404"/>
      <c r="BB86" s="404"/>
      <c r="BC86" s="405"/>
      <c r="BD86" s="290"/>
      <c r="BE86" s="404"/>
      <c r="BF86" s="404"/>
      <c r="BG86" s="404"/>
      <c r="BH86" s="528"/>
      <c r="BI86" s="1677"/>
      <c r="BJ86" s="385"/>
      <c r="BK86" s="385"/>
      <c r="BL86" s="385"/>
      <c r="BM86" s="385"/>
      <c r="BN86" s="385"/>
      <c r="BO86" s="385"/>
      <c r="BP86" s="385"/>
      <c r="BQ86" s="385"/>
      <c r="BR86" s="385"/>
      <c r="BS86" s="385"/>
      <c r="BT86" s="385"/>
      <c r="BU86" s="385"/>
      <c r="BV86" s="385"/>
      <c r="BW86" s="385"/>
      <c r="BX86" s="385"/>
      <c r="BY86" s="385"/>
      <c r="BZ86" s="385"/>
      <c r="CA86" s="385"/>
      <c r="CB86" s="385"/>
      <c r="CC86" s="385"/>
    </row>
    <row r="87" spans="1:81" ht="16.5" customHeight="1">
      <c r="A87" s="1682"/>
      <c r="B87" s="1683"/>
      <c r="C87" s="1653"/>
      <c r="D87" s="1653"/>
      <c r="E87" s="1653"/>
      <c r="F87" s="1653"/>
      <c r="G87" s="1653"/>
      <c r="H87" s="1675"/>
      <c r="I87" s="1678"/>
      <c r="J87" s="529"/>
      <c r="K87" s="531"/>
      <c r="L87" s="531"/>
      <c r="M87" s="665"/>
      <c r="N87" s="498"/>
      <c r="O87" s="394"/>
      <c r="P87" s="934"/>
      <c r="Q87" s="934"/>
      <c r="R87" s="934"/>
      <c r="S87" s="935"/>
      <c r="T87" s="424"/>
      <c r="U87" s="425"/>
      <c r="V87" s="425"/>
      <c r="W87" s="425"/>
      <c r="X87" s="426"/>
      <c r="Y87" s="609"/>
      <c r="Z87" s="531"/>
      <c r="AA87" s="531"/>
      <c r="AB87" s="665"/>
      <c r="AC87" s="936"/>
      <c r="AD87" s="529"/>
      <c r="AE87" s="531"/>
      <c r="AF87" s="531"/>
      <c r="AG87" s="665"/>
      <c r="AH87" s="937"/>
      <c r="AI87" s="1770"/>
      <c r="AJ87" s="1421"/>
      <c r="AK87" s="1422"/>
      <c r="AL87" s="1422"/>
      <c r="AM87" s="1422"/>
      <c r="AN87" s="1423"/>
      <c r="AO87" s="105"/>
      <c r="AP87" s="474"/>
      <c r="AQ87" s="474"/>
      <c r="AR87" s="474"/>
      <c r="AS87" s="498"/>
      <c r="AT87" s="424"/>
      <c r="AU87" s="425"/>
      <c r="AV87" s="425"/>
      <c r="AW87" s="425"/>
      <c r="AX87" s="426"/>
      <c r="AY87" s="529"/>
      <c r="AZ87" s="425"/>
      <c r="BA87" s="425"/>
      <c r="BB87" s="425"/>
      <c r="BC87" s="532"/>
      <c r="BD87" s="529"/>
      <c r="BE87" s="425"/>
      <c r="BF87" s="425"/>
      <c r="BG87" s="425"/>
      <c r="BH87" s="532"/>
      <c r="BI87" s="1678"/>
      <c r="BJ87" s="385"/>
      <c r="BK87" s="385"/>
      <c r="BL87" s="385"/>
      <c r="BM87" s="385"/>
      <c r="BN87" s="385"/>
      <c r="BO87" s="385"/>
      <c r="BP87" s="385"/>
      <c r="BQ87" s="385"/>
      <c r="BR87" s="385"/>
      <c r="BS87" s="385"/>
      <c r="BT87" s="385"/>
      <c r="BU87" s="385"/>
      <c r="BV87" s="385"/>
      <c r="BW87" s="385"/>
      <c r="BX87" s="385"/>
      <c r="BY87" s="385"/>
      <c r="BZ87" s="385"/>
      <c r="CA87" s="385"/>
      <c r="CB87" s="385"/>
      <c r="CC87" s="385"/>
    </row>
    <row r="88" spans="1:81" ht="16.5" customHeight="1">
      <c r="A88" s="1727">
        <v>29</v>
      </c>
      <c r="B88" s="1740" t="s">
        <v>258</v>
      </c>
      <c r="C88" s="1729" t="s">
        <v>778</v>
      </c>
      <c r="D88" s="1729"/>
      <c r="E88" s="1729">
        <v>1</v>
      </c>
      <c r="F88" s="1688">
        <f>SUM(N88:N90,S88:S90,AH88:AH90,AN88:AN90,AS88:AS90,AX88:AX90,BH88:BH90,X88:X90,AC88:AC90,BC88:BC90)</f>
        <v>660</v>
      </c>
      <c r="G88" s="1689">
        <f>SUM( H206/ E201)*E88</f>
        <v>662.98507462686564</v>
      </c>
      <c r="H88" s="1673">
        <f>F88-G88</f>
        <v>-2.9850746268656394</v>
      </c>
      <c r="I88" s="1738" t="s">
        <v>779</v>
      </c>
      <c r="J88" s="435" t="s">
        <v>650</v>
      </c>
      <c r="K88" s="404" t="s">
        <v>625</v>
      </c>
      <c r="L88" s="404" t="s">
        <v>691</v>
      </c>
      <c r="M88" s="404">
        <v>507</v>
      </c>
      <c r="N88" s="493">
        <v>135</v>
      </c>
      <c r="O88" s="438" t="s">
        <v>689</v>
      </c>
      <c r="P88" s="938" t="s">
        <v>626</v>
      </c>
      <c r="Q88" s="439" t="s">
        <v>618</v>
      </c>
      <c r="R88" s="439">
        <v>405</v>
      </c>
      <c r="S88" s="440">
        <v>35</v>
      </c>
      <c r="T88" s="1252" t="s">
        <v>780</v>
      </c>
      <c r="U88" s="1250" t="s">
        <v>975</v>
      </c>
      <c r="V88" s="1250" t="s">
        <v>606</v>
      </c>
      <c r="W88" s="1250">
        <v>607</v>
      </c>
      <c r="X88" s="1491">
        <v>60</v>
      </c>
      <c r="Y88" s="1501" t="s">
        <v>699</v>
      </c>
      <c r="Z88" s="1502" t="s">
        <v>626</v>
      </c>
      <c r="AA88" s="1480" t="s">
        <v>618</v>
      </c>
      <c r="AB88" s="1480">
        <v>405</v>
      </c>
      <c r="AC88" s="1490">
        <v>70</v>
      </c>
      <c r="AD88" s="517"/>
      <c r="AE88" s="485"/>
      <c r="AF88" s="485"/>
      <c r="AG88" s="485"/>
      <c r="AH88" s="451"/>
      <c r="AI88" s="1679" t="s">
        <v>778</v>
      </c>
      <c r="AJ88" s="1255" t="s">
        <v>614</v>
      </c>
      <c r="AK88" s="1253" t="s">
        <v>781</v>
      </c>
      <c r="AL88" s="1253" t="s">
        <v>596</v>
      </c>
      <c r="AM88" s="1253">
        <v>603</v>
      </c>
      <c r="AN88" s="1258">
        <v>75</v>
      </c>
      <c r="AO88" s="1259" t="s">
        <v>680</v>
      </c>
      <c r="AP88" s="1791" t="s">
        <v>995</v>
      </c>
      <c r="AQ88" s="1260" t="s">
        <v>641</v>
      </c>
      <c r="AR88" s="1260">
        <v>504</v>
      </c>
      <c r="AS88" s="1261">
        <v>150</v>
      </c>
      <c r="AT88" s="1255" t="s">
        <v>624</v>
      </c>
      <c r="AU88" s="1253" t="s">
        <v>981</v>
      </c>
      <c r="AV88" s="1253" t="s">
        <v>633</v>
      </c>
      <c r="AW88" s="1253">
        <v>308</v>
      </c>
      <c r="AX88" s="1258">
        <v>75</v>
      </c>
      <c r="AY88" s="1244" t="s">
        <v>725</v>
      </c>
      <c r="AZ88" s="1245" t="s">
        <v>971</v>
      </c>
      <c r="BA88" s="1245" t="s">
        <v>622</v>
      </c>
      <c r="BB88" s="1245">
        <v>401</v>
      </c>
      <c r="BC88" s="1246">
        <v>60</v>
      </c>
      <c r="BD88" s="435"/>
      <c r="BE88" s="436"/>
      <c r="BF88" s="445"/>
      <c r="BG88" s="445"/>
      <c r="BH88" s="451"/>
      <c r="BI88" s="1712" t="s">
        <v>782</v>
      </c>
      <c r="BJ88" s="385"/>
      <c r="BK88" s="385"/>
      <c r="BL88" s="385"/>
      <c r="BM88" s="385"/>
      <c r="BN88" s="385"/>
      <c r="BO88" s="385"/>
      <c r="BP88" s="385"/>
      <c r="BQ88" s="385"/>
      <c r="BR88" s="385"/>
      <c r="BS88" s="385"/>
      <c r="BT88" s="385"/>
      <c r="BU88" s="385"/>
      <c r="BV88" s="385"/>
      <c r="BW88" s="385"/>
      <c r="BX88" s="385"/>
      <c r="BY88" s="385"/>
      <c r="BZ88" s="385"/>
      <c r="CA88" s="385"/>
      <c r="CB88" s="385"/>
      <c r="CC88" s="385"/>
    </row>
    <row r="89" spans="1:81" ht="16.5" customHeight="1">
      <c r="A89" s="1681"/>
      <c r="B89" s="1646"/>
      <c r="C89" s="1685"/>
      <c r="D89" s="1685"/>
      <c r="E89" s="1685"/>
      <c r="F89" s="1685"/>
      <c r="G89" s="1685"/>
      <c r="H89" s="1674"/>
      <c r="I89" s="1646"/>
      <c r="J89" s="101"/>
      <c r="K89" s="526"/>
      <c r="L89" s="526"/>
      <c r="M89" s="526"/>
      <c r="N89" s="939"/>
      <c r="O89" s="557"/>
      <c r="P89" s="558"/>
      <c r="Q89" s="558"/>
      <c r="R89" s="558"/>
      <c r="S89" s="630"/>
      <c r="T89" s="1313"/>
      <c r="U89" s="1314"/>
      <c r="V89" s="1314"/>
      <c r="W89" s="1314"/>
      <c r="X89" s="1315"/>
      <c r="Y89" s="1368"/>
      <c r="Z89" s="1503"/>
      <c r="AA89" s="1503"/>
      <c r="AB89" s="1503"/>
      <c r="AC89" s="1504"/>
      <c r="AD89" s="101"/>
      <c r="AE89" s="526"/>
      <c r="AF89" s="526"/>
      <c r="AG89" s="526"/>
      <c r="AH89" s="939"/>
      <c r="AI89" s="1769"/>
      <c r="AJ89" s="1269"/>
      <c r="AK89" s="1270"/>
      <c r="AL89" s="1270"/>
      <c r="AM89" s="1270"/>
      <c r="AN89" s="1271"/>
      <c r="AO89" s="1262"/>
      <c r="AP89" s="1263"/>
      <c r="AQ89" s="1263"/>
      <c r="AR89" s="1264"/>
      <c r="AS89" s="1265"/>
      <c r="AT89" s="1266"/>
      <c r="AU89" s="1267"/>
      <c r="AV89" s="1267"/>
      <c r="AW89" s="1267"/>
      <c r="AX89" s="1268"/>
      <c r="AY89" s="1269"/>
      <c r="AZ89" s="1270"/>
      <c r="BA89" s="1270"/>
      <c r="BB89" s="1270"/>
      <c r="BC89" s="1271"/>
      <c r="BD89" s="940"/>
      <c r="BE89" s="417"/>
      <c r="BF89" s="796"/>
      <c r="BG89" s="417"/>
      <c r="BH89" s="585"/>
      <c r="BI89" s="1677"/>
      <c r="BJ89" s="385"/>
      <c r="BK89" s="385"/>
      <c r="BL89" s="385"/>
      <c r="BM89" s="385"/>
      <c r="BN89" s="385"/>
      <c r="BO89" s="385"/>
      <c r="BP89" s="385"/>
      <c r="BQ89" s="385"/>
      <c r="BR89" s="385"/>
      <c r="BS89" s="385"/>
      <c r="BT89" s="385"/>
      <c r="BU89" s="385"/>
      <c r="BV89" s="385"/>
      <c r="BW89" s="385"/>
      <c r="BX89" s="385"/>
      <c r="BY89" s="385"/>
      <c r="BZ89" s="385"/>
      <c r="CA89" s="385"/>
      <c r="CB89" s="385"/>
      <c r="CC89" s="385"/>
    </row>
    <row r="90" spans="1:81" ht="16.5" customHeight="1">
      <c r="A90" s="1649"/>
      <c r="B90" s="1646"/>
      <c r="C90" s="1685"/>
      <c r="D90" s="1685"/>
      <c r="E90" s="1685"/>
      <c r="F90" s="1653"/>
      <c r="G90" s="1653"/>
      <c r="H90" s="1675"/>
      <c r="I90" s="1739"/>
      <c r="J90" s="538"/>
      <c r="K90" s="803"/>
      <c r="L90" s="803"/>
      <c r="M90" s="803"/>
      <c r="N90" s="498"/>
      <c r="O90" s="761"/>
      <c r="P90" s="762"/>
      <c r="Q90" s="762"/>
      <c r="R90" s="762"/>
      <c r="S90" s="763"/>
      <c r="T90" s="1505"/>
      <c r="U90" s="1317"/>
      <c r="V90" s="1317"/>
      <c r="W90" s="1317"/>
      <c r="X90" s="1318"/>
      <c r="Y90" s="1506"/>
      <c r="Z90" s="1371"/>
      <c r="AA90" s="1371"/>
      <c r="AB90" s="1371"/>
      <c r="AC90" s="1312"/>
      <c r="AD90" s="647"/>
      <c r="AE90" s="753"/>
      <c r="AF90" s="753"/>
      <c r="AG90" s="753"/>
      <c r="AH90" s="941"/>
      <c r="AI90" s="1770"/>
      <c r="AJ90" s="639"/>
      <c r="AK90" s="607"/>
      <c r="AL90" s="607"/>
      <c r="AM90" s="170"/>
      <c r="AN90" s="608"/>
      <c r="AO90" s="1272"/>
      <c r="AP90" s="1273"/>
      <c r="AQ90" s="1273"/>
      <c r="AR90" s="1274"/>
      <c r="AS90" s="1275"/>
      <c r="AT90" s="1276"/>
      <c r="AU90" s="1277"/>
      <c r="AV90" s="1277"/>
      <c r="AW90" s="1277"/>
      <c r="AX90" s="1278"/>
      <c r="AY90" s="1279"/>
      <c r="AZ90" s="1273"/>
      <c r="BA90" s="1273"/>
      <c r="BB90" s="1273"/>
      <c r="BC90" s="1280"/>
      <c r="BD90" s="774"/>
      <c r="BE90" s="500"/>
      <c r="BF90" s="500"/>
      <c r="BG90" s="500"/>
      <c r="BH90" s="942"/>
      <c r="BI90" s="1678"/>
      <c r="BJ90" s="385"/>
      <c r="BK90" s="385"/>
      <c r="BL90" s="385"/>
      <c r="BM90" s="385"/>
      <c r="BN90" s="385"/>
      <c r="BO90" s="385"/>
      <c r="BP90" s="385"/>
      <c r="BQ90" s="385"/>
      <c r="BR90" s="385"/>
      <c r="BS90" s="385"/>
      <c r="BT90" s="385"/>
      <c r="BU90" s="385"/>
      <c r="BV90" s="385"/>
      <c r="BW90" s="385"/>
      <c r="BX90" s="385"/>
      <c r="BY90" s="385"/>
      <c r="BZ90" s="385"/>
      <c r="CA90" s="385"/>
      <c r="CB90" s="385"/>
      <c r="CC90" s="385"/>
    </row>
    <row r="91" spans="1:81" ht="16.5" customHeight="1">
      <c r="A91" s="1680">
        <v>30</v>
      </c>
      <c r="B91" s="1645" t="s">
        <v>260</v>
      </c>
      <c r="C91" s="1684" t="s">
        <v>783</v>
      </c>
      <c r="D91" s="1684" t="s">
        <v>582</v>
      </c>
      <c r="E91" s="1684">
        <v>1</v>
      </c>
      <c r="F91" s="1688">
        <f>SUM(N91:N93,S91:S93,AH91:AH93,AN91:AN93,AS91:AS93,AX91:AX93,BH91:BH93,X91:X93,AC91:AC93,BC91:BC93)</f>
        <v>650</v>
      </c>
      <c r="G91" s="1689">
        <f>SUM( H206/ E201)*E91</f>
        <v>662.98507462686564</v>
      </c>
      <c r="H91" s="1673">
        <f>F91-G91</f>
        <v>-12.985074626865639</v>
      </c>
      <c r="I91" s="1676" t="s">
        <v>784</v>
      </c>
      <c r="J91" s="455" t="s">
        <v>676</v>
      </c>
      <c r="K91" s="481" t="s">
        <v>677</v>
      </c>
      <c r="L91" s="412" t="s">
        <v>582</v>
      </c>
      <c r="M91" s="412">
        <v>406</v>
      </c>
      <c r="N91" s="48"/>
      <c r="O91" s="443" t="s">
        <v>676</v>
      </c>
      <c r="P91" s="483" t="s">
        <v>677</v>
      </c>
      <c r="Q91" s="439" t="s">
        <v>582</v>
      </c>
      <c r="R91" s="439">
        <v>406</v>
      </c>
      <c r="S91" s="731"/>
      <c r="T91" s="1478" t="s">
        <v>676</v>
      </c>
      <c r="U91" s="1479" t="s">
        <v>677</v>
      </c>
      <c r="V91" s="1480" t="s">
        <v>582</v>
      </c>
      <c r="W91" s="1480">
        <v>406</v>
      </c>
      <c r="X91" s="1496"/>
      <c r="Y91" s="1500" t="s">
        <v>676</v>
      </c>
      <c r="Z91" s="1494" t="s">
        <v>677</v>
      </c>
      <c r="AA91" s="1484" t="s">
        <v>582</v>
      </c>
      <c r="AB91" s="1484">
        <v>406</v>
      </c>
      <c r="AC91" s="1507"/>
      <c r="AD91" s="455"/>
      <c r="AE91" s="481"/>
      <c r="AF91" s="412"/>
      <c r="AG91" s="412"/>
      <c r="AH91" s="48"/>
      <c r="AI91" s="1679" t="s">
        <v>783</v>
      </c>
      <c r="AJ91" s="401"/>
      <c r="AK91" s="399"/>
      <c r="AL91" s="399"/>
      <c r="AM91" s="399"/>
      <c r="AN91" s="463"/>
      <c r="AO91" s="1249"/>
      <c r="AP91" s="1245"/>
      <c r="AQ91" s="1250"/>
      <c r="AR91" s="1250"/>
      <c r="AS91" s="1246"/>
      <c r="AT91" s="1281" t="s">
        <v>785</v>
      </c>
      <c r="AU91" s="1282" t="s">
        <v>749</v>
      </c>
      <c r="AV91" s="1282" t="s">
        <v>519</v>
      </c>
      <c r="AW91" s="1282">
        <v>503</v>
      </c>
      <c r="AX91" s="1283">
        <v>90</v>
      </c>
      <c r="AY91" s="1284" t="s">
        <v>621</v>
      </c>
      <c r="AZ91" s="1285" t="s">
        <v>970</v>
      </c>
      <c r="BA91" s="1285" t="s">
        <v>606</v>
      </c>
      <c r="BB91" s="1285">
        <v>607</v>
      </c>
      <c r="BC91" s="1286">
        <v>45</v>
      </c>
      <c r="BD91" s="444" t="s">
        <v>604</v>
      </c>
      <c r="BE91" s="445" t="s">
        <v>976</v>
      </c>
      <c r="BF91" s="445" t="s">
        <v>622</v>
      </c>
      <c r="BG91" s="445">
        <v>401</v>
      </c>
      <c r="BH91" s="446">
        <v>60</v>
      </c>
      <c r="BI91" s="1712" t="s">
        <v>786</v>
      </c>
      <c r="BJ91" s="385"/>
      <c r="BK91" s="385"/>
      <c r="BL91" s="385"/>
      <c r="BM91" s="385"/>
      <c r="BN91" s="385"/>
      <c r="BO91" s="385"/>
      <c r="BP91" s="385"/>
      <c r="BQ91" s="385"/>
      <c r="BR91" s="385"/>
      <c r="BS91" s="385"/>
      <c r="BT91" s="385"/>
      <c r="BU91" s="385"/>
      <c r="BV91" s="385"/>
      <c r="BW91" s="385"/>
      <c r="BX91" s="385"/>
      <c r="BY91" s="385"/>
      <c r="BZ91" s="385"/>
      <c r="CA91" s="385"/>
      <c r="CB91" s="385"/>
      <c r="CC91" s="385"/>
    </row>
    <row r="92" spans="1:81" ht="16.5" customHeight="1">
      <c r="A92" s="1681"/>
      <c r="B92" s="1646"/>
      <c r="C92" s="1685"/>
      <c r="D92" s="1685"/>
      <c r="E92" s="1685"/>
      <c r="F92" s="1685"/>
      <c r="G92" s="1685"/>
      <c r="H92" s="1674"/>
      <c r="I92" s="1677"/>
      <c r="J92" s="521" t="s">
        <v>699</v>
      </c>
      <c r="K92" s="481" t="s">
        <v>787</v>
      </c>
      <c r="L92" s="481" t="s">
        <v>694</v>
      </c>
      <c r="M92" s="481" t="s">
        <v>788</v>
      </c>
      <c r="N92" s="396">
        <v>70</v>
      </c>
      <c r="O92" s="410" t="s">
        <v>699</v>
      </c>
      <c r="P92" s="411" t="s">
        <v>787</v>
      </c>
      <c r="Q92" s="411" t="s">
        <v>601</v>
      </c>
      <c r="R92" s="411" t="s">
        <v>788</v>
      </c>
      <c r="S92" s="414">
        <v>70</v>
      </c>
      <c r="T92" s="1508" t="s">
        <v>572</v>
      </c>
      <c r="U92" s="1449" t="s">
        <v>787</v>
      </c>
      <c r="V92" s="1449" t="s">
        <v>618</v>
      </c>
      <c r="W92" s="1449" t="s">
        <v>788</v>
      </c>
      <c r="X92" s="1495">
        <v>70</v>
      </c>
      <c r="Y92" s="1508" t="s">
        <v>589</v>
      </c>
      <c r="Z92" s="1449" t="s">
        <v>787</v>
      </c>
      <c r="AA92" s="1449" t="s">
        <v>633</v>
      </c>
      <c r="AB92" s="1449" t="s">
        <v>788</v>
      </c>
      <c r="AC92" s="1495">
        <v>70</v>
      </c>
      <c r="AD92" s="394"/>
      <c r="AE92" s="395"/>
      <c r="AF92" s="395"/>
      <c r="AG92" s="395"/>
      <c r="AH92" s="396"/>
      <c r="AI92" s="1769"/>
      <c r="AJ92" s="23"/>
      <c r="AK92" s="748"/>
      <c r="AL92" s="430"/>
      <c r="AM92" s="748"/>
      <c r="AN92" s="943"/>
      <c r="AO92" s="1287"/>
      <c r="AP92" s="1288"/>
      <c r="AQ92" s="1289"/>
      <c r="AR92" s="1290"/>
      <c r="AS92" s="1291"/>
      <c r="AT92" s="1292"/>
      <c r="AU92" s="1293"/>
      <c r="AV92" s="1293"/>
      <c r="AW92" s="1293"/>
      <c r="AX92" s="1294"/>
      <c r="AY92" s="1269" t="s">
        <v>725</v>
      </c>
      <c r="AZ92" s="1270" t="s">
        <v>971</v>
      </c>
      <c r="BA92" s="1270" t="s">
        <v>606</v>
      </c>
      <c r="BB92" s="1270">
        <v>607</v>
      </c>
      <c r="BC92" s="1271">
        <v>60</v>
      </c>
      <c r="BD92" s="290" t="s">
        <v>610</v>
      </c>
      <c r="BE92" s="404" t="s">
        <v>977</v>
      </c>
      <c r="BF92" s="404" t="s">
        <v>622</v>
      </c>
      <c r="BG92" s="404">
        <v>401</v>
      </c>
      <c r="BH92" s="405">
        <v>45</v>
      </c>
      <c r="BI92" s="1677"/>
      <c r="BJ92" s="385"/>
      <c r="BK92" s="385"/>
      <c r="BL92" s="385"/>
      <c r="BM92" s="385"/>
      <c r="BN92" s="385"/>
      <c r="BO92" s="385"/>
      <c r="BP92" s="385"/>
      <c r="BQ92" s="385"/>
      <c r="BR92" s="385"/>
      <c r="BS92" s="385"/>
      <c r="BT92" s="385"/>
      <c r="BU92" s="385"/>
      <c r="BV92" s="385"/>
      <c r="BW92" s="385"/>
      <c r="BX92" s="385"/>
      <c r="BY92" s="385"/>
      <c r="BZ92" s="385"/>
      <c r="CA92" s="385"/>
      <c r="CB92" s="385"/>
      <c r="CC92" s="385"/>
    </row>
    <row r="93" spans="1:81" ht="16.5" customHeight="1">
      <c r="A93" s="1681"/>
      <c r="B93" s="1646"/>
      <c r="C93" s="1685"/>
      <c r="D93" s="1685"/>
      <c r="E93" s="1685"/>
      <c r="F93" s="1685"/>
      <c r="G93" s="1685"/>
      <c r="H93" s="1674"/>
      <c r="I93" s="1710"/>
      <c r="J93" s="739"/>
      <c r="K93" s="767"/>
      <c r="L93" s="767"/>
      <c r="M93" s="767"/>
      <c r="N93" s="663"/>
      <c r="O93" s="394" t="s">
        <v>589</v>
      </c>
      <c r="P93" s="411" t="s">
        <v>787</v>
      </c>
      <c r="Q93" s="411" t="s">
        <v>645</v>
      </c>
      <c r="R93" s="411" t="s">
        <v>788</v>
      </c>
      <c r="S93" s="414">
        <v>70</v>
      </c>
      <c r="T93" s="1508"/>
      <c r="U93" s="1509"/>
      <c r="V93" s="1509"/>
      <c r="W93" s="1509"/>
      <c r="X93" s="1495"/>
      <c r="Y93" s="1510"/>
      <c r="Z93" s="1511"/>
      <c r="AA93" s="1511"/>
      <c r="AB93" s="1511"/>
      <c r="AC93" s="1512"/>
      <c r="AD93" s="394"/>
      <c r="AE93" s="395"/>
      <c r="AF93" s="395"/>
      <c r="AG93" s="395"/>
      <c r="AH93" s="396"/>
      <c r="AI93" s="1792"/>
      <c r="AJ93" s="727"/>
      <c r="AK93" s="467"/>
      <c r="AL93" s="479"/>
      <c r="AM93" s="467"/>
      <c r="AN93" s="944"/>
      <c r="AO93" s="1295"/>
      <c r="AP93" s="1296"/>
      <c r="AQ93" s="1296"/>
      <c r="AR93" s="1296"/>
      <c r="AS93" s="1297"/>
      <c r="AT93" s="1269"/>
      <c r="AU93" s="1270"/>
      <c r="AV93" s="1270"/>
      <c r="AW93" s="1270"/>
      <c r="AX93" s="1271"/>
      <c r="AY93" s="1298"/>
      <c r="AZ93" s="1336"/>
      <c r="BA93" s="1299"/>
      <c r="BB93" s="1299"/>
      <c r="BC93" s="1300"/>
      <c r="BD93" s="448"/>
      <c r="BE93" s="972"/>
      <c r="BF93" s="945"/>
      <c r="BG93" s="945"/>
      <c r="BH93" s="465"/>
      <c r="BI93" s="1677"/>
      <c r="BJ93" s="385"/>
      <c r="BK93" s="385"/>
      <c r="BL93" s="385"/>
      <c r="BM93" s="385"/>
      <c r="BN93" s="385"/>
      <c r="BO93" s="385"/>
      <c r="BP93" s="385"/>
      <c r="BQ93" s="385"/>
      <c r="BR93" s="385"/>
      <c r="BS93" s="385"/>
      <c r="BT93" s="385"/>
      <c r="BU93" s="385"/>
      <c r="BV93" s="385"/>
      <c r="BW93" s="385"/>
      <c r="BX93" s="385"/>
      <c r="BY93" s="385"/>
      <c r="BZ93" s="385"/>
      <c r="CA93" s="385"/>
      <c r="CB93" s="385"/>
      <c r="CC93" s="385"/>
    </row>
    <row r="94" spans="1:81" ht="16.5" customHeight="1">
      <c r="A94" s="1680">
        <v>31</v>
      </c>
      <c r="B94" s="1645" t="s">
        <v>527</v>
      </c>
      <c r="C94" s="1684" t="s">
        <v>789</v>
      </c>
      <c r="D94" s="1684"/>
      <c r="E94" s="1684">
        <v>1</v>
      </c>
      <c r="F94" s="1688">
        <f>SUM(N94:N96,S94:S96,AH94:AH96,AN94:AN96,AS94:AS96,AX94:AX96,BH94:BH96,X94:X96,AC94:AC96,BC94:BC96)</f>
        <v>660</v>
      </c>
      <c r="G94" s="1689">
        <f>SUM( H206/ E201)*E94</f>
        <v>662.98507462686564</v>
      </c>
      <c r="H94" s="1673">
        <f>F94-G94</f>
        <v>-2.9850746268656394</v>
      </c>
      <c r="I94" s="1676" t="s">
        <v>790</v>
      </c>
      <c r="J94" s="389" t="s">
        <v>699</v>
      </c>
      <c r="K94" s="387" t="s">
        <v>590</v>
      </c>
      <c r="L94" s="946" t="s">
        <v>730</v>
      </c>
      <c r="M94" s="946" t="s">
        <v>731</v>
      </c>
      <c r="N94" s="388">
        <v>70</v>
      </c>
      <c r="O94" s="482" t="s">
        <v>572</v>
      </c>
      <c r="P94" s="483" t="s">
        <v>573</v>
      </c>
      <c r="Q94" s="439" t="s">
        <v>730</v>
      </c>
      <c r="R94" s="439" t="s">
        <v>731</v>
      </c>
      <c r="S94" s="594">
        <v>70</v>
      </c>
      <c r="T94" s="1481" t="s">
        <v>689</v>
      </c>
      <c r="U94" s="1479" t="s">
        <v>573</v>
      </c>
      <c r="V94" s="1480" t="s">
        <v>730</v>
      </c>
      <c r="W94" s="1480" t="s">
        <v>731</v>
      </c>
      <c r="X94" s="1513">
        <v>35</v>
      </c>
      <c r="Y94" s="1481" t="s">
        <v>572</v>
      </c>
      <c r="Z94" s="1514" t="s">
        <v>573</v>
      </c>
      <c r="AA94" s="1515" t="s">
        <v>579</v>
      </c>
      <c r="AB94" s="1515" t="s">
        <v>580</v>
      </c>
      <c r="AC94" s="1516">
        <v>70</v>
      </c>
      <c r="AD94" s="389"/>
      <c r="AE94" s="387"/>
      <c r="AF94" s="946"/>
      <c r="AG94" s="946"/>
      <c r="AH94" s="388"/>
      <c r="AI94" s="1679" t="s">
        <v>789</v>
      </c>
      <c r="AJ94" s="398"/>
      <c r="AK94" s="399"/>
      <c r="AL94" s="399"/>
      <c r="AM94" s="399"/>
      <c r="AN94" s="400"/>
      <c r="AO94" s="1301" t="s">
        <v>585</v>
      </c>
      <c r="AP94" s="1302" t="s">
        <v>584</v>
      </c>
      <c r="AQ94" s="1302" t="s">
        <v>518</v>
      </c>
      <c r="AR94" s="1302"/>
      <c r="AS94" s="1303">
        <v>45</v>
      </c>
      <c r="AT94" s="1281" t="s">
        <v>586</v>
      </c>
      <c r="AU94" s="1282" t="s">
        <v>584</v>
      </c>
      <c r="AV94" s="1282" t="s">
        <v>516</v>
      </c>
      <c r="AW94" s="1282"/>
      <c r="AX94" s="1283">
        <v>55</v>
      </c>
      <c r="AY94" s="1304"/>
      <c r="AZ94" s="1305"/>
      <c r="BA94" s="1305"/>
      <c r="BB94" s="1305"/>
      <c r="BC94" s="1306"/>
      <c r="BD94" s="398" t="s">
        <v>587</v>
      </c>
      <c r="BE94" s="399" t="s">
        <v>584</v>
      </c>
      <c r="BF94" s="399" t="s">
        <v>517</v>
      </c>
      <c r="BG94" s="399"/>
      <c r="BH94" s="400">
        <v>70</v>
      </c>
      <c r="BI94" s="1712" t="s">
        <v>791</v>
      </c>
      <c r="BJ94" s="385"/>
      <c r="BK94" s="385"/>
      <c r="BL94" s="385"/>
      <c r="BM94" s="385"/>
      <c r="BN94" s="385"/>
      <c r="BO94" s="385"/>
      <c r="BP94" s="385"/>
      <c r="BQ94" s="385"/>
      <c r="BR94" s="385"/>
      <c r="BS94" s="385"/>
      <c r="BT94" s="385"/>
      <c r="BU94" s="385"/>
      <c r="BV94" s="385"/>
      <c r="BW94" s="385"/>
      <c r="BX94" s="385"/>
      <c r="BY94" s="385"/>
      <c r="BZ94" s="385"/>
      <c r="CA94" s="385"/>
      <c r="CB94" s="385"/>
      <c r="CC94" s="385"/>
    </row>
    <row r="95" spans="1:81" ht="16.5" customHeight="1">
      <c r="A95" s="1681"/>
      <c r="B95" s="1646"/>
      <c r="C95" s="1685"/>
      <c r="D95" s="1685"/>
      <c r="E95" s="1685"/>
      <c r="F95" s="1685"/>
      <c r="G95" s="1685"/>
      <c r="H95" s="1674"/>
      <c r="I95" s="1677"/>
      <c r="J95" s="394" t="s">
        <v>588</v>
      </c>
      <c r="K95" s="395" t="s">
        <v>573</v>
      </c>
      <c r="L95" s="395" t="s">
        <v>579</v>
      </c>
      <c r="M95" s="395" t="s">
        <v>580</v>
      </c>
      <c r="N95" s="396">
        <v>35</v>
      </c>
      <c r="O95" s="410" t="s">
        <v>657</v>
      </c>
      <c r="P95" s="390" t="s">
        <v>590</v>
      </c>
      <c r="Q95" s="390" t="s">
        <v>579</v>
      </c>
      <c r="R95" s="390" t="s">
        <v>580</v>
      </c>
      <c r="S95" s="393">
        <v>70</v>
      </c>
      <c r="T95" s="1448" t="s">
        <v>657</v>
      </c>
      <c r="U95" s="1517" t="s">
        <v>590</v>
      </c>
      <c r="V95" s="1517" t="s">
        <v>579</v>
      </c>
      <c r="W95" s="1517" t="s">
        <v>580</v>
      </c>
      <c r="X95" s="1518">
        <v>70</v>
      </c>
      <c r="Y95" s="1508" t="s">
        <v>699</v>
      </c>
      <c r="Z95" s="1449" t="s">
        <v>573</v>
      </c>
      <c r="AA95" s="1449" t="s">
        <v>730</v>
      </c>
      <c r="AB95" s="1449" t="s">
        <v>731</v>
      </c>
      <c r="AC95" s="1495">
        <v>70</v>
      </c>
      <c r="AD95" s="420"/>
      <c r="AE95" s="924"/>
      <c r="AF95" s="924"/>
      <c r="AG95" s="924"/>
      <c r="AH95" s="714"/>
      <c r="AI95" s="1769"/>
      <c r="AJ95" s="429"/>
      <c r="AK95" s="430"/>
      <c r="AL95" s="430"/>
      <c r="AM95" s="430"/>
      <c r="AN95" s="431"/>
      <c r="AO95" s="1307"/>
      <c r="AP95" s="1270"/>
      <c r="AQ95" s="1270"/>
      <c r="AR95" s="1270"/>
      <c r="AS95" s="1271"/>
      <c r="AT95" s="1269"/>
      <c r="AU95" s="1270"/>
      <c r="AV95" s="1270"/>
      <c r="AW95" s="1270"/>
      <c r="AX95" s="1271"/>
      <c r="AY95" s="1262"/>
      <c r="AZ95" s="1308"/>
      <c r="BA95" s="1263"/>
      <c r="BB95" s="1263"/>
      <c r="BC95" s="1309"/>
      <c r="BD95" s="628"/>
      <c r="BE95" s="558"/>
      <c r="BF95" s="626"/>
      <c r="BG95" s="626"/>
      <c r="BH95" s="630"/>
      <c r="BI95" s="1677"/>
      <c r="BJ95" s="385"/>
      <c r="BK95" s="385"/>
      <c r="BL95" s="385"/>
      <c r="BM95" s="385"/>
      <c r="BN95" s="385"/>
      <c r="BO95" s="385"/>
      <c r="BP95" s="385"/>
      <c r="BQ95" s="385"/>
      <c r="BR95" s="385"/>
      <c r="BS95" s="385"/>
      <c r="BT95" s="385"/>
      <c r="BU95" s="385"/>
      <c r="BV95" s="385"/>
      <c r="BW95" s="385"/>
      <c r="BX95" s="385"/>
      <c r="BY95" s="385"/>
      <c r="BZ95" s="385"/>
      <c r="CA95" s="385"/>
      <c r="CB95" s="385"/>
      <c r="CC95" s="385"/>
    </row>
    <row r="96" spans="1:81" ht="16.5" customHeight="1" thickBot="1">
      <c r="A96" s="1682"/>
      <c r="B96" s="1683"/>
      <c r="C96" s="1653"/>
      <c r="D96" s="1653"/>
      <c r="E96" s="1653"/>
      <c r="F96" s="1653"/>
      <c r="G96" s="1653"/>
      <c r="H96" s="1675"/>
      <c r="I96" s="1678"/>
      <c r="J96" s="424"/>
      <c r="K96" s="425"/>
      <c r="L96" s="425"/>
      <c r="M96" s="425"/>
      <c r="N96" s="426"/>
      <c r="O96" s="424"/>
      <c r="P96" s="425"/>
      <c r="Q96" s="425"/>
      <c r="R96" s="425"/>
      <c r="S96" s="426"/>
      <c r="T96" s="1519"/>
      <c r="U96" s="1520"/>
      <c r="V96" s="1521"/>
      <c r="W96" s="1521"/>
      <c r="X96" s="1522"/>
      <c r="Y96" s="1316"/>
      <c r="Z96" s="1317"/>
      <c r="AA96" s="1317"/>
      <c r="AB96" s="1317"/>
      <c r="AC96" s="1318"/>
      <c r="AD96" s="290"/>
      <c r="AE96" s="404"/>
      <c r="AF96" s="404"/>
      <c r="AG96" s="404"/>
      <c r="AH96" s="405"/>
      <c r="AI96" s="1792"/>
      <c r="AJ96" s="571"/>
      <c r="AK96" s="569"/>
      <c r="AL96" s="569"/>
      <c r="AM96" s="569"/>
      <c r="AN96" s="570"/>
      <c r="AO96" s="1310"/>
      <c r="AP96" s="1311"/>
      <c r="AQ96" s="1311"/>
      <c r="AR96" s="1311"/>
      <c r="AS96" s="1312"/>
      <c r="AT96" s="1313"/>
      <c r="AU96" s="1314"/>
      <c r="AV96" s="1314"/>
      <c r="AW96" s="1314"/>
      <c r="AX96" s="1315"/>
      <c r="AY96" s="1316"/>
      <c r="AZ96" s="1317"/>
      <c r="BA96" s="1317"/>
      <c r="BB96" s="1317"/>
      <c r="BC96" s="1318"/>
      <c r="BD96" s="424"/>
      <c r="BE96" s="425"/>
      <c r="BF96" s="425"/>
      <c r="BG96" s="425"/>
      <c r="BH96" s="426"/>
      <c r="BI96" s="1678"/>
      <c r="BJ96" s="385"/>
      <c r="BK96" s="385"/>
      <c r="BL96" s="385"/>
      <c r="BM96" s="385"/>
      <c r="BN96" s="385"/>
      <c r="BO96" s="385"/>
      <c r="BP96" s="385"/>
      <c r="BQ96" s="385"/>
      <c r="BR96" s="385"/>
      <c r="BS96" s="385"/>
      <c r="BT96" s="385"/>
      <c r="BU96" s="385"/>
      <c r="BV96" s="385"/>
      <c r="BW96" s="385"/>
      <c r="BX96" s="385"/>
      <c r="BY96" s="385"/>
      <c r="BZ96" s="385"/>
      <c r="CA96" s="385"/>
      <c r="CB96" s="385"/>
      <c r="CC96" s="385"/>
    </row>
    <row r="97" spans="1:81" ht="16.5" customHeight="1">
      <c r="A97" s="1680">
        <v>32</v>
      </c>
      <c r="B97" s="1645" t="s">
        <v>91</v>
      </c>
      <c r="C97" s="1684" t="s">
        <v>792</v>
      </c>
      <c r="D97" s="1684"/>
      <c r="E97" s="1684">
        <v>1</v>
      </c>
      <c r="F97" s="1688">
        <f>SUM(N97:N99,S97:S99,AH97:AH99,AN97:AN99,AS97:AS99,AX97:AX99,BH97:BH99,X97:X99,AC97:AC99,BC97:BC99)</f>
        <v>655</v>
      </c>
      <c r="G97" s="1689">
        <f>SUM( H206/ E201)*E97</f>
        <v>662.98507462686564</v>
      </c>
      <c r="H97" s="1673">
        <f>F97-G97</f>
        <v>-7.9850746268656394</v>
      </c>
      <c r="I97" s="1676" t="s">
        <v>793</v>
      </c>
      <c r="J97" s="435" t="s">
        <v>794</v>
      </c>
      <c r="K97" s="404" t="s">
        <v>795</v>
      </c>
      <c r="L97" s="404" t="s">
        <v>691</v>
      </c>
      <c r="M97" s="404">
        <v>507</v>
      </c>
      <c r="N97" s="493">
        <v>90</v>
      </c>
      <c r="O97" s="429" t="s">
        <v>794</v>
      </c>
      <c r="P97" s="430" t="s">
        <v>996</v>
      </c>
      <c r="Q97" s="430" t="s">
        <v>520</v>
      </c>
      <c r="R97" s="430" t="s">
        <v>640</v>
      </c>
      <c r="S97" s="431">
        <v>90</v>
      </c>
      <c r="T97" s="1307" t="s">
        <v>594</v>
      </c>
      <c r="U97" s="1314" t="s">
        <v>975</v>
      </c>
      <c r="V97" s="1293" t="s">
        <v>620</v>
      </c>
      <c r="W97" s="1293">
        <v>602</v>
      </c>
      <c r="X97" s="1294">
        <v>75</v>
      </c>
      <c r="Y97" s="1281"/>
      <c r="Z97" s="1282"/>
      <c r="AA97" s="1282"/>
      <c r="AB97" s="1282"/>
      <c r="AC97" s="1283"/>
      <c r="AD97" s="435"/>
      <c r="AE97" s="486"/>
      <c r="AF97" s="445"/>
      <c r="AG97" s="445"/>
      <c r="AH97" s="446"/>
      <c r="AI97" s="1679" t="s">
        <v>792</v>
      </c>
      <c r="AJ97" s="435" t="s">
        <v>621</v>
      </c>
      <c r="AK97" s="445" t="s">
        <v>983</v>
      </c>
      <c r="AL97" s="445" t="s">
        <v>662</v>
      </c>
      <c r="AM97" s="445">
        <v>403</v>
      </c>
      <c r="AN97" s="446">
        <v>45</v>
      </c>
      <c r="AO97" s="1255" t="s">
        <v>724</v>
      </c>
      <c r="AP97" s="1256" t="s">
        <v>997</v>
      </c>
      <c r="AQ97" s="1256" t="s">
        <v>518</v>
      </c>
      <c r="AR97" s="1256" t="s">
        <v>30</v>
      </c>
      <c r="AS97" s="1257">
        <v>25</v>
      </c>
      <c r="AT97" s="1319" t="s">
        <v>650</v>
      </c>
      <c r="AU97" s="1302" t="s">
        <v>998</v>
      </c>
      <c r="AV97" s="1302" t="s">
        <v>519</v>
      </c>
      <c r="AW97" s="1302">
        <v>502</v>
      </c>
      <c r="AX97" s="1303">
        <v>135</v>
      </c>
      <c r="AY97" s="1322" t="s">
        <v>797</v>
      </c>
      <c r="AZ97" s="1314" t="s">
        <v>798</v>
      </c>
      <c r="BA97" s="1323" t="s">
        <v>517</v>
      </c>
      <c r="BB97" s="1323" t="s">
        <v>30</v>
      </c>
      <c r="BC97" s="1324">
        <v>50</v>
      </c>
      <c r="BD97" s="518" t="s">
        <v>697</v>
      </c>
      <c r="BE97" s="441" t="s">
        <v>990</v>
      </c>
      <c r="BF97" s="441" t="s">
        <v>645</v>
      </c>
      <c r="BG97" s="441">
        <v>404</v>
      </c>
      <c r="BH97" s="442">
        <v>100</v>
      </c>
      <c r="BI97" s="1712" t="s">
        <v>796</v>
      </c>
      <c r="BJ97" s="385"/>
      <c r="BK97" s="385"/>
      <c r="BL97" s="385"/>
      <c r="BM97" s="385"/>
      <c r="BN97" s="385"/>
      <c r="BO97" s="385"/>
      <c r="BP97" s="385"/>
      <c r="BQ97" s="385"/>
      <c r="BR97" s="385"/>
      <c r="BS97" s="385"/>
      <c r="BT97" s="385"/>
      <c r="BU97" s="385"/>
      <c r="BV97" s="385"/>
      <c r="BW97" s="385"/>
      <c r="BX97" s="385"/>
      <c r="BY97" s="385"/>
      <c r="BZ97" s="385"/>
      <c r="CA97" s="385"/>
      <c r="CB97" s="385"/>
      <c r="CC97" s="385"/>
    </row>
    <row r="98" spans="1:81" ht="16.5" customHeight="1">
      <c r="A98" s="1681"/>
      <c r="B98" s="1646"/>
      <c r="C98" s="1685"/>
      <c r="D98" s="1685"/>
      <c r="E98" s="1685"/>
      <c r="F98" s="1685"/>
      <c r="G98" s="1685"/>
      <c r="H98" s="1674"/>
      <c r="I98" s="1677"/>
      <c r="J98" s="557"/>
      <c r="K98" s="554"/>
      <c r="L98" s="554"/>
      <c r="M98" s="554"/>
      <c r="N98" s="765"/>
      <c r="O98" s="517"/>
      <c r="P98" s="580"/>
      <c r="Q98" s="441"/>
      <c r="R98" s="441"/>
      <c r="S98" s="442"/>
      <c r="T98" s="1307"/>
      <c r="U98" s="1427"/>
      <c r="V98" s="1427"/>
      <c r="W98" s="1427"/>
      <c r="X98" s="1428"/>
      <c r="Y98" s="1313"/>
      <c r="Z98" s="1314"/>
      <c r="AA98" s="1314"/>
      <c r="AB98" s="1314"/>
      <c r="AC98" s="1315"/>
      <c r="AD98" s="520"/>
      <c r="AE98" s="430"/>
      <c r="AF98" s="430"/>
      <c r="AG98" s="430"/>
      <c r="AH98" s="405"/>
      <c r="AI98" s="1769"/>
      <c r="AJ98" s="555" t="s">
        <v>655</v>
      </c>
      <c r="AK98" s="555" t="s">
        <v>972</v>
      </c>
      <c r="AL98" s="555" t="s">
        <v>662</v>
      </c>
      <c r="AM98" s="582">
        <v>403</v>
      </c>
      <c r="AN98" s="583">
        <v>45</v>
      </c>
      <c r="AO98" s="1287"/>
      <c r="AP98" s="1320"/>
      <c r="AQ98" s="1321"/>
      <c r="AR98" s="1321"/>
      <c r="AS98" s="1291"/>
      <c r="AT98" s="1269"/>
      <c r="AU98" s="1270"/>
      <c r="AV98" s="1270"/>
      <c r="AW98" s="1270"/>
      <c r="AX98" s="1271"/>
      <c r="AY98" s="1322"/>
      <c r="AZ98" s="1314"/>
      <c r="BA98" s="1323"/>
      <c r="BB98" s="1323"/>
      <c r="BC98" s="1324"/>
      <c r="BD98" s="614"/>
      <c r="BE98" s="404"/>
      <c r="BF98" s="441"/>
      <c r="BG98" s="441"/>
      <c r="BH98" s="405"/>
      <c r="BI98" s="1677"/>
      <c r="BJ98" s="385"/>
      <c r="BK98" s="385"/>
      <c r="BL98" s="385"/>
      <c r="BM98" s="385"/>
      <c r="BN98" s="385"/>
      <c r="BO98" s="385"/>
      <c r="BP98" s="385"/>
      <c r="BQ98" s="385"/>
      <c r="BR98" s="385"/>
      <c r="BS98" s="385"/>
      <c r="BT98" s="385"/>
      <c r="BU98" s="385"/>
      <c r="BV98" s="385"/>
      <c r="BW98" s="385"/>
      <c r="BX98" s="385"/>
      <c r="BY98" s="385"/>
      <c r="BZ98" s="385"/>
      <c r="CA98" s="385"/>
      <c r="CB98" s="385"/>
      <c r="CC98" s="385"/>
    </row>
    <row r="99" spans="1:81" ht="14.25" customHeight="1">
      <c r="A99" s="1682"/>
      <c r="B99" s="1683"/>
      <c r="C99" s="1653"/>
      <c r="D99" s="1653"/>
      <c r="E99" s="1653"/>
      <c r="F99" s="1653"/>
      <c r="G99" s="1653"/>
      <c r="H99" s="1675"/>
      <c r="I99" s="1678"/>
      <c r="J99" s="529"/>
      <c r="K99" s="425"/>
      <c r="L99" s="425"/>
      <c r="M99" s="425"/>
      <c r="N99" s="426"/>
      <c r="O99" s="473"/>
      <c r="P99" s="474"/>
      <c r="Q99" s="474"/>
      <c r="R99" s="474"/>
      <c r="S99" s="498"/>
      <c r="T99" s="1505"/>
      <c r="U99" s="1523"/>
      <c r="V99" s="1523"/>
      <c r="W99" s="1523"/>
      <c r="X99" s="1338"/>
      <c r="Y99" s="1505"/>
      <c r="Z99" s="1317"/>
      <c r="AA99" s="1317"/>
      <c r="AB99" s="1317"/>
      <c r="AC99" s="1318"/>
      <c r="AD99" s="529"/>
      <c r="AE99" s="425"/>
      <c r="AF99" s="425"/>
      <c r="AG99" s="425"/>
      <c r="AH99" s="426"/>
      <c r="AI99" s="1770"/>
      <c r="AJ99" s="530"/>
      <c r="AK99" s="607"/>
      <c r="AL99" s="170"/>
      <c r="AM99" s="607"/>
      <c r="AN99" s="608"/>
      <c r="AO99" s="1310"/>
      <c r="AP99" s="1311"/>
      <c r="AQ99" s="1311"/>
      <c r="AR99" s="1311"/>
      <c r="AS99" s="1312"/>
      <c r="AT99" s="1316"/>
      <c r="AU99" s="1317"/>
      <c r="AV99" s="1317"/>
      <c r="AW99" s="1317"/>
      <c r="AX99" s="1318"/>
      <c r="AY99" s="1322"/>
      <c r="AZ99" s="1314"/>
      <c r="BA99" s="1323"/>
      <c r="BB99" s="1323"/>
      <c r="BC99" s="1324"/>
      <c r="BD99" s="774"/>
      <c r="BE99" s="500"/>
      <c r="BF99" s="500"/>
      <c r="BG99" s="500"/>
      <c r="BH99" s="942"/>
      <c r="BI99" s="1678"/>
      <c r="BJ99" s="385"/>
      <c r="BK99" s="385"/>
      <c r="BL99" s="385"/>
      <c r="BM99" s="385"/>
      <c r="BN99" s="385"/>
      <c r="BO99" s="385"/>
      <c r="BP99" s="385"/>
      <c r="BQ99" s="385"/>
      <c r="BR99" s="385"/>
      <c r="BS99" s="385"/>
      <c r="BT99" s="385"/>
      <c r="BU99" s="385"/>
      <c r="BV99" s="385"/>
      <c r="BW99" s="385"/>
      <c r="BX99" s="385"/>
      <c r="BY99" s="385"/>
      <c r="BZ99" s="385"/>
      <c r="CA99" s="385"/>
      <c r="CB99" s="385"/>
      <c r="CC99" s="385"/>
    </row>
    <row r="100" spans="1:81" ht="16.5" customHeight="1">
      <c r="A100" s="1680">
        <v>33</v>
      </c>
      <c r="B100" s="1645" t="s">
        <v>93</v>
      </c>
      <c r="C100" s="1684" t="s">
        <v>799</v>
      </c>
      <c r="D100" s="1684"/>
      <c r="E100" s="1684">
        <v>1</v>
      </c>
      <c r="F100" s="1688">
        <f>SUM(N100:N102,S100:S102,AH100:AH102,AN100:AN102,AS100:AS102,AX100:AX102,BH100:BH102,X100:X102,AC100:AC102,BC100:BC102)</f>
        <v>655</v>
      </c>
      <c r="G100" s="1689">
        <f>SUM( H206/ E201)*E100</f>
        <v>662.98507462686564</v>
      </c>
      <c r="H100" s="1673">
        <f>F100-G100</f>
        <v>-7.9850746268656394</v>
      </c>
      <c r="I100" s="1676" t="s">
        <v>800</v>
      </c>
      <c r="J100" s="948" t="s">
        <v>589</v>
      </c>
      <c r="K100" s="734" t="s">
        <v>626</v>
      </c>
      <c r="L100" s="734" t="s">
        <v>645</v>
      </c>
      <c r="M100" s="734">
        <v>404</v>
      </c>
      <c r="N100" s="738">
        <v>70</v>
      </c>
      <c r="O100" s="443" t="s">
        <v>657</v>
      </c>
      <c r="P100" s="439" t="s">
        <v>626</v>
      </c>
      <c r="Q100" s="439" t="s">
        <v>694</v>
      </c>
      <c r="R100" s="439">
        <v>108</v>
      </c>
      <c r="S100" s="440">
        <v>70</v>
      </c>
      <c r="T100" s="1500" t="s">
        <v>699</v>
      </c>
      <c r="U100" s="1494" t="s">
        <v>626</v>
      </c>
      <c r="V100" s="1494" t="s">
        <v>694</v>
      </c>
      <c r="W100" s="1494">
        <v>108</v>
      </c>
      <c r="X100" s="1513">
        <v>70</v>
      </c>
      <c r="Y100" s="1281" t="s">
        <v>614</v>
      </c>
      <c r="Z100" s="1282" t="s">
        <v>456</v>
      </c>
      <c r="AA100" s="1282" t="s">
        <v>596</v>
      </c>
      <c r="AB100" s="1282">
        <v>603</v>
      </c>
      <c r="AC100" s="1283">
        <v>75</v>
      </c>
      <c r="AD100" s="443"/>
      <c r="AE100" s="439"/>
      <c r="AF100" s="439"/>
      <c r="AG100" s="439"/>
      <c r="AH100" s="440"/>
      <c r="AI100" s="1679" t="s">
        <v>799</v>
      </c>
      <c r="AJ100" s="398" t="s">
        <v>678</v>
      </c>
      <c r="AK100" s="399" t="s">
        <v>801</v>
      </c>
      <c r="AL100" s="399" t="s">
        <v>620</v>
      </c>
      <c r="AM100" s="399">
        <v>602</v>
      </c>
      <c r="AN100" s="400">
        <v>90</v>
      </c>
      <c r="AO100" s="1325"/>
      <c r="AP100" s="1326"/>
      <c r="AQ100" s="1326"/>
      <c r="AR100" s="1326"/>
      <c r="AS100" s="1327"/>
      <c r="AT100" s="1328" t="s">
        <v>802</v>
      </c>
      <c r="AU100" s="1270" t="s">
        <v>999</v>
      </c>
      <c r="AV100" s="1270" t="s">
        <v>516</v>
      </c>
      <c r="AW100" s="1314" t="s">
        <v>640</v>
      </c>
      <c r="AX100" s="1329">
        <v>55</v>
      </c>
      <c r="AY100" s="1330" t="s">
        <v>627</v>
      </c>
      <c r="AZ100" s="1282" t="s">
        <v>628</v>
      </c>
      <c r="BA100" s="1331" t="s">
        <v>517</v>
      </c>
      <c r="BB100" s="1331"/>
      <c r="BC100" s="1332">
        <v>55</v>
      </c>
      <c r="BD100" s="518" t="s">
        <v>697</v>
      </c>
      <c r="BE100" s="441" t="s">
        <v>990</v>
      </c>
      <c r="BF100" s="441" t="s">
        <v>618</v>
      </c>
      <c r="BG100" s="441">
        <v>405</v>
      </c>
      <c r="BH100" s="442">
        <v>100</v>
      </c>
      <c r="BI100" s="1712" t="s">
        <v>803</v>
      </c>
      <c r="BJ100" s="385"/>
      <c r="BK100" s="385"/>
      <c r="BL100" s="385"/>
      <c r="BM100" s="385"/>
      <c r="BN100" s="385"/>
      <c r="BO100" s="385"/>
      <c r="BP100" s="385"/>
      <c r="BQ100" s="385"/>
      <c r="BR100" s="385"/>
      <c r="BS100" s="385"/>
      <c r="BT100" s="385"/>
      <c r="BU100" s="385"/>
      <c r="BV100" s="385"/>
      <c r="BW100" s="385"/>
      <c r="BX100" s="385"/>
      <c r="BY100" s="385"/>
      <c r="BZ100" s="385"/>
      <c r="CA100" s="385"/>
      <c r="CB100" s="385"/>
      <c r="CC100" s="385"/>
    </row>
    <row r="101" spans="1:81" ht="16.5" customHeight="1">
      <c r="A101" s="1681"/>
      <c r="B101" s="1646"/>
      <c r="C101" s="1685"/>
      <c r="D101" s="1685"/>
      <c r="E101" s="1685"/>
      <c r="F101" s="1685"/>
      <c r="G101" s="1685"/>
      <c r="H101" s="1674"/>
      <c r="I101" s="1677"/>
      <c r="J101" s="137"/>
      <c r="K101" s="525"/>
      <c r="L101" s="525"/>
      <c r="M101" s="525"/>
      <c r="N101" s="528"/>
      <c r="O101" s="950"/>
      <c r="P101" s="931"/>
      <c r="Q101" s="931"/>
      <c r="R101" s="931"/>
      <c r="S101" s="932"/>
      <c r="T101" s="1500"/>
      <c r="U101" s="1494"/>
      <c r="V101" s="1494"/>
      <c r="W101" s="1494"/>
      <c r="X101" s="1524"/>
      <c r="Y101" s="1500" t="s">
        <v>589</v>
      </c>
      <c r="Z101" s="1484" t="s">
        <v>626</v>
      </c>
      <c r="AA101" s="1484" t="s">
        <v>645</v>
      </c>
      <c r="AB101" s="1484">
        <v>404</v>
      </c>
      <c r="AC101" s="1485">
        <v>70</v>
      </c>
      <c r="AD101" s="455"/>
      <c r="AE101" s="481"/>
      <c r="AF101" s="481"/>
      <c r="AG101" s="481"/>
      <c r="AH101" s="951"/>
      <c r="AI101" s="1769"/>
      <c r="AJ101" s="290"/>
      <c r="AK101" s="404"/>
      <c r="AL101" s="404"/>
      <c r="AM101" s="404"/>
      <c r="AN101" s="405"/>
      <c r="AO101" s="448"/>
      <c r="AP101" s="449"/>
      <c r="AQ101" s="449"/>
      <c r="AR101" s="449"/>
      <c r="AS101" s="585"/>
      <c r="AT101" s="557"/>
      <c r="AU101" s="554"/>
      <c r="AV101" s="449"/>
      <c r="AW101" s="449"/>
      <c r="AX101" s="765"/>
      <c r="AY101" s="101"/>
      <c r="AZ101" s="527"/>
      <c r="BA101" s="430"/>
      <c r="BB101" s="430"/>
      <c r="BC101" s="431"/>
      <c r="BD101" s="614"/>
      <c r="BE101" s="404"/>
      <c r="BF101" s="441"/>
      <c r="BG101" s="441"/>
      <c r="BH101" s="405"/>
      <c r="BI101" s="1677"/>
      <c r="BJ101" s="385"/>
      <c r="BK101" s="385"/>
      <c r="BL101" s="385"/>
      <c r="BM101" s="385"/>
      <c r="BN101" s="385"/>
      <c r="BO101" s="385"/>
      <c r="BP101" s="385"/>
      <c r="BQ101" s="385"/>
      <c r="BR101" s="385"/>
      <c r="BS101" s="385"/>
      <c r="BT101" s="385"/>
      <c r="BU101" s="385"/>
      <c r="BV101" s="385"/>
      <c r="BW101" s="385"/>
      <c r="BX101" s="385"/>
      <c r="BY101" s="385"/>
      <c r="BZ101" s="385"/>
      <c r="CA101" s="385"/>
      <c r="CB101" s="385"/>
      <c r="CC101" s="385"/>
    </row>
    <row r="102" spans="1:81" ht="16.5" customHeight="1">
      <c r="A102" s="1682"/>
      <c r="B102" s="1683"/>
      <c r="C102" s="1653"/>
      <c r="D102" s="1653"/>
      <c r="E102" s="1653"/>
      <c r="F102" s="1653"/>
      <c r="G102" s="1653"/>
      <c r="H102" s="1675"/>
      <c r="I102" s="1678"/>
      <c r="J102" s="948"/>
      <c r="K102" s="734"/>
      <c r="L102" s="734"/>
      <c r="M102" s="734"/>
      <c r="N102" s="738"/>
      <c r="O102" s="752"/>
      <c r="P102" s="947"/>
      <c r="Q102" s="947"/>
      <c r="R102" s="947"/>
      <c r="S102" s="649"/>
      <c r="T102" s="1525"/>
      <c r="U102" s="1382"/>
      <c r="V102" s="1382"/>
      <c r="W102" s="1382"/>
      <c r="X102" s="1383"/>
      <c r="Y102" s="1526"/>
      <c r="Z102" s="1527"/>
      <c r="AA102" s="1527"/>
      <c r="AB102" s="1527"/>
      <c r="AC102" s="1528"/>
      <c r="AD102" s="948"/>
      <c r="AE102" s="734"/>
      <c r="AF102" s="734"/>
      <c r="AG102" s="734"/>
      <c r="AH102" s="738"/>
      <c r="AI102" s="1770"/>
      <c r="AJ102" s="535"/>
      <c r="AK102" s="553"/>
      <c r="AL102" s="954"/>
      <c r="AM102" s="954"/>
      <c r="AN102" s="573"/>
      <c r="AO102" s="424"/>
      <c r="AP102" s="425"/>
      <c r="AQ102" s="425"/>
      <c r="AR102" s="425"/>
      <c r="AS102" s="426"/>
      <c r="AT102" s="432"/>
      <c r="AU102" s="433"/>
      <c r="AV102" s="433"/>
      <c r="AW102" s="433"/>
      <c r="AX102" s="641"/>
      <c r="AY102" s="105"/>
      <c r="AZ102" s="474"/>
      <c r="BA102" s="474"/>
      <c r="BB102" s="474"/>
      <c r="BC102" s="619"/>
      <c r="BD102" s="529"/>
      <c r="BE102" s="425"/>
      <c r="BF102" s="425"/>
      <c r="BG102" s="425"/>
      <c r="BH102" s="532"/>
      <c r="BI102" s="1678"/>
      <c r="BJ102" s="385"/>
      <c r="BK102" s="385"/>
      <c r="BL102" s="385"/>
      <c r="BM102" s="385"/>
      <c r="BN102" s="385"/>
      <c r="BO102" s="385"/>
      <c r="BP102" s="385"/>
      <c r="BQ102" s="385"/>
      <c r="BR102" s="385"/>
      <c r="BS102" s="385"/>
      <c r="BT102" s="385"/>
      <c r="BU102" s="385"/>
      <c r="BV102" s="385"/>
      <c r="BW102" s="385"/>
      <c r="BX102" s="385"/>
      <c r="BY102" s="385"/>
      <c r="BZ102" s="385"/>
      <c r="CA102" s="385"/>
      <c r="CB102" s="385"/>
      <c r="CC102" s="385"/>
    </row>
    <row r="103" spans="1:81" ht="16.5" customHeight="1">
      <c r="A103" s="1680">
        <v>34</v>
      </c>
      <c r="B103" s="1645" t="s">
        <v>550</v>
      </c>
      <c r="C103" s="1684" t="s">
        <v>804</v>
      </c>
      <c r="D103" s="1684"/>
      <c r="E103" s="1686">
        <v>0.5</v>
      </c>
      <c r="F103" s="1688">
        <f>SUM(N103:N105,S103:S105,AH103:AH105,AN103:AN105,AS103:AS105,AX103:AX105,BH103:BH105,X103:X105,AC103:AC105,BC103:BC105)</f>
        <v>350</v>
      </c>
      <c r="G103" s="1689">
        <f>SUM( H206/ E201)*E103</f>
        <v>331.49253731343282</v>
      </c>
      <c r="H103" s="1673">
        <f>F103-G103</f>
        <v>18.50746268656718</v>
      </c>
      <c r="I103" s="1676" t="s">
        <v>805</v>
      </c>
      <c r="J103" s="386" t="s">
        <v>689</v>
      </c>
      <c r="K103" s="955" t="s">
        <v>806</v>
      </c>
      <c r="L103" s="955" t="s">
        <v>633</v>
      </c>
      <c r="M103" s="387">
        <v>308</v>
      </c>
      <c r="N103" s="956">
        <v>35</v>
      </c>
      <c r="O103" s="438" t="s">
        <v>581</v>
      </c>
      <c r="P103" s="439" t="s">
        <v>683</v>
      </c>
      <c r="Q103" s="439" t="s">
        <v>645</v>
      </c>
      <c r="R103" s="439">
        <v>404</v>
      </c>
      <c r="S103" s="440">
        <v>35</v>
      </c>
      <c r="T103" s="1508" t="s">
        <v>631</v>
      </c>
      <c r="U103" s="1480" t="s">
        <v>683</v>
      </c>
      <c r="V103" s="1480" t="s">
        <v>645</v>
      </c>
      <c r="W103" s="1480">
        <v>404</v>
      </c>
      <c r="X103" s="1490">
        <v>35</v>
      </c>
      <c r="Y103" s="1501" t="s">
        <v>699</v>
      </c>
      <c r="Z103" s="1480" t="s">
        <v>683</v>
      </c>
      <c r="AA103" s="1480" t="s">
        <v>645</v>
      </c>
      <c r="AB103" s="1480">
        <v>404</v>
      </c>
      <c r="AC103" s="1490">
        <v>70</v>
      </c>
      <c r="AD103" s="438"/>
      <c r="AE103" s="439"/>
      <c r="AF103" s="439"/>
      <c r="AG103" s="439"/>
      <c r="AH103" s="440"/>
      <c r="AI103" s="1679" t="s">
        <v>804</v>
      </c>
      <c r="AJ103" s="435"/>
      <c r="AK103" s="513"/>
      <c r="AL103" s="445"/>
      <c r="AM103" s="445"/>
      <c r="AN103" s="446"/>
      <c r="AO103" s="757"/>
      <c r="AP103" s="408"/>
      <c r="AQ103" s="408"/>
      <c r="AR103" s="408"/>
      <c r="AS103" s="624"/>
      <c r="AT103" s="406"/>
      <c r="AU103" s="408"/>
      <c r="AV103" s="408"/>
      <c r="AW103" s="408"/>
      <c r="AX103" s="624"/>
      <c r="AY103" s="957"/>
      <c r="AZ103" s="959"/>
      <c r="BA103" s="958"/>
      <c r="BB103" s="959"/>
      <c r="BC103" s="960"/>
      <c r="BD103" s="547"/>
      <c r="BE103" s="546"/>
      <c r="BF103" s="961"/>
      <c r="BG103" s="399"/>
      <c r="BH103" s="437"/>
      <c r="BI103" s="1712" t="s">
        <v>807</v>
      </c>
      <c r="BJ103" s="385"/>
      <c r="BK103" s="385"/>
      <c r="BL103" s="385"/>
      <c r="BM103" s="385"/>
      <c r="BN103" s="385"/>
      <c r="BO103" s="385"/>
      <c r="BP103" s="385"/>
      <c r="BQ103" s="385"/>
      <c r="BR103" s="385"/>
      <c r="BS103" s="385"/>
      <c r="BT103" s="385"/>
      <c r="BU103" s="385"/>
      <c r="BV103" s="385"/>
      <c r="BW103" s="385"/>
      <c r="BX103" s="385"/>
      <c r="BY103" s="385"/>
      <c r="BZ103" s="385"/>
      <c r="CA103" s="385"/>
      <c r="CB103" s="385"/>
      <c r="CC103" s="385"/>
    </row>
    <row r="104" spans="1:81" ht="16.5" customHeight="1">
      <c r="A104" s="1681"/>
      <c r="B104" s="1646"/>
      <c r="C104" s="1685"/>
      <c r="D104" s="1685"/>
      <c r="E104" s="1685"/>
      <c r="F104" s="1685"/>
      <c r="G104" s="1685"/>
      <c r="H104" s="1674"/>
      <c r="I104" s="1677"/>
      <c r="J104" s="394" t="s">
        <v>699</v>
      </c>
      <c r="K104" s="962" t="s">
        <v>683</v>
      </c>
      <c r="L104" s="962" t="s">
        <v>645</v>
      </c>
      <c r="M104" s="395">
        <v>404</v>
      </c>
      <c r="N104" s="963">
        <v>70</v>
      </c>
      <c r="O104" s="394" t="s">
        <v>682</v>
      </c>
      <c r="P104" s="412" t="s">
        <v>806</v>
      </c>
      <c r="Q104" s="412" t="s">
        <v>659</v>
      </c>
      <c r="R104" s="964">
        <v>201</v>
      </c>
      <c r="S104" s="456">
        <v>35</v>
      </c>
      <c r="T104" s="1508" t="s">
        <v>684</v>
      </c>
      <c r="U104" s="1484" t="s">
        <v>806</v>
      </c>
      <c r="V104" s="1484" t="s">
        <v>601</v>
      </c>
      <c r="W104" s="1529">
        <v>306</v>
      </c>
      <c r="X104" s="1485">
        <v>35</v>
      </c>
      <c r="Y104" s="1508" t="s">
        <v>588</v>
      </c>
      <c r="Z104" s="1484" t="s">
        <v>806</v>
      </c>
      <c r="AA104" s="1484" t="s">
        <v>618</v>
      </c>
      <c r="AB104" s="1529">
        <v>405</v>
      </c>
      <c r="AC104" s="1485">
        <v>35</v>
      </c>
      <c r="AD104" s="394"/>
      <c r="AE104" s="962"/>
      <c r="AF104" s="962"/>
      <c r="AG104" s="395"/>
      <c r="AH104" s="963"/>
      <c r="AI104" s="1769"/>
      <c r="AJ104" s="557"/>
      <c r="AK104" s="554"/>
      <c r="AL104" s="554"/>
      <c r="AM104" s="169"/>
      <c r="AN104" s="585"/>
      <c r="AO104" s="448"/>
      <c r="AP104" s="417"/>
      <c r="AQ104" s="417"/>
      <c r="AR104" s="417"/>
      <c r="AS104" s="418"/>
      <c r="AT104" s="628"/>
      <c r="AU104" s="626"/>
      <c r="AV104" s="626"/>
      <c r="AW104" s="626"/>
      <c r="AX104" s="629"/>
      <c r="AY104" s="419"/>
      <c r="AZ104" s="417"/>
      <c r="BA104" s="417"/>
      <c r="BB104" s="417"/>
      <c r="BC104" s="585"/>
      <c r="BD104" s="581"/>
      <c r="BE104" s="459"/>
      <c r="BF104" s="748"/>
      <c r="BG104" s="430"/>
      <c r="BH104" s="586"/>
      <c r="BI104" s="1677"/>
      <c r="BJ104" s="385"/>
      <c r="BK104" s="385"/>
      <c r="BL104" s="385"/>
      <c r="BM104" s="385"/>
      <c r="BN104" s="385"/>
      <c r="BO104" s="385"/>
      <c r="BP104" s="385"/>
      <c r="BQ104" s="385"/>
      <c r="BR104" s="385"/>
      <c r="BS104" s="385"/>
      <c r="BT104" s="385"/>
      <c r="BU104" s="385"/>
      <c r="BV104" s="385"/>
      <c r="BW104" s="385"/>
      <c r="BX104" s="385"/>
      <c r="BY104" s="385"/>
      <c r="BZ104" s="385"/>
      <c r="CA104" s="385"/>
      <c r="CB104" s="385"/>
      <c r="CC104" s="385"/>
    </row>
    <row r="105" spans="1:81" ht="16.5" customHeight="1">
      <c r="A105" s="1682"/>
      <c r="B105" s="1683"/>
      <c r="C105" s="1653"/>
      <c r="D105" s="1653"/>
      <c r="E105" s="1653"/>
      <c r="F105" s="1653"/>
      <c r="G105" s="1653"/>
      <c r="H105" s="1675"/>
      <c r="I105" s="1678"/>
      <c r="J105" s="420"/>
      <c r="K105" s="390"/>
      <c r="L105" s="390"/>
      <c r="M105" s="397"/>
      <c r="N105" s="393"/>
      <c r="O105" s="420"/>
      <c r="P105" s="390"/>
      <c r="Q105" s="390"/>
      <c r="R105" s="397"/>
      <c r="S105" s="393"/>
      <c r="T105" s="1508"/>
      <c r="U105" s="1484"/>
      <c r="V105" s="1484"/>
      <c r="W105" s="1529"/>
      <c r="X105" s="1485"/>
      <c r="Y105" s="1381"/>
      <c r="Z105" s="1498"/>
      <c r="AA105" s="1498"/>
      <c r="AB105" s="1498"/>
      <c r="AC105" s="1499"/>
      <c r="AD105" s="965"/>
      <c r="AE105" s="740"/>
      <c r="AF105" s="740"/>
      <c r="AG105" s="740"/>
      <c r="AH105" s="663"/>
      <c r="AI105" s="1770"/>
      <c r="AJ105" s="424"/>
      <c r="AK105" s="425"/>
      <c r="AL105" s="425"/>
      <c r="AM105" s="425"/>
      <c r="AN105" s="426"/>
      <c r="AO105" s="424"/>
      <c r="AP105" s="425"/>
      <c r="AQ105" s="425"/>
      <c r="AR105" s="425"/>
      <c r="AS105" s="426"/>
      <c r="AT105" s="424"/>
      <c r="AU105" s="425"/>
      <c r="AV105" s="425"/>
      <c r="AW105" s="425"/>
      <c r="AX105" s="426"/>
      <c r="AY105" s="424"/>
      <c r="AZ105" s="425"/>
      <c r="BA105" s="425"/>
      <c r="BB105" s="425"/>
      <c r="BC105" s="532"/>
      <c r="BD105" s="424"/>
      <c r="BE105" s="425"/>
      <c r="BF105" s="425"/>
      <c r="BG105" s="425"/>
      <c r="BH105" s="532"/>
      <c r="BI105" s="1678"/>
      <c r="BJ105" s="385"/>
      <c r="BK105" s="385"/>
      <c r="BL105" s="385"/>
      <c r="BM105" s="385"/>
      <c r="BN105" s="385"/>
      <c r="BO105" s="385"/>
      <c r="BP105" s="385"/>
      <c r="BQ105" s="385"/>
      <c r="BR105" s="385"/>
      <c r="BS105" s="385"/>
      <c r="BT105" s="385"/>
      <c r="BU105" s="385"/>
      <c r="BV105" s="385"/>
      <c r="BW105" s="385"/>
      <c r="BX105" s="385"/>
      <c r="BY105" s="385"/>
      <c r="BZ105" s="385"/>
      <c r="CA105" s="385"/>
      <c r="CB105" s="385"/>
      <c r="CC105" s="385"/>
    </row>
    <row r="106" spans="1:81" ht="16.5" customHeight="1">
      <c r="A106" s="1727">
        <v>35</v>
      </c>
      <c r="B106" s="1728" t="s">
        <v>42</v>
      </c>
      <c r="C106" s="1729" t="s">
        <v>808</v>
      </c>
      <c r="D106" s="1729"/>
      <c r="E106" s="1729">
        <v>1</v>
      </c>
      <c r="F106" s="1730">
        <f>SUM(N106:N109,S106:S109,X106:X109,AC106:AC109,AH106:AH109,AN106:AN109,AS106:AS109,AX106:AX109,BC106:BC109,BH106:BH109)</f>
        <v>660</v>
      </c>
      <c r="G106" s="1731">
        <f>SUM( H206/ E201)*E106</f>
        <v>662.98507462686564</v>
      </c>
      <c r="H106" s="1673">
        <f>F106-G106</f>
        <v>-2.9850746268656394</v>
      </c>
      <c r="I106" s="1722" t="s">
        <v>809</v>
      </c>
      <c r="J106" s="438" t="s">
        <v>810</v>
      </c>
      <c r="K106" s="439" t="s">
        <v>683</v>
      </c>
      <c r="L106" s="439" t="s">
        <v>659</v>
      </c>
      <c r="M106" s="439">
        <v>201</v>
      </c>
      <c r="N106" s="440">
        <v>35</v>
      </c>
      <c r="O106" s="438" t="s">
        <v>588</v>
      </c>
      <c r="P106" s="439" t="s">
        <v>811</v>
      </c>
      <c r="Q106" s="439" t="s">
        <v>601</v>
      </c>
      <c r="R106" s="439">
        <v>306</v>
      </c>
      <c r="S106" s="440">
        <v>35</v>
      </c>
      <c r="T106" s="1478"/>
      <c r="U106" s="1479"/>
      <c r="V106" s="1480"/>
      <c r="W106" s="1480"/>
      <c r="X106" s="1286"/>
      <c r="Y106" s="1493" t="s">
        <v>572</v>
      </c>
      <c r="Z106" s="1530" t="s">
        <v>811</v>
      </c>
      <c r="AA106" s="1530" t="s">
        <v>601</v>
      </c>
      <c r="AB106" s="1530" t="s">
        <v>812</v>
      </c>
      <c r="AC106" s="1531">
        <v>70</v>
      </c>
      <c r="AD106" s="435" t="s">
        <v>746</v>
      </c>
      <c r="AE106" s="486" t="s">
        <v>747</v>
      </c>
      <c r="AF106" s="486" t="s">
        <v>606</v>
      </c>
      <c r="AG106" s="486">
        <v>607</v>
      </c>
      <c r="AH106" s="400">
        <v>40</v>
      </c>
      <c r="AI106" s="1725" t="s">
        <v>808</v>
      </c>
      <c r="AJ106" s="435"/>
      <c r="AK106" s="513"/>
      <c r="AL106" s="445"/>
      <c r="AM106" s="445"/>
      <c r="AN106" s="446"/>
      <c r="AO106" s="444" t="s">
        <v>604</v>
      </c>
      <c r="AP106" s="445" t="s">
        <v>615</v>
      </c>
      <c r="AQ106" s="445" t="s">
        <v>645</v>
      </c>
      <c r="AR106" s="445">
        <v>404</v>
      </c>
      <c r="AS106" s="446">
        <v>60</v>
      </c>
      <c r="AT106" s="444"/>
      <c r="AU106" s="445"/>
      <c r="AV106" s="966"/>
      <c r="AW106" s="445"/>
      <c r="AX106" s="446"/>
      <c r="AY106" s="548" t="s">
        <v>665</v>
      </c>
      <c r="AZ106" s="485" t="s">
        <v>1000</v>
      </c>
      <c r="BA106" s="485" t="s">
        <v>520</v>
      </c>
      <c r="BB106" s="485">
        <v>602</v>
      </c>
      <c r="BC106" s="451">
        <v>120</v>
      </c>
      <c r="BD106" s="612"/>
      <c r="BE106" s="430"/>
      <c r="BF106" s="430"/>
      <c r="BG106" s="430"/>
      <c r="BH106" s="586"/>
      <c r="BI106" s="1729" t="s">
        <v>813</v>
      </c>
      <c r="BJ106" s="385"/>
      <c r="BK106" s="385"/>
      <c r="BL106" s="385"/>
      <c r="BM106" s="385"/>
      <c r="BN106" s="385"/>
      <c r="BO106" s="385"/>
      <c r="BP106" s="385"/>
      <c r="BQ106" s="385"/>
      <c r="BR106" s="385"/>
      <c r="BS106" s="385"/>
      <c r="BT106" s="385"/>
      <c r="BU106" s="385"/>
      <c r="BV106" s="385"/>
      <c r="BW106" s="385"/>
      <c r="BX106" s="385"/>
      <c r="BY106" s="385"/>
      <c r="BZ106" s="385"/>
      <c r="CA106" s="385"/>
      <c r="CB106" s="385"/>
      <c r="CC106" s="385"/>
    </row>
    <row r="107" spans="1:81" ht="16.5" customHeight="1">
      <c r="A107" s="1681"/>
      <c r="B107" s="1646"/>
      <c r="C107" s="1685"/>
      <c r="D107" s="1685"/>
      <c r="E107" s="1685"/>
      <c r="F107" s="1685"/>
      <c r="G107" s="1685"/>
      <c r="H107" s="1674"/>
      <c r="I107" s="1723"/>
      <c r="J107" s="644"/>
      <c r="K107" s="411"/>
      <c r="L107" s="411"/>
      <c r="M107" s="411"/>
      <c r="N107" s="414"/>
      <c r="O107" s="644" t="s">
        <v>684</v>
      </c>
      <c r="P107" s="411" t="s">
        <v>683</v>
      </c>
      <c r="Q107" s="411" t="s">
        <v>659</v>
      </c>
      <c r="R107" s="411">
        <v>201</v>
      </c>
      <c r="S107" s="414">
        <v>35</v>
      </c>
      <c r="T107" s="1313"/>
      <c r="U107" s="1314"/>
      <c r="V107" s="1314"/>
      <c r="W107" s="1314"/>
      <c r="X107" s="1315"/>
      <c r="Y107" s="1441" t="s">
        <v>699</v>
      </c>
      <c r="Z107" s="1530" t="s">
        <v>683</v>
      </c>
      <c r="AA107" s="1530" t="s">
        <v>659</v>
      </c>
      <c r="AB107" s="1530">
        <v>201</v>
      </c>
      <c r="AC107" s="1531">
        <v>70</v>
      </c>
      <c r="AD107" s="429" t="s">
        <v>751</v>
      </c>
      <c r="AE107" s="430" t="s">
        <v>752</v>
      </c>
      <c r="AF107" s="430" t="s">
        <v>606</v>
      </c>
      <c r="AG107" s="430">
        <v>607</v>
      </c>
      <c r="AH107" s="451">
        <v>70</v>
      </c>
      <c r="AI107" s="1793"/>
      <c r="AJ107" s="290"/>
      <c r="AK107" s="103"/>
      <c r="AL107" s="404"/>
      <c r="AM107" s="404"/>
      <c r="AN107" s="405"/>
      <c r="AO107" s="290" t="s">
        <v>814</v>
      </c>
      <c r="AP107" s="404" t="s">
        <v>815</v>
      </c>
      <c r="AQ107" s="404" t="s">
        <v>645</v>
      </c>
      <c r="AR107" s="404">
        <v>404</v>
      </c>
      <c r="AS107" s="405">
        <v>60</v>
      </c>
      <c r="AT107" s="419"/>
      <c r="AU107" s="417"/>
      <c r="AV107" s="417"/>
      <c r="AW107" s="417"/>
      <c r="AX107" s="418"/>
      <c r="AY107" s="290"/>
      <c r="AZ107" s="404"/>
      <c r="BA107" s="404"/>
      <c r="BB107" s="404"/>
      <c r="BC107" s="405"/>
      <c r="BD107" s="290"/>
      <c r="BE107" s="404"/>
      <c r="BF107" s="404"/>
      <c r="BG107" s="404"/>
      <c r="BH107" s="528"/>
      <c r="BI107" s="1685"/>
      <c r="BJ107" s="385"/>
      <c r="BK107" s="385"/>
      <c r="BL107" s="385"/>
      <c r="BM107" s="385"/>
      <c r="BN107" s="385"/>
      <c r="BO107" s="385"/>
      <c r="BP107" s="385"/>
      <c r="BQ107" s="385"/>
      <c r="BR107" s="385"/>
      <c r="BS107" s="385"/>
      <c r="BT107" s="385"/>
      <c r="BU107" s="385"/>
      <c r="BV107" s="385"/>
      <c r="BW107" s="385"/>
      <c r="BX107" s="385"/>
      <c r="BY107" s="385"/>
      <c r="BZ107" s="385"/>
      <c r="CA107" s="385"/>
      <c r="CB107" s="385"/>
      <c r="CC107" s="385"/>
    </row>
    <row r="108" spans="1:81" ht="16.5" customHeight="1">
      <c r="A108" s="1681"/>
      <c r="B108" s="1646"/>
      <c r="C108" s="1685"/>
      <c r="D108" s="1685"/>
      <c r="E108" s="1685"/>
      <c r="F108" s="1685"/>
      <c r="G108" s="1685"/>
      <c r="H108" s="1674"/>
      <c r="I108" s="1723"/>
      <c r="J108" s="644"/>
      <c r="K108" s="411"/>
      <c r="L108" s="411"/>
      <c r="M108" s="411"/>
      <c r="N108" s="414"/>
      <c r="O108" s="644"/>
      <c r="P108" s="411"/>
      <c r="Q108" s="411"/>
      <c r="R108" s="411"/>
      <c r="S108" s="414"/>
      <c r="T108" s="1508"/>
      <c r="U108" s="1530"/>
      <c r="V108" s="1530"/>
      <c r="W108" s="1530"/>
      <c r="X108" s="1531"/>
      <c r="Y108" s="1532"/>
      <c r="Z108" s="1533"/>
      <c r="AA108" s="1533"/>
      <c r="AB108" s="1533"/>
      <c r="AC108" s="1534"/>
      <c r="AD108" s="967" t="s">
        <v>753</v>
      </c>
      <c r="AE108" s="527" t="s">
        <v>993</v>
      </c>
      <c r="AF108" s="404" t="s">
        <v>606</v>
      </c>
      <c r="AG108" s="404">
        <v>607</v>
      </c>
      <c r="AH108" s="586">
        <v>65</v>
      </c>
      <c r="AI108" s="1793"/>
      <c r="AJ108" s="968"/>
      <c r="AK108" s="969"/>
      <c r="AL108" s="672"/>
      <c r="AM108" s="672"/>
      <c r="AN108" s="970"/>
      <c r="AO108" s="971"/>
      <c r="AP108" s="972"/>
      <c r="AQ108" s="972"/>
      <c r="AR108" s="972"/>
      <c r="AS108" s="973"/>
      <c r="AT108" s="971"/>
      <c r="AU108" s="972"/>
      <c r="AV108" s="972"/>
      <c r="AW108" s="972"/>
      <c r="AX108" s="973"/>
      <c r="AY108" s="548"/>
      <c r="AZ108" s="485"/>
      <c r="BA108" s="485"/>
      <c r="BB108" s="485"/>
      <c r="BC108" s="451"/>
      <c r="BD108" s="427"/>
      <c r="BE108" s="972"/>
      <c r="BF108" s="974"/>
      <c r="BG108" s="972"/>
      <c r="BH108" s="973"/>
      <c r="BI108" s="1685"/>
      <c r="BJ108" s="385"/>
      <c r="BK108" s="385"/>
      <c r="BL108" s="385"/>
      <c r="BM108" s="385"/>
      <c r="BN108" s="385"/>
      <c r="BO108" s="385"/>
      <c r="BP108" s="385"/>
      <c r="BQ108" s="385"/>
      <c r="BR108" s="385"/>
      <c r="BS108" s="385"/>
      <c r="BT108" s="385"/>
      <c r="BU108" s="385"/>
      <c r="BV108" s="385"/>
      <c r="BW108" s="385"/>
      <c r="BX108" s="385"/>
      <c r="BY108" s="385"/>
      <c r="BZ108" s="385"/>
      <c r="CA108" s="385"/>
      <c r="CB108" s="385"/>
      <c r="CC108" s="385"/>
    </row>
    <row r="109" spans="1:81" ht="16.5" customHeight="1" thickBot="1">
      <c r="A109" s="1649"/>
      <c r="B109" s="1650"/>
      <c r="C109" s="1644"/>
      <c r="D109" s="1644"/>
      <c r="E109" s="1685"/>
      <c r="F109" s="1685"/>
      <c r="G109" s="1732"/>
      <c r="H109" s="1675"/>
      <c r="I109" s="1724"/>
      <c r="J109" s="636"/>
      <c r="K109" s="975"/>
      <c r="L109" s="975"/>
      <c r="M109" s="975"/>
      <c r="N109" s="976"/>
      <c r="O109" s="1127"/>
      <c r="P109" s="934"/>
      <c r="Q109" s="934"/>
      <c r="R109" s="934"/>
      <c r="S109" s="935"/>
      <c r="T109" s="1535"/>
      <c r="U109" s="1536"/>
      <c r="V109" s="1536"/>
      <c r="W109" s="1536"/>
      <c r="X109" s="1537"/>
      <c r="Y109" s="1538"/>
      <c r="Z109" s="1539"/>
      <c r="AA109" s="1539"/>
      <c r="AB109" s="1539"/>
      <c r="AC109" s="1540"/>
      <c r="AD109" s="978"/>
      <c r="AE109" s="390"/>
      <c r="AF109" s="390"/>
      <c r="AG109" s="390"/>
      <c r="AH109" s="979"/>
      <c r="AI109" s="1786"/>
      <c r="AJ109" s="424"/>
      <c r="AK109" s="425"/>
      <c r="AL109" s="425"/>
      <c r="AM109" s="425"/>
      <c r="AN109" s="426"/>
      <c r="AO109" s="424"/>
      <c r="AP109" s="425"/>
      <c r="AQ109" s="425"/>
      <c r="AR109" s="425"/>
      <c r="AS109" s="426"/>
      <c r="AT109" s="424"/>
      <c r="AU109" s="425"/>
      <c r="AV109" s="425"/>
      <c r="AW109" s="425"/>
      <c r="AX109" s="426"/>
      <c r="AY109" s="424"/>
      <c r="AZ109" s="425"/>
      <c r="BA109" s="749"/>
      <c r="BB109" s="425"/>
      <c r="BC109" s="426"/>
      <c r="BD109" s="424"/>
      <c r="BE109" s="425"/>
      <c r="BF109" s="749"/>
      <c r="BG109" s="425"/>
      <c r="BH109" s="426"/>
      <c r="BI109" s="1644"/>
      <c r="BJ109" s="385"/>
      <c r="BK109" s="385"/>
      <c r="BL109" s="385"/>
      <c r="BM109" s="385"/>
      <c r="BN109" s="385"/>
      <c r="BO109" s="385"/>
      <c r="BP109" s="385"/>
      <c r="BQ109" s="385"/>
      <c r="BR109" s="385"/>
      <c r="BS109" s="385"/>
      <c r="BT109" s="385"/>
      <c r="BU109" s="385"/>
      <c r="BV109" s="385"/>
      <c r="BW109" s="385"/>
      <c r="BX109" s="385"/>
      <c r="BY109" s="385"/>
      <c r="BZ109" s="385"/>
      <c r="CA109" s="385"/>
      <c r="CB109" s="385"/>
      <c r="CC109" s="385"/>
    </row>
    <row r="110" spans="1:81" ht="16.5" customHeight="1" thickTop="1">
      <c r="A110" s="1680">
        <v>36</v>
      </c>
      <c r="B110" s="1645" t="s">
        <v>163</v>
      </c>
      <c r="C110" s="1684" t="s">
        <v>816</v>
      </c>
      <c r="D110" s="1684"/>
      <c r="E110" s="1684">
        <v>1</v>
      </c>
      <c r="F110" s="1688">
        <f>SUM(N110:N112,S110:S112,AH110:AH112,AN110:AN112,AS110:AS112,AX110:AX112,BH110:BH112,X110:X112,AC110:AC112,BC110:BC112)</f>
        <v>655</v>
      </c>
      <c r="G110" s="1689">
        <f>SUM( H206/ E201)*E110</f>
        <v>662.98507462686564</v>
      </c>
      <c r="H110" s="1673">
        <f>F110-G110</f>
        <v>-7.9850746268656394</v>
      </c>
      <c r="I110" s="1713" t="s">
        <v>817</v>
      </c>
      <c r="J110" s="980" t="s">
        <v>699</v>
      </c>
      <c r="K110" s="938" t="s">
        <v>683</v>
      </c>
      <c r="L110" s="938" t="s">
        <v>582</v>
      </c>
      <c r="M110" s="938">
        <v>406</v>
      </c>
      <c r="N110" s="981">
        <v>70</v>
      </c>
      <c r="O110" s="1632" t="s">
        <v>581</v>
      </c>
      <c r="P110" s="1633" t="s">
        <v>683</v>
      </c>
      <c r="Q110" s="1633" t="s">
        <v>582</v>
      </c>
      <c r="R110" s="1633">
        <v>406</v>
      </c>
      <c r="S110" s="1634">
        <v>35</v>
      </c>
      <c r="T110" s="1543" t="s">
        <v>699</v>
      </c>
      <c r="U110" s="1442" t="s">
        <v>683</v>
      </c>
      <c r="V110" s="1442" t="s">
        <v>582</v>
      </c>
      <c r="W110" s="1442">
        <v>406</v>
      </c>
      <c r="X110" s="1544">
        <v>70</v>
      </c>
      <c r="Y110" s="1541" t="s">
        <v>588</v>
      </c>
      <c r="Z110" s="1502" t="s">
        <v>683</v>
      </c>
      <c r="AA110" s="1502" t="s">
        <v>582</v>
      </c>
      <c r="AB110" s="1502">
        <v>406</v>
      </c>
      <c r="AC110" s="1542">
        <v>35</v>
      </c>
      <c r="AD110" s="435" t="s">
        <v>746</v>
      </c>
      <c r="AE110" s="486" t="s">
        <v>747</v>
      </c>
      <c r="AF110" s="486" t="s">
        <v>622</v>
      </c>
      <c r="AG110" s="486">
        <v>401</v>
      </c>
      <c r="AH110" s="1629">
        <v>40</v>
      </c>
      <c r="AI110" s="1725" t="s">
        <v>816</v>
      </c>
      <c r="AJ110" s="444"/>
      <c r="AK110" s="445"/>
      <c r="AL110" s="445"/>
      <c r="AM110" s="445"/>
      <c r="AN110" s="446"/>
      <c r="AO110" s="444" t="s">
        <v>678</v>
      </c>
      <c r="AP110" s="486" t="s">
        <v>992</v>
      </c>
      <c r="AQ110" s="445" t="s">
        <v>694</v>
      </c>
      <c r="AR110" s="445">
        <v>108</v>
      </c>
      <c r="AS110" s="446">
        <v>90</v>
      </c>
      <c r="AT110" s="435" t="s">
        <v>624</v>
      </c>
      <c r="AU110" s="486" t="s">
        <v>981</v>
      </c>
      <c r="AV110" s="436" t="s">
        <v>601</v>
      </c>
      <c r="AW110" s="436">
        <v>306</v>
      </c>
      <c r="AX110" s="447">
        <v>75</v>
      </c>
      <c r="AY110" s="444" t="s">
        <v>621</v>
      </c>
      <c r="AZ110" s="445" t="s">
        <v>970</v>
      </c>
      <c r="BA110" s="445" t="s">
        <v>616</v>
      </c>
      <c r="BB110" s="445">
        <v>402</v>
      </c>
      <c r="BC110" s="446">
        <v>45</v>
      </c>
      <c r="BD110" s="612"/>
      <c r="BE110" s="430"/>
      <c r="BF110" s="430"/>
      <c r="BG110" s="430"/>
      <c r="BH110" s="586"/>
      <c r="BI110" s="1684" t="s">
        <v>818</v>
      </c>
      <c r="BJ110" s="385"/>
      <c r="BK110" s="385"/>
      <c r="BL110" s="385"/>
      <c r="BM110" s="385"/>
      <c r="BN110" s="385"/>
      <c r="BO110" s="385"/>
      <c r="BP110" s="385"/>
      <c r="BQ110" s="385"/>
      <c r="BR110" s="385"/>
      <c r="BS110" s="385"/>
      <c r="BT110" s="385"/>
      <c r="BU110" s="385"/>
      <c r="BV110" s="385"/>
      <c r="BW110" s="385"/>
      <c r="BX110" s="385"/>
      <c r="BY110" s="385"/>
      <c r="BZ110" s="385"/>
      <c r="CA110" s="385"/>
      <c r="CB110" s="385"/>
      <c r="CC110" s="385"/>
    </row>
    <row r="111" spans="1:81" ht="16.5" customHeight="1">
      <c r="A111" s="1681"/>
      <c r="B111" s="1646"/>
      <c r="C111" s="1685"/>
      <c r="D111" s="1685"/>
      <c r="E111" s="1685"/>
      <c r="F111" s="1685"/>
      <c r="G111" s="1685"/>
      <c r="H111" s="1674"/>
      <c r="I111" s="1685"/>
      <c r="J111" s="982"/>
      <c r="K111" s="645"/>
      <c r="L111" s="645"/>
      <c r="M111" s="645"/>
      <c r="N111" s="646"/>
      <c r="O111" s="982"/>
      <c r="P111" s="645"/>
      <c r="Q111" s="645"/>
      <c r="R111" s="645"/>
      <c r="S111" s="646"/>
      <c r="T111" s="1543"/>
      <c r="U111" s="1442"/>
      <c r="V111" s="1442"/>
      <c r="W111" s="1442"/>
      <c r="X111" s="1544"/>
      <c r="Y111" s="1543"/>
      <c r="Z111" s="1442"/>
      <c r="AA111" s="1442"/>
      <c r="AB111" s="1442"/>
      <c r="AC111" s="1443"/>
      <c r="AD111" s="429" t="s">
        <v>751</v>
      </c>
      <c r="AE111" s="430" t="s">
        <v>752</v>
      </c>
      <c r="AF111" s="430" t="s">
        <v>622</v>
      </c>
      <c r="AG111" s="430">
        <v>401</v>
      </c>
      <c r="AH111" s="1630">
        <v>70</v>
      </c>
      <c r="AI111" s="1787"/>
      <c r="AJ111" s="290"/>
      <c r="AK111" s="404"/>
      <c r="AL111" s="404"/>
      <c r="AM111" s="404"/>
      <c r="AN111" s="405"/>
      <c r="AO111" s="290"/>
      <c r="AP111" s="404"/>
      <c r="AQ111" s="404"/>
      <c r="AR111" s="404"/>
      <c r="AS111" s="405"/>
      <c r="AT111" s="101"/>
      <c r="AU111" s="527"/>
      <c r="AV111" s="525"/>
      <c r="AW111" s="525"/>
      <c r="AX111" s="549"/>
      <c r="AY111" s="290" t="s">
        <v>725</v>
      </c>
      <c r="AZ111" s="404" t="s">
        <v>971</v>
      </c>
      <c r="BA111" s="404" t="s">
        <v>616</v>
      </c>
      <c r="BB111" s="404">
        <v>402</v>
      </c>
      <c r="BC111" s="405">
        <v>60</v>
      </c>
      <c r="BD111" s="290"/>
      <c r="BE111" s="404"/>
      <c r="BF111" s="404"/>
      <c r="BG111" s="404"/>
      <c r="BH111" s="528"/>
      <c r="BI111" s="1685"/>
      <c r="BJ111" s="385"/>
      <c r="BK111" s="385"/>
      <c r="BL111" s="385"/>
      <c r="BM111" s="385"/>
      <c r="BN111" s="385"/>
      <c r="BO111" s="385"/>
      <c r="BP111" s="385"/>
      <c r="BQ111" s="385"/>
      <c r="BR111" s="385"/>
      <c r="BS111" s="385"/>
      <c r="BT111" s="385"/>
      <c r="BU111" s="385"/>
      <c r="BV111" s="385"/>
      <c r="BW111" s="385"/>
      <c r="BX111" s="385"/>
      <c r="BY111" s="385"/>
      <c r="BZ111" s="385"/>
      <c r="CA111" s="385"/>
      <c r="CB111" s="385"/>
      <c r="CC111" s="385"/>
    </row>
    <row r="112" spans="1:81" ht="16.5" customHeight="1">
      <c r="A112" s="1682"/>
      <c r="B112" s="1683"/>
      <c r="C112" s="1653"/>
      <c r="D112" s="1653"/>
      <c r="E112" s="1653"/>
      <c r="F112" s="1653"/>
      <c r="G112" s="1653"/>
      <c r="H112" s="1675"/>
      <c r="I112" s="1653"/>
      <c r="J112" s="982"/>
      <c r="K112" s="645"/>
      <c r="L112" s="645"/>
      <c r="M112" s="645"/>
      <c r="N112" s="646"/>
      <c r="O112" s="982"/>
      <c r="P112" s="645"/>
      <c r="Q112" s="645"/>
      <c r="R112" s="645"/>
      <c r="S112" s="646"/>
      <c r="T112" s="1545"/>
      <c r="U112" s="1546"/>
      <c r="V112" s="1546"/>
      <c r="W112" s="1546"/>
      <c r="X112" s="1547"/>
      <c r="Y112" s="1279"/>
      <c r="Z112" s="1273"/>
      <c r="AA112" s="1273"/>
      <c r="AB112" s="1273"/>
      <c r="AC112" s="1275"/>
      <c r="AD112" s="473" t="s">
        <v>753</v>
      </c>
      <c r="AE112" s="803" t="s">
        <v>993</v>
      </c>
      <c r="AF112" s="509" t="s">
        <v>622</v>
      </c>
      <c r="AG112" s="509">
        <v>401</v>
      </c>
      <c r="AH112" s="1631">
        <v>65</v>
      </c>
      <c r="AI112" s="1786"/>
      <c r="AJ112" s="529"/>
      <c r="AK112" s="531"/>
      <c r="AL112" s="983"/>
      <c r="AM112" s="983"/>
      <c r="AN112" s="532"/>
      <c r="AO112" s="473"/>
      <c r="AP112" s="474"/>
      <c r="AQ112" s="474"/>
      <c r="AR112" s="474"/>
      <c r="AS112" s="498"/>
      <c r="AT112" s="469"/>
      <c r="AU112" s="470"/>
      <c r="AV112" s="470"/>
      <c r="AW112" s="470"/>
      <c r="AX112" s="472"/>
      <c r="AY112" s="529"/>
      <c r="AZ112" s="425"/>
      <c r="BA112" s="425"/>
      <c r="BB112" s="425"/>
      <c r="BC112" s="532"/>
      <c r="BD112" s="529"/>
      <c r="BE112" s="425"/>
      <c r="BF112" s="425"/>
      <c r="BG112" s="425"/>
      <c r="BH112" s="532"/>
      <c r="BI112" s="1653"/>
      <c r="BJ112" s="385"/>
      <c r="BK112" s="385"/>
      <c r="BL112" s="385"/>
      <c r="BM112" s="385"/>
      <c r="BN112" s="385"/>
      <c r="BO112" s="385"/>
      <c r="BP112" s="385"/>
      <c r="BQ112" s="385"/>
      <c r="BR112" s="385"/>
      <c r="BS112" s="385"/>
      <c r="BT112" s="385"/>
      <c r="BU112" s="385"/>
      <c r="BV112" s="385"/>
      <c r="BW112" s="385"/>
      <c r="BX112" s="385"/>
      <c r="BY112" s="385"/>
      <c r="BZ112" s="385"/>
      <c r="CA112" s="385"/>
      <c r="CB112" s="385"/>
      <c r="CC112" s="385"/>
    </row>
    <row r="113" spans="1:81" ht="16.5" customHeight="1">
      <c r="A113" s="1680">
        <v>37</v>
      </c>
      <c r="B113" s="1645" t="s">
        <v>54</v>
      </c>
      <c r="C113" s="1684" t="s">
        <v>819</v>
      </c>
      <c r="D113" s="1684"/>
      <c r="E113" s="1684">
        <v>1</v>
      </c>
      <c r="F113" s="1688">
        <f>SUM(N113:N115,S113:S115,AH113:AH115,AN113:AN115,AS113:AS115,AX113:AX115,BH113:BH115,X113:X115,AC113:AC115,BC113:BC115)</f>
        <v>670</v>
      </c>
      <c r="G113" s="1689">
        <f>SUM(H206/ E201)*E113</f>
        <v>662.98507462686564</v>
      </c>
      <c r="H113" s="1673">
        <f>F113-G113</f>
        <v>7.0149253731343606</v>
      </c>
      <c r="I113" s="1676" t="s">
        <v>820</v>
      </c>
      <c r="J113" s="438"/>
      <c r="K113" s="439"/>
      <c r="L113" s="439"/>
      <c r="M113" s="439"/>
      <c r="N113" s="984"/>
      <c r="O113" s="435"/>
      <c r="P113" s="486"/>
      <c r="Q113" s="486"/>
      <c r="R113" s="486"/>
      <c r="S113" s="437"/>
      <c r="T113" s="1281" t="s">
        <v>678</v>
      </c>
      <c r="U113" s="1282" t="s">
        <v>992</v>
      </c>
      <c r="V113" s="1282" t="s">
        <v>608</v>
      </c>
      <c r="W113" s="1282">
        <v>606</v>
      </c>
      <c r="X113" s="1283">
        <v>90</v>
      </c>
      <c r="Y113" s="1281" t="s">
        <v>614</v>
      </c>
      <c r="Z113" s="1282" t="s">
        <v>456</v>
      </c>
      <c r="AA113" s="1282" t="s">
        <v>757</v>
      </c>
      <c r="AB113" s="1282">
        <v>604</v>
      </c>
      <c r="AC113" s="1283">
        <v>75</v>
      </c>
      <c r="AD113" s="547" t="s">
        <v>604</v>
      </c>
      <c r="AE113" s="546" t="s">
        <v>637</v>
      </c>
      <c r="AF113" s="546" t="s">
        <v>582</v>
      </c>
      <c r="AG113" s="546">
        <v>406</v>
      </c>
      <c r="AH113" s="543">
        <v>60</v>
      </c>
      <c r="AI113" s="1737" t="s">
        <v>819</v>
      </c>
      <c r="AJ113" s="137" t="s">
        <v>636</v>
      </c>
      <c r="AK113" s="525" t="s">
        <v>637</v>
      </c>
      <c r="AL113" s="526" t="s">
        <v>601</v>
      </c>
      <c r="AM113" s="527">
        <v>306</v>
      </c>
      <c r="AN113" s="141">
        <v>60</v>
      </c>
      <c r="AO113" s="444"/>
      <c r="AP113" s="445"/>
      <c r="AQ113" s="445"/>
      <c r="AR113" s="445"/>
      <c r="AS113" s="446"/>
      <c r="AT113" s="985"/>
      <c r="AU113" s="491"/>
      <c r="AV113" s="486"/>
      <c r="AW113" s="486"/>
      <c r="AX113" s="447"/>
      <c r="AY113" s="444" t="s">
        <v>621</v>
      </c>
      <c r="AZ113" s="445" t="s">
        <v>970</v>
      </c>
      <c r="BA113" s="445" t="s">
        <v>662</v>
      </c>
      <c r="BB113" s="445">
        <v>403</v>
      </c>
      <c r="BC113" s="446">
        <v>45</v>
      </c>
      <c r="BD113" s="612" t="s">
        <v>680</v>
      </c>
      <c r="BE113" s="430" t="s">
        <v>989</v>
      </c>
      <c r="BF113" s="430" t="s">
        <v>520</v>
      </c>
      <c r="BG113" s="430">
        <v>604</v>
      </c>
      <c r="BH113" s="586">
        <v>150</v>
      </c>
      <c r="BI113" s="1712" t="s">
        <v>821</v>
      </c>
      <c r="BJ113" s="385"/>
      <c r="BK113" s="385"/>
      <c r="BL113" s="385"/>
      <c r="BM113" s="385"/>
      <c r="BN113" s="385"/>
      <c r="BO113" s="385"/>
      <c r="BP113" s="385"/>
      <c r="BQ113" s="385"/>
      <c r="BR113" s="385"/>
      <c r="BS113" s="385"/>
      <c r="BT113" s="385"/>
      <c r="BU113" s="385"/>
      <c r="BV113" s="385"/>
      <c r="BW113" s="385"/>
      <c r="BX113" s="385"/>
      <c r="BY113" s="385"/>
      <c r="BZ113" s="385"/>
      <c r="CA113" s="385"/>
      <c r="CB113" s="385"/>
      <c r="CC113" s="385"/>
    </row>
    <row r="114" spans="1:81" ht="16.5" customHeight="1">
      <c r="A114" s="1681"/>
      <c r="B114" s="1646"/>
      <c r="C114" s="1685"/>
      <c r="D114" s="1685"/>
      <c r="E114" s="1685"/>
      <c r="F114" s="1685"/>
      <c r="G114" s="1685"/>
      <c r="H114" s="1674"/>
      <c r="I114" s="1677"/>
      <c r="J114" s="101"/>
      <c r="K114" s="25"/>
      <c r="L114" s="404"/>
      <c r="M114" s="404"/>
      <c r="N114" s="493"/>
      <c r="O114" s="101"/>
      <c r="P114" s="25"/>
      <c r="Q114" s="404"/>
      <c r="R114" s="404"/>
      <c r="S114" s="493"/>
      <c r="T114" s="1313" t="s">
        <v>780</v>
      </c>
      <c r="U114" s="1314" t="s">
        <v>975</v>
      </c>
      <c r="V114" s="1314" t="s">
        <v>608</v>
      </c>
      <c r="W114" s="1314">
        <v>606</v>
      </c>
      <c r="X114" s="1315">
        <v>60</v>
      </c>
      <c r="Y114" s="1548"/>
      <c r="Z114" s="1549"/>
      <c r="AA114" s="1549"/>
      <c r="AB114" s="1549"/>
      <c r="AC114" s="1550"/>
      <c r="AD114" s="290" t="s">
        <v>654</v>
      </c>
      <c r="AE114" s="404" t="s">
        <v>600</v>
      </c>
      <c r="AF114" s="404" t="s">
        <v>582</v>
      </c>
      <c r="AG114" s="404">
        <v>406</v>
      </c>
      <c r="AH114" s="405">
        <v>70</v>
      </c>
      <c r="AI114" s="1769"/>
      <c r="AJ114" s="211"/>
      <c r="AK114" s="404"/>
      <c r="AL114" s="404"/>
      <c r="AM114" s="404"/>
      <c r="AN114" s="405"/>
      <c r="AO114" s="290"/>
      <c r="AP114" s="404"/>
      <c r="AQ114" s="404"/>
      <c r="AR114" s="404"/>
      <c r="AS114" s="405"/>
      <c r="AT114" s="27"/>
      <c r="AU114" s="25"/>
      <c r="AV114" s="525"/>
      <c r="AW114" s="525"/>
      <c r="AX114" s="528"/>
      <c r="AY114" s="290" t="s">
        <v>725</v>
      </c>
      <c r="AZ114" s="404" t="s">
        <v>971</v>
      </c>
      <c r="BA114" s="404" t="s">
        <v>662</v>
      </c>
      <c r="BB114" s="404">
        <v>403</v>
      </c>
      <c r="BC114" s="405">
        <v>60</v>
      </c>
      <c r="BD114" s="612"/>
      <c r="BE114" s="462"/>
      <c r="BF114" s="485"/>
      <c r="BG114" s="485"/>
      <c r="BH114" s="549"/>
      <c r="BI114" s="1677"/>
      <c r="BJ114" s="385"/>
      <c r="BK114" s="385"/>
      <c r="BL114" s="385"/>
      <c r="BM114" s="385"/>
      <c r="BN114" s="385"/>
      <c r="BO114" s="385"/>
      <c r="BP114" s="385"/>
      <c r="BQ114" s="385"/>
      <c r="BR114" s="385"/>
      <c r="BS114" s="385"/>
      <c r="BT114" s="385"/>
      <c r="BU114" s="385"/>
      <c r="BV114" s="385"/>
      <c r="BW114" s="385"/>
      <c r="BX114" s="385"/>
      <c r="BY114" s="385"/>
      <c r="BZ114" s="385"/>
      <c r="CA114" s="385"/>
      <c r="CB114" s="385"/>
      <c r="CC114" s="385"/>
    </row>
    <row r="115" spans="1:81" ht="16.5" customHeight="1" thickBot="1">
      <c r="A115" s="1682"/>
      <c r="B115" s="1683"/>
      <c r="C115" s="1653"/>
      <c r="D115" s="1653"/>
      <c r="E115" s="1653"/>
      <c r="F115" s="1653"/>
      <c r="G115" s="1653"/>
      <c r="H115" s="1675"/>
      <c r="I115" s="1678"/>
      <c r="J115" s="473"/>
      <c r="K115" s="474"/>
      <c r="L115" s="474"/>
      <c r="M115" s="474"/>
      <c r="N115" s="475"/>
      <c r="O115" s="473"/>
      <c r="P115" s="474"/>
      <c r="Q115" s="474"/>
      <c r="R115" s="474"/>
      <c r="S115" s="475"/>
      <c r="T115" s="1398"/>
      <c r="U115" s="1399"/>
      <c r="V115" s="1399"/>
      <c r="W115" s="1399"/>
      <c r="X115" s="1400"/>
      <c r="Y115" s="1551"/>
      <c r="Z115" s="1552"/>
      <c r="AA115" s="1552"/>
      <c r="AB115" s="1552"/>
      <c r="AC115" s="1553"/>
      <c r="AD115" s="986"/>
      <c r="AE115" s="987"/>
      <c r="AF115" s="987"/>
      <c r="AG115" s="987"/>
      <c r="AH115" s="1641"/>
      <c r="AI115" s="1787"/>
      <c r="AJ115" s="607"/>
      <c r="AK115" s="170"/>
      <c r="AL115" s="170"/>
      <c r="AM115" s="170"/>
      <c r="AN115" s="775"/>
      <c r="AO115" s="727"/>
      <c r="AP115" s="479"/>
      <c r="AQ115" s="479"/>
      <c r="AR115" s="479"/>
      <c r="AS115" s="728"/>
      <c r="AT115" s="424"/>
      <c r="AU115" s="425"/>
      <c r="AV115" s="425"/>
      <c r="AW115" s="425"/>
      <c r="AX115" s="426"/>
      <c r="AY115" s="473"/>
      <c r="AZ115" s="474"/>
      <c r="BA115" s="474"/>
      <c r="BB115" s="474"/>
      <c r="BC115" s="619"/>
      <c r="BD115" s="424"/>
      <c r="BE115" s="425"/>
      <c r="BF115" s="425"/>
      <c r="BG115" s="425"/>
      <c r="BH115" s="532"/>
      <c r="BI115" s="1678"/>
      <c r="BJ115" s="385"/>
      <c r="BK115" s="385"/>
      <c r="BL115" s="385"/>
      <c r="BM115" s="385"/>
      <c r="BN115" s="385"/>
      <c r="BO115" s="385"/>
      <c r="BP115" s="385"/>
      <c r="BQ115" s="385"/>
      <c r="BR115" s="385"/>
      <c r="BS115" s="385"/>
      <c r="BT115" s="385"/>
      <c r="BU115" s="385"/>
      <c r="BV115" s="385"/>
      <c r="BW115" s="385"/>
      <c r="BX115" s="385"/>
      <c r="BY115" s="385"/>
      <c r="BZ115" s="385"/>
      <c r="CA115" s="385"/>
      <c r="CB115" s="385"/>
      <c r="CC115" s="385"/>
    </row>
    <row r="116" spans="1:81" ht="16.5" customHeight="1">
      <c r="A116" s="1680">
        <v>38</v>
      </c>
      <c r="B116" s="1645" t="s">
        <v>551</v>
      </c>
      <c r="C116" s="1684" t="s">
        <v>822</v>
      </c>
      <c r="D116" s="1684"/>
      <c r="E116" s="1684">
        <v>1</v>
      </c>
      <c r="F116" s="1688">
        <f>SUM(N116:N118,S116:S118,AH116:AH118,AN116:AN118,AS116:AS118,AX116:AX118,BH116:BH118,X116:X118,AC116:AC118,BC116:BC118)</f>
        <v>650</v>
      </c>
      <c r="G116" s="1689">
        <f>SUM(H206/ E201)*E116</f>
        <v>662.98507462686564</v>
      </c>
      <c r="H116" s="1673">
        <f>F116-G116</f>
        <v>-12.985074626865639</v>
      </c>
      <c r="I116" s="1736" t="s">
        <v>823</v>
      </c>
      <c r="J116" s="435" t="s">
        <v>614</v>
      </c>
      <c r="K116" s="399" t="s">
        <v>978</v>
      </c>
      <c r="L116" s="399" t="s">
        <v>606</v>
      </c>
      <c r="M116" s="399">
        <v>607</v>
      </c>
      <c r="N116" s="400">
        <v>75</v>
      </c>
      <c r="O116" s="429" t="s">
        <v>794</v>
      </c>
      <c r="P116" s="430" t="s">
        <v>996</v>
      </c>
      <c r="Q116" s="430" t="s">
        <v>520</v>
      </c>
      <c r="R116" s="430" t="s">
        <v>30</v>
      </c>
      <c r="S116" s="431">
        <v>90</v>
      </c>
      <c r="T116" s="1325" t="s">
        <v>650</v>
      </c>
      <c r="U116" s="1356" t="s">
        <v>651</v>
      </c>
      <c r="V116" s="1356" t="s">
        <v>634</v>
      </c>
      <c r="W116" s="1356">
        <v>502</v>
      </c>
      <c r="X116" s="1554">
        <v>135</v>
      </c>
      <c r="Y116" s="1452" t="s">
        <v>824</v>
      </c>
      <c r="Z116" s="1447" t="s">
        <v>726</v>
      </c>
      <c r="AA116" s="1447" t="s">
        <v>757</v>
      </c>
      <c r="AB116" s="1447">
        <v>604</v>
      </c>
      <c r="AC116" s="1251">
        <v>150</v>
      </c>
      <c r="AD116" s="988"/>
      <c r="AE116" s="989"/>
      <c r="AF116" s="989"/>
      <c r="AG116" s="989"/>
      <c r="AH116" s="1638"/>
      <c r="AI116" s="1725" t="s">
        <v>822</v>
      </c>
      <c r="AJ116" s="401"/>
      <c r="AK116" s="399"/>
      <c r="AL116" s="399"/>
      <c r="AM116" s="399"/>
      <c r="AN116" s="463"/>
      <c r="AO116" s="1252"/>
      <c r="AP116" s="1253"/>
      <c r="AQ116" s="1253"/>
      <c r="AR116" s="1253"/>
      <c r="AS116" s="1254"/>
      <c r="AT116" s="496"/>
      <c r="AU116" s="717"/>
      <c r="AV116" s="717"/>
      <c r="AW116" s="717"/>
      <c r="AX116" s="629"/>
      <c r="AY116" s="435" t="s">
        <v>825</v>
      </c>
      <c r="AZ116" s="486" t="s">
        <v>975</v>
      </c>
      <c r="BA116" s="486" t="s">
        <v>591</v>
      </c>
      <c r="BB116" s="486">
        <v>407</v>
      </c>
      <c r="BC116" s="990">
        <v>50</v>
      </c>
      <c r="BD116" s="1255"/>
      <c r="BE116" s="1253"/>
      <c r="BF116" s="1253"/>
      <c r="BG116" s="1253"/>
      <c r="BH116" s="1258"/>
      <c r="BI116" s="1712" t="s">
        <v>826</v>
      </c>
      <c r="BJ116" s="385"/>
      <c r="BK116" s="385"/>
      <c r="BL116" s="385"/>
      <c r="BM116" s="385"/>
      <c r="BN116" s="385"/>
      <c r="BO116" s="385"/>
      <c r="BP116" s="385"/>
      <c r="BQ116" s="385"/>
      <c r="BR116" s="385"/>
      <c r="BS116" s="385"/>
      <c r="BT116" s="385"/>
      <c r="BU116" s="385"/>
      <c r="BV116" s="385"/>
      <c r="BW116" s="385"/>
      <c r="BX116" s="385"/>
      <c r="BY116" s="385"/>
      <c r="BZ116" s="385"/>
      <c r="CA116" s="385"/>
      <c r="CB116" s="385"/>
      <c r="CC116" s="385"/>
    </row>
    <row r="117" spans="1:81" ht="16.5" customHeight="1">
      <c r="A117" s="1681"/>
      <c r="B117" s="1646"/>
      <c r="C117" s="1685"/>
      <c r="D117" s="1685"/>
      <c r="E117" s="1685"/>
      <c r="F117" s="1685"/>
      <c r="G117" s="1685"/>
      <c r="H117" s="1674"/>
      <c r="I117" s="1685"/>
      <c r="J117" s="101" t="s">
        <v>624</v>
      </c>
      <c r="K117" s="404" t="s">
        <v>625</v>
      </c>
      <c r="L117" s="404" t="s">
        <v>606</v>
      </c>
      <c r="M117" s="404">
        <v>607</v>
      </c>
      <c r="N117" s="493">
        <v>75</v>
      </c>
      <c r="O117" s="290"/>
      <c r="P117" s="404"/>
      <c r="Q117" s="404"/>
      <c r="R117" s="404"/>
      <c r="S117" s="405"/>
      <c r="T117" s="1252" t="s">
        <v>594</v>
      </c>
      <c r="U117" s="1250" t="s">
        <v>975</v>
      </c>
      <c r="V117" s="1250" t="s">
        <v>634</v>
      </c>
      <c r="W117" s="1250">
        <v>502</v>
      </c>
      <c r="X117" s="1491">
        <v>75</v>
      </c>
      <c r="Y117" s="1266"/>
      <c r="Z117" s="1267"/>
      <c r="AA117" s="1320"/>
      <c r="AB117" s="1267"/>
      <c r="AC117" s="1268"/>
      <c r="AD117" s="967"/>
      <c r="AE117" s="555"/>
      <c r="AF117" s="555"/>
      <c r="AG117" s="555"/>
      <c r="AH117" s="1639"/>
      <c r="AI117" s="1787"/>
      <c r="AJ117" s="991"/>
      <c r="AK117" s="84"/>
      <c r="AL117" s="100"/>
      <c r="AM117" s="404"/>
      <c r="AN117" s="405"/>
      <c r="AO117" s="1244"/>
      <c r="AP117" s="1245"/>
      <c r="AQ117" s="1245"/>
      <c r="AR117" s="1245"/>
      <c r="AS117" s="1246"/>
      <c r="AT117" s="790"/>
      <c r="AU117" s="945"/>
      <c r="AV117" s="449"/>
      <c r="AW117" s="449"/>
      <c r="AX117" s="792"/>
      <c r="AY117" s="612"/>
      <c r="AZ117" s="462"/>
      <c r="BA117" s="485"/>
      <c r="BB117" s="485"/>
      <c r="BC117" s="549"/>
      <c r="BD117" s="1244"/>
      <c r="BE117" s="1245"/>
      <c r="BF117" s="1245"/>
      <c r="BG117" s="1245"/>
      <c r="BH117" s="1246"/>
      <c r="BI117" s="1677"/>
      <c r="BJ117" s="385"/>
      <c r="BK117" s="385"/>
      <c r="BL117" s="385"/>
      <c r="BM117" s="385"/>
      <c r="BN117" s="385"/>
      <c r="BO117" s="385"/>
      <c r="BP117" s="385"/>
      <c r="BQ117" s="385"/>
      <c r="BR117" s="385"/>
      <c r="BS117" s="385"/>
      <c r="BT117" s="385"/>
      <c r="BU117" s="385"/>
      <c r="BV117" s="385"/>
      <c r="BW117" s="385"/>
      <c r="BX117" s="385"/>
      <c r="BY117" s="385"/>
      <c r="BZ117" s="385"/>
      <c r="CA117" s="385"/>
      <c r="CB117" s="385"/>
      <c r="CC117" s="385"/>
    </row>
    <row r="118" spans="1:81" ht="16.5" customHeight="1" thickBot="1">
      <c r="A118" s="1682"/>
      <c r="B118" s="1683"/>
      <c r="C118" s="1653"/>
      <c r="D118" s="1653"/>
      <c r="E118" s="1653"/>
      <c r="F118" s="1653"/>
      <c r="G118" s="1653"/>
      <c r="H118" s="1675"/>
      <c r="I118" s="1660"/>
      <c r="J118" s="394"/>
      <c r="K118" s="390"/>
      <c r="L118" s="390"/>
      <c r="M118" s="397"/>
      <c r="N118" s="393"/>
      <c r="O118" s="521"/>
      <c r="P118" s="411"/>
      <c r="Q118" s="411"/>
      <c r="R118" s="411"/>
      <c r="S118" s="414"/>
      <c r="T118" s="429"/>
      <c r="U118" s="430"/>
      <c r="V118" s="430"/>
      <c r="W118" s="430"/>
      <c r="X118" s="431"/>
      <c r="Y118" s="992"/>
      <c r="Z118" s="993"/>
      <c r="AA118" s="993"/>
      <c r="AB118" s="993"/>
      <c r="AC118" s="994"/>
      <c r="AD118" s="992"/>
      <c r="AE118" s="987"/>
      <c r="AF118" s="993"/>
      <c r="AG118" s="993"/>
      <c r="AH118" s="1642"/>
      <c r="AI118" s="1786"/>
      <c r="AJ118" s="29"/>
      <c r="AK118" s="509"/>
      <c r="AL118" s="509"/>
      <c r="AM118" s="509"/>
      <c r="AN118" s="606"/>
      <c r="AO118" s="571"/>
      <c r="AP118" s="569"/>
      <c r="AQ118" s="616"/>
      <c r="AR118" s="569"/>
      <c r="AS118" s="570"/>
      <c r="AT118" s="466"/>
      <c r="AU118" s="479"/>
      <c r="AV118" s="479"/>
      <c r="AW118" s="479"/>
      <c r="AX118" s="728"/>
      <c r="AY118" s="105"/>
      <c r="AZ118" s="474"/>
      <c r="BA118" s="474"/>
      <c r="BB118" s="474"/>
      <c r="BC118" s="619"/>
      <c r="BD118" s="105"/>
      <c r="BE118" s="474"/>
      <c r="BF118" s="474"/>
      <c r="BG118" s="474"/>
      <c r="BH118" s="619"/>
      <c r="BI118" s="1678"/>
      <c r="BJ118" s="385"/>
      <c r="BK118" s="385"/>
      <c r="BL118" s="385"/>
      <c r="BM118" s="385"/>
      <c r="BN118" s="385"/>
      <c r="BO118" s="385"/>
      <c r="BP118" s="385"/>
      <c r="BQ118" s="385"/>
      <c r="BR118" s="385"/>
      <c r="BS118" s="385"/>
      <c r="BT118" s="385"/>
      <c r="BU118" s="385"/>
      <c r="BV118" s="385"/>
      <c r="BW118" s="385"/>
      <c r="BX118" s="385"/>
      <c r="BY118" s="385"/>
      <c r="BZ118" s="385"/>
      <c r="CA118" s="385"/>
      <c r="CB118" s="385"/>
      <c r="CC118" s="385"/>
    </row>
    <row r="119" spans="1:81" ht="16.5" customHeight="1">
      <c r="A119" s="1727">
        <v>39</v>
      </c>
      <c r="B119" s="1728" t="s">
        <v>158</v>
      </c>
      <c r="C119" s="1729" t="s">
        <v>827</v>
      </c>
      <c r="D119" s="1729"/>
      <c r="E119" s="1729">
        <v>1</v>
      </c>
      <c r="F119" s="1688">
        <f>SUM(N119:N121,S119:S121,AH119:AH121,AN119:AN121,AS119:AS121,AX119:AX121,BH119:BH121,X119:X121,AC119:AC121,BC119:BC121)</f>
        <v>660</v>
      </c>
      <c r="G119" s="1731">
        <f>SUM( H206/ E201)*E119</f>
        <v>662.98507462686564</v>
      </c>
      <c r="H119" s="1734">
        <f>F119-G119</f>
        <v>-2.9850746268656394</v>
      </c>
      <c r="I119" s="1676" t="s">
        <v>828</v>
      </c>
      <c r="J119" s="435" t="s">
        <v>794</v>
      </c>
      <c r="K119" s="399" t="s">
        <v>795</v>
      </c>
      <c r="L119" s="399" t="s">
        <v>641</v>
      </c>
      <c r="M119" s="399">
        <v>504</v>
      </c>
      <c r="N119" s="400">
        <v>90</v>
      </c>
      <c r="O119" s="435" t="s">
        <v>602</v>
      </c>
      <c r="P119" s="486" t="s">
        <v>637</v>
      </c>
      <c r="Q119" s="486" t="s">
        <v>691</v>
      </c>
      <c r="R119" s="486">
        <v>507</v>
      </c>
      <c r="S119" s="437">
        <v>120</v>
      </c>
      <c r="T119" s="398" t="s">
        <v>678</v>
      </c>
      <c r="U119" s="399" t="s">
        <v>992</v>
      </c>
      <c r="V119" s="399" t="s">
        <v>622</v>
      </c>
      <c r="W119" s="399">
        <v>401</v>
      </c>
      <c r="X119" s="400">
        <v>90</v>
      </c>
      <c r="Y119" s="398" t="s">
        <v>614</v>
      </c>
      <c r="Z119" s="399" t="s">
        <v>456</v>
      </c>
      <c r="AA119" s="399" t="s">
        <v>708</v>
      </c>
      <c r="AB119" s="399">
        <v>601</v>
      </c>
      <c r="AC119" s="400">
        <v>75</v>
      </c>
      <c r="AD119" s="1347" t="s">
        <v>604</v>
      </c>
      <c r="AE119" s="1293" t="s">
        <v>978</v>
      </c>
      <c r="AF119" s="1348" t="s">
        <v>633</v>
      </c>
      <c r="AG119" s="1348">
        <v>308</v>
      </c>
      <c r="AH119" s="1349">
        <v>60</v>
      </c>
      <c r="AI119" s="1718" t="s">
        <v>827</v>
      </c>
      <c r="AJ119" s="1281" t="s">
        <v>678</v>
      </c>
      <c r="AK119" s="1282" t="s">
        <v>600</v>
      </c>
      <c r="AL119" s="1282" t="s">
        <v>641</v>
      </c>
      <c r="AM119" s="1282">
        <v>504</v>
      </c>
      <c r="AN119" s="1283">
        <v>90</v>
      </c>
      <c r="AO119" s="985"/>
      <c r="AP119" s="491"/>
      <c r="AQ119" s="995"/>
      <c r="AR119" s="491"/>
      <c r="AS119" s="996"/>
      <c r="AT119" s="789"/>
      <c r="AU119" s="445"/>
      <c r="AV119" s="445"/>
      <c r="AW119" s="445"/>
      <c r="AX119" s="446"/>
      <c r="AY119" s="558"/>
      <c r="AZ119" s="558"/>
      <c r="BA119" s="558"/>
      <c r="BB119" s="603"/>
      <c r="BC119" s="997"/>
      <c r="BD119" s="558"/>
      <c r="BE119" s="558"/>
      <c r="BF119" s="558"/>
      <c r="BG119" s="603"/>
      <c r="BH119" s="997"/>
      <c r="BI119" s="1712" t="s">
        <v>829</v>
      </c>
      <c r="BJ119" s="385"/>
      <c r="BK119" s="385"/>
      <c r="BL119" s="385"/>
      <c r="BM119" s="385"/>
      <c r="BN119" s="385"/>
      <c r="BO119" s="385"/>
      <c r="BP119" s="385"/>
      <c r="BQ119" s="385"/>
      <c r="BR119" s="385"/>
      <c r="BS119" s="385"/>
      <c r="BT119" s="385"/>
      <c r="BU119" s="385"/>
      <c r="BV119" s="385"/>
      <c r="BW119" s="385"/>
      <c r="BX119" s="385"/>
      <c r="BY119" s="385"/>
      <c r="BZ119" s="385"/>
      <c r="CA119" s="385"/>
      <c r="CB119" s="385"/>
      <c r="CC119" s="385"/>
    </row>
    <row r="120" spans="1:81" ht="16.5" customHeight="1">
      <c r="A120" s="1681"/>
      <c r="B120" s="1646"/>
      <c r="C120" s="1685"/>
      <c r="D120" s="1685"/>
      <c r="E120" s="1685"/>
      <c r="F120" s="1685"/>
      <c r="G120" s="1685"/>
      <c r="H120" s="1735"/>
      <c r="I120" s="1677"/>
      <c r="J120" s="101"/>
      <c r="K120" s="25"/>
      <c r="L120" s="404"/>
      <c r="M120" s="404"/>
      <c r="N120" s="405"/>
      <c r="O120" s="101"/>
      <c r="P120" s="25"/>
      <c r="Q120" s="404"/>
      <c r="R120" s="404"/>
      <c r="S120" s="405"/>
      <c r="T120" s="429" t="s">
        <v>780</v>
      </c>
      <c r="U120" s="430" t="s">
        <v>975</v>
      </c>
      <c r="V120" s="430" t="s">
        <v>622</v>
      </c>
      <c r="W120" s="430">
        <v>401</v>
      </c>
      <c r="X120" s="431">
        <v>60</v>
      </c>
      <c r="Y120" s="137"/>
      <c r="Z120" s="525"/>
      <c r="AA120" s="525"/>
      <c r="AB120" s="525"/>
      <c r="AC120" s="528"/>
      <c r="AD120" s="1307" t="s">
        <v>742</v>
      </c>
      <c r="AE120" s="1320" t="s">
        <v>743</v>
      </c>
      <c r="AF120" s="1320" t="s">
        <v>633</v>
      </c>
      <c r="AG120" s="1320">
        <v>308</v>
      </c>
      <c r="AH120" s="1268">
        <v>75</v>
      </c>
      <c r="AI120" s="1774"/>
      <c r="AJ120" s="1266"/>
      <c r="AK120" s="1320"/>
      <c r="AL120" s="1320"/>
      <c r="AM120" s="1320"/>
      <c r="AN120" s="1268"/>
      <c r="AO120" s="137"/>
      <c r="AP120" s="404"/>
      <c r="AQ120" s="404"/>
      <c r="AR120" s="404"/>
      <c r="AS120" s="405"/>
      <c r="AT120" s="519"/>
      <c r="AU120" s="441"/>
      <c r="AV120" s="441"/>
      <c r="AW120" s="441"/>
      <c r="AX120" s="405"/>
      <c r="AY120" s="736"/>
      <c r="AZ120" s="558"/>
      <c r="BA120" s="558"/>
      <c r="BB120" s="603"/>
      <c r="BC120" s="585"/>
      <c r="BD120" s="736"/>
      <c r="BE120" s="417"/>
      <c r="BF120" s="417"/>
      <c r="BG120" s="417"/>
      <c r="BH120" s="585"/>
      <c r="BI120" s="1677"/>
      <c r="BJ120" s="385"/>
      <c r="BK120" s="385"/>
      <c r="BL120" s="385"/>
      <c r="BM120" s="385"/>
      <c r="BN120" s="385"/>
      <c r="BO120" s="385"/>
      <c r="BP120" s="385"/>
      <c r="BQ120" s="385"/>
      <c r="BR120" s="385"/>
      <c r="BS120" s="385"/>
      <c r="BT120" s="385"/>
      <c r="BU120" s="385"/>
      <c r="BV120" s="385"/>
      <c r="BW120" s="385"/>
      <c r="BX120" s="385"/>
      <c r="BY120" s="385"/>
      <c r="BZ120" s="385"/>
      <c r="CA120" s="385"/>
      <c r="CB120" s="385"/>
      <c r="CC120" s="385"/>
    </row>
    <row r="121" spans="1:81" ht="15" customHeight="1">
      <c r="A121" s="1649"/>
      <c r="B121" s="1650"/>
      <c r="C121" s="1644"/>
      <c r="D121" s="1644"/>
      <c r="E121" s="1685"/>
      <c r="F121" s="1653"/>
      <c r="G121" s="1732"/>
      <c r="H121" s="1735"/>
      <c r="I121" s="1678"/>
      <c r="J121" s="424"/>
      <c r="K121" s="425"/>
      <c r="L121" s="425"/>
      <c r="M121" s="425"/>
      <c r="N121" s="426"/>
      <c r="O121" s="424"/>
      <c r="P121" s="425"/>
      <c r="Q121" s="425"/>
      <c r="R121" s="425"/>
      <c r="S121" s="426"/>
      <c r="T121" s="998"/>
      <c r="U121" s="999"/>
      <c r="V121" s="999"/>
      <c r="W121" s="999"/>
      <c r="X121" s="1000"/>
      <c r="Y121" s="671"/>
      <c r="Z121" s="471"/>
      <c r="AA121" s="471"/>
      <c r="AB121" s="471"/>
      <c r="AC121" s="350"/>
      <c r="AD121" s="1350"/>
      <c r="AE121" s="1351"/>
      <c r="AF121" s="1351"/>
      <c r="AG121" s="1351"/>
      <c r="AH121" s="1352"/>
      <c r="AI121" s="1775"/>
      <c r="AJ121" s="1353"/>
      <c r="AK121" s="1354"/>
      <c r="AL121" s="1354"/>
      <c r="AM121" s="1354"/>
      <c r="AN121" s="1355"/>
      <c r="AO121" s="105"/>
      <c r="AP121" s="474"/>
      <c r="AQ121" s="474"/>
      <c r="AR121" s="474"/>
      <c r="AS121" s="498"/>
      <c r="AT121" s="890"/>
      <c r="AU121" s="474"/>
      <c r="AV121" s="474"/>
      <c r="AW121" s="474"/>
      <c r="AX121" s="498"/>
      <c r="AY121" s="529"/>
      <c r="AZ121" s="425"/>
      <c r="BA121" s="425"/>
      <c r="BB121" s="425"/>
      <c r="BC121" s="532"/>
      <c r="BD121" s="529"/>
      <c r="BE121" s="425"/>
      <c r="BF121" s="425"/>
      <c r="BG121" s="425"/>
      <c r="BH121" s="532"/>
      <c r="BI121" s="1678"/>
      <c r="BJ121" s="385"/>
      <c r="BK121" s="385"/>
      <c r="BL121" s="385"/>
      <c r="BM121" s="385"/>
      <c r="BN121" s="385"/>
      <c r="BO121" s="385"/>
      <c r="BP121" s="385"/>
      <c r="BQ121" s="385"/>
      <c r="BR121" s="385"/>
      <c r="BS121" s="385"/>
      <c r="BT121" s="385"/>
      <c r="BU121" s="385"/>
      <c r="BV121" s="385"/>
      <c r="BW121" s="385"/>
      <c r="BX121" s="385"/>
      <c r="BY121" s="385"/>
      <c r="BZ121" s="385"/>
      <c r="CA121" s="385"/>
      <c r="CB121" s="385"/>
      <c r="CC121" s="385"/>
    </row>
    <row r="122" spans="1:81" ht="16.5" customHeight="1">
      <c r="A122" s="1680">
        <v>40</v>
      </c>
      <c r="B122" s="1645" t="s">
        <v>92</v>
      </c>
      <c r="C122" s="1684" t="s">
        <v>830</v>
      </c>
      <c r="D122" s="1684"/>
      <c r="E122" s="1684">
        <v>1</v>
      </c>
      <c r="F122" s="1688">
        <f>SUM(N122:N124,S122:S124,AH122:AH124,AN122:AN124,AS122:AS124,AX122:AX124,BH122:BH124,X122:X124,AC122:AC124,BC122:BC124)</f>
        <v>670</v>
      </c>
      <c r="G122" s="1689">
        <f>SUM( H206/ E201)*E122</f>
        <v>662.98507462686564</v>
      </c>
      <c r="H122" s="1673">
        <f>F122-G122</f>
        <v>7.0149253731343606</v>
      </c>
      <c r="I122" s="1676" t="s">
        <v>831</v>
      </c>
      <c r="J122" s="435" t="s">
        <v>794</v>
      </c>
      <c r="K122" s="399" t="s">
        <v>795</v>
      </c>
      <c r="L122" s="399" t="s">
        <v>719</v>
      </c>
      <c r="M122" s="399">
        <v>503</v>
      </c>
      <c r="N122" s="400">
        <v>90</v>
      </c>
      <c r="O122" s="435"/>
      <c r="P122" s="486"/>
      <c r="Q122" s="486"/>
      <c r="R122" s="486"/>
      <c r="S122" s="437"/>
      <c r="T122" s="398" t="s">
        <v>650</v>
      </c>
      <c r="U122" s="399" t="s">
        <v>992</v>
      </c>
      <c r="V122" s="399" t="s">
        <v>520</v>
      </c>
      <c r="W122" s="399" t="s">
        <v>30</v>
      </c>
      <c r="X122" s="400">
        <v>135</v>
      </c>
      <c r="Y122" s="435" t="s">
        <v>614</v>
      </c>
      <c r="Z122" s="486" t="s">
        <v>985</v>
      </c>
      <c r="AA122" s="486" t="s">
        <v>622</v>
      </c>
      <c r="AB122" s="486">
        <v>401</v>
      </c>
      <c r="AC122" s="446">
        <v>75</v>
      </c>
      <c r="AD122" s="1325"/>
      <c r="AE122" s="1356"/>
      <c r="AF122" s="1285"/>
      <c r="AG122" s="1285"/>
      <c r="AH122" s="1286"/>
      <c r="AI122" s="1733" t="s">
        <v>830</v>
      </c>
      <c r="AJ122" s="1255" t="s">
        <v>680</v>
      </c>
      <c r="AK122" s="1253" t="s">
        <v>976</v>
      </c>
      <c r="AL122" s="1357" t="s">
        <v>832</v>
      </c>
      <c r="AM122" s="1358">
        <v>605</v>
      </c>
      <c r="AN122" s="1359">
        <v>150</v>
      </c>
      <c r="AO122" s="1001"/>
      <c r="AP122" s="1002"/>
      <c r="AQ122" s="1002"/>
      <c r="AR122" s="1002"/>
      <c r="AS122" s="1003"/>
      <c r="AT122" s="435"/>
      <c r="AU122" s="486"/>
      <c r="AV122" s="486"/>
      <c r="AW122" s="486"/>
      <c r="AX122" s="447"/>
      <c r="AY122" s="519" t="s">
        <v>825</v>
      </c>
      <c r="AZ122" s="555" t="s">
        <v>975</v>
      </c>
      <c r="BA122" s="555" t="s">
        <v>618</v>
      </c>
      <c r="BB122" s="582">
        <v>405</v>
      </c>
      <c r="BC122" s="405">
        <v>50</v>
      </c>
      <c r="BD122" s="444" t="s">
        <v>604</v>
      </c>
      <c r="BE122" s="445" t="s">
        <v>976</v>
      </c>
      <c r="BF122" s="445" t="s">
        <v>662</v>
      </c>
      <c r="BG122" s="445">
        <v>403</v>
      </c>
      <c r="BH122" s="446">
        <v>60</v>
      </c>
      <c r="BI122" s="1712" t="s">
        <v>833</v>
      </c>
      <c r="BJ122" s="385"/>
      <c r="BK122" s="385"/>
      <c r="BL122" s="385"/>
      <c r="BM122" s="385"/>
      <c r="BN122" s="385"/>
      <c r="BO122" s="385"/>
      <c r="BP122" s="385"/>
      <c r="BQ122" s="385"/>
      <c r="BR122" s="385"/>
      <c r="BS122" s="385"/>
      <c r="BT122" s="385"/>
      <c r="BU122" s="385"/>
      <c r="BV122" s="385"/>
      <c r="BW122" s="385"/>
      <c r="BX122" s="385"/>
      <c r="BY122" s="385"/>
      <c r="BZ122" s="385"/>
      <c r="CA122" s="385"/>
      <c r="CB122" s="385"/>
      <c r="CC122" s="385"/>
    </row>
    <row r="123" spans="1:81" ht="16.5" customHeight="1">
      <c r="A123" s="1681"/>
      <c r="B123" s="1646"/>
      <c r="C123" s="1685"/>
      <c r="D123" s="1685"/>
      <c r="E123" s="1685"/>
      <c r="F123" s="1685"/>
      <c r="G123" s="1685"/>
      <c r="H123" s="1674"/>
      <c r="I123" s="1677"/>
      <c r="J123" s="448"/>
      <c r="K123" s="449"/>
      <c r="L123" s="449"/>
      <c r="M123" s="449"/>
      <c r="N123" s="585"/>
      <c r="O123" s="448"/>
      <c r="P123" s="449"/>
      <c r="Q123" s="449"/>
      <c r="R123" s="449"/>
      <c r="S123" s="585"/>
      <c r="T123" s="982"/>
      <c r="U123" s="645"/>
      <c r="V123" s="645"/>
      <c r="W123" s="645"/>
      <c r="X123" s="646"/>
      <c r="Y123" s="652" t="s">
        <v>667</v>
      </c>
      <c r="Z123" s="525" t="s">
        <v>709</v>
      </c>
      <c r="AA123" s="525" t="s">
        <v>622</v>
      </c>
      <c r="AB123" s="525">
        <v>401</v>
      </c>
      <c r="AC123" s="528">
        <v>30</v>
      </c>
      <c r="AD123" s="1360"/>
      <c r="AE123" s="1314"/>
      <c r="AF123" s="1314"/>
      <c r="AG123" s="1314"/>
      <c r="AH123" s="1271"/>
      <c r="AI123" s="1794"/>
      <c r="AJ123" s="1361"/>
      <c r="AK123" s="1362"/>
      <c r="AL123" s="1363"/>
      <c r="AM123" s="1363"/>
      <c r="AN123" s="1364"/>
      <c r="AO123" s="448"/>
      <c r="AP123" s="449"/>
      <c r="AQ123" s="449"/>
      <c r="AR123" s="449"/>
      <c r="AS123" s="585"/>
      <c r="AT123" s="137"/>
      <c r="AU123" s="525"/>
      <c r="AV123" s="525"/>
      <c r="AW123" s="525"/>
      <c r="AX123" s="528"/>
      <c r="AY123" s="519"/>
      <c r="AZ123" s="555"/>
      <c r="BA123" s="555"/>
      <c r="BB123" s="582"/>
      <c r="BC123" s="405"/>
      <c r="BD123" s="290" t="s">
        <v>610</v>
      </c>
      <c r="BE123" s="404" t="s">
        <v>977</v>
      </c>
      <c r="BF123" s="404" t="s">
        <v>662</v>
      </c>
      <c r="BG123" s="404">
        <v>403</v>
      </c>
      <c r="BH123" s="405">
        <v>45</v>
      </c>
      <c r="BI123" s="1677"/>
      <c r="BJ123" s="385"/>
      <c r="BK123" s="385"/>
      <c r="BL123" s="385"/>
      <c r="BM123" s="385"/>
      <c r="BN123" s="385"/>
      <c r="BO123" s="385"/>
      <c r="BP123" s="385"/>
      <c r="BQ123" s="385"/>
      <c r="BR123" s="385"/>
      <c r="BS123" s="385"/>
      <c r="BT123" s="385"/>
      <c r="BU123" s="385"/>
      <c r="BV123" s="385"/>
      <c r="BW123" s="385"/>
      <c r="BX123" s="385"/>
      <c r="BY123" s="385"/>
      <c r="BZ123" s="385"/>
      <c r="CA123" s="385"/>
      <c r="CB123" s="385"/>
      <c r="CC123" s="385"/>
    </row>
    <row r="124" spans="1:81" ht="16.5" customHeight="1">
      <c r="A124" s="1682"/>
      <c r="B124" s="1683"/>
      <c r="C124" s="1653"/>
      <c r="D124" s="1653"/>
      <c r="E124" s="1653"/>
      <c r="F124" s="1653"/>
      <c r="G124" s="1653"/>
      <c r="H124" s="1675"/>
      <c r="I124" s="1678"/>
      <c r="J124" s="529"/>
      <c r="K124" s="531"/>
      <c r="L124" s="531"/>
      <c r="M124" s="531"/>
      <c r="N124" s="532"/>
      <c r="O124" s="529"/>
      <c r="P124" s="531"/>
      <c r="Q124" s="531"/>
      <c r="R124" s="531"/>
      <c r="S124" s="532"/>
      <c r="T124" s="727"/>
      <c r="U124" s="1004"/>
      <c r="V124" s="1004"/>
      <c r="W124" s="1004"/>
      <c r="X124" s="480"/>
      <c r="Y124" s="674" t="s">
        <v>668</v>
      </c>
      <c r="Z124" s="539" t="s">
        <v>710</v>
      </c>
      <c r="AA124" s="539" t="s">
        <v>622</v>
      </c>
      <c r="AB124" s="539">
        <v>401</v>
      </c>
      <c r="AC124" s="572">
        <v>35</v>
      </c>
      <c r="AD124" s="1365"/>
      <c r="AE124" s="1366"/>
      <c r="AF124" s="1366"/>
      <c r="AG124" s="1366"/>
      <c r="AH124" s="1367"/>
      <c r="AI124" s="1795"/>
      <c r="AJ124" s="1298"/>
      <c r="AK124" s="1363"/>
      <c r="AL124" s="1363"/>
      <c r="AM124" s="1363"/>
      <c r="AN124" s="1364"/>
      <c r="AO124" s="664"/>
      <c r="AP124" s="1006"/>
      <c r="AQ124" s="1005"/>
      <c r="AR124" s="1006"/>
      <c r="AS124" s="1007"/>
      <c r="AT124" s="755"/>
      <c r="AU124" s="531"/>
      <c r="AV124" s="531"/>
      <c r="AW124" s="531"/>
      <c r="AX124" s="532"/>
      <c r="AY124" s="529"/>
      <c r="AZ124" s="531"/>
      <c r="BA124" s="531"/>
      <c r="BB124" s="531"/>
      <c r="BC124" s="532"/>
      <c r="BD124" s="529"/>
      <c r="BE124" s="531"/>
      <c r="BF124" s="531"/>
      <c r="BG124" s="531"/>
      <c r="BH124" s="532"/>
      <c r="BI124" s="1678"/>
      <c r="BJ124" s="385"/>
      <c r="BK124" s="385"/>
      <c r="BL124" s="385"/>
      <c r="BM124" s="385"/>
      <c r="BN124" s="385"/>
      <c r="BO124" s="385"/>
      <c r="BP124" s="385"/>
      <c r="BQ124" s="385"/>
      <c r="BR124" s="385"/>
      <c r="BS124" s="385"/>
      <c r="BT124" s="385"/>
      <c r="BU124" s="385"/>
      <c r="BV124" s="385"/>
      <c r="BW124" s="385"/>
      <c r="BX124" s="385"/>
      <c r="BY124" s="385"/>
      <c r="BZ124" s="385"/>
      <c r="CA124" s="385"/>
      <c r="CB124" s="385"/>
      <c r="CC124" s="385"/>
    </row>
    <row r="125" spans="1:81" ht="16.5" customHeight="1">
      <c r="A125" s="1680">
        <v>41</v>
      </c>
      <c r="B125" s="1645" t="s">
        <v>95</v>
      </c>
      <c r="C125" s="1684" t="s">
        <v>834</v>
      </c>
      <c r="D125" s="1684"/>
      <c r="E125" s="1684">
        <v>1</v>
      </c>
      <c r="F125" s="1688">
        <f>SUM(N125:N127,S125:S127,AH125:AH127,AN125:AN127,AS125:AS127,AX125:AX127,BH125:BH127,X125:X127,AC125:AC127,BC125:BC127)</f>
        <v>660</v>
      </c>
      <c r="G125" s="1689">
        <f>SUM(H206/ E201)*E125</f>
        <v>662.98507462686564</v>
      </c>
      <c r="H125" s="1673">
        <f>F125-G125</f>
        <v>-2.9850746268656394</v>
      </c>
      <c r="I125" s="1676" t="s">
        <v>835</v>
      </c>
      <c r="J125" s="435" t="s">
        <v>614</v>
      </c>
      <c r="K125" s="399" t="s">
        <v>978</v>
      </c>
      <c r="L125" s="399" t="s">
        <v>608</v>
      </c>
      <c r="M125" s="399">
        <v>606</v>
      </c>
      <c r="N125" s="400">
        <v>75</v>
      </c>
      <c r="O125" s="435"/>
      <c r="P125" s="399"/>
      <c r="Q125" s="399"/>
      <c r="R125" s="399"/>
      <c r="S125" s="400"/>
      <c r="T125" s="398" t="s">
        <v>678</v>
      </c>
      <c r="U125" s="399" t="s">
        <v>992</v>
      </c>
      <c r="V125" s="399" t="s">
        <v>616</v>
      </c>
      <c r="W125" s="399">
        <v>402</v>
      </c>
      <c r="X125" s="400">
        <v>90</v>
      </c>
      <c r="Y125" s="435"/>
      <c r="Z125" s="486"/>
      <c r="AA125" s="486"/>
      <c r="AB125" s="486"/>
      <c r="AC125" s="1008"/>
      <c r="AD125" s="1325" t="s">
        <v>746</v>
      </c>
      <c r="AE125" s="1356" t="s">
        <v>747</v>
      </c>
      <c r="AF125" s="1356" t="s">
        <v>662</v>
      </c>
      <c r="AG125" s="1356">
        <v>403</v>
      </c>
      <c r="AH125" s="1635">
        <v>40</v>
      </c>
      <c r="AI125" s="1721" t="s">
        <v>834</v>
      </c>
      <c r="AJ125" s="1281" t="s">
        <v>610</v>
      </c>
      <c r="AK125" s="1282" t="s">
        <v>969</v>
      </c>
      <c r="AL125" s="1282" t="s">
        <v>591</v>
      </c>
      <c r="AM125" s="1282">
        <v>407</v>
      </c>
      <c r="AN125" s="1283">
        <v>45</v>
      </c>
      <c r="AO125" s="401"/>
      <c r="AP125" s="402"/>
      <c r="AQ125" s="402"/>
      <c r="AR125" s="402"/>
      <c r="AS125" s="403"/>
      <c r="AT125" s="398" t="s">
        <v>678</v>
      </c>
      <c r="AU125" s="445" t="s">
        <v>801</v>
      </c>
      <c r="AV125" s="445" t="s">
        <v>519</v>
      </c>
      <c r="AW125" s="445">
        <v>501</v>
      </c>
      <c r="AX125" s="446">
        <v>90</v>
      </c>
      <c r="AY125" s="435" t="s">
        <v>825</v>
      </c>
      <c r="AZ125" s="486" t="s">
        <v>975</v>
      </c>
      <c r="BA125" s="486" t="s">
        <v>582</v>
      </c>
      <c r="BB125" s="486">
        <v>406</v>
      </c>
      <c r="BC125" s="990">
        <v>50</v>
      </c>
      <c r="BD125" s="444"/>
      <c r="BE125" s="445"/>
      <c r="BF125" s="445"/>
      <c r="BG125" s="445"/>
      <c r="BH125" s="446"/>
      <c r="BI125" s="1712" t="s">
        <v>836</v>
      </c>
      <c r="BJ125" s="385"/>
      <c r="BK125" s="385"/>
      <c r="BL125" s="385"/>
      <c r="BM125" s="385"/>
      <c r="BN125" s="385"/>
      <c r="BO125" s="385"/>
      <c r="BP125" s="385"/>
      <c r="BQ125" s="385"/>
      <c r="BR125" s="385"/>
      <c r="BS125" s="385"/>
      <c r="BT125" s="385"/>
      <c r="BU125" s="385"/>
      <c r="BV125" s="385"/>
      <c r="BW125" s="385"/>
      <c r="BX125" s="385"/>
      <c r="BY125" s="385"/>
      <c r="BZ125" s="385"/>
      <c r="CA125" s="385"/>
      <c r="CB125" s="385"/>
      <c r="CC125" s="385"/>
    </row>
    <row r="126" spans="1:81" ht="16.5" customHeight="1">
      <c r="A126" s="1681"/>
      <c r="B126" s="1646"/>
      <c r="C126" s="1685"/>
      <c r="D126" s="1685"/>
      <c r="E126" s="1685"/>
      <c r="F126" s="1685"/>
      <c r="G126" s="1685"/>
      <c r="H126" s="1674"/>
      <c r="I126" s="1677"/>
      <c r="J126" s="519" t="s">
        <v>624</v>
      </c>
      <c r="K126" s="404" t="s">
        <v>625</v>
      </c>
      <c r="L126" s="404" t="s">
        <v>608</v>
      </c>
      <c r="M126" s="404">
        <v>606</v>
      </c>
      <c r="N126" s="493">
        <v>75</v>
      </c>
      <c r="O126" s="290"/>
      <c r="P126" s="441"/>
      <c r="Q126" s="404"/>
      <c r="R126" s="404"/>
      <c r="S126" s="405"/>
      <c r="T126" s="429" t="s">
        <v>780</v>
      </c>
      <c r="U126" s="430" t="s">
        <v>975</v>
      </c>
      <c r="V126" s="430" t="s">
        <v>616</v>
      </c>
      <c r="W126" s="430">
        <v>402</v>
      </c>
      <c r="X126" s="431">
        <v>60</v>
      </c>
      <c r="Y126" s="101"/>
      <c r="Z126" s="527"/>
      <c r="AA126" s="527"/>
      <c r="AB126" s="527"/>
      <c r="AC126" s="549"/>
      <c r="AD126" s="1313" t="s">
        <v>751</v>
      </c>
      <c r="AE126" s="1314" t="s">
        <v>752</v>
      </c>
      <c r="AF126" s="1314" t="s">
        <v>662</v>
      </c>
      <c r="AG126" s="1314">
        <v>403</v>
      </c>
      <c r="AH126" s="1636">
        <v>70</v>
      </c>
      <c r="AI126" s="1796"/>
      <c r="AJ126" s="1368"/>
      <c r="AK126" s="1323"/>
      <c r="AL126" s="1369"/>
      <c r="AM126" s="1369"/>
      <c r="AN126" s="1370"/>
      <c r="AO126" s="101"/>
      <c r="AP126" s="168"/>
      <c r="AQ126" s="555"/>
      <c r="AR126" s="555"/>
      <c r="AS126" s="556"/>
      <c r="AT126" s="101"/>
      <c r="AU126" s="527"/>
      <c r="AV126" s="525"/>
      <c r="AW126" s="525"/>
      <c r="AX126" s="549"/>
      <c r="AY126" s="612"/>
      <c r="AZ126" s="462"/>
      <c r="BA126" s="485"/>
      <c r="BB126" s="485"/>
      <c r="BC126" s="549"/>
      <c r="BD126" s="290"/>
      <c r="BE126" s="404"/>
      <c r="BF126" s="404"/>
      <c r="BG126" s="404"/>
      <c r="BH126" s="405"/>
      <c r="BI126" s="1677"/>
      <c r="BJ126" s="385"/>
      <c r="BK126" s="385"/>
      <c r="BL126" s="385"/>
      <c r="BM126" s="385"/>
      <c r="BN126" s="385"/>
      <c r="BO126" s="385"/>
      <c r="BP126" s="385"/>
      <c r="BQ126" s="385"/>
      <c r="BR126" s="385"/>
      <c r="BS126" s="385"/>
      <c r="BT126" s="385"/>
      <c r="BU126" s="385"/>
      <c r="BV126" s="385"/>
      <c r="BW126" s="385"/>
      <c r="BX126" s="385"/>
      <c r="BY126" s="385"/>
      <c r="BZ126" s="385"/>
      <c r="CA126" s="385"/>
      <c r="CB126" s="385"/>
      <c r="CC126" s="385"/>
    </row>
    <row r="127" spans="1:81" ht="16.5" customHeight="1">
      <c r="A127" s="1682"/>
      <c r="B127" s="1683"/>
      <c r="C127" s="1653"/>
      <c r="D127" s="1653"/>
      <c r="E127" s="1653"/>
      <c r="F127" s="1653"/>
      <c r="G127" s="1653"/>
      <c r="H127" s="1675"/>
      <c r="I127" s="1678"/>
      <c r="J127" s="647"/>
      <c r="K127" s="411"/>
      <c r="L127" s="411"/>
      <c r="M127" s="411"/>
      <c r="N127" s="414"/>
      <c r="O127" s="647"/>
      <c r="P127" s="411"/>
      <c r="Q127" s="411"/>
      <c r="R127" s="411"/>
      <c r="S127" s="414"/>
      <c r="T127" s="502"/>
      <c r="U127" s="215"/>
      <c r="V127" s="215"/>
      <c r="W127" s="215"/>
      <c r="X127" s="894"/>
      <c r="Y127" s="1009"/>
      <c r="Z127" s="1010"/>
      <c r="AA127" s="1010"/>
      <c r="AB127" s="1010"/>
      <c r="AC127" s="1011"/>
      <c r="AD127" s="1339" t="s">
        <v>753</v>
      </c>
      <c r="AE127" s="1371" t="s">
        <v>993</v>
      </c>
      <c r="AF127" s="1343" t="s">
        <v>662</v>
      </c>
      <c r="AG127" s="1343">
        <v>403</v>
      </c>
      <c r="AH127" s="1637">
        <v>65</v>
      </c>
      <c r="AI127" s="1797"/>
      <c r="AJ127" s="1342"/>
      <c r="AK127" s="1354"/>
      <c r="AL127" s="1354"/>
      <c r="AM127" s="1354"/>
      <c r="AN127" s="1355"/>
      <c r="AO127" s="530"/>
      <c r="AP127" s="170"/>
      <c r="AQ127" s="640"/>
      <c r="AR127" s="170"/>
      <c r="AS127" s="775"/>
      <c r="AT127" s="1012"/>
      <c r="AU127" s="479"/>
      <c r="AV127" s="479"/>
      <c r="AW127" s="479"/>
      <c r="AX127" s="728"/>
      <c r="AY127" s="1013"/>
      <c r="AZ127" s="470"/>
      <c r="BA127" s="470"/>
      <c r="BB127" s="470"/>
      <c r="BC127" s="591"/>
      <c r="BD127" s="1013"/>
      <c r="BE127" s="470"/>
      <c r="BF127" s="470"/>
      <c r="BG127" s="470"/>
      <c r="BH127" s="591"/>
      <c r="BI127" s="1678"/>
      <c r="BJ127" s="385"/>
      <c r="BK127" s="385"/>
      <c r="BL127" s="385"/>
      <c r="BM127" s="385"/>
      <c r="BN127" s="385"/>
      <c r="BO127" s="385"/>
      <c r="BP127" s="385"/>
      <c r="BQ127" s="385"/>
      <c r="BR127" s="385"/>
      <c r="BS127" s="385"/>
      <c r="BT127" s="385"/>
      <c r="BU127" s="385"/>
      <c r="BV127" s="385"/>
      <c r="BW127" s="385"/>
      <c r="BX127" s="385"/>
      <c r="BY127" s="385"/>
      <c r="BZ127" s="385"/>
      <c r="CA127" s="385"/>
      <c r="CB127" s="385"/>
      <c r="CC127" s="385"/>
    </row>
    <row r="128" spans="1:81" ht="16.5" customHeight="1">
      <c r="A128" s="1680">
        <v>42</v>
      </c>
      <c r="B128" s="1645" t="s">
        <v>159</v>
      </c>
      <c r="C128" s="1684" t="s">
        <v>837</v>
      </c>
      <c r="D128" s="1684"/>
      <c r="E128" s="1684">
        <v>1</v>
      </c>
      <c r="F128" s="1688">
        <f>SUM(N128:N130,S128:S130,AH128:AH130,AN128:AN130,AS128:AS130,AX128:AX130,BH128:BH130,X128:X130,AC128:AC130,BC128:BC130)</f>
        <v>655</v>
      </c>
      <c r="G128" s="1689">
        <f>SUM(H206/ E201)*E128</f>
        <v>662.98507462686564</v>
      </c>
      <c r="H128" s="1673">
        <f>F128-G128</f>
        <v>-7.9850746268656394</v>
      </c>
      <c r="I128" s="1676" t="s">
        <v>838</v>
      </c>
      <c r="J128" s="443" t="s">
        <v>588</v>
      </c>
      <c r="K128" s="483" t="s">
        <v>632</v>
      </c>
      <c r="L128" s="483" t="s">
        <v>582</v>
      </c>
      <c r="M128" s="483" t="s">
        <v>632</v>
      </c>
      <c r="N128" s="594">
        <v>35</v>
      </c>
      <c r="O128" s="435" t="s">
        <v>604</v>
      </c>
      <c r="P128" s="486" t="s">
        <v>637</v>
      </c>
      <c r="Q128" s="486" t="s">
        <v>662</v>
      </c>
      <c r="R128" s="486">
        <v>403</v>
      </c>
      <c r="S128" s="437">
        <v>60</v>
      </c>
      <c r="T128" s="394" t="s">
        <v>581</v>
      </c>
      <c r="U128" s="411" t="s">
        <v>632</v>
      </c>
      <c r="V128" s="411" t="s">
        <v>645</v>
      </c>
      <c r="W128" s="411" t="s">
        <v>632</v>
      </c>
      <c r="X128" s="414">
        <v>35</v>
      </c>
      <c r="Y128" s="398" t="s">
        <v>602</v>
      </c>
      <c r="Z128" s="399" t="s">
        <v>644</v>
      </c>
      <c r="AA128" s="399" t="s">
        <v>519</v>
      </c>
      <c r="AB128" s="399" t="s">
        <v>30</v>
      </c>
      <c r="AC128" s="400">
        <v>120</v>
      </c>
      <c r="AD128" s="1372" t="s">
        <v>642</v>
      </c>
      <c r="AE128" s="1373" t="s">
        <v>584</v>
      </c>
      <c r="AF128" s="1374" t="s">
        <v>520</v>
      </c>
      <c r="AG128" s="1373" t="s">
        <v>30</v>
      </c>
      <c r="AH128" s="1375">
        <v>45</v>
      </c>
      <c r="AI128" s="1718" t="s">
        <v>837</v>
      </c>
      <c r="AJ128" s="1281" t="s">
        <v>583</v>
      </c>
      <c r="AK128" s="1282" t="s">
        <v>584</v>
      </c>
      <c r="AL128" s="1282" t="s">
        <v>519</v>
      </c>
      <c r="AM128" s="1282"/>
      <c r="AN128" s="1283">
        <v>45</v>
      </c>
      <c r="AO128" s="544" t="s">
        <v>678</v>
      </c>
      <c r="AP128" s="402" t="s">
        <v>651</v>
      </c>
      <c r="AQ128" s="546" t="s">
        <v>633</v>
      </c>
      <c r="AR128" s="545">
        <v>308</v>
      </c>
      <c r="AS128" s="543">
        <v>90</v>
      </c>
      <c r="AT128" s="398" t="s">
        <v>586</v>
      </c>
      <c r="AU128" s="399" t="s">
        <v>584</v>
      </c>
      <c r="AV128" s="399" t="s">
        <v>516</v>
      </c>
      <c r="AW128" s="399"/>
      <c r="AX128" s="400">
        <v>55</v>
      </c>
      <c r="AY128" s="216"/>
      <c r="AZ128" s="402"/>
      <c r="BA128" s="402"/>
      <c r="BB128" s="574"/>
      <c r="BC128" s="1014"/>
      <c r="BD128" s="544" t="s">
        <v>839</v>
      </c>
      <c r="BE128" s="545" t="s">
        <v>584</v>
      </c>
      <c r="BF128" s="546" t="s">
        <v>517</v>
      </c>
      <c r="BG128" s="545" t="s">
        <v>30</v>
      </c>
      <c r="BH128" s="492">
        <v>60</v>
      </c>
      <c r="BI128" s="1725" t="s">
        <v>840</v>
      </c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</row>
    <row r="129" spans="1:81" ht="16.5" customHeight="1">
      <c r="A129" s="1681"/>
      <c r="B129" s="1646"/>
      <c r="C129" s="1685"/>
      <c r="D129" s="1685"/>
      <c r="E129" s="1685"/>
      <c r="F129" s="1685"/>
      <c r="G129" s="1685"/>
      <c r="H129" s="1674"/>
      <c r="I129" s="1677"/>
      <c r="J129" s="137"/>
      <c r="K129" s="441"/>
      <c r="L129" s="441"/>
      <c r="M129" s="441"/>
      <c r="N129" s="442"/>
      <c r="O129" s="429" t="s">
        <v>654</v>
      </c>
      <c r="P129" s="430" t="s">
        <v>600</v>
      </c>
      <c r="Q129" s="430" t="s">
        <v>662</v>
      </c>
      <c r="R129" s="430">
        <v>403</v>
      </c>
      <c r="S129" s="431">
        <v>70</v>
      </c>
      <c r="T129" s="137"/>
      <c r="U129" s="525"/>
      <c r="V129" s="525"/>
      <c r="W129" s="525"/>
      <c r="X129" s="528"/>
      <c r="Y129" s="769"/>
      <c r="Z129" s="772"/>
      <c r="AA129" s="772"/>
      <c r="AB129" s="772"/>
      <c r="AC129" s="1015"/>
      <c r="AD129" s="1376"/>
      <c r="AE129" s="1377"/>
      <c r="AF129" s="1377"/>
      <c r="AG129" s="1377"/>
      <c r="AH129" s="1378"/>
      <c r="AI129" s="1774"/>
      <c r="AJ129" s="1350"/>
      <c r="AK129" s="1320"/>
      <c r="AL129" s="1379"/>
      <c r="AM129" s="1380"/>
      <c r="AN129" s="1329"/>
      <c r="AO129" s="137" t="s">
        <v>841</v>
      </c>
      <c r="AP129" s="404" t="s">
        <v>584</v>
      </c>
      <c r="AQ129" s="404" t="s">
        <v>518</v>
      </c>
      <c r="AR129" s="404" t="s">
        <v>30</v>
      </c>
      <c r="AS129" s="405">
        <v>40</v>
      </c>
      <c r="AT129" s="211"/>
      <c r="AU129" s="404"/>
      <c r="AV129" s="933"/>
      <c r="AW129" s="404"/>
      <c r="AX129" s="405"/>
      <c r="AY129" s="137"/>
      <c r="AZ129" s="404"/>
      <c r="BA129" s="404"/>
      <c r="BB129" s="404"/>
      <c r="BC129" s="1017"/>
      <c r="BD129" s="290"/>
      <c r="BE129" s="404"/>
      <c r="BF129" s="404"/>
      <c r="BG129" s="404"/>
      <c r="BH129" s="528"/>
      <c r="BI129" s="1726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</row>
    <row r="130" spans="1:81" ht="16.5" customHeight="1">
      <c r="A130" s="1682"/>
      <c r="B130" s="1683"/>
      <c r="C130" s="1653"/>
      <c r="D130" s="1653"/>
      <c r="E130" s="1653"/>
      <c r="F130" s="1653"/>
      <c r="G130" s="1653"/>
      <c r="H130" s="1675"/>
      <c r="I130" s="1678"/>
      <c r="J130" s="1018"/>
      <c r="K130" s="1019"/>
      <c r="L130" s="1019"/>
      <c r="M130" s="1019"/>
      <c r="N130" s="1020"/>
      <c r="O130" s="1018"/>
      <c r="P130" s="1019"/>
      <c r="Q130" s="1019"/>
      <c r="R130" s="1019"/>
      <c r="S130" s="1020"/>
      <c r="T130" s="1021"/>
      <c r="U130" s="1022"/>
      <c r="V130" s="1022"/>
      <c r="W130" s="1022"/>
      <c r="X130" s="1023"/>
      <c r="Y130" s="965"/>
      <c r="Z130" s="952"/>
      <c r="AA130" s="952"/>
      <c r="AB130" s="952"/>
      <c r="AC130" s="1024"/>
      <c r="AD130" s="1381"/>
      <c r="AE130" s="1382"/>
      <c r="AF130" s="1382"/>
      <c r="AG130" s="1382"/>
      <c r="AH130" s="1383"/>
      <c r="AI130" s="1775"/>
      <c r="AJ130" s="1384"/>
      <c r="AK130" s="1270"/>
      <c r="AL130" s="1270"/>
      <c r="AM130" s="1270"/>
      <c r="AN130" s="1385"/>
      <c r="AO130" s="105"/>
      <c r="AP130" s="526"/>
      <c r="AQ130" s="526"/>
      <c r="AR130" s="526"/>
      <c r="AS130" s="776"/>
      <c r="AT130" s="520"/>
      <c r="AU130" s="441"/>
      <c r="AV130" s="441"/>
      <c r="AW130" s="441"/>
      <c r="AX130" s="442"/>
      <c r="AY130" s="466"/>
      <c r="AZ130" s="505"/>
      <c r="BA130" s="505"/>
      <c r="BB130" s="505"/>
      <c r="BC130" s="1025"/>
      <c r="BD130" s="466"/>
      <c r="BE130" s="505"/>
      <c r="BF130" s="505"/>
      <c r="BG130" s="505"/>
      <c r="BH130" s="506"/>
      <c r="BI130" s="1716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</row>
    <row r="131" spans="1:81" ht="16.5" customHeight="1">
      <c r="A131" s="1680">
        <v>43</v>
      </c>
      <c r="B131" s="1645" t="s">
        <v>543</v>
      </c>
      <c r="C131" s="1684" t="s">
        <v>842</v>
      </c>
      <c r="D131" s="1684"/>
      <c r="E131" s="1686">
        <v>0</v>
      </c>
      <c r="F131" s="1688">
        <f>SUM(N131:N133,S131:S133,AH131:AH133,AN131:AN133,AS131:AS133,AX131:AX133,BH131:BH133,X131:X133,AC131:AC133,BC131:BC133)</f>
        <v>0</v>
      </c>
      <c r="G131" s="1689">
        <f>SUM(H206/ E201)*E131</f>
        <v>0</v>
      </c>
      <c r="H131" s="1719">
        <f>F131-G131</f>
        <v>0</v>
      </c>
      <c r="I131" s="1720" t="s">
        <v>843</v>
      </c>
      <c r="J131" s="895"/>
      <c r="K131" s="896"/>
      <c r="L131" s="896"/>
      <c r="M131" s="896"/>
      <c r="N131" s="845"/>
      <c r="O131" s="895"/>
      <c r="P131" s="896"/>
      <c r="Q131" s="896"/>
      <c r="R131" s="896"/>
      <c r="S131" s="845"/>
      <c r="T131" s="895"/>
      <c r="U131" s="896"/>
      <c r="V131" s="896"/>
      <c r="W131" s="896"/>
      <c r="X131" s="845"/>
      <c r="Y131" s="895"/>
      <c r="Z131" s="896"/>
      <c r="AA131" s="896"/>
      <c r="AB131" s="896"/>
      <c r="AC131" s="845"/>
      <c r="AD131" s="1821"/>
      <c r="AE131" s="1822"/>
      <c r="AF131" s="1822"/>
      <c r="AG131" s="1822"/>
      <c r="AH131" s="1823"/>
      <c r="AI131" s="1824" t="s">
        <v>842</v>
      </c>
      <c r="AJ131" s="1805"/>
      <c r="AK131" s="1806"/>
      <c r="AL131" s="1806"/>
      <c r="AM131" s="1806"/>
      <c r="AN131" s="1808"/>
      <c r="AO131" s="678"/>
      <c r="AP131" s="679"/>
      <c r="AQ131" s="679"/>
      <c r="AR131" s="684"/>
      <c r="AS131" s="680"/>
      <c r="AT131" s="683"/>
      <c r="AU131" s="688"/>
      <c r="AV131" s="688"/>
      <c r="AW131" s="688"/>
      <c r="AX131" s="689"/>
      <c r="AY131" s="681"/>
      <c r="AZ131" s="682"/>
      <c r="BA131" s="682"/>
      <c r="BB131" s="682"/>
      <c r="BC131" s="694"/>
      <c r="BD131" s="681"/>
      <c r="BE131" s="682"/>
      <c r="BF131" s="682"/>
      <c r="BG131" s="682"/>
      <c r="BH131" s="694"/>
      <c r="BI131" s="1712" t="s">
        <v>844</v>
      </c>
      <c r="BJ131" s="385"/>
      <c r="BK131" s="385"/>
      <c r="BL131" s="385"/>
      <c r="BM131" s="385"/>
      <c r="BN131" s="385"/>
      <c r="BO131" s="385"/>
      <c r="BP131" s="385"/>
      <c r="BQ131" s="385"/>
      <c r="BR131" s="385"/>
      <c r="BS131" s="385"/>
      <c r="BT131" s="385"/>
      <c r="BU131" s="385"/>
      <c r="BV131" s="385"/>
      <c r="BW131" s="385"/>
      <c r="BX131" s="385"/>
      <c r="BY131" s="385"/>
      <c r="BZ131" s="385"/>
      <c r="CA131" s="385"/>
      <c r="CB131" s="385"/>
      <c r="CC131" s="385"/>
    </row>
    <row r="132" spans="1:81" ht="16.5" customHeight="1">
      <c r="A132" s="1681"/>
      <c r="B132" s="1646"/>
      <c r="C132" s="1685"/>
      <c r="D132" s="1685"/>
      <c r="E132" s="1685"/>
      <c r="F132" s="1685"/>
      <c r="G132" s="1685"/>
      <c r="H132" s="1674"/>
      <c r="I132" s="1677"/>
      <c r="J132" s="907"/>
      <c r="K132" s="833"/>
      <c r="L132" s="833"/>
      <c r="M132" s="833"/>
      <c r="N132" s="834"/>
      <c r="O132" s="907"/>
      <c r="P132" s="833"/>
      <c r="Q132" s="833"/>
      <c r="R132" s="833"/>
      <c r="S132" s="834"/>
      <c r="T132" s="907"/>
      <c r="U132" s="833"/>
      <c r="V132" s="833"/>
      <c r="W132" s="833"/>
      <c r="X132" s="834"/>
      <c r="Y132" s="907"/>
      <c r="Z132" s="833"/>
      <c r="AA132" s="833"/>
      <c r="AB132" s="833"/>
      <c r="AC132" s="834"/>
      <c r="AD132" s="1825"/>
      <c r="AE132" s="1826"/>
      <c r="AF132" s="1826"/>
      <c r="AG132" s="1826"/>
      <c r="AH132" s="1827"/>
      <c r="AI132" s="1812"/>
      <c r="AJ132" s="1809"/>
      <c r="AK132" s="1810"/>
      <c r="AL132" s="1810"/>
      <c r="AM132" s="1810"/>
      <c r="AN132" s="1811"/>
      <c r="AO132" s="695"/>
      <c r="AP132" s="696"/>
      <c r="AQ132" s="696"/>
      <c r="AR132" s="696"/>
      <c r="AS132" s="699"/>
      <c r="AT132" s="693"/>
      <c r="AU132" s="696"/>
      <c r="AV132" s="696"/>
      <c r="AW132" s="696"/>
      <c r="AX132" s="697"/>
      <c r="AY132" s="695"/>
      <c r="AZ132" s="696"/>
      <c r="BA132" s="696"/>
      <c r="BB132" s="696"/>
      <c r="BC132" s="697"/>
      <c r="BD132" s="695"/>
      <c r="BE132" s="696"/>
      <c r="BF132" s="696"/>
      <c r="BG132" s="696"/>
      <c r="BH132" s="697"/>
      <c r="BI132" s="1677"/>
      <c r="BJ132" s="385"/>
      <c r="BK132" s="385"/>
      <c r="BL132" s="385"/>
      <c r="BM132" s="385"/>
      <c r="BN132" s="385"/>
      <c r="BO132" s="385"/>
      <c r="BP132" s="385"/>
      <c r="BQ132" s="385"/>
      <c r="BR132" s="385"/>
      <c r="BS132" s="385"/>
      <c r="BT132" s="385"/>
      <c r="BU132" s="385"/>
      <c r="BV132" s="385"/>
      <c r="BW132" s="385"/>
      <c r="BX132" s="385"/>
      <c r="BY132" s="385"/>
      <c r="BZ132" s="385"/>
      <c r="CA132" s="385"/>
      <c r="CB132" s="385"/>
      <c r="CC132" s="385"/>
    </row>
    <row r="133" spans="1:81" ht="16.5" customHeight="1">
      <c r="A133" s="1682"/>
      <c r="B133" s="1683"/>
      <c r="C133" s="1653"/>
      <c r="D133" s="1653"/>
      <c r="E133" s="1653"/>
      <c r="F133" s="1653"/>
      <c r="G133" s="1653"/>
      <c r="H133" s="1675"/>
      <c r="I133" s="1678"/>
      <c r="J133" s="915"/>
      <c r="K133" s="916"/>
      <c r="L133" s="916"/>
      <c r="M133" s="916"/>
      <c r="N133" s="917"/>
      <c r="O133" s="915"/>
      <c r="P133" s="916"/>
      <c r="Q133" s="916"/>
      <c r="R133" s="916"/>
      <c r="S133" s="917"/>
      <c r="T133" s="915"/>
      <c r="U133" s="916"/>
      <c r="V133" s="916"/>
      <c r="W133" s="916"/>
      <c r="X133" s="917"/>
      <c r="Y133" s="915"/>
      <c r="Z133" s="916"/>
      <c r="AA133" s="916"/>
      <c r="AB133" s="916"/>
      <c r="AC133" s="917"/>
      <c r="AD133" s="1828"/>
      <c r="AE133" s="1829"/>
      <c r="AF133" s="1829"/>
      <c r="AG133" s="1829"/>
      <c r="AH133" s="1830"/>
      <c r="AI133" s="1816"/>
      <c r="AJ133" s="1831"/>
      <c r="AK133" s="1832"/>
      <c r="AL133" s="1832"/>
      <c r="AM133" s="1832"/>
      <c r="AN133" s="1833"/>
      <c r="AO133" s="864"/>
      <c r="AP133" s="865"/>
      <c r="AQ133" s="865"/>
      <c r="AR133" s="865"/>
      <c r="AS133" s="866"/>
      <c r="AT133" s="867"/>
      <c r="AU133" s="865"/>
      <c r="AV133" s="865"/>
      <c r="AW133" s="865"/>
      <c r="AX133" s="868"/>
      <c r="AY133" s="706"/>
      <c r="AZ133" s="1029"/>
      <c r="BA133" s="1029"/>
      <c r="BB133" s="1029"/>
      <c r="BC133" s="1030"/>
      <c r="BD133" s="706"/>
      <c r="BE133" s="1029"/>
      <c r="BF133" s="1029"/>
      <c r="BG133" s="1029"/>
      <c r="BH133" s="1030"/>
      <c r="BI133" s="1678"/>
      <c r="BJ133" s="385"/>
      <c r="BK133" s="385"/>
      <c r="BL133" s="385"/>
      <c r="BM133" s="385"/>
      <c r="BN133" s="385"/>
      <c r="BO133" s="385"/>
      <c r="BP133" s="385"/>
      <c r="BQ133" s="385"/>
      <c r="BR133" s="385"/>
      <c r="BS133" s="385"/>
      <c r="BT133" s="385"/>
      <c r="BU133" s="385"/>
      <c r="BV133" s="385"/>
      <c r="BW133" s="385"/>
      <c r="BX133" s="385"/>
      <c r="BY133" s="385"/>
      <c r="BZ133" s="385"/>
      <c r="CA133" s="385"/>
      <c r="CB133" s="385"/>
      <c r="CC133" s="385"/>
    </row>
    <row r="134" spans="1:81" ht="16.5" customHeight="1">
      <c r="A134" s="1680">
        <v>44</v>
      </c>
      <c r="B134" s="1645" t="s">
        <v>466</v>
      </c>
      <c r="C134" s="1684" t="s">
        <v>845</v>
      </c>
      <c r="D134" s="1684"/>
      <c r="E134" s="1686">
        <v>0.25</v>
      </c>
      <c r="F134" s="1688">
        <f>SUM(N134:N137,S134:S137,X134:X137,AC134:AC137,AH134:AH137,AN134:AN137,AS134:AS137,AX134:AX137,BC134:BC137,BH134:BH137)</f>
        <v>165</v>
      </c>
      <c r="G134" s="1689">
        <f>SUM( H206/ E201)*E134</f>
        <v>165.74626865671641</v>
      </c>
      <c r="H134" s="1673">
        <f>F134-G134</f>
        <v>-0.74626865671640985</v>
      </c>
      <c r="I134" s="1676" t="s">
        <v>846</v>
      </c>
      <c r="J134" s="982"/>
      <c r="K134" s="645"/>
      <c r="L134" s="645"/>
      <c r="M134" s="645"/>
      <c r="N134" s="646"/>
      <c r="O134" s="982"/>
      <c r="P134" s="645"/>
      <c r="Q134" s="645"/>
      <c r="R134" s="645"/>
      <c r="S134" s="646"/>
      <c r="T134" s="429"/>
      <c r="U134" s="430"/>
      <c r="V134" s="430"/>
      <c r="W134" s="430"/>
      <c r="X134" s="431"/>
      <c r="Y134" s="626"/>
      <c r="Z134" s="626"/>
      <c r="AA134" s="626"/>
      <c r="AB134" s="1031"/>
      <c r="AC134" s="624"/>
      <c r="AD134" s="1347"/>
      <c r="AE134" s="1374"/>
      <c r="AF134" s="1374"/>
      <c r="AG134" s="1374"/>
      <c r="AH134" s="1375"/>
      <c r="AI134" s="1693" t="s">
        <v>845</v>
      </c>
      <c r="AJ134" s="1386" t="s">
        <v>650</v>
      </c>
      <c r="AK134" s="1387" t="s">
        <v>1001</v>
      </c>
      <c r="AL134" s="1387" t="s">
        <v>708</v>
      </c>
      <c r="AM134" s="1387">
        <v>601</v>
      </c>
      <c r="AN134" s="1388">
        <v>135</v>
      </c>
      <c r="AO134" s="1032"/>
      <c r="AP134" s="1033"/>
      <c r="AQ134" s="1033"/>
      <c r="AR134" s="1033"/>
      <c r="AS134" s="643"/>
      <c r="AT134" s="401"/>
      <c r="AU134" s="436"/>
      <c r="AV134" s="491"/>
      <c r="AW134" s="491"/>
      <c r="AX134" s="575"/>
      <c r="AY134" s="1255" t="s">
        <v>667</v>
      </c>
      <c r="AZ134" s="1253" t="s">
        <v>1002</v>
      </c>
      <c r="BA134" s="1256" t="s">
        <v>517</v>
      </c>
      <c r="BB134" s="1256" t="s">
        <v>30</v>
      </c>
      <c r="BC134" s="1257">
        <v>30</v>
      </c>
      <c r="BD134" s="516"/>
      <c r="BE134" s="883"/>
      <c r="BF134" s="883"/>
      <c r="BG134" s="883"/>
      <c r="BH134" s="758"/>
      <c r="BI134" s="1712" t="s">
        <v>848</v>
      </c>
      <c r="BJ134" s="385"/>
      <c r="BK134" s="385"/>
      <c r="BL134" s="385"/>
      <c r="BM134" s="385"/>
      <c r="BN134" s="385"/>
      <c r="BO134" s="385"/>
      <c r="BP134" s="385"/>
      <c r="BQ134" s="385"/>
      <c r="BR134" s="385"/>
      <c r="BS134" s="385"/>
      <c r="BT134" s="385"/>
      <c r="BU134" s="385"/>
      <c r="BV134" s="385"/>
      <c r="BW134" s="385"/>
      <c r="BX134" s="385"/>
      <c r="BY134" s="385"/>
      <c r="BZ134" s="385"/>
      <c r="CA134" s="385"/>
      <c r="CB134" s="385"/>
      <c r="CC134" s="385"/>
    </row>
    <row r="135" spans="1:81" ht="16.5" customHeight="1">
      <c r="A135" s="1681"/>
      <c r="B135" s="1646"/>
      <c r="C135" s="1685"/>
      <c r="D135" s="1685"/>
      <c r="E135" s="1685"/>
      <c r="F135" s="1685"/>
      <c r="G135" s="1685"/>
      <c r="H135" s="1674"/>
      <c r="I135" s="1677"/>
      <c r="J135" s="982"/>
      <c r="K135" s="645"/>
      <c r="L135" s="645"/>
      <c r="M135" s="645"/>
      <c r="N135" s="646"/>
      <c r="O135" s="982"/>
      <c r="P135" s="645"/>
      <c r="Q135" s="645"/>
      <c r="R135" s="645"/>
      <c r="S135" s="646"/>
      <c r="T135" s="1034"/>
      <c r="U135" s="1035"/>
      <c r="V135" s="1035"/>
      <c r="W135" s="1035"/>
      <c r="X135" s="1036"/>
      <c r="Y135" s="1037"/>
      <c r="Z135" s="1035"/>
      <c r="AA135" s="1035"/>
      <c r="AB135" s="1035"/>
      <c r="AC135" s="1036"/>
      <c r="AD135" s="1269"/>
      <c r="AE135" s="1270"/>
      <c r="AF135" s="1270"/>
      <c r="AG135" s="1270"/>
      <c r="AH135" s="1271"/>
      <c r="AI135" s="1774"/>
      <c r="AJ135" s="1389"/>
      <c r="AK135" s="1390"/>
      <c r="AL135" s="1390"/>
      <c r="AM135" s="1390"/>
      <c r="AN135" s="1391"/>
      <c r="AO135" s="419"/>
      <c r="AP135" s="417"/>
      <c r="AQ135" s="417"/>
      <c r="AR135" s="417"/>
      <c r="AS135" s="418"/>
      <c r="AT135" s="519"/>
      <c r="AU135" s="404"/>
      <c r="AV135" s="404"/>
      <c r="AW135" s="404"/>
      <c r="AX135" s="493"/>
      <c r="AY135" s="1038"/>
      <c r="AZ135" s="558"/>
      <c r="BA135" s="558"/>
      <c r="BB135" s="558"/>
      <c r="BC135" s="418"/>
      <c r="BD135" s="419"/>
      <c r="BE135" s="417"/>
      <c r="BF135" s="417"/>
      <c r="BG135" s="417"/>
      <c r="BH135" s="528"/>
      <c r="BI135" s="1677"/>
      <c r="BJ135" s="385"/>
      <c r="BK135" s="385"/>
      <c r="BL135" s="385"/>
      <c r="BM135" s="385"/>
      <c r="BN135" s="385"/>
      <c r="BO135" s="385"/>
      <c r="BP135" s="385"/>
      <c r="BQ135" s="385"/>
      <c r="BR135" s="385"/>
      <c r="BS135" s="385"/>
      <c r="BT135" s="385"/>
      <c r="BU135" s="385"/>
      <c r="BV135" s="385"/>
      <c r="BW135" s="385"/>
      <c r="BX135" s="385"/>
      <c r="BY135" s="385"/>
      <c r="BZ135" s="385"/>
      <c r="CA135" s="385"/>
      <c r="CB135" s="385"/>
      <c r="CC135" s="385"/>
    </row>
    <row r="136" spans="1:81" ht="16.5" customHeight="1">
      <c r="A136" s="1681"/>
      <c r="B136" s="1646"/>
      <c r="C136" s="1685"/>
      <c r="D136" s="1685"/>
      <c r="E136" s="1685"/>
      <c r="F136" s="1685"/>
      <c r="G136" s="1685"/>
      <c r="H136" s="1674"/>
      <c r="I136" s="1677"/>
      <c r="J136" s="982"/>
      <c r="K136" s="645"/>
      <c r="L136" s="645"/>
      <c r="M136" s="645"/>
      <c r="N136" s="646"/>
      <c r="O136" s="982"/>
      <c r="P136" s="645"/>
      <c r="Q136" s="645"/>
      <c r="R136" s="645"/>
      <c r="S136" s="646"/>
      <c r="T136" s="1039"/>
      <c r="U136" s="1040"/>
      <c r="V136" s="1040"/>
      <c r="W136" s="1040"/>
      <c r="X136" s="1041"/>
      <c r="Y136" s="1042"/>
      <c r="Z136" s="1040"/>
      <c r="AA136" s="1040"/>
      <c r="AB136" s="1040"/>
      <c r="AC136" s="1041"/>
      <c r="AD136" s="1392"/>
      <c r="AE136" s="1393"/>
      <c r="AF136" s="1393"/>
      <c r="AG136" s="1393"/>
      <c r="AH136" s="1394"/>
      <c r="AI136" s="1774"/>
      <c r="AJ136" s="1395"/>
      <c r="AK136" s="1396"/>
      <c r="AL136" s="1396"/>
      <c r="AM136" s="1396"/>
      <c r="AN136" s="1397"/>
      <c r="AO136" s="971"/>
      <c r="AP136" s="972"/>
      <c r="AQ136" s="972"/>
      <c r="AR136" s="972"/>
      <c r="AS136" s="973"/>
      <c r="AT136" s="671"/>
      <c r="AU136" s="672"/>
      <c r="AV136" s="672"/>
      <c r="AW136" s="672"/>
      <c r="AX136" s="673"/>
      <c r="AY136" s="1043"/>
      <c r="AZ136" s="433"/>
      <c r="BA136" s="433"/>
      <c r="BB136" s="433"/>
      <c r="BC136" s="973"/>
      <c r="BD136" s="1043"/>
      <c r="BE136" s="433"/>
      <c r="BF136" s="433"/>
      <c r="BG136" s="433"/>
      <c r="BH136" s="973"/>
      <c r="BI136" s="1677"/>
      <c r="BJ136" s="385"/>
      <c r="BK136" s="385"/>
      <c r="BL136" s="385"/>
      <c r="BM136" s="385"/>
      <c r="BN136" s="385"/>
      <c r="BO136" s="385"/>
      <c r="BP136" s="385"/>
      <c r="BQ136" s="385"/>
      <c r="BR136" s="385"/>
      <c r="BS136" s="385"/>
      <c r="BT136" s="385"/>
      <c r="BU136" s="385"/>
      <c r="BV136" s="385"/>
      <c r="BW136" s="385"/>
      <c r="BX136" s="385"/>
      <c r="BY136" s="385"/>
      <c r="BZ136" s="385"/>
      <c r="CA136" s="385"/>
      <c r="CB136" s="385"/>
      <c r="CC136" s="385"/>
    </row>
    <row r="137" spans="1:81" ht="16.5" customHeight="1">
      <c r="A137" s="1682"/>
      <c r="B137" s="1683"/>
      <c r="C137" s="1653"/>
      <c r="D137" s="1653"/>
      <c r="E137" s="1653"/>
      <c r="F137" s="1653"/>
      <c r="G137" s="1653"/>
      <c r="H137" s="1675"/>
      <c r="I137" s="1678"/>
      <c r="J137" s="1044"/>
      <c r="K137" s="1045"/>
      <c r="L137" s="1045"/>
      <c r="M137" s="1045"/>
      <c r="N137" s="741"/>
      <c r="O137" s="1044"/>
      <c r="P137" s="1045"/>
      <c r="Q137" s="1045"/>
      <c r="R137" s="1045"/>
      <c r="S137" s="741"/>
      <c r="T137" s="636"/>
      <c r="U137" s="637"/>
      <c r="V137" s="637"/>
      <c r="W137" s="637"/>
      <c r="X137" s="638"/>
      <c r="Y137" s="977"/>
      <c r="Z137" s="975"/>
      <c r="AA137" s="975"/>
      <c r="AB137" s="975"/>
      <c r="AC137" s="638"/>
      <c r="AD137" s="1398"/>
      <c r="AE137" s="1399"/>
      <c r="AF137" s="1399"/>
      <c r="AG137" s="1399"/>
      <c r="AH137" s="1400"/>
      <c r="AI137" s="1775"/>
      <c r="AJ137" s="1353"/>
      <c r="AK137" s="1354"/>
      <c r="AL137" s="1354"/>
      <c r="AM137" s="1354"/>
      <c r="AN137" s="1355"/>
      <c r="AO137" s="424"/>
      <c r="AP137" s="425"/>
      <c r="AQ137" s="425"/>
      <c r="AR137" s="425"/>
      <c r="AS137" s="426"/>
      <c r="AT137" s="473"/>
      <c r="AU137" s="474"/>
      <c r="AV137" s="474"/>
      <c r="AW137" s="474"/>
      <c r="AX137" s="498"/>
      <c r="AY137" s="424"/>
      <c r="AZ137" s="425"/>
      <c r="BA137" s="425"/>
      <c r="BB137" s="425"/>
      <c r="BC137" s="426"/>
      <c r="BD137" s="424"/>
      <c r="BE137" s="425"/>
      <c r="BF137" s="425"/>
      <c r="BG137" s="425"/>
      <c r="BH137" s="426"/>
      <c r="BI137" s="1678"/>
      <c r="BJ137" s="385"/>
      <c r="BK137" s="385"/>
      <c r="BL137" s="385"/>
      <c r="BM137" s="385"/>
      <c r="BN137" s="385"/>
      <c r="BO137" s="385"/>
      <c r="BP137" s="385"/>
      <c r="BQ137" s="385"/>
      <c r="BR137" s="385"/>
      <c r="BS137" s="385"/>
      <c r="BT137" s="385"/>
      <c r="BU137" s="385"/>
      <c r="BV137" s="385"/>
      <c r="BW137" s="385"/>
      <c r="BX137" s="385"/>
      <c r="BY137" s="385"/>
      <c r="BZ137" s="385"/>
      <c r="CA137" s="385"/>
      <c r="CB137" s="385"/>
      <c r="CC137" s="385"/>
    </row>
    <row r="138" spans="1:81" ht="16.5" customHeight="1">
      <c r="A138" s="1680">
        <v>45</v>
      </c>
      <c r="B138" s="1645" t="s">
        <v>404</v>
      </c>
      <c r="C138" s="1684" t="s">
        <v>849</v>
      </c>
      <c r="D138" s="1684"/>
      <c r="E138" s="1686">
        <v>0.25</v>
      </c>
      <c r="F138" s="1688">
        <f>SUM(N138:N140,S138:S140,AH138:AH140,AN138:AN140,AS138:AS140,AX138:AX140,BH138:BH140,X138:X140,AC138:AC140,BC138:BC140)</f>
        <v>165</v>
      </c>
      <c r="G138" s="1689">
        <f>SUM( H206/ E201)*E138</f>
        <v>165.74626865671641</v>
      </c>
      <c r="H138" s="1673">
        <f>F138-G138</f>
        <v>-0.74626865671640985</v>
      </c>
      <c r="I138" s="1676" t="s">
        <v>850</v>
      </c>
      <c r="J138" s="441" t="s">
        <v>794</v>
      </c>
      <c r="K138" s="441" t="s">
        <v>978</v>
      </c>
      <c r="L138" s="441" t="s">
        <v>607</v>
      </c>
      <c r="M138" s="441">
        <v>501</v>
      </c>
      <c r="N138" s="431">
        <v>90</v>
      </c>
      <c r="O138" s="1046"/>
      <c r="P138" s="1046"/>
      <c r="Q138" s="1046"/>
      <c r="R138" s="1046"/>
      <c r="S138" s="646"/>
      <c r="T138" s="441" t="s">
        <v>594</v>
      </c>
      <c r="U138" s="441" t="s">
        <v>975</v>
      </c>
      <c r="V138" s="441" t="s">
        <v>607</v>
      </c>
      <c r="W138" s="441">
        <v>501</v>
      </c>
      <c r="X138" s="431">
        <v>75</v>
      </c>
      <c r="Y138" s="1047"/>
      <c r="Z138" s="779"/>
      <c r="AA138" s="779"/>
      <c r="AB138" s="779"/>
      <c r="AC138" s="780"/>
      <c r="AD138" s="1281"/>
      <c r="AE138" s="1282"/>
      <c r="AF138" s="1282"/>
      <c r="AG138" s="1282"/>
      <c r="AH138" s="1283"/>
      <c r="AI138" s="1718" t="s">
        <v>849</v>
      </c>
      <c r="AJ138" s="1401"/>
      <c r="AK138" s="1402"/>
      <c r="AL138" s="1402"/>
      <c r="AM138" s="1402"/>
      <c r="AN138" s="1403"/>
      <c r="AO138" s="625"/>
      <c r="AP138" s="625"/>
      <c r="AQ138" s="626"/>
      <c r="AR138" s="626"/>
      <c r="AS138" s="629"/>
      <c r="AT138" s="435"/>
      <c r="AU138" s="486"/>
      <c r="AV138" s="486"/>
      <c r="AW138" s="486"/>
      <c r="AX138" s="447"/>
      <c r="AY138" s="209"/>
      <c r="AZ138" s="430"/>
      <c r="BA138" s="430"/>
      <c r="BB138" s="430"/>
      <c r="BC138" s="442"/>
      <c r="BD138" s="1001"/>
      <c r="BE138" s="1033"/>
      <c r="BF138" s="717"/>
      <c r="BG138" s="1033"/>
      <c r="BH138" s="437"/>
      <c r="BI138" s="1712" t="s">
        <v>851</v>
      </c>
      <c r="BJ138" s="385"/>
      <c r="BK138" s="385"/>
      <c r="BL138" s="385"/>
      <c r="BM138" s="385"/>
      <c r="BN138" s="385"/>
      <c r="BO138" s="385"/>
      <c r="BP138" s="385"/>
      <c r="BQ138" s="385"/>
      <c r="BR138" s="385"/>
      <c r="BS138" s="385"/>
      <c r="BT138" s="385"/>
      <c r="BU138" s="385"/>
      <c r="BV138" s="385"/>
      <c r="BW138" s="385"/>
      <c r="BX138" s="385"/>
      <c r="BY138" s="385"/>
      <c r="BZ138" s="385"/>
      <c r="CA138" s="385"/>
      <c r="CB138" s="385"/>
      <c r="CC138" s="385"/>
    </row>
    <row r="139" spans="1:81" ht="16.5" customHeight="1">
      <c r="A139" s="1681"/>
      <c r="B139" s="1646"/>
      <c r="C139" s="1685"/>
      <c r="D139" s="1685"/>
      <c r="E139" s="1685"/>
      <c r="F139" s="1685"/>
      <c r="G139" s="1685"/>
      <c r="H139" s="1674"/>
      <c r="I139" s="1677"/>
      <c r="J139" s="441"/>
      <c r="K139" s="1048"/>
      <c r="L139" s="441"/>
      <c r="M139" s="441"/>
      <c r="N139" s="405"/>
      <c r="O139" s="1046"/>
      <c r="P139" s="561"/>
      <c r="Q139" s="1046"/>
      <c r="R139" s="1046"/>
      <c r="S139" s="418"/>
      <c r="T139" s="419"/>
      <c r="U139" s="417"/>
      <c r="V139" s="417"/>
      <c r="W139" s="417"/>
      <c r="X139" s="418"/>
      <c r="Y139" s="652"/>
      <c r="Z139" s="525"/>
      <c r="AA139" s="525"/>
      <c r="AB139" s="525"/>
      <c r="AC139" s="528"/>
      <c r="AD139" s="1404"/>
      <c r="AE139" s="1405"/>
      <c r="AF139" s="1405"/>
      <c r="AG139" s="1405"/>
      <c r="AH139" s="1406"/>
      <c r="AI139" s="1774"/>
      <c r="AJ139" s="1407"/>
      <c r="AK139" s="1336"/>
      <c r="AL139" s="1336"/>
      <c r="AM139" s="1336"/>
      <c r="AN139" s="1408"/>
      <c r="AO139" s="419"/>
      <c r="AP139" s="796"/>
      <c r="AQ139" s="796"/>
      <c r="AR139" s="796"/>
      <c r="AS139" s="1050"/>
      <c r="AT139" s="137"/>
      <c r="AU139" s="525"/>
      <c r="AV139" s="525"/>
      <c r="AW139" s="525"/>
      <c r="AX139" s="528"/>
      <c r="AY139" s="746"/>
      <c r="AZ139" s="717"/>
      <c r="BA139" s="717"/>
      <c r="BB139" s="717"/>
      <c r="BC139" s="629"/>
      <c r="BD139" s="419"/>
      <c r="BE139" s="417"/>
      <c r="BF139" s="417"/>
      <c r="BG139" s="417"/>
      <c r="BH139" s="528"/>
      <c r="BI139" s="1677"/>
      <c r="BJ139" s="385"/>
      <c r="BK139" s="385"/>
      <c r="BL139" s="385"/>
      <c r="BM139" s="385"/>
      <c r="BN139" s="385"/>
      <c r="BO139" s="385"/>
      <c r="BP139" s="385"/>
      <c r="BQ139" s="385"/>
      <c r="BR139" s="385"/>
      <c r="BS139" s="385"/>
      <c r="BT139" s="385"/>
      <c r="BU139" s="385"/>
      <c r="BV139" s="385"/>
      <c r="BW139" s="385"/>
      <c r="BX139" s="385"/>
      <c r="BY139" s="385"/>
      <c r="BZ139" s="385"/>
      <c r="CA139" s="385"/>
      <c r="CB139" s="385"/>
      <c r="CC139" s="385"/>
    </row>
    <row r="140" spans="1:81" ht="16.5" customHeight="1" thickBot="1">
      <c r="A140" s="1682"/>
      <c r="B140" s="1683"/>
      <c r="C140" s="1653"/>
      <c r="D140" s="1653"/>
      <c r="E140" s="1653"/>
      <c r="F140" s="1653"/>
      <c r="G140" s="1653"/>
      <c r="H140" s="1675"/>
      <c r="I140" s="1678"/>
      <c r="J140" s="473"/>
      <c r="K140" s="474"/>
      <c r="L140" s="474"/>
      <c r="M140" s="474"/>
      <c r="N140" s="498"/>
      <c r="O140" s="424"/>
      <c r="P140" s="425"/>
      <c r="Q140" s="425"/>
      <c r="R140" s="425"/>
      <c r="S140" s="426"/>
      <c r="T140" s="424"/>
      <c r="U140" s="425"/>
      <c r="V140" s="425"/>
      <c r="W140" s="425"/>
      <c r="X140" s="426"/>
      <c r="Y140" s="424"/>
      <c r="Z140" s="425"/>
      <c r="AA140" s="425"/>
      <c r="AB140" s="425"/>
      <c r="AC140" s="426"/>
      <c r="AD140" s="1316"/>
      <c r="AE140" s="1317"/>
      <c r="AF140" s="1317"/>
      <c r="AG140" s="1317"/>
      <c r="AH140" s="1318"/>
      <c r="AI140" s="1775"/>
      <c r="AJ140" s="1409"/>
      <c r="AK140" s="1410"/>
      <c r="AL140" s="1410"/>
      <c r="AM140" s="1410"/>
      <c r="AN140" s="1411"/>
      <c r="AO140" s="427"/>
      <c r="AP140" s="972"/>
      <c r="AQ140" s="972"/>
      <c r="AR140" s="972"/>
      <c r="AS140" s="1051"/>
      <c r="AT140" s="639"/>
      <c r="AU140" s="170"/>
      <c r="AV140" s="170"/>
      <c r="AW140" s="170"/>
      <c r="AX140" s="775"/>
      <c r="AY140" s="424"/>
      <c r="AZ140" s="425"/>
      <c r="BA140" s="425"/>
      <c r="BB140" s="425"/>
      <c r="BC140" s="749"/>
      <c r="BD140" s="424"/>
      <c r="BE140" s="425"/>
      <c r="BF140" s="425"/>
      <c r="BG140" s="425"/>
      <c r="BH140" s="749"/>
      <c r="BI140" s="1678"/>
      <c r="BJ140" s="385"/>
      <c r="BK140" s="385"/>
      <c r="BL140" s="385"/>
      <c r="BM140" s="385"/>
      <c r="BN140" s="385"/>
      <c r="BO140" s="385"/>
      <c r="BP140" s="385"/>
      <c r="BQ140" s="385"/>
      <c r="BR140" s="385"/>
      <c r="BS140" s="385"/>
      <c r="BT140" s="385"/>
      <c r="BU140" s="385"/>
      <c r="BV140" s="385"/>
      <c r="BW140" s="385"/>
      <c r="BX140" s="385"/>
      <c r="BY140" s="385"/>
      <c r="BZ140" s="385"/>
      <c r="CA140" s="385"/>
      <c r="CB140" s="385"/>
      <c r="CC140" s="385"/>
    </row>
    <row r="141" spans="1:81" ht="16.5" customHeight="1">
      <c r="A141" s="1680">
        <v>46</v>
      </c>
      <c r="B141" s="1645" t="s">
        <v>151</v>
      </c>
      <c r="C141" s="1684" t="s">
        <v>852</v>
      </c>
      <c r="D141" s="1684"/>
      <c r="E141" s="1684">
        <v>1</v>
      </c>
      <c r="F141" s="1688">
        <f>SUM(N141:N143,S141:S143,AH141:AH143,AN141:AN143,AS141:AS143,AX141:AX143,BH141:BH143,X141:X143,AC141:AC143,BC141:BC143)</f>
        <v>655</v>
      </c>
      <c r="G141" s="1689">
        <f>SUM(H206/ E201)*E141</f>
        <v>662.98507462686564</v>
      </c>
      <c r="H141" s="1673">
        <f>F141-G141</f>
        <v>-7.9850746268656394</v>
      </c>
      <c r="I141" s="1676" t="s">
        <v>853</v>
      </c>
      <c r="J141" s="435" t="s">
        <v>794</v>
      </c>
      <c r="K141" s="399" t="s">
        <v>795</v>
      </c>
      <c r="L141" s="399" t="s">
        <v>634</v>
      </c>
      <c r="M141" s="399">
        <v>502</v>
      </c>
      <c r="N141" s="400">
        <v>90</v>
      </c>
      <c r="O141" s="435" t="s">
        <v>602</v>
      </c>
      <c r="P141" s="486" t="s">
        <v>637</v>
      </c>
      <c r="Q141" s="486" t="s">
        <v>634</v>
      </c>
      <c r="R141" s="486">
        <v>502</v>
      </c>
      <c r="S141" s="437">
        <v>120</v>
      </c>
      <c r="T141" s="398" t="s">
        <v>678</v>
      </c>
      <c r="U141" s="399" t="s">
        <v>992</v>
      </c>
      <c r="V141" s="399" t="s">
        <v>662</v>
      </c>
      <c r="W141" s="399">
        <v>403</v>
      </c>
      <c r="X141" s="400">
        <v>90</v>
      </c>
      <c r="Y141" s="1052" t="s">
        <v>824</v>
      </c>
      <c r="Z141" s="883" t="s">
        <v>971</v>
      </c>
      <c r="AA141" s="883" t="s">
        <v>854</v>
      </c>
      <c r="AB141" s="883">
        <v>602</v>
      </c>
      <c r="AC141" s="575">
        <v>150</v>
      </c>
      <c r="AD141" s="1412"/>
      <c r="AE141" s="1439"/>
      <c r="AF141" s="1413"/>
      <c r="AG141" s="1413"/>
      <c r="AH141" s="1414"/>
      <c r="AI141" s="1718" t="s">
        <v>852</v>
      </c>
      <c r="AJ141" s="1415" t="s">
        <v>599</v>
      </c>
      <c r="AK141" s="1416" t="s">
        <v>600</v>
      </c>
      <c r="AL141" s="1416" t="s">
        <v>694</v>
      </c>
      <c r="AM141" s="1416">
        <v>108</v>
      </c>
      <c r="AN141" s="1417">
        <v>70</v>
      </c>
      <c r="AO141" s="406"/>
      <c r="AP141" s="577"/>
      <c r="AQ141" s="408"/>
      <c r="AR141" s="408"/>
      <c r="AS141" s="1053"/>
      <c r="AT141" s="435" t="s">
        <v>624</v>
      </c>
      <c r="AU141" s="486" t="s">
        <v>981</v>
      </c>
      <c r="AV141" s="436" t="s">
        <v>659</v>
      </c>
      <c r="AW141" s="436">
        <v>201</v>
      </c>
      <c r="AX141" s="447">
        <v>75</v>
      </c>
      <c r="AY141" s="757"/>
      <c r="AZ141" s="408"/>
      <c r="BA141" s="623"/>
      <c r="BB141" s="408"/>
      <c r="BC141" s="782"/>
      <c r="BD141" s="435"/>
      <c r="BE141" s="445"/>
      <c r="BF141" s="445"/>
      <c r="BG141" s="445"/>
      <c r="BH141" s="447"/>
      <c r="BI141" s="1712" t="s">
        <v>855</v>
      </c>
      <c r="BJ141" s="385"/>
      <c r="BK141" s="385"/>
      <c r="BL141" s="385"/>
      <c r="BM141" s="385"/>
      <c r="BN141" s="385"/>
      <c r="BO141" s="385"/>
      <c r="BP141" s="385"/>
      <c r="BQ141" s="385"/>
      <c r="BR141" s="385"/>
      <c r="BS141" s="385"/>
      <c r="BT141" s="385"/>
      <c r="BU141" s="385"/>
      <c r="BV141" s="385"/>
      <c r="BW141" s="385"/>
      <c r="BX141" s="385"/>
      <c r="BY141" s="385"/>
      <c r="BZ141" s="385"/>
      <c r="CA141" s="385"/>
      <c r="CB141" s="385"/>
      <c r="CC141" s="385"/>
    </row>
    <row r="142" spans="1:81" ht="16.5" customHeight="1">
      <c r="A142" s="1681"/>
      <c r="B142" s="1646"/>
      <c r="C142" s="1685"/>
      <c r="D142" s="1685"/>
      <c r="E142" s="1685"/>
      <c r="F142" s="1685"/>
      <c r="G142" s="1685"/>
      <c r="H142" s="1674"/>
      <c r="I142" s="1677"/>
      <c r="J142" s="410"/>
      <c r="K142" s="734"/>
      <c r="L142" s="734"/>
      <c r="M142" s="734"/>
      <c r="N142" s="738"/>
      <c r="O142" s="410"/>
      <c r="P142" s="734"/>
      <c r="Q142" s="734"/>
      <c r="R142" s="734"/>
      <c r="S142" s="738"/>
      <c r="T142" s="429" t="s">
        <v>780</v>
      </c>
      <c r="U142" s="430" t="s">
        <v>975</v>
      </c>
      <c r="V142" s="430" t="s">
        <v>662</v>
      </c>
      <c r="W142" s="430">
        <v>403</v>
      </c>
      <c r="X142" s="431">
        <v>60</v>
      </c>
      <c r="Y142" s="652"/>
      <c r="Z142" s="525"/>
      <c r="AA142" s="525"/>
      <c r="AB142" s="525"/>
      <c r="AC142" s="528"/>
      <c r="AD142" s="1418"/>
      <c r="AE142" s="1320"/>
      <c r="AF142" s="1320"/>
      <c r="AG142" s="1320"/>
      <c r="AH142" s="1268"/>
      <c r="AI142" s="1774"/>
      <c r="AJ142" s="1419"/>
      <c r="AK142" s="1419"/>
      <c r="AL142" s="1419"/>
      <c r="AM142" s="1420"/>
      <c r="AN142" s="1334"/>
      <c r="AO142" s="419"/>
      <c r="AP142" s="417"/>
      <c r="AQ142" s="417"/>
      <c r="AR142" s="417"/>
      <c r="AS142" s="418"/>
      <c r="AT142" s="429"/>
      <c r="AU142" s="263"/>
      <c r="AV142" s="263"/>
      <c r="AW142" s="263"/>
      <c r="AX142" s="461"/>
      <c r="AY142" s="416"/>
      <c r="AZ142" s="417"/>
      <c r="BA142" s="417"/>
      <c r="BB142" s="417"/>
      <c r="BC142" s="585"/>
      <c r="BD142" s="416"/>
      <c r="BE142" s="417"/>
      <c r="BF142" s="417"/>
      <c r="BG142" s="417"/>
      <c r="BH142" s="585"/>
      <c r="BI142" s="1677"/>
      <c r="BJ142" s="385"/>
      <c r="BK142" s="385"/>
      <c r="BL142" s="385"/>
      <c r="BM142" s="385"/>
      <c r="BN142" s="385"/>
      <c r="BO142" s="385"/>
      <c r="BP142" s="385"/>
      <c r="BQ142" s="385"/>
      <c r="BR142" s="385"/>
      <c r="BS142" s="385"/>
      <c r="BT142" s="385"/>
      <c r="BU142" s="385"/>
      <c r="BV142" s="385"/>
      <c r="BW142" s="385"/>
      <c r="BX142" s="385"/>
      <c r="BY142" s="385"/>
      <c r="BZ142" s="385"/>
      <c r="CA142" s="385"/>
      <c r="CB142" s="385"/>
      <c r="CC142" s="385"/>
    </row>
    <row r="143" spans="1:81" ht="16.5" customHeight="1">
      <c r="A143" s="1682"/>
      <c r="B143" s="1683"/>
      <c r="C143" s="1653"/>
      <c r="D143" s="1653"/>
      <c r="E143" s="1653"/>
      <c r="F143" s="1653"/>
      <c r="G143" s="1653"/>
      <c r="H143" s="1675"/>
      <c r="I143" s="1678"/>
      <c r="J143" s="1054"/>
      <c r="K143" s="1055"/>
      <c r="L143" s="1055"/>
      <c r="M143" s="1055"/>
      <c r="N143" s="1056"/>
      <c r="O143" s="1054"/>
      <c r="P143" s="1055"/>
      <c r="Q143" s="1055"/>
      <c r="R143" s="1055"/>
      <c r="S143" s="1056"/>
      <c r="T143" s="410"/>
      <c r="U143" s="734"/>
      <c r="V143" s="734"/>
      <c r="W143" s="734"/>
      <c r="X143" s="738"/>
      <c r="Y143" s="473"/>
      <c r="Z143" s="474"/>
      <c r="AA143" s="474"/>
      <c r="AB143" s="474"/>
      <c r="AC143" s="498"/>
      <c r="AD143" s="1339"/>
      <c r="AE143" s="1311"/>
      <c r="AF143" s="1311"/>
      <c r="AG143" s="1311"/>
      <c r="AH143" s="1312"/>
      <c r="AI143" s="1775"/>
      <c r="AJ143" s="1353"/>
      <c r="AK143" s="1354"/>
      <c r="AL143" s="1354"/>
      <c r="AM143" s="1354"/>
      <c r="AN143" s="1355"/>
      <c r="AO143" s="424"/>
      <c r="AP143" s="425"/>
      <c r="AQ143" s="425"/>
      <c r="AR143" s="425"/>
      <c r="AS143" s="426"/>
      <c r="AT143" s="214"/>
      <c r="AU143" s="215"/>
      <c r="AV143" s="215"/>
      <c r="AW143" s="215"/>
      <c r="AX143" s="894"/>
      <c r="AY143" s="432"/>
      <c r="AZ143" s="433"/>
      <c r="BA143" s="433"/>
      <c r="BB143" s="433"/>
      <c r="BC143" s="573"/>
      <c r="BD143" s="432"/>
      <c r="BE143" s="433"/>
      <c r="BF143" s="433"/>
      <c r="BG143" s="433"/>
      <c r="BH143" s="573"/>
      <c r="BI143" s="1678"/>
      <c r="BJ143" s="385"/>
      <c r="BK143" s="385"/>
      <c r="BL143" s="385"/>
      <c r="BM143" s="385"/>
      <c r="BN143" s="385"/>
      <c r="BO143" s="385"/>
      <c r="BP143" s="385"/>
      <c r="BQ143" s="385"/>
      <c r="BR143" s="385"/>
      <c r="BS143" s="385"/>
      <c r="BT143" s="385"/>
      <c r="BU143" s="385"/>
      <c r="BV143" s="385"/>
      <c r="BW143" s="385"/>
      <c r="BX143" s="385"/>
      <c r="BY143" s="385"/>
      <c r="BZ143" s="385"/>
      <c r="CA143" s="385"/>
      <c r="CB143" s="385"/>
      <c r="CC143" s="385"/>
    </row>
    <row r="144" spans="1:81" ht="16.5" customHeight="1">
      <c r="A144" s="1680">
        <v>47</v>
      </c>
      <c r="B144" s="1645" t="s">
        <v>47</v>
      </c>
      <c r="C144" s="1684" t="s">
        <v>856</v>
      </c>
      <c r="D144" s="1684" t="s">
        <v>645</v>
      </c>
      <c r="E144" s="1684">
        <v>1</v>
      </c>
      <c r="F144" s="1688">
        <f>SUM(N144:N147,S144:S147,AH144:AH147,AN144:AN147,AS144:AS147,AX144:AX147,BH144:BH147,AC144:AC147,BC144:BC147,X144:X147)</f>
        <v>650</v>
      </c>
      <c r="G144" s="1689">
        <f>SUM( H206/ E201)*E144</f>
        <v>662.98507462686564</v>
      </c>
      <c r="H144" s="1673">
        <f>F144-G144</f>
        <v>-12.985074626865639</v>
      </c>
      <c r="I144" s="1676" t="s">
        <v>857</v>
      </c>
      <c r="J144" s="389" t="s">
        <v>676</v>
      </c>
      <c r="K144" s="483" t="s">
        <v>677</v>
      </c>
      <c r="L144" s="439" t="s">
        <v>645</v>
      </c>
      <c r="M144" s="439">
        <v>404</v>
      </c>
      <c r="N144" s="440"/>
      <c r="O144" s="389" t="s">
        <v>676</v>
      </c>
      <c r="P144" s="483" t="s">
        <v>677</v>
      </c>
      <c r="Q144" s="439" t="s">
        <v>645</v>
      </c>
      <c r="R144" s="439">
        <v>404</v>
      </c>
      <c r="S144" s="440"/>
      <c r="T144" s="389" t="s">
        <v>676</v>
      </c>
      <c r="U144" s="483" t="s">
        <v>677</v>
      </c>
      <c r="V144" s="439" t="s">
        <v>645</v>
      </c>
      <c r="W144" s="439">
        <v>404</v>
      </c>
      <c r="X144" s="440"/>
      <c r="Y144" s="389" t="s">
        <v>676</v>
      </c>
      <c r="Z144" s="483" t="s">
        <v>677</v>
      </c>
      <c r="AA144" s="439" t="s">
        <v>645</v>
      </c>
      <c r="AB144" s="439">
        <v>404</v>
      </c>
      <c r="AC144" s="440"/>
      <c r="AD144" s="547" t="s">
        <v>604</v>
      </c>
      <c r="AE144" s="546" t="s">
        <v>637</v>
      </c>
      <c r="AF144" s="546" t="s">
        <v>618</v>
      </c>
      <c r="AG144" s="546">
        <v>405</v>
      </c>
      <c r="AH144" s="543">
        <v>60</v>
      </c>
      <c r="AI144" s="1679" t="s">
        <v>856</v>
      </c>
      <c r="AJ144" s="517"/>
      <c r="AK144" s="441"/>
      <c r="AL144" s="441"/>
      <c r="AM144" s="441"/>
      <c r="AN144" s="442"/>
      <c r="AO144" s="949"/>
      <c r="AP144" s="404"/>
      <c r="AQ144" s="430"/>
      <c r="AR144" s="430"/>
      <c r="AS144" s="528"/>
      <c r="AT144" s="435" t="s">
        <v>604</v>
      </c>
      <c r="AU144" s="486" t="s">
        <v>781</v>
      </c>
      <c r="AV144" s="486" t="s">
        <v>519</v>
      </c>
      <c r="AW144" s="486">
        <v>503</v>
      </c>
      <c r="AX144" s="447">
        <v>60</v>
      </c>
      <c r="AY144" s="398" t="s">
        <v>614</v>
      </c>
      <c r="AZ144" s="399" t="s">
        <v>980</v>
      </c>
      <c r="BA144" s="399" t="s">
        <v>517</v>
      </c>
      <c r="BB144" s="399" t="s">
        <v>640</v>
      </c>
      <c r="BC144" s="400">
        <v>75</v>
      </c>
      <c r="BD144" s="757"/>
      <c r="BE144" s="408"/>
      <c r="BF144" s="408"/>
      <c r="BG144" s="408"/>
      <c r="BH144" s="447"/>
      <c r="BI144" s="1712" t="s">
        <v>858</v>
      </c>
      <c r="BJ144" s="385"/>
      <c r="BK144" s="385"/>
      <c r="BL144" s="385"/>
      <c r="BM144" s="385"/>
      <c r="BN144" s="385"/>
      <c r="BO144" s="385"/>
      <c r="BP144" s="385"/>
      <c r="BQ144" s="385"/>
      <c r="BR144" s="385"/>
      <c r="BS144" s="385"/>
      <c r="BT144" s="385"/>
      <c r="BU144" s="385"/>
      <c r="BV144" s="385"/>
      <c r="BW144" s="385"/>
      <c r="BX144" s="385"/>
      <c r="BY144" s="385"/>
      <c r="BZ144" s="385"/>
      <c r="CA144" s="385"/>
      <c r="CB144" s="385"/>
      <c r="CC144" s="385"/>
    </row>
    <row r="145" spans="1:81" ht="16.5" customHeight="1">
      <c r="A145" s="1681"/>
      <c r="B145" s="1646"/>
      <c r="C145" s="1685"/>
      <c r="D145" s="1685"/>
      <c r="E145" s="1685"/>
      <c r="F145" s="1685"/>
      <c r="G145" s="1685"/>
      <c r="H145" s="1674"/>
      <c r="I145" s="1677"/>
      <c r="J145" s="410" t="s">
        <v>689</v>
      </c>
      <c r="K145" s="600" t="s">
        <v>811</v>
      </c>
      <c r="L145" s="600" t="s">
        <v>591</v>
      </c>
      <c r="M145" s="600">
        <v>407</v>
      </c>
      <c r="N145" s="601">
        <v>35</v>
      </c>
      <c r="O145" s="410" t="s">
        <v>631</v>
      </c>
      <c r="P145" s="734" t="s">
        <v>811</v>
      </c>
      <c r="Q145" s="734" t="s">
        <v>645</v>
      </c>
      <c r="R145" s="734" t="s">
        <v>812</v>
      </c>
      <c r="S145" s="738">
        <v>35</v>
      </c>
      <c r="T145" s="394" t="s">
        <v>631</v>
      </c>
      <c r="U145" s="600" t="s">
        <v>811</v>
      </c>
      <c r="V145" s="600" t="s">
        <v>694</v>
      </c>
      <c r="W145" s="600">
        <v>108</v>
      </c>
      <c r="X145" s="601">
        <v>35</v>
      </c>
      <c r="Y145" s="410" t="s">
        <v>588</v>
      </c>
      <c r="Z145" s="734" t="s">
        <v>811</v>
      </c>
      <c r="AA145" s="734" t="s">
        <v>645</v>
      </c>
      <c r="AB145" s="734">
        <v>404</v>
      </c>
      <c r="AC145" s="738">
        <v>35</v>
      </c>
      <c r="AD145" s="137" t="s">
        <v>654</v>
      </c>
      <c r="AE145" s="525" t="s">
        <v>600</v>
      </c>
      <c r="AF145" s="525" t="s">
        <v>618</v>
      </c>
      <c r="AG145" s="525">
        <v>405</v>
      </c>
      <c r="AH145" s="528">
        <v>70</v>
      </c>
      <c r="AI145" s="1769"/>
      <c r="AJ145" s="632"/>
      <c r="AK145" s="626"/>
      <c r="AL145" s="626"/>
      <c r="AM145" s="626"/>
      <c r="AN145" s="629"/>
      <c r="AO145" s="290"/>
      <c r="AP145" s="404"/>
      <c r="AQ145" s="404"/>
      <c r="AR145" s="404"/>
      <c r="AS145" s="405"/>
      <c r="AT145" s="137"/>
      <c r="AU145" s="525"/>
      <c r="AV145" s="525"/>
      <c r="AW145" s="525"/>
      <c r="AX145" s="528"/>
      <c r="AY145" s="612"/>
      <c r="AZ145" s="462"/>
      <c r="BA145" s="485"/>
      <c r="BB145" s="485"/>
      <c r="BC145" s="549"/>
      <c r="BD145" s="448"/>
      <c r="BE145" s="417"/>
      <c r="BF145" s="417"/>
      <c r="BG145" s="417"/>
      <c r="BH145" s="585"/>
      <c r="BI145" s="1677"/>
      <c r="BJ145" s="385"/>
      <c r="BK145" s="385"/>
      <c r="BL145" s="385"/>
      <c r="BM145" s="385"/>
      <c r="BN145" s="385"/>
      <c r="BO145" s="385"/>
      <c r="BP145" s="385"/>
      <c r="BQ145" s="385"/>
      <c r="BR145" s="385"/>
      <c r="BS145" s="385"/>
      <c r="BT145" s="385"/>
      <c r="BU145" s="385"/>
      <c r="BV145" s="385"/>
      <c r="BW145" s="385"/>
      <c r="BX145" s="385"/>
      <c r="BY145" s="385"/>
      <c r="BZ145" s="385"/>
      <c r="CA145" s="385"/>
      <c r="CB145" s="385"/>
      <c r="CC145" s="385"/>
    </row>
    <row r="146" spans="1:81" ht="16.5" customHeight="1">
      <c r="A146" s="1681"/>
      <c r="B146" s="1646"/>
      <c r="C146" s="1685"/>
      <c r="D146" s="1685"/>
      <c r="E146" s="1685"/>
      <c r="F146" s="1685"/>
      <c r="G146" s="1685"/>
      <c r="H146" s="1674"/>
      <c r="I146" s="1677"/>
      <c r="J146" s="394" t="s">
        <v>588</v>
      </c>
      <c r="K146" s="600" t="s">
        <v>811</v>
      </c>
      <c r="L146" s="600" t="s">
        <v>694</v>
      </c>
      <c r="M146" s="600" t="s">
        <v>812</v>
      </c>
      <c r="N146" s="601">
        <v>35</v>
      </c>
      <c r="O146" s="410" t="s">
        <v>578</v>
      </c>
      <c r="P146" s="734" t="s">
        <v>811</v>
      </c>
      <c r="Q146" s="734" t="s">
        <v>591</v>
      </c>
      <c r="R146" s="734" t="s">
        <v>812</v>
      </c>
      <c r="S146" s="738">
        <v>35</v>
      </c>
      <c r="T146" s="394" t="s">
        <v>682</v>
      </c>
      <c r="U146" s="600" t="s">
        <v>811</v>
      </c>
      <c r="V146" s="600" t="s">
        <v>618</v>
      </c>
      <c r="W146" s="600" t="s">
        <v>812</v>
      </c>
      <c r="X146" s="601">
        <v>35</v>
      </c>
      <c r="Y146" s="410" t="s">
        <v>589</v>
      </c>
      <c r="Z146" s="734" t="s">
        <v>811</v>
      </c>
      <c r="AA146" s="734" t="s">
        <v>591</v>
      </c>
      <c r="AB146" s="734" t="s">
        <v>812</v>
      </c>
      <c r="AC146" s="738">
        <v>70</v>
      </c>
      <c r="AD146" s="394"/>
      <c r="AE146" s="600"/>
      <c r="AF146" s="600"/>
      <c r="AG146" s="600"/>
      <c r="AH146" s="601"/>
      <c r="AI146" s="1769"/>
      <c r="AJ146" s="1001"/>
      <c r="AK146" s="760"/>
      <c r="AL146" s="760"/>
      <c r="AM146" s="760"/>
      <c r="AN146" s="1057"/>
      <c r="AO146" s="604"/>
      <c r="AP146" s="972"/>
      <c r="AQ146" s="972"/>
      <c r="AR146" s="972"/>
      <c r="AS146" s="973"/>
      <c r="AT146" s="971"/>
      <c r="AU146" s="972"/>
      <c r="AV146" s="972"/>
      <c r="AW146" s="972"/>
      <c r="AX146" s="973"/>
      <c r="AY146" s="604"/>
      <c r="AZ146" s="972"/>
      <c r="BA146" s="972"/>
      <c r="BB146" s="972"/>
      <c r="BC146" s="1058"/>
      <c r="BD146" s="604"/>
      <c r="BE146" s="972"/>
      <c r="BF146" s="972"/>
      <c r="BG146" s="972"/>
      <c r="BH146" s="1058"/>
      <c r="BI146" s="1677"/>
      <c r="BJ146" s="385"/>
      <c r="BK146" s="385"/>
      <c r="BL146" s="385"/>
      <c r="BM146" s="385"/>
      <c r="BN146" s="385"/>
      <c r="BO146" s="385"/>
      <c r="BP146" s="385"/>
      <c r="BQ146" s="385"/>
      <c r="BR146" s="385"/>
      <c r="BS146" s="385"/>
      <c r="BT146" s="385"/>
      <c r="BU146" s="385"/>
      <c r="BV146" s="385"/>
      <c r="BW146" s="385"/>
      <c r="BX146" s="385"/>
      <c r="BY146" s="385"/>
      <c r="BZ146" s="385"/>
      <c r="CA146" s="385"/>
      <c r="CB146" s="385"/>
      <c r="CC146" s="385"/>
    </row>
    <row r="147" spans="1:81" ht="16.5" customHeight="1">
      <c r="A147" s="1682"/>
      <c r="B147" s="1683"/>
      <c r="C147" s="1653"/>
      <c r="D147" s="1653"/>
      <c r="E147" s="1653"/>
      <c r="F147" s="1653"/>
      <c r="G147" s="1653"/>
      <c r="H147" s="1675"/>
      <c r="I147" s="1678"/>
      <c r="J147" s="647"/>
      <c r="K147" s="648"/>
      <c r="L147" s="648"/>
      <c r="M147" s="1045"/>
      <c r="N147" s="742"/>
      <c r="O147" s="647" t="s">
        <v>589</v>
      </c>
      <c r="P147" s="648" t="s">
        <v>811</v>
      </c>
      <c r="Q147" s="648" t="s">
        <v>694</v>
      </c>
      <c r="R147" s="1045" t="s">
        <v>812</v>
      </c>
      <c r="S147" s="742">
        <v>70</v>
      </c>
      <c r="T147" s="1059"/>
      <c r="U147" s="1060"/>
      <c r="V147" s="1060"/>
      <c r="W147" s="1060"/>
      <c r="X147" s="1061"/>
      <c r="Y147" s="1062"/>
      <c r="Z147" s="772"/>
      <c r="AA147" s="772"/>
      <c r="AB147" s="772"/>
      <c r="AC147" s="773"/>
      <c r="AD147" s="1063"/>
      <c r="AE147" s="1064"/>
      <c r="AF147" s="1064"/>
      <c r="AG147" s="1064"/>
      <c r="AH147" s="1065"/>
      <c r="AI147" s="1770"/>
      <c r="AJ147" s="448"/>
      <c r="AK147" s="417"/>
      <c r="AL147" s="417"/>
      <c r="AM147" s="417"/>
      <c r="AN147" s="418"/>
      <c r="AO147" s="529"/>
      <c r="AP147" s="425"/>
      <c r="AQ147" s="425"/>
      <c r="AR147" s="425"/>
      <c r="AS147" s="426"/>
      <c r="AT147" s="424"/>
      <c r="AU147" s="425"/>
      <c r="AV147" s="425"/>
      <c r="AW147" s="425"/>
      <c r="AX147" s="426"/>
      <c r="AY147" s="529"/>
      <c r="AZ147" s="425"/>
      <c r="BA147" s="425"/>
      <c r="BB147" s="425"/>
      <c r="BC147" s="532"/>
      <c r="BD147" s="529"/>
      <c r="BE147" s="425"/>
      <c r="BF147" s="425"/>
      <c r="BG147" s="425"/>
      <c r="BH147" s="532"/>
      <c r="BI147" s="1678"/>
      <c r="BJ147" s="385"/>
      <c r="BK147" s="385"/>
      <c r="BL147" s="385"/>
      <c r="BM147" s="385"/>
      <c r="BN147" s="385"/>
      <c r="BO147" s="385"/>
      <c r="BP147" s="385"/>
      <c r="BQ147" s="385"/>
      <c r="BR147" s="385"/>
      <c r="BS147" s="385"/>
      <c r="BT147" s="385"/>
      <c r="BU147" s="385"/>
      <c r="BV147" s="385"/>
      <c r="BW147" s="385"/>
      <c r="BX147" s="385"/>
      <c r="BY147" s="385"/>
      <c r="BZ147" s="385"/>
      <c r="CA147" s="385"/>
      <c r="CB147" s="385"/>
      <c r="CC147" s="385"/>
    </row>
    <row r="148" spans="1:81" ht="16.5" customHeight="1">
      <c r="A148" s="1680">
        <v>48</v>
      </c>
      <c r="B148" s="1645" t="s">
        <v>90</v>
      </c>
      <c r="C148" s="1684" t="s">
        <v>859</v>
      </c>
      <c r="D148" s="1684"/>
      <c r="E148" s="1684">
        <v>1</v>
      </c>
      <c r="F148" s="1688">
        <f>SUM(N148:N150,S148:S150,AH148:AH150,AN148:AN150,AS148:AS150,AX148:AX150,BH148:BH150,X148:X150,AC148:AC150,BC148:BC150)</f>
        <v>655</v>
      </c>
      <c r="G148" s="1689">
        <f>SUM(H206/ E201)*E148</f>
        <v>662.98507462686564</v>
      </c>
      <c r="H148" s="1673">
        <f>F148-G148</f>
        <v>-7.9850746268656394</v>
      </c>
      <c r="I148" s="1676" t="s">
        <v>860</v>
      </c>
      <c r="J148" s="435" t="s">
        <v>602</v>
      </c>
      <c r="K148" s="486" t="s">
        <v>637</v>
      </c>
      <c r="L148" s="486" t="s">
        <v>520</v>
      </c>
      <c r="M148" s="486" t="s">
        <v>30</v>
      </c>
      <c r="N148" s="437">
        <v>120</v>
      </c>
      <c r="O148" s="435" t="s">
        <v>604</v>
      </c>
      <c r="P148" s="486" t="s">
        <v>637</v>
      </c>
      <c r="Q148" s="486" t="s">
        <v>622</v>
      </c>
      <c r="R148" s="486">
        <v>401</v>
      </c>
      <c r="S148" s="437">
        <v>60</v>
      </c>
      <c r="T148" s="429"/>
      <c r="U148" s="430"/>
      <c r="V148" s="430"/>
      <c r="W148" s="430"/>
      <c r="X148" s="431"/>
      <c r="Y148" s="435" t="s">
        <v>614</v>
      </c>
      <c r="Z148" s="486" t="s">
        <v>985</v>
      </c>
      <c r="AA148" s="486" t="s">
        <v>608</v>
      </c>
      <c r="AB148" s="486">
        <v>606</v>
      </c>
      <c r="AC148" s="446">
        <v>75</v>
      </c>
      <c r="AD148" s="487" t="s">
        <v>658</v>
      </c>
      <c r="AE148" s="486" t="s">
        <v>584</v>
      </c>
      <c r="AF148" s="445" t="s">
        <v>520</v>
      </c>
      <c r="AG148" s="445"/>
      <c r="AH148" s="447">
        <v>55</v>
      </c>
      <c r="AI148" s="1679" t="s">
        <v>859</v>
      </c>
      <c r="AJ148" s="516" t="s">
        <v>604</v>
      </c>
      <c r="AK148" s="436" t="s">
        <v>644</v>
      </c>
      <c r="AL148" s="436" t="s">
        <v>516</v>
      </c>
      <c r="AM148" s="436" t="s">
        <v>640</v>
      </c>
      <c r="AN148" s="437">
        <v>60</v>
      </c>
      <c r="AO148" s="401" t="s">
        <v>585</v>
      </c>
      <c r="AP148" s="402" t="s">
        <v>584</v>
      </c>
      <c r="AQ148" s="402" t="s">
        <v>518</v>
      </c>
      <c r="AR148" s="402"/>
      <c r="AS148" s="403">
        <v>45</v>
      </c>
      <c r="AT148" s="398" t="s">
        <v>586</v>
      </c>
      <c r="AU148" s="399" t="s">
        <v>584</v>
      </c>
      <c r="AV148" s="399" t="s">
        <v>516</v>
      </c>
      <c r="AW148" s="399"/>
      <c r="AX148" s="400">
        <v>55</v>
      </c>
      <c r="AY148" s="216" t="s">
        <v>825</v>
      </c>
      <c r="AZ148" s="436" t="s">
        <v>595</v>
      </c>
      <c r="BA148" s="402" t="s">
        <v>645</v>
      </c>
      <c r="BB148" s="574">
        <v>404</v>
      </c>
      <c r="BC148" s="1066">
        <v>50</v>
      </c>
      <c r="BD148" s="216"/>
      <c r="BE148" s="436"/>
      <c r="BF148" s="402"/>
      <c r="BG148" s="574"/>
      <c r="BH148" s="1066"/>
      <c r="BI148" s="1712" t="s">
        <v>861</v>
      </c>
      <c r="BJ148" s="385"/>
      <c r="BK148" s="385"/>
      <c r="BL148" s="385"/>
      <c r="BM148" s="385"/>
      <c r="BN148" s="385"/>
      <c r="BO148" s="385"/>
      <c r="BP148" s="385"/>
      <c r="BQ148" s="385"/>
      <c r="BR148" s="385"/>
      <c r="BS148" s="385"/>
      <c r="BT148" s="385"/>
      <c r="BU148" s="385"/>
      <c r="BV148" s="385"/>
      <c r="BW148" s="385"/>
      <c r="BX148" s="385"/>
      <c r="BY148" s="385"/>
      <c r="BZ148" s="385"/>
      <c r="CA148" s="385"/>
      <c r="CB148" s="385"/>
      <c r="CC148" s="385"/>
    </row>
    <row r="149" spans="1:81" ht="16.5" customHeight="1">
      <c r="A149" s="1681"/>
      <c r="B149" s="1646"/>
      <c r="C149" s="1685"/>
      <c r="D149" s="1685"/>
      <c r="E149" s="1685"/>
      <c r="F149" s="1685"/>
      <c r="G149" s="1685"/>
      <c r="H149" s="1674"/>
      <c r="I149" s="1677"/>
      <c r="J149" s="1067"/>
      <c r="K149" s="993"/>
      <c r="L149" s="993"/>
      <c r="M149" s="993"/>
      <c r="N149" s="642"/>
      <c r="O149" s="429" t="s">
        <v>654</v>
      </c>
      <c r="P149" s="430" t="s">
        <v>600</v>
      </c>
      <c r="Q149" s="430" t="s">
        <v>622</v>
      </c>
      <c r="R149" s="430">
        <v>401</v>
      </c>
      <c r="S149" s="431">
        <v>70</v>
      </c>
      <c r="T149" s="211"/>
      <c r="U149" s="84"/>
      <c r="V149" s="84"/>
      <c r="W149" s="84"/>
      <c r="X149" s="1068"/>
      <c r="Y149" s="429" t="s">
        <v>667</v>
      </c>
      <c r="Z149" s="430" t="s">
        <v>709</v>
      </c>
      <c r="AA149" s="430" t="s">
        <v>608</v>
      </c>
      <c r="AB149" s="430">
        <v>606</v>
      </c>
      <c r="AC149" s="793">
        <v>30</v>
      </c>
      <c r="AD149" s="652"/>
      <c r="AE149" s="525"/>
      <c r="AF149" s="525"/>
      <c r="AG149" s="525"/>
      <c r="AH149" s="528"/>
      <c r="AI149" s="1769"/>
      <c r="AJ149" s="290"/>
      <c r="AK149" s="404"/>
      <c r="AL149" s="404"/>
      <c r="AM149" s="404"/>
      <c r="AN149" s="405"/>
      <c r="AO149" s="290"/>
      <c r="AP149" s="404"/>
      <c r="AQ149" s="404"/>
      <c r="AR149" s="404"/>
      <c r="AS149" s="405"/>
      <c r="AT149" s="101"/>
      <c r="AU149" s="527"/>
      <c r="AV149" s="525"/>
      <c r="AW149" s="525"/>
      <c r="AX149" s="549"/>
      <c r="AY149" s="612"/>
      <c r="AZ149" s="462"/>
      <c r="BA149" s="485"/>
      <c r="BB149" s="485"/>
      <c r="BC149" s="549"/>
      <c r="BD149" s="612"/>
      <c r="BE149" s="462"/>
      <c r="BF149" s="485"/>
      <c r="BG149" s="485"/>
      <c r="BH149" s="549"/>
      <c r="BI149" s="1677"/>
      <c r="BJ149" s="385"/>
      <c r="BK149" s="385"/>
      <c r="BL149" s="385"/>
      <c r="BM149" s="385"/>
      <c r="BN149" s="385"/>
      <c r="BO149" s="385"/>
      <c r="BP149" s="385"/>
      <c r="BQ149" s="385"/>
      <c r="BR149" s="385"/>
      <c r="BS149" s="385"/>
      <c r="BT149" s="385"/>
      <c r="BU149" s="385"/>
      <c r="BV149" s="385"/>
      <c r="BW149" s="385"/>
      <c r="BX149" s="385"/>
      <c r="BY149" s="385"/>
      <c r="BZ149" s="385"/>
      <c r="CA149" s="385"/>
      <c r="CB149" s="385"/>
      <c r="CC149" s="385"/>
    </row>
    <row r="150" spans="1:81" ht="16.5" customHeight="1">
      <c r="A150" s="1682"/>
      <c r="B150" s="1683"/>
      <c r="C150" s="1653"/>
      <c r="D150" s="1653"/>
      <c r="E150" s="1653"/>
      <c r="F150" s="1653"/>
      <c r="G150" s="1653"/>
      <c r="H150" s="1675"/>
      <c r="I150" s="1678"/>
      <c r="J150" s="1069"/>
      <c r="K150" s="1070"/>
      <c r="L150" s="1070"/>
      <c r="M150" s="1070"/>
      <c r="N150" s="1071"/>
      <c r="O150" s="1069"/>
      <c r="P150" s="1070"/>
      <c r="Q150" s="1070"/>
      <c r="R150" s="1070"/>
      <c r="S150" s="1071"/>
      <c r="T150" s="394"/>
      <c r="U150" s="395"/>
      <c r="V150" s="395"/>
      <c r="W150" s="1072"/>
      <c r="X150" s="396"/>
      <c r="Y150" s="473" t="s">
        <v>668</v>
      </c>
      <c r="Z150" s="803" t="s">
        <v>710</v>
      </c>
      <c r="AA150" s="509" t="s">
        <v>608</v>
      </c>
      <c r="AB150" s="509">
        <v>606</v>
      </c>
      <c r="AC150" s="804">
        <v>35</v>
      </c>
      <c r="AD150" s="473"/>
      <c r="AE150" s="474"/>
      <c r="AF150" s="474"/>
      <c r="AG150" s="474"/>
      <c r="AH150" s="498"/>
      <c r="AI150" s="1792"/>
      <c r="AJ150" s="429"/>
      <c r="AK150" s="430"/>
      <c r="AL150" s="430"/>
      <c r="AM150" s="430"/>
      <c r="AN150" s="431"/>
      <c r="AO150" s="1073"/>
      <c r="AP150" s="1619"/>
      <c r="AQ150" s="1619"/>
      <c r="AR150" s="1619"/>
      <c r="AS150" s="1074"/>
      <c r="AT150" s="1075"/>
      <c r="AU150" s="200"/>
      <c r="AV150" s="477"/>
      <c r="AW150" s="477"/>
      <c r="AX150" s="1076"/>
      <c r="AY150" s="571"/>
      <c r="AZ150" s="650"/>
      <c r="BA150" s="1077"/>
      <c r="BB150" s="1077"/>
      <c r="BC150" s="619"/>
      <c r="BD150" s="571"/>
      <c r="BE150" s="650"/>
      <c r="BF150" s="1077"/>
      <c r="BG150" s="1077"/>
      <c r="BH150" s="619"/>
      <c r="BI150" s="1678"/>
      <c r="BJ150" s="385"/>
      <c r="BK150" s="385"/>
      <c r="BL150" s="385"/>
      <c r="BM150" s="385"/>
      <c r="BN150" s="385"/>
      <c r="BO150" s="385"/>
      <c r="BP150" s="385"/>
      <c r="BQ150" s="385"/>
      <c r="BR150" s="385"/>
      <c r="BS150" s="385"/>
      <c r="BT150" s="385"/>
      <c r="BU150" s="385"/>
      <c r="BV150" s="385"/>
      <c r="BW150" s="385"/>
      <c r="BX150" s="385"/>
      <c r="BY150" s="385"/>
      <c r="BZ150" s="385"/>
      <c r="CA150" s="385"/>
      <c r="CB150" s="385"/>
      <c r="CC150" s="385"/>
    </row>
    <row r="151" spans="1:81" ht="16.5" customHeight="1">
      <c r="A151" s="1680">
        <v>49</v>
      </c>
      <c r="B151" s="1645" t="s">
        <v>544</v>
      </c>
      <c r="C151" s="1684" t="s">
        <v>862</v>
      </c>
      <c r="D151" s="1684"/>
      <c r="E151" s="1686">
        <v>0</v>
      </c>
      <c r="F151" s="1688">
        <f>SUM(N151:N153,S151:S153,AH151:AH153,AN151:AN153,AS151:AS153,AX151:AX153,BH151:BH153,X151:X153,AC151:AC153,BC151:BC153)</f>
        <v>0</v>
      </c>
      <c r="G151" s="1689">
        <f>SUM(H206/ E201)*E151</f>
        <v>0</v>
      </c>
      <c r="H151" s="1673">
        <f>F151-G151</f>
        <v>0</v>
      </c>
      <c r="I151" s="1717" t="s">
        <v>863</v>
      </c>
      <c r="J151" s="895"/>
      <c r="K151" s="896"/>
      <c r="L151" s="896"/>
      <c r="M151" s="896"/>
      <c r="N151" s="845"/>
      <c r="O151" s="895"/>
      <c r="P151" s="896"/>
      <c r="Q151" s="896"/>
      <c r="R151" s="896"/>
      <c r="S151" s="845"/>
      <c r="T151" s="895"/>
      <c r="U151" s="896"/>
      <c r="V151" s="896"/>
      <c r="W151" s="896"/>
      <c r="X151" s="845"/>
      <c r="Y151" s="895"/>
      <c r="Z151" s="896"/>
      <c r="AA151" s="896"/>
      <c r="AB151" s="896"/>
      <c r="AC151" s="845"/>
      <c r="AD151" s="1078"/>
      <c r="AE151" s="1027"/>
      <c r="AF151" s="1027"/>
      <c r="AG151" s="1027"/>
      <c r="AH151" s="1028"/>
      <c r="AI151" s="1679" t="s">
        <v>862</v>
      </c>
      <c r="AJ151" s="678"/>
      <c r="AK151" s="688"/>
      <c r="AL151" s="679"/>
      <c r="AM151" s="679"/>
      <c r="AN151" s="680"/>
      <c r="AO151" s="678"/>
      <c r="AP151" s="1079"/>
      <c r="AQ151" s="1079"/>
      <c r="AR151" s="1079"/>
      <c r="AS151" s="1080"/>
      <c r="AT151" s="678"/>
      <c r="AU151" s="679"/>
      <c r="AV151" s="679"/>
      <c r="AW151" s="679"/>
      <c r="AX151" s="680"/>
      <c r="AY151" s="681"/>
      <c r="AZ151" s="682"/>
      <c r="BA151" s="682"/>
      <c r="BB151" s="682"/>
      <c r="BC151" s="694"/>
      <c r="BD151" s="681"/>
      <c r="BE151" s="682"/>
      <c r="BF151" s="682"/>
      <c r="BG151" s="682"/>
      <c r="BH151" s="694"/>
      <c r="BI151" s="1712" t="s">
        <v>864</v>
      </c>
      <c r="BJ151" s="385"/>
      <c r="BK151" s="385"/>
      <c r="BL151" s="385"/>
      <c r="BM151" s="385"/>
      <c r="BN151" s="385"/>
      <c r="BO151" s="385"/>
      <c r="BP151" s="385"/>
      <c r="BQ151" s="385"/>
      <c r="BR151" s="385"/>
      <c r="BS151" s="385"/>
      <c r="BT151" s="385"/>
      <c r="BU151" s="385"/>
      <c r="BV151" s="385"/>
      <c r="BW151" s="385"/>
      <c r="BX151" s="385"/>
      <c r="BY151" s="385"/>
      <c r="BZ151" s="385"/>
      <c r="CA151" s="385"/>
      <c r="CB151" s="385"/>
      <c r="CC151" s="385"/>
    </row>
    <row r="152" spans="1:81" ht="16.5" customHeight="1">
      <c r="A152" s="1681"/>
      <c r="B152" s="1646"/>
      <c r="C152" s="1685"/>
      <c r="D152" s="1685"/>
      <c r="E152" s="1685"/>
      <c r="F152" s="1685"/>
      <c r="G152" s="1685"/>
      <c r="H152" s="1674"/>
      <c r="I152" s="1677"/>
      <c r="J152" s="1026"/>
      <c r="K152" s="833"/>
      <c r="L152" s="833"/>
      <c r="M152" s="833"/>
      <c r="N152" s="834"/>
      <c r="O152" s="1026"/>
      <c r="P152" s="833"/>
      <c r="Q152" s="833"/>
      <c r="R152" s="833"/>
      <c r="S152" s="834"/>
      <c r="T152" s="907"/>
      <c r="U152" s="833"/>
      <c r="V152" s="833"/>
      <c r="W152" s="833"/>
      <c r="X152" s="834"/>
      <c r="Y152" s="907"/>
      <c r="Z152" s="833"/>
      <c r="AA152" s="833"/>
      <c r="AB152" s="833"/>
      <c r="AC152" s="834"/>
      <c r="AD152" s="832"/>
      <c r="AE152" s="833"/>
      <c r="AF152" s="833"/>
      <c r="AG152" s="833"/>
      <c r="AH152" s="834"/>
      <c r="AI152" s="1769"/>
      <c r="AJ152" s="693"/>
      <c r="AK152" s="696"/>
      <c r="AL152" s="696"/>
      <c r="AM152" s="696"/>
      <c r="AN152" s="697"/>
      <c r="AO152" s="693"/>
      <c r="AP152" s="696"/>
      <c r="AQ152" s="696"/>
      <c r="AR152" s="696"/>
      <c r="AS152" s="697"/>
      <c r="AT152" s="693"/>
      <c r="AU152" s="696"/>
      <c r="AV152" s="696"/>
      <c r="AW152" s="696"/>
      <c r="AX152" s="697"/>
      <c r="AY152" s="695"/>
      <c r="AZ152" s="696"/>
      <c r="BA152" s="696"/>
      <c r="BB152" s="696"/>
      <c r="BC152" s="697"/>
      <c r="BD152" s="695"/>
      <c r="BE152" s="696"/>
      <c r="BF152" s="696"/>
      <c r="BG152" s="696"/>
      <c r="BH152" s="697"/>
      <c r="BI152" s="1677"/>
      <c r="BJ152" s="385"/>
      <c r="BK152" s="385"/>
      <c r="BL152" s="385"/>
      <c r="BM152" s="385"/>
      <c r="BN152" s="385"/>
      <c r="BO152" s="385"/>
      <c r="BP152" s="385"/>
      <c r="BQ152" s="385"/>
      <c r="BR152" s="385"/>
      <c r="BS152" s="385"/>
      <c r="BT152" s="385"/>
      <c r="BU152" s="385"/>
      <c r="BV152" s="385"/>
      <c r="BW152" s="385"/>
      <c r="BX152" s="385"/>
      <c r="BY152" s="385"/>
      <c r="BZ152" s="385"/>
      <c r="CA152" s="385"/>
      <c r="CB152" s="385"/>
      <c r="CC152" s="385"/>
    </row>
    <row r="153" spans="1:81" ht="16.5" customHeight="1">
      <c r="A153" s="1682"/>
      <c r="B153" s="1683"/>
      <c r="C153" s="1653"/>
      <c r="D153" s="1653"/>
      <c r="E153" s="1653"/>
      <c r="F153" s="1653"/>
      <c r="G153" s="1653"/>
      <c r="H153" s="1675"/>
      <c r="I153" s="1678"/>
      <c r="J153" s="871"/>
      <c r="K153" s="916"/>
      <c r="L153" s="916"/>
      <c r="M153" s="916"/>
      <c r="N153" s="917"/>
      <c r="O153" s="871"/>
      <c r="P153" s="916"/>
      <c r="Q153" s="916"/>
      <c r="R153" s="916"/>
      <c r="S153" s="917"/>
      <c r="T153" s="1081"/>
      <c r="U153" s="916"/>
      <c r="V153" s="916"/>
      <c r="W153" s="916"/>
      <c r="X153" s="917"/>
      <c r="Y153" s="864"/>
      <c r="Z153" s="865"/>
      <c r="AA153" s="865"/>
      <c r="AB153" s="865"/>
      <c r="AC153" s="920"/>
      <c r="AD153" s="864"/>
      <c r="AE153" s="865"/>
      <c r="AF153" s="865"/>
      <c r="AG153" s="865"/>
      <c r="AH153" s="920"/>
      <c r="AI153" s="1770"/>
      <c r="AJ153" s="706"/>
      <c r="AK153" s="707"/>
      <c r="AL153" s="707"/>
      <c r="AM153" s="707"/>
      <c r="AN153" s="878"/>
      <c r="AO153" s="708"/>
      <c r="AP153" s="709"/>
      <c r="AQ153" s="709"/>
      <c r="AR153" s="709"/>
      <c r="AS153" s="710"/>
      <c r="AT153" s="708"/>
      <c r="AU153" s="709"/>
      <c r="AV153" s="709"/>
      <c r="AW153" s="709"/>
      <c r="AX153" s="710"/>
      <c r="AY153" s="708"/>
      <c r="AZ153" s="709"/>
      <c r="BA153" s="712"/>
      <c r="BB153" s="712"/>
      <c r="BC153" s="710"/>
      <c r="BD153" s="708"/>
      <c r="BE153" s="709"/>
      <c r="BF153" s="709"/>
      <c r="BG153" s="709"/>
      <c r="BH153" s="710"/>
      <c r="BI153" s="1678"/>
      <c r="BJ153" s="385"/>
      <c r="BK153" s="385"/>
      <c r="BL153" s="385"/>
      <c r="BM153" s="385"/>
      <c r="BN153" s="385"/>
      <c r="BO153" s="385"/>
      <c r="BP153" s="385"/>
      <c r="BQ153" s="385"/>
      <c r="BR153" s="385"/>
      <c r="BS153" s="385"/>
      <c r="BT153" s="385"/>
      <c r="BU153" s="385"/>
      <c r="BV153" s="385"/>
      <c r="BW153" s="385"/>
      <c r="BX153" s="385"/>
      <c r="BY153" s="385"/>
      <c r="BZ153" s="385"/>
      <c r="CA153" s="385"/>
      <c r="CB153" s="385"/>
      <c r="CC153" s="385"/>
    </row>
    <row r="154" spans="1:81" ht="16.5" customHeight="1">
      <c r="A154" s="1680">
        <v>50</v>
      </c>
      <c r="B154" s="1645" t="s">
        <v>51</v>
      </c>
      <c r="C154" s="1684" t="s">
        <v>865</v>
      </c>
      <c r="D154" s="1684"/>
      <c r="E154" s="1684">
        <v>1</v>
      </c>
      <c r="F154" s="1688">
        <f>SUM(N154:N156,S154:S156,AH154:AH156,AN154:AN156,AS154:AS156,AX154:AX156,BH154:BH156,X154:X156,AC154:AC156,BC154:BC156)</f>
        <v>660</v>
      </c>
      <c r="G154" s="1689">
        <f>SUM(H206/ E201)*E154</f>
        <v>662.98507462686564</v>
      </c>
      <c r="H154" s="1673">
        <f>F154-G154</f>
        <v>-2.9850746268656394</v>
      </c>
      <c r="I154" s="1676" t="s">
        <v>866</v>
      </c>
      <c r="J154" s="443" t="s">
        <v>589</v>
      </c>
      <c r="K154" s="483" t="s">
        <v>626</v>
      </c>
      <c r="L154" s="483" t="s">
        <v>633</v>
      </c>
      <c r="M154" s="483">
        <v>308</v>
      </c>
      <c r="N154" s="440">
        <v>70</v>
      </c>
      <c r="O154" s="443"/>
      <c r="P154" s="483"/>
      <c r="Q154" s="439"/>
      <c r="R154" s="439"/>
      <c r="S154" s="451"/>
      <c r="T154" s="443" t="s">
        <v>699</v>
      </c>
      <c r="U154" s="483" t="s">
        <v>626</v>
      </c>
      <c r="V154" s="439" t="s">
        <v>633</v>
      </c>
      <c r="W154" s="439">
        <v>308</v>
      </c>
      <c r="X154" s="738">
        <v>70</v>
      </c>
      <c r="Y154" s="435" t="s">
        <v>614</v>
      </c>
      <c r="Z154" s="486" t="s">
        <v>985</v>
      </c>
      <c r="AA154" s="486" t="s">
        <v>606</v>
      </c>
      <c r="AB154" s="486">
        <v>607</v>
      </c>
      <c r="AC154" s="446">
        <v>75</v>
      </c>
      <c r="AD154" s="988"/>
      <c r="AE154" s="989"/>
      <c r="AF154" s="989"/>
      <c r="AG154" s="989"/>
      <c r="AH154" s="1638"/>
      <c r="AI154" s="1715" t="s">
        <v>865</v>
      </c>
      <c r="AJ154" s="1082"/>
      <c r="AK154" s="1083"/>
      <c r="AL154" s="1083"/>
      <c r="AM154" s="1083"/>
      <c r="AN154" s="659"/>
      <c r="AO154" s="429" t="s">
        <v>604</v>
      </c>
      <c r="AP154" s="445" t="s">
        <v>615</v>
      </c>
      <c r="AQ154" s="445" t="s">
        <v>591</v>
      </c>
      <c r="AR154" s="445">
        <v>407</v>
      </c>
      <c r="AS154" s="583">
        <v>60</v>
      </c>
      <c r="AT154" s="435" t="s">
        <v>602</v>
      </c>
      <c r="AU154" s="486" t="s">
        <v>1003</v>
      </c>
      <c r="AV154" s="486" t="s">
        <v>520</v>
      </c>
      <c r="AW154" s="486">
        <v>602</v>
      </c>
      <c r="AX154" s="447">
        <v>120</v>
      </c>
      <c r="AY154" s="516" t="s">
        <v>678</v>
      </c>
      <c r="AZ154" s="404" t="s">
        <v>696</v>
      </c>
      <c r="BA154" s="491" t="s">
        <v>618</v>
      </c>
      <c r="BB154" s="491">
        <v>405</v>
      </c>
      <c r="BC154" s="575">
        <v>90</v>
      </c>
      <c r="BD154" s="612"/>
      <c r="BE154" s="430"/>
      <c r="BF154" s="430"/>
      <c r="BG154" s="430"/>
      <c r="BH154" s="586"/>
      <c r="BI154" s="1712" t="s">
        <v>867</v>
      </c>
      <c r="BJ154" s="385"/>
      <c r="BK154" s="385"/>
      <c r="BL154" s="385"/>
      <c r="BM154" s="385"/>
      <c r="BN154" s="385"/>
      <c r="BO154" s="385"/>
      <c r="BP154" s="385"/>
      <c r="BQ154" s="385"/>
      <c r="BR154" s="385"/>
      <c r="BS154" s="385"/>
      <c r="BT154" s="385"/>
      <c r="BU154" s="385"/>
      <c r="BV154" s="385"/>
      <c r="BW154" s="385"/>
      <c r="BX154" s="385"/>
      <c r="BY154" s="385"/>
      <c r="BZ154" s="385"/>
      <c r="CA154" s="385"/>
      <c r="CB154" s="385"/>
      <c r="CC154" s="385"/>
    </row>
    <row r="155" spans="1:81" ht="16.5" customHeight="1">
      <c r="A155" s="1681"/>
      <c r="B155" s="1646"/>
      <c r="C155" s="1685"/>
      <c r="D155" s="1685"/>
      <c r="E155" s="1685"/>
      <c r="F155" s="1685"/>
      <c r="G155" s="1685"/>
      <c r="H155" s="1674"/>
      <c r="I155" s="1677"/>
      <c r="J155" s="455"/>
      <c r="K155" s="645"/>
      <c r="L155" s="645"/>
      <c r="M155" s="645"/>
      <c r="N155" s="646"/>
      <c r="O155" s="410"/>
      <c r="P155" s="734"/>
      <c r="Q155" s="734"/>
      <c r="R155" s="734"/>
      <c r="S155" s="738"/>
      <c r="T155" s="429" t="s">
        <v>671</v>
      </c>
      <c r="U155" s="430" t="s">
        <v>991</v>
      </c>
      <c r="V155" s="430" t="s">
        <v>518</v>
      </c>
      <c r="W155" s="430" t="s">
        <v>30</v>
      </c>
      <c r="X155" s="431">
        <v>30</v>
      </c>
      <c r="Y155" s="1084" t="s">
        <v>667</v>
      </c>
      <c r="Z155" s="1048" t="s">
        <v>709</v>
      </c>
      <c r="AA155" s="470" t="s">
        <v>606</v>
      </c>
      <c r="AB155" s="470">
        <v>607</v>
      </c>
      <c r="AC155" s="1085">
        <v>30</v>
      </c>
      <c r="AD155" s="967"/>
      <c r="AE155" s="555"/>
      <c r="AF155" s="555"/>
      <c r="AG155" s="555"/>
      <c r="AH155" s="1639"/>
      <c r="AI155" s="1787"/>
      <c r="AJ155" s="464"/>
      <c r="AK155" s="201"/>
      <c r="AL155" s="201"/>
      <c r="AM155" s="201"/>
      <c r="AN155" s="1086"/>
      <c r="AO155" s="967" t="s">
        <v>724</v>
      </c>
      <c r="AP155" s="404" t="s">
        <v>1004</v>
      </c>
      <c r="AQ155" s="430" t="s">
        <v>518</v>
      </c>
      <c r="AR155" s="430" t="s">
        <v>640</v>
      </c>
      <c r="AS155" s="405">
        <v>25</v>
      </c>
      <c r="AT155" s="101"/>
      <c r="AU155" s="527"/>
      <c r="AV155" s="525"/>
      <c r="AW155" s="525"/>
      <c r="AX155" s="549"/>
      <c r="AY155" s="137" t="s">
        <v>627</v>
      </c>
      <c r="AZ155" s="404" t="s">
        <v>798</v>
      </c>
      <c r="BA155" s="404" t="s">
        <v>517</v>
      </c>
      <c r="BB155" s="404"/>
      <c r="BC155" s="528">
        <v>55</v>
      </c>
      <c r="BD155" s="448"/>
      <c r="BE155" s="417"/>
      <c r="BF155" s="417"/>
      <c r="BG155" s="417"/>
      <c r="BH155" s="585"/>
      <c r="BI155" s="1677"/>
      <c r="BJ155" s="385"/>
      <c r="BK155" s="385"/>
      <c r="BL155" s="385"/>
      <c r="BM155" s="385"/>
      <c r="BN155" s="385"/>
      <c r="BO155" s="385"/>
      <c r="BP155" s="385"/>
      <c r="BQ155" s="385"/>
      <c r="BR155" s="385"/>
      <c r="BS155" s="385"/>
      <c r="BT155" s="385"/>
      <c r="BU155" s="385"/>
      <c r="BV155" s="385"/>
      <c r="BW155" s="385"/>
      <c r="BX155" s="385"/>
      <c r="BY155" s="385"/>
      <c r="BZ155" s="385"/>
      <c r="CA155" s="385"/>
      <c r="CB155" s="385"/>
      <c r="CC155" s="385"/>
    </row>
    <row r="156" spans="1:81" ht="16.5" customHeight="1">
      <c r="A156" s="1682"/>
      <c r="B156" s="1683"/>
      <c r="C156" s="1653"/>
      <c r="D156" s="1653"/>
      <c r="E156" s="1653"/>
      <c r="F156" s="1653"/>
      <c r="G156" s="1653"/>
      <c r="H156" s="1675"/>
      <c r="I156" s="1678"/>
      <c r="J156" s="752"/>
      <c r="K156" s="753"/>
      <c r="L156" s="753"/>
      <c r="M156" s="753"/>
      <c r="N156" s="649"/>
      <c r="O156" s="1087"/>
      <c r="P156" s="470"/>
      <c r="Q156" s="470"/>
      <c r="R156" s="470"/>
      <c r="S156" s="939"/>
      <c r="T156" s="499"/>
      <c r="U156" s="983"/>
      <c r="V156" s="983"/>
      <c r="W156" s="983"/>
      <c r="X156" s="532"/>
      <c r="Y156" s="105" t="s">
        <v>668</v>
      </c>
      <c r="Z156" s="803" t="s">
        <v>710</v>
      </c>
      <c r="AA156" s="803" t="s">
        <v>606</v>
      </c>
      <c r="AB156" s="803">
        <v>607</v>
      </c>
      <c r="AC156" s="498">
        <v>35</v>
      </c>
      <c r="AD156" s="752"/>
      <c r="AE156" s="753"/>
      <c r="AF156" s="753"/>
      <c r="AG156" s="753"/>
      <c r="AH156" s="1640"/>
      <c r="AI156" s="1786"/>
      <c r="AJ156" s="727"/>
      <c r="AK156" s="479"/>
      <c r="AL156" s="479"/>
      <c r="AM156" s="479"/>
      <c r="AN156" s="1088"/>
      <c r="AO156" s="530"/>
      <c r="AP156" s="170"/>
      <c r="AQ156" s="170"/>
      <c r="AR156" s="170"/>
      <c r="AS156" s="775"/>
      <c r="AT156" s="469"/>
      <c r="AU156" s="470"/>
      <c r="AV156" s="470"/>
      <c r="AW156" s="470"/>
      <c r="AX156" s="472"/>
      <c r="AY156" s="612"/>
      <c r="AZ156" s="430"/>
      <c r="BA156" s="168"/>
      <c r="BB156" s="168"/>
      <c r="BC156" s="463"/>
      <c r="BD156" s="530"/>
      <c r="BE156" s="170"/>
      <c r="BF156" s="170"/>
      <c r="BG156" s="170"/>
      <c r="BH156" s="143"/>
      <c r="BI156" s="1678"/>
      <c r="BJ156" s="385"/>
      <c r="BK156" s="385"/>
      <c r="BL156" s="385"/>
      <c r="BM156" s="385"/>
      <c r="BN156" s="385"/>
      <c r="BO156" s="385"/>
      <c r="BP156" s="385"/>
      <c r="BQ156" s="385"/>
      <c r="BR156" s="385"/>
      <c r="BS156" s="385"/>
      <c r="BT156" s="385"/>
      <c r="BU156" s="385"/>
      <c r="BV156" s="385"/>
      <c r="BW156" s="385"/>
      <c r="BX156" s="385"/>
      <c r="BY156" s="385"/>
      <c r="BZ156" s="385"/>
      <c r="CA156" s="385"/>
      <c r="CB156" s="385"/>
      <c r="CC156" s="385"/>
    </row>
    <row r="157" spans="1:81" ht="16.5" customHeight="1">
      <c r="A157" s="1680">
        <v>51</v>
      </c>
      <c r="B157" s="1645" t="s">
        <v>448</v>
      </c>
      <c r="C157" s="1684" t="s">
        <v>868</v>
      </c>
      <c r="D157" s="1684"/>
      <c r="E157" s="1684">
        <v>1</v>
      </c>
      <c r="F157" s="1688">
        <f>SUM(N157:N159,S157:S159,AH157:AH159,AN157:AN159,AS157:AS159,AX157:AX159,BH157:BH159,X157:X159,AC157:AC159,BC157:BC159)</f>
        <v>665</v>
      </c>
      <c r="G157" s="1689">
        <f>SUM( H206/ E201)*E157</f>
        <v>662.98507462686564</v>
      </c>
      <c r="H157" s="1673">
        <f>F157-G157</f>
        <v>2.0149253731343606</v>
      </c>
      <c r="I157" s="1713" t="s">
        <v>869</v>
      </c>
      <c r="J157" s="386" t="s">
        <v>572</v>
      </c>
      <c r="K157" s="387" t="s">
        <v>573</v>
      </c>
      <c r="L157" s="387" t="s">
        <v>574</v>
      </c>
      <c r="M157" s="387" t="s">
        <v>575</v>
      </c>
      <c r="N157" s="388">
        <v>70</v>
      </c>
      <c r="O157" s="443" t="s">
        <v>581</v>
      </c>
      <c r="P157" s="439" t="s">
        <v>573</v>
      </c>
      <c r="Q157" s="439" t="s">
        <v>574</v>
      </c>
      <c r="R157" s="439" t="s">
        <v>575</v>
      </c>
      <c r="S157" s="440">
        <v>35</v>
      </c>
      <c r="T157" s="455" t="s">
        <v>589</v>
      </c>
      <c r="U157" s="412" t="s">
        <v>590</v>
      </c>
      <c r="V157" s="412" t="s">
        <v>574</v>
      </c>
      <c r="W157" s="1089" t="s">
        <v>575</v>
      </c>
      <c r="X157" s="456">
        <v>70</v>
      </c>
      <c r="Y157" s="644" t="s">
        <v>589</v>
      </c>
      <c r="Z157" s="411" t="s">
        <v>573</v>
      </c>
      <c r="AA157" s="411" t="s">
        <v>574</v>
      </c>
      <c r="AB157" s="1090" t="s">
        <v>575</v>
      </c>
      <c r="AC157" s="414">
        <v>70</v>
      </c>
      <c r="AD157" s="487" t="s">
        <v>658</v>
      </c>
      <c r="AE157" s="486" t="s">
        <v>584</v>
      </c>
      <c r="AF157" s="445" t="s">
        <v>520</v>
      </c>
      <c r="AG157" s="445"/>
      <c r="AH157" s="447">
        <v>55</v>
      </c>
      <c r="AI157" s="1712" t="s">
        <v>868</v>
      </c>
      <c r="AJ157" s="398" t="s">
        <v>583</v>
      </c>
      <c r="AK157" s="399" t="s">
        <v>584</v>
      </c>
      <c r="AL157" s="399" t="s">
        <v>519</v>
      </c>
      <c r="AM157" s="399"/>
      <c r="AN157" s="400">
        <v>45</v>
      </c>
      <c r="AO157" s="401" t="s">
        <v>585</v>
      </c>
      <c r="AP157" s="402" t="s">
        <v>584</v>
      </c>
      <c r="AQ157" s="402" t="s">
        <v>518</v>
      </c>
      <c r="AR157" s="402"/>
      <c r="AS157" s="403">
        <v>45</v>
      </c>
      <c r="AT157" s="398" t="s">
        <v>680</v>
      </c>
      <c r="AU157" s="399" t="s">
        <v>1005</v>
      </c>
      <c r="AV157" s="399" t="s">
        <v>520</v>
      </c>
      <c r="AW157" s="399">
        <v>604</v>
      </c>
      <c r="AX157" s="400">
        <v>150</v>
      </c>
      <c r="AY157" s="435"/>
      <c r="AZ157" s="488"/>
      <c r="BA157" s="402"/>
      <c r="BB157" s="574"/>
      <c r="BC157" s="1008"/>
      <c r="BD157" s="398" t="s">
        <v>587</v>
      </c>
      <c r="BE157" s="399" t="s">
        <v>584</v>
      </c>
      <c r="BF157" s="399" t="s">
        <v>517</v>
      </c>
      <c r="BG157" s="399"/>
      <c r="BH157" s="400">
        <v>70</v>
      </c>
      <c r="BI157" s="1684" t="s">
        <v>870</v>
      </c>
      <c r="BJ157" s="385"/>
      <c r="BK157" s="385"/>
      <c r="BL157" s="385"/>
      <c r="BM157" s="385"/>
      <c r="BN157" s="385"/>
      <c r="BO157" s="385"/>
      <c r="BP157" s="385"/>
      <c r="BQ157" s="385"/>
      <c r="BR157" s="385"/>
      <c r="BS157" s="385"/>
      <c r="BT157" s="385"/>
      <c r="BU157" s="385"/>
      <c r="BV157" s="385"/>
      <c r="BW157" s="385"/>
      <c r="BX157" s="385"/>
      <c r="BY157" s="385"/>
      <c r="BZ157" s="385"/>
      <c r="CA157" s="385"/>
      <c r="CB157" s="385"/>
      <c r="CC157" s="385"/>
    </row>
    <row r="158" spans="1:81" ht="16.5" customHeight="1">
      <c r="A158" s="1681"/>
      <c r="B158" s="1646"/>
      <c r="C158" s="1685"/>
      <c r="D158" s="1685"/>
      <c r="E158" s="1685"/>
      <c r="F158" s="1685"/>
      <c r="G158" s="1685"/>
      <c r="H158" s="1674"/>
      <c r="I158" s="1685"/>
      <c r="J158" s="448"/>
      <c r="K158" s="417"/>
      <c r="L158" s="417"/>
      <c r="M158" s="417"/>
      <c r="N158" s="418"/>
      <c r="O158" s="448"/>
      <c r="P158" s="417"/>
      <c r="Q158" s="417"/>
      <c r="R158" s="417"/>
      <c r="S158" s="418"/>
      <c r="T158" s="455"/>
      <c r="U158" s="412"/>
      <c r="V158" s="412"/>
      <c r="W158" s="1089"/>
      <c r="X158" s="456"/>
      <c r="Y158" s="644"/>
      <c r="Z158" s="411"/>
      <c r="AA158" s="411"/>
      <c r="AB158" s="1090"/>
      <c r="AC158" s="414"/>
      <c r="AD158" s="290"/>
      <c r="AE158" s="404"/>
      <c r="AF158" s="404"/>
      <c r="AG158" s="404"/>
      <c r="AH158" s="405"/>
      <c r="AI158" s="1769"/>
      <c r="AJ158" s="602"/>
      <c r="AK158" s="558"/>
      <c r="AL158" s="1091"/>
      <c r="AM158" s="603"/>
      <c r="AN158" s="1057"/>
      <c r="AO158" s="101"/>
      <c r="AP158" s="168"/>
      <c r="AQ158" s="555"/>
      <c r="AR158" s="555"/>
      <c r="AS158" s="556"/>
      <c r="AT158" s="209" t="s">
        <v>586</v>
      </c>
      <c r="AU158" s="263" t="s">
        <v>584</v>
      </c>
      <c r="AV158" s="263" t="s">
        <v>516</v>
      </c>
      <c r="AW158" s="263"/>
      <c r="AX158" s="461">
        <v>55</v>
      </c>
      <c r="AY158" s="137"/>
      <c r="AZ158" s="527"/>
      <c r="BA158" s="404"/>
      <c r="BB158" s="404"/>
      <c r="BC158" s="549"/>
      <c r="BD158" s="290"/>
      <c r="BE158" s="404"/>
      <c r="BF158" s="404"/>
      <c r="BG158" s="404"/>
      <c r="BH158" s="528"/>
      <c r="BI158" s="1685"/>
      <c r="BJ158" s="385"/>
      <c r="BK158" s="385"/>
      <c r="BL158" s="385"/>
      <c r="BM158" s="385"/>
      <c r="BN158" s="385"/>
      <c r="BO158" s="385"/>
      <c r="BP158" s="385"/>
      <c r="BQ158" s="385"/>
      <c r="BR158" s="385"/>
      <c r="BS158" s="385"/>
      <c r="BT158" s="385"/>
      <c r="BU158" s="385"/>
      <c r="BV158" s="385"/>
      <c r="BW158" s="385"/>
      <c r="BX158" s="385"/>
      <c r="BY158" s="385"/>
      <c r="BZ158" s="385"/>
      <c r="CA158" s="385"/>
      <c r="CB158" s="385"/>
      <c r="CC158" s="385"/>
    </row>
    <row r="159" spans="1:81" ht="16.5" customHeight="1">
      <c r="A159" s="1682"/>
      <c r="B159" s="1683"/>
      <c r="C159" s="1653"/>
      <c r="D159" s="1653"/>
      <c r="E159" s="1653"/>
      <c r="F159" s="1653"/>
      <c r="G159" s="1653"/>
      <c r="H159" s="1675"/>
      <c r="I159" s="1653"/>
      <c r="J159" s="636"/>
      <c r="K159" s="637"/>
      <c r="L159" s="637"/>
      <c r="M159" s="637"/>
      <c r="N159" s="638"/>
      <c r="O159" s="636"/>
      <c r="P159" s="637"/>
      <c r="Q159" s="637"/>
      <c r="R159" s="637"/>
      <c r="S159" s="638"/>
      <c r="T159" s="293"/>
      <c r="U159" s="509"/>
      <c r="V159" s="509"/>
      <c r="W159" s="509"/>
      <c r="X159" s="606"/>
      <c r="Y159" s="752"/>
      <c r="Z159" s="947"/>
      <c r="AA159" s="947"/>
      <c r="AB159" s="1092"/>
      <c r="AC159" s="649"/>
      <c r="AD159" s="424"/>
      <c r="AE159" s="425"/>
      <c r="AF159" s="425"/>
      <c r="AG159" s="425"/>
      <c r="AH159" s="426"/>
      <c r="AI159" s="1770"/>
      <c r="AJ159" s="607"/>
      <c r="AK159" s="170"/>
      <c r="AL159" s="170"/>
      <c r="AM159" s="170"/>
      <c r="AN159" s="775"/>
      <c r="AO159" s="424"/>
      <c r="AP159" s="425"/>
      <c r="AQ159" s="425"/>
      <c r="AR159" s="425"/>
      <c r="AS159" s="426"/>
      <c r="AT159" s="466"/>
      <c r="AU159" s="479"/>
      <c r="AV159" s="479"/>
      <c r="AW159" s="479"/>
      <c r="AX159" s="728"/>
      <c r="AY159" s="432"/>
      <c r="AZ159" s="433"/>
      <c r="BA159" s="433"/>
      <c r="BB159" s="433"/>
      <c r="BC159" s="573"/>
      <c r="BD159" s="530"/>
      <c r="BE159" s="170"/>
      <c r="BF159" s="170"/>
      <c r="BG159" s="170"/>
      <c r="BH159" s="143"/>
      <c r="BI159" s="1653"/>
      <c r="BJ159" s="385"/>
      <c r="BK159" s="385"/>
      <c r="BL159" s="385"/>
      <c r="BM159" s="385"/>
      <c r="BN159" s="385"/>
      <c r="BO159" s="385"/>
      <c r="BP159" s="385"/>
      <c r="BQ159" s="385"/>
      <c r="BR159" s="385"/>
      <c r="BS159" s="385"/>
      <c r="BT159" s="385"/>
      <c r="BU159" s="385"/>
      <c r="BV159" s="385"/>
      <c r="BW159" s="385"/>
      <c r="BX159" s="385"/>
      <c r="BY159" s="385"/>
      <c r="BZ159" s="385"/>
      <c r="CA159" s="385"/>
      <c r="CB159" s="385"/>
      <c r="CC159" s="385"/>
    </row>
    <row r="160" spans="1:81" ht="16.5" customHeight="1">
      <c r="A160" s="1680">
        <v>52</v>
      </c>
      <c r="B160" s="1645" t="s">
        <v>57</v>
      </c>
      <c r="C160" s="1684" t="s">
        <v>871</v>
      </c>
      <c r="D160" s="1684"/>
      <c r="E160" s="1684">
        <v>1</v>
      </c>
      <c r="F160" s="1688">
        <f>SUM(N160:N162,S160:S162,AH160:AH162,AN160:AN162,AS160:AS162,AX160:AX162,BH160:BH162,X160:X162,AC160:AC162,BC160:BC162)</f>
        <v>660</v>
      </c>
      <c r="G160" s="1689">
        <f>SUM( H206/ E201)*E160</f>
        <v>662.98507462686564</v>
      </c>
      <c r="H160" s="1673">
        <f>F160-G160</f>
        <v>-2.9850746268656394</v>
      </c>
      <c r="I160" s="1676" t="s">
        <v>872</v>
      </c>
      <c r="J160" s="482" t="s">
        <v>699</v>
      </c>
      <c r="K160" s="1093" t="s">
        <v>683</v>
      </c>
      <c r="L160" s="1094" t="s">
        <v>591</v>
      </c>
      <c r="M160" s="1094">
        <v>407</v>
      </c>
      <c r="N160" s="1095">
        <v>70</v>
      </c>
      <c r="O160" s="521" t="s">
        <v>588</v>
      </c>
      <c r="P160" s="494" t="s">
        <v>683</v>
      </c>
      <c r="Q160" s="392" t="s">
        <v>591</v>
      </c>
      <c r="R160" s="494">
        <v>407</v>
      </c>
      <c r="S160" s="1096">
        <v>35</v>
      </c>
      <c r="T160" s="521" t="s">
        <v>689</v>
      </c>
      <c r="U160" s="494" t="s">
        <v>806</v>
      </c>
      <c r="V160" s="494" t="s">
        <v>645</v>
      </c>
      <c r="W160" s="494">
        <v>404</v>
      </c>
      <c r="X160" s="1096">
        <v>35</v>
      </c>
      <c r="Y160" s="521" t="s">
        <v>631</v>
      </c>
      <c r="Z160" s="494" t="s">
        <v>683</v>
      </c>
      <c r="AA160" s="1097" t="s">
        <v>591</v>
      </c>
      <c r="AB160" s="494">
        <v>407</v>
      </c>
      <c r="AC160" s="1096">
        <v>35</v>
      </c>
      <c r="AD160" s="137"/>
      <c r="AE160" s="525"/>
      <c r="AF160" s="525"/>
      <c r="AG160" s="525"/>
      <c r="AH160" s="528"/>
      <c r="AI160" s="1679" t="s">
        <v>871</v>
      </c>
      <c r="AJ160" s="544" t="s">
        <v>636</v>
      </c>
      <c r="AK160" s="545" t="s">
        <v>637</v>
      </c>
      <c r="AL160" s="546" t="s">
        <v>694</v>
      </c>
      <c r="AM160" s="546">
        <v>108</v>
      </c>
      <c r="AN160" s="543">
        <v>60</v>
      </c>
      <c r="AO160" s="290" t="s">
        <v>814</v>
      </c>
      <c r="AP160" s="404" t="s">
        <v>815</v>
      </c>
      <c r="AQ160" s="404" t="s">
        <v>591</v>
      </c>
      <c r="AR160" s="404">
        <v>407</v>
      </c>
      <c r="AS160" s="405">
        <v>60</v>
      </c>
      <c r="AT160" s="516"/>
      <c r="AU160" s="486"/>
      <c r="AV160" s="436"/>
      <c r="AW160" s="436"/>
      <c r="AX160" s="447"/>
      <c r="AY160" s="444" t="s">
        <v>680</v>
      </c>
      <c r="AZ160" s="436" t="s">
        <v>1006</v>
      </c>
      <c r="BA160" s="445" t="s">
        <v>519</v>
      </c>
      <c r="BB160" s="445">
        <v>504</v>
      </c>
      <c r="BC160" s="446">
        <v>150</v>
      </c>
      <c r="BD160" s="612" t="s">
        <v>614</v>
      </c>
      <c r="BE160" s="430" t="s">
        <v>981</v>
      </c>
      <c r="BF160" s="430" t="s">
        <v>582</v>
      </c>
      <c r="BG160" s="430">
        <v>406</v>
      </c>
      <c r="BH160" s="586">
        <v>75</v>
      </c>
      <c r="BI160" s="1712" t="s">
        <v>873</v>
      </c>
      <c r="BJ160" s="385"/>
      <c r="BK160" s="385"/>
      <c r="BL160" s="385"/>
      <c r="BM160" s="385"/>
      <c r="BN160" s="385"/>
      <c r="BO160" s="385"/>
      <c r="BP160" s="385"/>
      <c r="BQ160" s="385"/>
      <c r="BR160" s="385"/>
      <c r="BS160" s="385"/>
      <c r="BT160" s="385"/>
      <c r="BU160" s="385"/>
      <c r="BV160" s="385"/>
      <c r="BW160" s="385"/>
      <c r="BX160" s="385"/>
      <c r="BY160" s="385"/>
      <c r="BZ160" s="385"/>
      <c r="CA160" s="385"/>
      <c r="CB160" s="385"/>
      <c r="CC160" s="385"/>
    </row>
    <row r="161" spans="1:81" ht="16.5" customHeight="1">
      <c r="A161" s="1681"/>
      <c r="B161" s="1646"/>
      <c r="C161" s="1685"/>
      <c r="D161" s="1685"/>
      <c r="E161" s="1685"/>
      <c r="F161" s="1685"/>
      <c r="G161" s="1685"/>
      <c r="H161" s="1674"/>
      <c r="I161" s="1677"/>
      <c r="J161" s="925" t="s">
        <v>682</v>
      </c>
      <c r="K161" s="412" t="s">
        <v>683</v>
      </c>
      <c r="L161" s="412" t="s">
        <v>601</v>
      </c>
      <c r="M161" s="412">
        <v>306</v>
      </c>
      <c r="N161" s="456">
        <v>35</v>
      </c>
      <c r="O161" s="521"/>
      <c r="P161" s="494"/>
      <c r="Q161" s="1097"/>
      <c r="R161" s="494"/>
      <c r="S161" s="1096"/>
      <c r="T161" s="394" t="s">
        <v>581</v>
      </c>
      <c r="U161" s="600" t="s">
        <v>683</v>
      </c>
      <c r="V161" s="600" t="s">
        <v>601</v>
      </c>
      <c r="W161" s="600">
        <v>306</v>
      </c>
      <c r="X161" s="601">
        <v>35</v>
      </c>
      <c r="Y161" s="521" t="s">
        <v>588</v>
      </c>
      <c r="Z161" s="494" t="s">
        <v>683</v>
      </c>
      <c r="AA161" s="600" t="s">
        <v>601</v>
      </c>
      <c r="AB161" s="481">
        <v>306</v>
      </c>
      <c r="AC161" s="756">
        <v>35</v>
      </c>
      <c r="AD161" s="394"/>
      <c r="AE161" s="600"/>
      <c r="AF161" s="600"/>
      <c r="AG161" s="600"/>
      <c r="AH161" s="601"/>
      <c r="AI161" s="1769"/>
      <c r="AJ161" s="555"/>
      <c r="AK161" s="555"/>
      <c r="AL161" s="555"/>
      <c r="AM161" s="582"/>
      <c r="AN161" s="405"/>
      <c r="AO161" s="290"/>
      <c r="AP161" s="404"/>
      <c r="AQ161" s="404"/>
      <c r="AR161" s="404"/>
      <c r="AS161" s="405"/>
      <c r="AT161" s="101"/>
      <c r="AU161" s="527"/>
      <c r="AV161" s="525"/>
      <c r="AW161" s="525"/>
      <c r="AX161" s="549"/>
      <c r="AY161" s="290"/>
      <c r="AZ161" s="404"/>
      <c r="BA161" s="404"/>
      <c r="BB161" s="404"/>
      <c r="BC161" s="405"/>
      <c r="BD161" s="790"/>
      <c r="BE161" s="633"/>
      <c r="BF161" s="945"/>
      <c r="BG161" s="945"/>
      <c r="BH161" s="1098"/>
      <c r="BI161" s="1677"/>
      <c r="BJ161" s="385"/>
      <c r="BK161" s="385"/>
      <c r="BL161" s="385"/>
      <c r="BM161" s="385"/>
      <c r="BN161" s="385"/>
      <c r="BO161" s="385"/>
      <c r="BP161" s="385"/>
      <c r="BQ161" s="385"/>
      <c r="BR161" s="385"/>
      <c r="BS161" s="385"/>
      <c r="BT161" s="385"/>
      <c r="BU161" s="385"/>
      <c r="BV161" s="385"/>
      <c r="BW161" s="385"/>
      <c r="BX161" s="385"/>
      <c r="BY161" s="385"/>
      <c r="BZ161" s="385"/>
      <c r="CA161" s="385"/>
      <c r="CB161" s="385"/>
      <c r="CC161" s="385"/>
    </row>
    <row r="162" spans="1:81" ht="16.5" customHeight="1">
      <c r="A162" s="1682"/>
      <c r="B162" s="1683"/>
      <c r="C162" s="1653"/>
      <c r="D162" s="1653"/>
      <c r="E162" s="1653"/>
      <c r="F162" s="1653"/>
      <c r="G162" s="1653"/>
      <c r="H162" s="1675"/>
      <c r="I162" s="1678"/>
      <c r="J162" s="424"/>
      <c r="K162" s="425"/>
      <c r="L162" s="425"/>
      <c r="M162" s="425"/>
      <c r="N162" s="426"/>
      <c r="O162" s="424"/>
      <c r="P162" s="425"/>
      <c r="Q162" s="425"/>
      <c r="R162" s="425"/>
      <c r="S162" s="426"/>
      <c r="T162" s="394" t="s">
        <v>588</v>
      </c>
      <c r="U162" s="600" t="s">
        <v>683</v>
      </c>
      <c r="V162" s="600" t="s">
        <v>591</v>
      </c>
      <c r="W162" s="600">
        <v>407</v>
      </c>
      <c r="X162" s="601">
        <v>35</v>
      </c>
      <c r="Y162" s="424"/>
      <c r="Z162" s="425"/>
      <c r="AA162" s="425"/>
      <c r="AB162" s="425"/>
      <c r="AC162" s="426"/>
      <c r="AD162" s="424"/>
      <c r="AE162" s="425"/>
      <c r="AF162" s="425"/>
      <c r="AG162" s="425"/>
      <c r="AH162" s="426"/>
      <c r="AI162" s="1792"/>
      <c r="AJ162" s="105"/>
      <c r="AK162" s="474"/>
      <c r="AL162" s="474"/>
      <c r="AM162" s="474"/>
      <c r="AN162" s="498"/>
      <c r="AO162" s="530"/>
      <c r="AP162" s="170"/>
      <c r="AQ162" s="170"/>
      <c r="AR162" s="170"/>
      <c r="AS162" s="775"/>
      <c r="AT162" s="530"/>
      <c r="AU162" s="263"/>
      <c r="AV162" s="263"/>
      <c r="AW162" s="263"/>
      <c r="AX162" s="461"/>
      <c r="AY162" s="727"/>
      <c r="AZ162" s="479"/>
      <c r="BA162" s="479"/>
      <c r="BB162" s="479"/>
      <c r="BC162" s="480"/>
      <c r="BD162" s="727"/>
      <c r="BE162" s="479"/>
      <c r="BF162" s="479"/>
      <c r="BG162" s="479"/>
      <c r="BH162" s="480"/>
      <c r="BI162" s="1678"/>
      <c r="BJ162" s="385"/>
      <c r="BK162" s="385"/>
      <c r="BL162" s="385"/>
      <c r="BM162" s="385"/>
      <c r="BN162" s="385"/>
      <c r="BO162" s="385"/>
      <c r="BP162" s="385"/>
      <c r="BQ162" s="385"/>
      <c r="BR162" s="385"/>
      <c r="BS162" s="385"/>
      <c r="BT162" s="385"/>
      <c r="BU162" s="385"/>
      <c r="BV162" s="385"/>
      <c r="BW162" s="385"/>
      <c r="BX162" s="385"/>
      <c r="BY162" s="385"/>
      <c r="BZ162" s="385"/>
      <c r="CA162" s="385"/>
      <c r="CB162" s="385"/>
      <c r="CC162" s="385"/>
    </row>
    <row r="163" spans="1:81" ht="16.5" customHeight="1">
      <c r="A163" s="1680">
        <v>53</v>
      </c>
      <c r="B163" s="1645" t="s">
        <v>50</v>
      </c>
      <c r="C163" s="1684" t="s">
        <v>874</v>
      </c>
      <c r="D163" s="1684" t="s">
        <v>591</v>
      </c>
      <c r="E163" s="1684">
        <v>1</v>
      </c>
      <c r="F163" s="1688">
        <f>SUM(N163:N166,S163:S166,AH163:AH166,AN163:AN166,AS163:AS166,AX163:AX166,BH163:BH166,BC163:BC166,AC163:AC166,X163:X166)</f>
        <v>670</v>
      </c>
      <c r="G163" s="1689">
        <f>SUM(H206/ E201)*E163</f>
        <v>662.98507462686564</v>
      </c>
      <c r="H163" s="1673">
        <f>F163-G163</f>
        <v>7.0149253731343606</v>
      </c>
      <c r="I163" s="1717" t="s">
        <v>875</v>
      </c>
      <c r="J163" s="443" t="s">
        <v>676</v>
      </c>
      <c r="K163" s="483" t="s">
        <v>677</v>
      </c>
      <c r="L163" s="439" t="s">
        <v>591</v>
      </c>
      <c r="M163" s="439">
        <v>407</v>
      </c>
      <c r="N163" s="731"/>
      <c r="O163" s="389" t="s">
        <v>676</v>
      </c>
      <c r="P163" s="483" t="s">
        <v>677</v>
      </c>
      <c r="Q163" s="439" t="s">
        <v>591</v>
      </c>
      <c r="R163" s="439">
        <v>407</v>
      </c>
      <c r="S163" s="731"/>
      <c r="T163" s="1481" t="s">
        <v>676</v>
      </c>
      <c r="U163" s="1479" t="s">
        <v>677</v>
      </c>
      <c r="V163" s="1480" t="s">
        <v>591</v>
      </c>
      <c r="W163" s="1480">
        <v>407</v>
      </c>
      <c r="X163" s="1555"/>
      <c r="Y163" s="1481" t="s">
        <v>676</v>
      </c>
      <c r="Z163" s="1479" t="s">
        <v>677</v>
      </c>
      <c r="AA163" s="1480" t="s">
        <v>591</v>
      </c>
      <c r="AB163" s="1480">
        <v>407</v>
      </c>
      <c r="AC163" s="1496"/>
      <c r="AD163" s="1412" t="s">
        <v>604</v>
      </c>
      <c r="AE163" s="1253" t="s">
        <v>978</v>
      </c>
      <c r="AF163" s="1556" t="s">
        <v>601</v>
      </c>
      <c r="AG163" s="1556">
        <v>306</v>
      </c>
      <c r="AH163" s="1557">
        <v>60</v>
      </c>
      <c r="AI163" s="1679" t="s">
        <v>874</v>
      </c>
      <c r="AJ163" s="516"/>
      <c r="AK163" s="436"/>
      <c r="AL163" s="436"/>
      <c r="AM163" s="436"/>
      <c r="AN163" s="437"/>
      <c r="AO163" s="1252" t="s">
        <v>604</v>
      </c>
      <c r="AP163" s="1253" t="s">
        <v>615</v>
      </c>
      <c r="AQ163" s="1253" t="s">
        <v>618</v>
      </c>
      <c r="AR163" s="1253">
        <v>405</v>
      </c>
      <c r="AS163" s="1254">
        <v>60</v>
      </c>
      <c r="AT163" s="612" t="s">
        <v>614</v>
      </c>
      <c r="AU163" s="399" t="s">
        <v>980</v>
      </c>
      <c r="AV163" s="402" t="s">
        <v>618</v>
      </c>
      <c r="AW163" s="402">
        <v>405</v>
      </c>
      <c r="AX163" s="446">
        <v>75</v>
      </c>
      <c r="AY163" s="435" t="s">
        <v>667</v>
      </c>
      <c r="AZ163" s="486" t="s">
        <v>847</v>
      </c>
      <c r="BA163" s="486" t="s">
        <v>517</v>
      </c>
      <c r="BB163" s="486" t="s">
        <v>640</v>
      </c>
      <c r="BC163" s="990">
        <v>30</v>
      </c>
      <c r="BD163" s="495" t="s">
        <v>876</v>
      </c>
      <c r="BE163" s="441" t="s">
        <v>990</v>
      </c>
      <c r="BF163" s="404" t="s">
        <v>517</v>
      </c>
      <c r="BG163" s="404" t="s">
        <v>640</v>
      </c>
      <c r="BH163" s="405">
        <v>100</v>
      </c>
      <c r="BI163" s="1712" t="s">
        <v>877</v>
      </c>
      <c r="BJ163" s="385"/>
      <c r="BK163" s="385"/>
      <c r="BL163" s="385"/>
      <c r="BM163" s="385"/>
      <c r="BN163" s="385"/>
      <c r="BO163" s="385"/>
      <c r="BP163" s="385"/>
      <c r="BQ163" s="385"/>
      <c r="BR163" s="385"/>
      <c r="BS163" s="385"/>
      <c r="BT163" s="385"/>
      <c r="BU163" s="385"/>
      <c r="BV163" s="385"/>
      <c r="BW163" s="385"/>
      <c r="BX163" s="385"/>
      <c r="BY163" s="385"/>
      <c r="BZ163" s="385"/>
      <c r="CA163" s="385"/>
      <c r="CB163" s="385"/>
      <c r="CC163" s="385"/>
    </row>
    <row r="164" spans="1:81" ht="16.5" customHeight="1">
      <c r="A164" s="1681"/>
      <c r="B164" s="1646"/>
      <c r="C164" s="1685"/>
      <c r="D164" s="1685"/>
      <c r="E164" s="1685"/>
      <c r="F164" s="1685"/>
      <c r="G164" s="1685"/>
      <c r="H164" s="1674"/>
      <c r="I164" s="1677"/>
      <c r="J164" s="410"/>
      <c r="K164" s="734"/>
      <c r="L164" s="734"/>
      <c r="M164" s="734"/>
      <c r="N164" s="738"/>
      <c r="O164" s="410" t="s">
        <v>589</v>
      </c>
      <c r="P164" s="734" t="s">
        <v>626</v>
      </c>
      <c r="Q164" s="734" t="s">
        <v>591</v>
      </c>
      <c r="R164" s="734">
        <v>407</v>
      </c>
      <c r="S164" s="738">
        <v>70</v>
      </c>
      <c r="T164" s="1448" t="s">
        <v>581</v>
      </c>
      <c r="U164" s="1527" t="s">
        <v>617</v>
      </c>
      <c r="V164" s="1527" t="s">
        <v>591</v>
      </c>
      <c r="W164" s="1527">
        <v>407</v>
      </c>
      <c r="X164" s="1528">
        <v>35</v>
      </c>
      <c r="Y164" s="1452"/>
      <c r="Z164" s="1447"/>
      <c r="AA164" s="1447"/>
      <c r="AB164" s="1447"/>
      <c r="AC164" s="1251"/>
      <c r="AD164" s="1322" t="s">
        <v>742</v>
      </c>
      <c r="AE164" s="1288" t="s">
        <v>743</v>
      </c>
      <c r="AF164" s="1293" t="s">
        <v>601</v>
      </c>
      <c r="AG164" s="1293">
        <v>306</v>
      </c>
      <c r="AH164" s="1315">
        <v>75</v>
      </c>
      <c r="AI164" s="1769"/>
      <c r="AJ164" s="1099"/>
      <c r="AK164" s="263"/>
      <c r="AL164" s="751"/>
      <c r="AM164" s="430"/>
      <c r="AN164" s="431"/>
      <c r="AO164" s="1244" t="s">
        <v>814</v>
      </c>
      <c r="AP164" s="1245" t="s">
        <v>815</v>
      </c>
      <c r="AQ164" s="1245" t="s">
        <v>618</v>
      </c>
      <c r="AR164" s="1245">
        <v>405</v>
      </c>
      <c r="AS164" s="1246">
        <v>60</v>
      </c>
      <c r="AT164" s="1249"/>
      <c r="AU164" s="1245"/>
      <c r="AV164" s="1245"/>
      <c r="AW164" s="1250"/>
      <c r="AX164" s="1251"/>
      <c r="AY164" s="101"/>
      <c r="AZ164" s="527"/>
      <c r="BA164" s="430"/>
      <c r="BB164" s="430"/>
      <c r="BC164" s="431"/>
      <c r="BD164" s="746"/>
      <c r="BE164" s="207"/>
      <c r="BF164" s="207"/>
      <c r="BG164" s="1100"/>
      <c r="BH164" s="792"/>
      <c r="BI164" s="1677"/>
      <c r="BJ164" s="385"/>
      <c r="BK164" s="385"/>
      <c r="BL164" s="385"/>
      <c r="BM164" s="385"/>
      <c r="BN164" s="385"/>
      <c r="BO164" s="385"/>
      <c r="BP164" s="385"/>
      <c r="BQ164" s="385"/>
      <c r="BR164" s="385"/>
      <c r="BS164" s="385"/>
      <c r="BT164" s="385"/>
      <c r="BU164" s="385"/>
      <c r="BV164" s="385"/>
      <c r="BW164" s="385"/>
      <c r="BX164" s="385"/>
      <c r="BY164" s="385"/>
      <c r="BZ164" s="385"/>
      <c r="CA164" s="385"/>
      <c r="CB164" s="385"/>
      <c r="CC164" s="385"/>
    </row>
    <row r="165" spans="1:81" ht="16.5" customHeight="1">
      <c r="A165" s="1681"/>
      <c r="B165" s="1646"/>
      <c r="C165" s="1685"/>
      <c r="D165" s="1685"/>
      <c r="E165" s="1685"/>
      <c r="F165" s="1685"/>
      <c r="G165" s="1685"/>
      <c r="H165" s="1674"/>
      <c r="I165" s="1677"/>
      <c r="J165" s="1101"/>
      <c r="K165" s="1102"/>
      <c r="L165" s="1102"/>
      <c r="M165" s="1102"/>
      <c r="N165" s="1103"/>
      <c r="O165" s="1101"/>
      <c r="P165" s="1102"/>
      <c r="Q165" s="1102"/>
      <c r="R165" s="1102"/>
      <c r="S165" s="1103"/>
      <c r="T165" s="1448" t="s">
        <v>588</v>
      </c>
      <c r="U165" s="1527" t="s">
        <v>617</v>
      </c>
      <c r="V165" s="1527" t="s">
        <v>659</v>
      </c>
      <c r="W165" s="1527">
        <v>201</v>
      </c>
      <c r="X165" s="1528">
        <v>35</v>
      </c>
      <c r="Y165" s="1558"/>
      <c r="Z165" s="1503"/>
      <c r="AA165" s="1503"/>
      <c r="AB165" s="1503"/>
      <c r="AC165" s="1559"/>
      <c r="AD165" s="1560"/>
      <c r="AE165" s="1561"/>
      <c r="AF165" s="1561"/>
      <c r="AG165" s="1561"/>
      <c r="AH165" s="1562"/>
      <c r="AI165" s="1769"/>
      <c r="AJ165" s="991"/>
      <c r="AK165" s="263"/>
      <c r="AL165" s="751"/>
      <c r="AM165" s="404"/>
      <c r="AN165" s="405"/>
      <c r="AO165" s="1104"/>
      <c r="AP165" s="672"/>
      <c r="AQ165" s="590"/>
      <c r="AR165" s="622"/>
      <c r="AS165" s="943"/>
      <c r="AT165" s="592"/>
      <c r="AU165" s="672"/>
      <c r="AV165" s="672"/>
      <c r="AW165" s="672"/>
      <c r="AX165" s="673"/>
      <c r="AY165" s="1105"/>
      <c r="AZ165" s="200"/>
      <c r="BA165" s="200"/>
      <c r="BB165" s="1106"/>
      <c r="BC165" s="465"/>
      <c r="BD165" s="1105"/>
      <c r="BE165" s="200"/>
      <c r="BF165" s="200"/>
      <c r="BG165" s="1106"/>
      <c r="BH165" s="465"/>
      <c r="BI165" s="1677"/>
      <c r="BJ165" s="385"/>
      <c r="BK165" s="385"/>
      <c r="BL165" s="385"/>
      <c r="BM165" s="385"/>
      <c r="BN165" s="385"/>
      <c r="BO165" s="385"/>
      <c r="BP165" s="385"/>
      <c r="BQ165" s="385"/>
      <c r="BR165" s="385"/>
      <c r="BS165" s="385"/>
      <c r="BT165" s="385"/>
      <c r="BU165" s="385"/>
      <c r="BV165" s="385"/>
      <c r="BW165" s="385"/>
      <c r="BX165" s="385"/>
      <c r="BY165" s="385"/>
      <c r="BZ165" s="385"/>
      <c r="CA165" s="385"/>
      <c r="CB165" s="385"/>
      <c r="CC165" s="385"/>
    </row>
    <row r="166" spans="1:81" ht="16.5" customHeight="1" thickBot="1">
      <c r="A166" s="1682"/>
      <c r="B166" s="1683"/>
      <c r="C166" s="1653"/>
      <c r="D166" s="1653"/>
      <c r="E166" s="1653"/>
      <c r="F166" s="1653"/>
      <c r="G166" s="1653"/>
      <c r="H166" s="1675"/>
      <c r="I166" s="1678"/>
      <c r="J166" s="1107"/>
      <c r="K166" s="1070"/>
      <c r="L166" s="1070"/>
      <c r="M166" s="1070"/>
      <c r="N166" s="1071"/>
      <c r="O166" s="1107"/>
      <c r="P166" s="1070"/>
      <c r="Q166" s="1070"/>
      <c r="R166" s="1070"/>
      <c r="S166" s="1071"/>
      <c r="T166" s="1448" t="s">
        <v>589</v>
      </c>
      <c r="U166" s="1527" t="s">
        <v>626</v>
      </c>
      <c r="V166" s="1561" t="s">
        <v>591</v>
      </c>
      <c r="W166" s="1561">
        <v>407</v>
      </c>
      <c r="X166" s="1528">
        <v>70</v>
      </c>
      <c r="Y166" s="1381"/>
      <c r="Z166" s="1382"/>
      <c r="AA166" s="1382"/>
      <c r="AB166" s="1382"/>
      <c r="AC166" s="1383"/>
      <c r="AD166" s="1563"/>
      <c r="AE166" s="1564"/>
      <c r="AF166" s="1564"/>
      <c r="AG166" s="1564"/>
      <c r="AH166" s="1565"/>
      <c r="AI166" s="1770"/>
      <c r="AJ166" s="991"/>
      <c r="AK166" s="263"/>
      <c r="AL166" s="751"/>
      <c r="AM166" s="404"/>
      <c r="AN166" s="405"/>
      <c r="AO166" s="29"/>
      <c r="AP166" s="215"/>
      <c r="AQ166" s="215"/>
      <c r="AR166" s="215"/>
      <c r="AS166" s="894"/>
      <c r="AT166" s="105"/>
      <c r="AU166" s="474"/>
      <c r="AV166" s="474"/>
      <c r="AW166" s="474"/>
      <c r="AX166" s="498"/>
      <c r="AY166" s="529"/>
      <c r="AZ166" s="425"/>
      <c r="BA166" s="425"/>
      <c r="BB166" s="425"/>
      <c r="BC166" s="532"/>
      <c r="BD166" s="529"/>
      <c r="BE166" s="425"/>
      <c r="BF166" s="425"/>
      <c r="BG166" s="425"/>
      <c r="BH166" s="532"/>
      <c r="BI166" s="1678"/>
      <c r="BJ166" s="385"/>
      <c r="BK166" s="385"/>
      <c r="BL166" s="385"/>
      <c r="BM166" s="385"/>
      <c r="BN166" s="385"/>
      <c r="BO166" s="385"/>
      <c r="BP166" s="385"/>
      <c r="BQ166" s="385"/>
      <c r="BR166" s="385"/>
      <c r="BS166" s="385"/>
      <c r="BT166" s="385"/>
      <c r="BU166" s="385"/>
      <c r="BV166" s="385"/>
      <c r="BW166" s="385"/>
      <c r="BX166" s="385"/>
      <c r="BY166" s="385"/>
      <c r="BZ166" s="385"/>
      <c r="CA166" s="385"/>
      <c r="CB166" s="385"/>
      <c r="CC166" s="385"/>
    </row>
    <row r="167" spans="1:81" ht="16.5" customHeight="1">
      <c r="A167" s="1680">
        <v>54</v>
      </c>
      <c r="B167" s="1645" t="s">
        <v>44</v>
      </c>
      <c r="C167" s="1684" t="s">
        <v>878</v>
      </c>
      <c r="D167" s="1684"/>
      <c r="E167" s="1684">
        <v>1</v>
      </c>
      <c r="F167" s="1688">
        <f>SUM(N167:N169,S167:S169,AH167:AH169,AN167:AN169,AS167:AS169,AX167:AX169,BH167:BH169,X167:X169,AC167:AC169,BC167:BC169)</f>
        <v>660</v>
      </c>
      <c r="G167" s="1689">
        <f>SUM( H206/ E201)*E167</f>
        <v>662.98507462686564</v>
      </c>
      <c r="H167" s="1673">
        <f>F167-G167</f>
        <v>-2.9850746268656394</v>
      </c>
      <c r="I167" s="1713" t="s">
        <v>879</v>
      </c>
      <c r="J167" s="438" t="s">
        <v>572</v>
      </c>
      <c r="K167" s="439" t="s">
        <v>626</v>
      </c>
      <c r="L167" s="439" t="s">
        <v>601</v>
      </c>
      <c r="M167" s="439">
        <v>306</v>
      </c>
      <c r="N167" s="984">
        <v>70</v>
      </c>
      <c r="O167" s="948" t="s">
        <v>657</v>
      </c>
      <c r="P167" s="439" t="s">
        <v>626</v>
      </c>
      <c r="Q167" s="1108" t="s">
        <v>659</v>
      </c>
      <c r="R167" s="1108">
        <v>201</v>
      </c>
      <c r="S167" s="440">
        <v>70</v>
      </c>
      <c r="T167" s="1501" t="s">
        <v>572</v>
      </c>
      <c r="U167" s="1480" t="s">
        <v>626</v>
      </c>
      <c r="V167" s="1566" t="s">
        <v>659</v>
      </c>
      <c r="W167" s="1566">
        <v>201</v>
      </c>
      <c r="X167" s="1490">
        <v>70</v>
      </c>
      <c r="Y167" s="1567" t="s">
        <v>589</v>
      </c>
      <c r="Z167" s="1484" t="s">
        <v>626</v>
      </c>
      <c r="AA167" s="1484" t="s">
        <v>601</v>
      </c>
      <c r="AB167" s="1484">
        <v>306</v>
      </c>
      <c r="AC167" s="1568">
        <v>70</v>
      </c>
      <c r="AD167" s="1281" t="s">
        <v>665</v>
      </c>
      <c r="AE167" s="1282" t="s">
        <v>1007</v>
      </c>
      <c r="AF167" s="1282" t="s">
        <v>719</v>
      </c>
      <c r="AG167" s="1282">
        <v>503</v>
      </c>
      <c r="AH167" s="1283">
        <v>120</v>
      </c>
      <c r="AI167" s="1712" t="s">
        <v>878</v>
      </c>
      <c r="AJ167" s="398" t="s">
        <v>610</v>
      </c>
      <c r="AK167" s="399" t="s">
        <v>969</v>
      </c>
      <c r="AL167" s="399" t="s">
        <v>582</v>
      </c>
      <c r="AM167" s="399">
        <v>406</v>
      </c>
      <c r="AN167" s="400">
        <v>45</v>
      </c>
      <c r="AO167" s="429"/>
      <c r="AP167" s="430"/>
      <c r="AQ167" s="430"/>
      <c r="AR167" s="430"/>
      <c r="AS167" s="431"/>
      <c r="AT167" s="444"/>
      <c r="AU167" s="445"/>
      <c r="AV167" s="966"/>
      <c r="AW167" s="445"/>
      <c r="AX167" s="446"/>
      <c r="AY167" s="516" t="s">
        <v>678</v>
      </c>
      <c r="AZ167" s="404" t="s">
        <v>696</v>
      </c>
      <c r="BA167" s="491" t="s">
        <v>645</v>
      </c>
      <c r="BB167" s="491">
        <v>404</v>
      </c>
      <c r="BC167" s="575">
        <v>90</v>
      </c>
      <c r="BD167" s="625"/>
      <c r="BE167" s="626"/>
      <c r="BF167" s="626"/>
      <c r="BG167" s="626"/>
      <c r="BH167" s="629"/>
      <c r="BI167" s="1712" t="s">
        <v>880</v>
      </c>
      <c r="BJ167" s="385"/>
      <c r="BK167" s="385"/>
      <c r="BL167" s="385"/>
      <c r="BM167" s="385"/>
      <c r="BN167" s="385"/>
      <c r="BO167" s="385"/>
      <c r="BP167" s="385"/>
      <c r="BQ167" s="385"/>
      <c r="BR167" s="385"/>
      <c r="BS167" s="385"/>
      <c r="BT167" s="385"/>
      <c r="BU167" s="385"/>
      <c r="BV167" s="385"/>
      <c r="BW167" s="385"/>
      <c r="BX167" s="385"/>
      <c r="BY167" s="385"/>
      <c r="BZ167" s="385"/>
      <c r="CA167" s="385"/>
      <c r="CB167" s="385"/>
      <c r="CC167" s="385"/>
    </row>
    <row r="168" spans="1:81" ht="16.5" customHeight="1">
      <c r="A168" s="1681"/>
      <c r="B168" s="1646"/>
      <c r="C168" s="1685"/>
      <c r="D168" s="1685"/>
      <c r="E168" s="1685"/>
      <c r="F168" s="1685"/>
      <c r="G168" s="1685"/>
      <c r="H168" s="1674"/>
      <c r="I168" s="1685"/>
      <c r="J168" s="1049"/>
      <c r="K168" s="523"/>
      <c r="L168" s="523"/>
      <c r="M168" s="523"/>
      <c r="N168" s="1109"/>
      <c r="O168" s="1110"/>
      <c r="P168" s="523"/>
      <c r="Q168" s="523"/>
      <c r="R168" s="523"/>
      <c r="S168" s="524"/>
      <c r="T168" s="1526" t="s">
        <v>657</v>
      </c>
      <c r="U168" s="1527" t="s">
        <v>626</v>
      </c>
      <c r="V168" s="1530" t="s">
        <v>601</v>
      </c>
      <c r="W168" s="1530">
        <v>306</v>
      </c>
      <c r="X168" s="1528">
        <v>70</v>
      </c>
      <c r="Y168" s="1567"/>
      <c r="Z168" s="1484"/>
      <c r="AA168" s="1484"/>
      <c r="AB168" s="1484"/>
      <c r="AC168" s="1568"/>
      <c r="AD168" s="1526"/>
      <c r="AE168" s="1527"/>
      <c r="AF168" s="1527"/>
      <c r="AG168" s="1527"/>
      <c r="AH168" s="1528"/>
      <c r="AI168" s="1769"/>
      <c r="AJ168" s="290"/>
      <c r="AK168" s="404"/>
      <c r="AL168" s="404"/>
      <c r="AM168" s="404"/>
      <c r="AN168" s="405"/>
      <c r="AO168" s="1111"/>
      <c r="AP168" s="404"/>
      <c r="AQ168" s="404"/>
      <c r="AR168" s="404"/>
      <c r="AS168" s="493"/>
      <c r="AT168" s="290"/>
      <c r="AU168" s="404"/>
      <c r="AV168" s="404"/>
      <c r="AW168" s="404"/>
      <c r="AX168" s="405"/>
      <c r="AY168" s="137" t="s">
        <v>627</v>
      </c>
      <c r="AZ168" s="404" t="s">
        <v>798</v>
      </c>
      <c r="BA168" s="404" t="s">
        <v>517</v>
      </c>
      <c r="BB168" s="404"/>
      <c r="BC168" s="528">
        <v>55</v>
      </c>
      <c r="BD168" s="416"/>
      <c r="BE168" s="417"/>
      <c r="BF168" s="417"/>
      <c r="BG168" s="417"/>
      <c r="BH168" s="418"/>
      <c r="BI168" s="1677"/>
      <c r="BJ168" s="385"/>
      <c r="BK168" s="385"/>
      <c r="BL168" s="385"/>
      <c r="BM168" s="385"/>
      <c r="BN168" s="385"/>
      <c r="BO168" s="385"/>
      <c r="BP168" s="385"/>
      <c r="BQ168" s="385"/>
      <c r="BR168" s="385"/>
      <c r="BS168" s="385"/>
      <c r="BT168" s="385"/>
      <c r="BU168" s="385"/>
      <c r="BV168" s="385"/>
      <c r="BW168" s="385"/>
      <c r="BX168" s="385"/>
      <c r="BY168" s="385"/>
      <c r="BZ168" s="385"/>
      <c r="CA168" s="385"/>
      <c r="CB168" s="385"/>
      <c r="CC168" s="385"/>
    </row>
    <row r="169" spans="1:81" ht="16.5" customHeight="1">
      <c r="A169" s="1682"/>
      <c r="B169" s="1683"/>
      <c r="C169" s="1653"/>
      <c r="D169" s="1653"/>
      <c r="E169" s="1653"/>
      <c r="F169" s="1653"/>
      <c r="G169" s="1653"/>
      <c r="H169" s="1675"/>
      <c r="I169" s="1653"/>
      <c r="J169" s="427"/>
      <c r="K169" s="972"/>
      <c r="L169" s="972"/>
      <c r="M169" s="972"/>
      <c r="N169" s="537"/>
      <c r="O169" s="739"/>
      <c r="P169" s="1070"/>
      <c r="Q169" s="1070"/>
      <c r="R169" s="1070"/>
      <c r="S169" s="1071"/>
      <c r="T169" s="1569"/>
      <c r="U169" s="1570"/>
      <c r="V169" s="1570"/>
      <c r="W169" s="1570"/>
      <c r="X169" s="1571"/>
      <c r="Y169" s="1430"/>
      <c r="Z169" s="1572"/>
      <c r="AA169" s="1572"/>
      <c r="AB169" s="1572"/>
      <c r="AC169" s="1573"/>
      <c r="AD169" s="1409"/>
      <c r="AE169" s="1410"/>
      <c r="AF169" s="1410"/>
      <c r="AG169" s="1410"/>
      <c r="AH169" s="1275"/>
      <c r="AI169" s="1770"/>
      <c r="AJ169" s="293"/>
      <c r="AK169" s="349"/>
      <c r="AL169" s="349"/>
      <c r="AM169" s="349"/>
      <c r="AN169" s="350"/>
      <c r="AO169" s="469"/>
      <c r="AP169" s="470"/>
      <c r="AQ169" s="470"/>
      <c r="AR169" s="470"/>
      <c r="AS169" s="472"/>
      <c r="AT169" s="424"/>
      <c r="AU169" s="425"/>
      <c r="AV169" s="425"/>
      <c r="AW169" s="425"/>
      <c r="AX169" s="426"/>
      <c r="AY169" s="618"/>
      <c r="AZ169" s="474"/>
      <c r="BA169" s="470"/>
      <c r="BB169" s="470"/>
      <c r="BC169" s="498"/>
      <c r="BD169" s="730"/>
      <c r="BE169" s="425"/>
      <c r="BF169" s="433"/>
      <c r="BG169" s="433"/>
      <c r="BH169" s="426"/>
      <c r="BI169" s="1678"/>
      <c r="BJ169" s="385"/>
      <c r="BK169" s="385"/>
      <c r="BL169" s="385"/>
      <c r="BM169" s="385"/>
      <c r="BN169" s="385"/>
      <c r="BO169" s="385"/>
      <c r="BP169" s="385"/>
      <c r="BQ169" s="385"/>
      <c r="BR169" s="385"/>
      <c r="BS169" s="385"/>
      <c r="BT169" s="385"/>
      <c r="BU169" s="385"/>
      <c r="BV169" s="385"/>
      <c r="BW169" s="385"/>
      <c r="BX169" s="385"/>
      <c r="BY169" s="385"/>
      <c r="BZ169" s="385"/>
      <c r="CA169" s="385"/>
      <c r="CB169" s="385"/>
      <c r="CC169" s="385"/>
    </row>
    <row r="170" spans="1:81" ht="16.5" customHeight="1">
      <c r="A170" s="1680">
        <v>55</v>
      </c>
      <c r="B170" s="1645" t="s">
        <v>259</v>
      </c>
      <c r="C170" s="1684" t="s">
        <v>881</v>
      </c>
      <c r="D170" s="1684"/>
      <c r="E170" s="1684">
        <v>1</v>
      </c>
      <c r="F170" s="1688">
        <f>SUM(N170:N172,S170:S172,AH170:AH172,AN170:AN172,AS170:AS172,AX170:AX172,BH170:BH172,X170:X172,AC170:AC172,BC170:BC172)</f>
        <v>650</v>
      </c>
      <c r="G170" s="1689">
        <f>SUM(H206/ E201)*E170</f>
        <v>662.98507462686564</v>
      </c>
      <c r="H170" s="1673">
        <f>F170-G170</f>
        <v>-12.985074626865639</v>
      </c>
      <c r="I170" s="1676" t="s">
        <v>882</v>
      </c>
      <c r="J170" s="1112"/>
      <c r="K170" s="1113"/>
      <c r="L170" s="1114"/>
      <c r="M170" s="1114"/>
      <c r="N170" s="732"/>
      <c r="O170" s="435" t="s">
        <v>604</v>
      </c>
      <c r="P170" s="486" t="s">
        <v>637</v>
      </c>
      <c r="Q170" s="486" t="s">
        <v>606</v>
      </c>
      <c r="R170" s="486">
        <v>607</v>
      </c>
      <c r="S170" s="437">
        <v>60</v>
      </c>
      <c r="T170" s="1244" t="s">
        <v>594</v>
      </c>
      <c r="U170" s="1250" t="s">
        <v>975</v>
      </c>
      <c r="V170" s="1439" t="s">
        <v>832</v>
      </c>
      <c r="W170" s="1439">
        <v>605</v>
      </c>
      <c r="X170" s="1440">
        <v>75</v>
      </c>
      <c r="Y170" s="1281"/>
      <c r="Z170" s="1282"/>
      <c r="AA170" s="1282"/>
      <c r="AB170" s="1282"/>
      <c r="AC170" s="1283"/>
      <c r="AD170" s="1281" t="s">
        <v>602</v>
      </c>
      <c r="AE170" s="1282" t="s">
        <v>644</v>
      </c>
      <c r="AF170" s="1282" t="s">
        <v>520</v>
      </c>
      <c r="AG170" s="1282" t="s">
        <v>640</v>
      </c>
      <c r="AH170" s="1283">
        <v>120</v>
      </c>
      <c r="AI170" s="1679" t="s">
        <v>881</v>
      </c>
      <c r="AJ170" s="398" t="s">
        <v>678</v>
      </c>
      <c r="AK170" s="399" t="s">
        <v>600</v>
      </c>
      <c r="AL170" s="399" t="s">
        <v>607</v>
      </c>
      <c r="AM170" s="399">
        <v>501</v>
      </c>
      <c r="AN170" s="400">
        <v>90</v>
      </c>
      <c r="AO170" s="401" t="s">
        <v>585</v>
      </c>
      <c r="AP170" s="402" t="s">
        <v>584</v>
      </c>
      <c r="AQ170" s="402" t="s">
        <v>518</v>
      </c>
      <c r="AR170" s="402"/>
      <c r="AS170" s="403">
        <v>45</v>
      </c>
      <c r="AT170" s="137" t="s">
        <v>883</v>
      </c>
      <c r="AU170" s="525" t="s">
        <v>884</v>
      </c>
      <c r="AV170" s="525" t="s">
        <v>519</v>
      </c>
      <c r="AW170" s="525">
        <v>501</v>
      </c>
      <c r="AX170" s="447">
        <v>75</v>
      </c>
      <c r="AY170" s="435"/>
      <c r="AZ170" s="486"/>
      <c r="BA170" s="488"/>
      <c r="BB170" s="488"/>
      <c r="BC170" s="613"/>
      <c r="BD170" s="398" t="s">
        <v>587</v>
      </c>
      <c r="BE170" s="399" t="s">
        <v>584</v>
      </c>
      <c r="BF170" s="399" t="s">
        <v>517</v>
      </c>
      <c r="BG170" s="399"/>
      <c r="BH170" s="400">
        <v>70</v>
      </c>
      <c r="BI170" s="1712" t="s">
        <v>885</v>
      </c>
      <c r="BJ170" s="385"/>
      <c r="BK170" s="385"/>
      <c r="BL170" s="385"/>
      <c r="BM170" s="385"/>
      <c r="BN170" s="385"/>
      <c r="BO170" s="385"/>
      <c r="BP170" s="385"/>
      <c r="BQ170" s="385"/>
      <c r="BR170" s="385"/>
      <c r="BS170" s="385"/>
      <c r="BT170" s="385"/>
      <c r="BU170" s="385"/>
      <c r="BV170" s="385"/>
      <c r="BW170" s="385"/>
      <c r="BX170" s="385"/>
      <c r="BY170" s="385"/>
      <c r="BZ170" s="385"/>
      <c r="CA170" s="385"/>
      <c r="CB170" s="385"/>
      <c r="CC170" s="385"/>
    </row>
    <row r="171" spans="1:81" ht="16.5" customHeight="1">
      <c r="A171" s="1681"/>
      <c r="B171" s="1646"/>
      <c r="C171" s="1685"/>
      <c r="D171" s="1685"/>
      <c r="E171" s="1685"/>
      <c r="F171" s="1685"/>
      <c r="G171" s="1685"/>
      <c r="H171" s="1674"/>
      <c r="I171" s="1677"/>
      <c r="J171" s="1115"/>
      <c r="K171" s="450"/>
      <c r="L171" s="450"/>
      <c r="M171" s="450"/>
      <c r="N171" s="585"/>
      <c r="O171" s="429" t="s">
        <v>654</v>
      </c>
      <c r="P171" s="430" t="s">
        <v>600</v>
      </c>
      <c r="Q171" s="430" t="s">
        <v>606</v>
      </c>
      <c r="R171" s="430">
        <v>607</v>
      </c>
      <c r="S171" s="431">
        <v>70</v>
      </c>
      <c r="T171" s="1307"/>
      <c r="U171" s="1288"/>
      <c r="V171" s="1476"/>
      <c r="W171" s="1476"/>
      <c r="X171" s="1346"/>
      <c r="Y171" s="1574"/>
      <c r="Z171" s="1575"/>
      <c r="AA171" s="1575"/>
      <c r="AB171" s="1575"/>
      <c r="AC171" s="1364"/>
      <c r="AD171" s="1269"/>
      <c r="AE171" s="1270"/>
      <c r="AF171" s="1270"/>
      <c r="AG171" s="1270"/>
      <c r="AH171" s="1271"/>
      <c r="AI171" s="1769"/>
      <c r="AJ171" s="429" t="s">
        <v>583</v>
      </c>
      <c r="AK171" s="430" t="s">
        <v>584</v>
      </c>
      <c r="AL171" s="430" t="s">
        <v>519</v>
      </c>
      <c r="AM171" s="430"/>
      <c r="AN171" s="431">
        <v>45</v>
      </c>
      <c r="AO171" s="719"/>
      <c r="AP171" s="1116"/>
      <c r="AQ171" s="1116"/>
      <c r="AR171" s="1116"/>
      <c r="AS171" s="1098"/>
      <c r="AT171" s="1117"/>
      <c r="AU171" s="626"/>
      <c r="AV171" s="626"/>
      <c r="AW171" s="626"/>
      <c r="AX171" s="627"/>
      <c r="AY171" s="209"/>
      <c r="AZ171" s="263"/>
      <c r="BA171" s="404"/>
      <c r="BB171" s="404"/>
      <c r="BC171" s="764"/>
      <c r="BD171" s="209"/>
      <c r="BE171" s="263"/>
      <c r="BF171" s="404"/>
      <c r="BG171" s="404"/>
      <c r="BH171" s="764"/>
      <c r="BI171" s="1677"/>
      <c r="BJ171" s="385"/>
      <c r="BK171" s="385"/>
      <c r="BL171" s="385"/>
      <c r="BM171" s="385"/>
      <c r="BN171" s="385"/>
      <c r="BO171" s="385"/>
      <c r="BP171" s="385"/>
      <c r="BQ171" s="385"/>
      <c r="BR171" s="385"/>
      <c r="BS171" s="385"/>
      <c r="BT171" s="385"/>
      <c r="BU171" s="385"/>
      <c r="BV171" s="385"/>
      <c r="BW171" s="385"/>
      <c r="BX171" s="385"/>
      <c r="BY171" s="385"/>
      <c r="BZ171" s="385"/>
      <c r="CA171" s="385"/>
      <c r="CB171" s="385"/>
      <c r="CC171" s="385"/>
    </row>
    <row r="172" spans="1:81" ht="16.5" customHeight="1">
      <c r="A172" s="1682"/>
      <c r="B172" s="1683"/>
      <c r="C172" s="1653"/>
      <c r="D172" s="1653"/>
      <c r="E172" s="1653"/>
      <c r="F172" s="1653"/>
      <c r="G172" s="1653"/>
      <c r="H172" s="1675"/>
      <c r="I172" s="1678"/>
      <c r="J172" s="1062"/>
      <c r="K172" s="766"/>
      <c r="L172" s="766"/>
      <c r="M172" s="766"/>
      <c r="N172" s="773"/>
      <c r="O172" s="105"/>
      <c r="P172" s="474"/>
      <c r="Q172" s="474"/>
      <c r="R172" s="474"/>
      <c r="S172" s="498"/>
      <c r="T172" s="1381"/>
      <c r="U172" s="1576"/>
      <c r="V172" s="1576"/>
      <c r="W172" s="1576"/>
      <c r="X172" s="1577"/>
      <c r="Y172" s="1578"/>
      <c r="Z172" s="1579"/>
      <c r="AA172" s="1579"/>
      <c r="AB172" s="1579"/>
      <c r="AC172" s="1580"/>
      <c r="AD172" s="1581"/>
      <c r="AE172" s="1511"/>
      <c r="AF172" s="1511"/>
      <c r="AG172" s="1511"/>
      <c r="AH172" s="1378"/>
      <c r="AI172" s="1770"/>
      <c r="AJ172" s="29"/>
      <c r="AK172" s="215"/>
      <c r="AL172" s="215"/>
      <c r="AM172" s="215"/>
      <c r="AN172" s="894"/>
      <c r="AO172" s="466"/>
      <c r="AP172" s="479"/>
      <c r="AQ172" s="479"/>
      <c r="AR172" s="479"/>
      <c r="AS172" s="728"/>
      <c r="AT172" s="424"/>
      <c r="AU172" s="433"/>
      <c r="AV172" s="433"/>
      <c r="AW172" s="433"/>
      <c r="AX172" s="641"/>
      <c r="AY172" s="105"/>
      <c r="AZ172" s="474"/>
      <c r="BA172" s="474"/>
      <c r="BB172" s="474"/>
      <c r="BC172" s="1119"/>
      <c r="BD172" s="105"/>
      <c r="BE172" s="474"/>
      <c r="BF172" s="474"/>
      <c r="BG172" s="474"/>
      <c r="BH172" s="1119"/>
      <c r="BI172" s="1678"/>
      <c r="BJ172" s="385"/>
      <c r="BK172" s="385"/>
      <c r="BL172" s="385"/>
      <c r="BM172" s="385"/>
      <c r="BN172" s="385"/>
      <c r="BO172" s="385"/>
      <c r="BP172" s="385"/>
      <c r="BQ172" s="385"/>
      <c r="BR172" s="385"/>
      <c r="BS172" s="385"/>
      <c r="BT172" s="385"/>
      <c r="BU172" s="385"/>
      <c r="BV172" s="385"/>
      <c r="BW172" s="385"/>
      <c r="BX172" s="385"/>
      <c r="BY172" s="385"/>
      <c r="BZ172" s="385"/>
      <c r="CA172" s="385"/>
      <c r="CB172" s="385"/>
      <c r="CC172" s="385"/>
    </row>
    <row r="173" spans="1:81" ht="16.5" customHeight="1">
      <c r="A173" s="1680">
        <v>56</v>
      </c>
      <c r="B173" s="1645" t="s">
        <v>43</v>
      </c>
      <c r="C173" s="1684" t="s">
        <v>886</v>
      </c>
      <c r="D173" s="1684"/>
      <c r="E173" s="1684">
        <v>1</v>
      </c>
      <c r="F173" s="1688">
        <f>SUM(N173:N175,S173:S175,AH173:AH175,AN173:AN175,AS173:AS175,AX173:AX175,BH173:BH175,X173:X175,AC173:AC175,BC173:BC175)</f>
        <v>655</v>
      </c>
      <c r="G173" s="1689">
        <f>SUM(H206/ E201)*E173</f>
        <v>662.98507462686564</v>
      </c>
      <c r="H173" s="1673">
        <f>F173-G173</f>
        <v>-7.9850746268656394</v>
      </c>
      <c r="I173" s="1676" t="s">
        <v>887</v>
      </c>
      <c r="J173" s="443" t="s">
        <v>631</v>
      </c>
      <c r="K173" s="483" t="s">
        <v>768</v>
      </c>
      <c r="L173" s="439" t="s">
        <v>582</v>
      </c>
      <c r="M173" s="439">
        <v>406</v>
      </c>
      <c r="N173" s="768">
        <v>35</v>
      </c>
      <c r="O173" s="435" t="s">
        <v>602</v>
      </c>
      <c r="P173" s="486" t="s">
        <v>637</v>
      </c>
      <c r="Q173" s="486" t="s">
        <v>719</v>
      </c>
      <c r="R173" s="486">
        <v>503</v>
      </c>
      <c r="S173" s="437">
        <v>120</v>
      </c>
      <c r="T173" s="1313" t="s">
        <v>594</v>
      </c>
      <c r="U173" s="1314" t="s">
        <v>975</v>
      </c>
      <c r="V173" s="1314" t="s">
        <v>719</v>
      </c>
      <c r="W173" s="1314">
        <v>503</v>
      </c>
      <c r="X173" s="1315">
        <v>75</v>
      </c>
      <c r="Y173" s="1281" t="s">
        <v>614</v>
      </c>
      <c r="Z173" s="1282" t="s">
        <v>456</v>
      </c>
      <c r="AA173" s="1282" t="s">
        <v>832</v>
      </c>
      <c r="AB173" s="1282">
        <v>605</v>
      </c>
      <c r="AC173" s="1283">
        <v>75</v>
      </c>
      <c r="AD173" s="1281"/>
      <c r="AE173" s="1282"/>
      <c r="AF173" s="1282"/>
      <c r="AG173" s="1282"/>
      <c r="AH173" s="1283"/>
      <c r="AI173" s="1679" t="s">
        <v>886</v>
      </c>
      <c r="AJ173" s="398" t="s">
        <v>610</v>
      </c>
      <c r="AK173" s="399" t="s">
        <v>969</v>
      </c>
      <c r="AL173" s="399" t="s">
        <v>618</v>
      </c>
      <c r="AM173" s="399">
        <v>405</v>
      </c>
      <c r="AN173" s="400">
        <v>45</v>
      </c>
      <c r="AO173" s="429" t="s">
        <v>604</v>
      </c>
      <c r="AP173" s="445" t="s">
        <v>615</v>
      </c>
      <c r="AQ173" s="445" t="s">
        <v>582</v>
      </c>
      <c r="AR173" s="445">
        <v>406</v>
      </c>
      <c r="AS173" s="583">
        <v>60</v>
      </c>
      <c r="AT173" s="612" t="s">
        <v>614</v>
      </c>
      <c r="AU173" s="399" t="s">
        <v>980</v>
      </c>
      <c r="AV173" s="402" t="s">
        <v>645</v>
      </c>
      <c r="AW173" s="402">
        <v>404</v>
      </c>
      <c r="AX173" s="403">
        <v>75</v>
      </c>
      <c r="AY173" s="435"/>
      <c r="AZ173" s="486"/>
      <c r="BA173" s="462"/>
      <c r="BB173" s="239"/>
      <c r="BC173" s="451"/>
      <c r="BD173" s="612" t="s">
        <v>614</v>
      </c>
      <c r="BE173" s="430" t="s">
        <v>981</v>
      </c>
      <c r="BF173" s="430" t="s">
        <v>591</v>
      </c>
      <c r="BG173" s="430">
        <v>407</v>
      </c>
      <c r="BH173" s="586">
        <v>75</v>
      </c>
      <c r="BI173" s="1712" t="s">
        <v>888</v>
      </c>
      <c r="BJ173" s="385"/>
      <c r="BK173" s="385"/>
      <c r="BL173" s="385"/>
      <c r="BM173" s="385"/>
      <c r="BN173" s="385"/>
      <c r="BO173" s="385"/>
      <c r="BP173" s="385"/>
      <c r="BQ173" s="385"/>
      <c r="BR173" s="385"/>
      <c r="BS173" s="385"/>
      <c r="BT173" s="385"/>
      <c r="BU173" s="385"/>
      <c r="BV173" s="385"/>
      <c r="BW173" s="385"/>
      <c r="BX173" s="385"/>
      <c r="BY173" s="385"/>
      <c r="BZ173" s="385"/>
      <c r="CA173" s="385"/>
      <c r="CB173" s="385"/>
      <c r="CC173" s="385"/>
    </row>
    <row r="174" spans="1:81" ht="16.5" customHeight="1">
      <c r="A174" s="1681"/>
      <c r="B174" s="1646"/>
      <c r="C174" s="1685"/>
      <c r="D174" s="1685"/>
      <c r="E174" s="1685"/>
      <c r="F174" s="1685"/>
      <c r="G174" s="1685"/>
      <c r="H174" s="1674"/>
      <c r="I174" s="1677"/>
      <c r="J174" s="1062"/>
      <c r="K174" s="766"/>
      <c r="L174" s="766"/>
      <c r="M174" s="766"/>
      <c r="N174" s="1120"/>
      <c r="O174" s="517"/>
      <c r="P174" s="580"/>
      <c r="Q174" s="441"/>
      <c r="R174" s="441"/>
      <c r="S174" s="442"/>
      <c r="T174" s="1322"/>
      <c r="U174" s="1582"/>
      <c r="V174" s="1582"/>
      <c r="W174" s="1582"/>
      <c r="X174" s="1583"/>
      <c r="Y174" s="1500" t="s">
        <v>578</v>
      </c>
      <c r="Z174" s="1494" t="s">
        <v>768</v>
      </c>
      <c r="AA174" s="1484" t="s">
        <v>582</v>
      </c>
      <c r="AB174" s="1484">
        <v>406</v>
      </c>
      <c r="AC174" s="1584">
        <v>35</v>
      </c>
      <c r="AD174" s="1500"/>
      <c r="AE174" s="1494"/>
      <c r="AF174" s="1484"/>
      <c r="AG174" s="1484"/>
      <c r="AH174" s="1584"/>
      <c r="AI174" s="1769"/>
      <c r="AJ174" s="137"/>
      <c r="AK174" s="103"/>
      <c r="AL174" s="103"/>
      <c r="AM174" s="1016"/>
      <c r="AN174" s="141"/>
      <c r="AO174" s="290" t="s">
        <v>814</v>
      </c>
      <c r="AP174" s="404" t="s">
        <v>815</v>
      </c>
      <c r="AQ174" s="404" t="s">
        <v>582</v>
      </c>
      <c r="AR174" s="404">
        <v>406</v>
      </c>
      <c r="AS174" s="405">
        <v>60</v>
      </c>
      <c r="AT174" s="612"/>
      <c r="AU174" s="263"/>
      <c r="AV174" s="263"/>
      <c r="AW174" s="263"/>
      <c r="AX174" s="461"/>
      <c r="AY174" s="209"/>
      <c r="AZ174" s="263"/>
      <c r="BA174" s="404"/>
      <c r="BB174" s="404"/>
      <c r="BC174" s="528"/>
      <c r="BD174" s="209"/>
      <c r="BE174" s="263"/>
      <c r="BF174" s="404"/>
      <c r="BG174" s="404"/>
      <c r="BH174" s="528"/>
      <c r="BI174" s="1677"/>
      <c r="BJ174" s="385"/>
      <c r="BK174" s="385"/>
      <c r="BL174" s="385"/>
      <c r="BM174" s="385"/>
      <c r="BN174" s="385"/>
      <c r="BO174" s="385"/>
      <c r="BP174" s="385"/>
      <c r="BQ174" s="385"/>
      <c r="BR174" s="385"/>
      <c r="BS174" s="385"/>
      <c r="BT174" s="385"/>
      <c r="BU174" s="385"/>
      <c r="BV174" s="385"/>
      <c r="BW174" s="385"/>
      <c r="BX174" s="385"/>
      <c r="BY174" s="385"/>
      <c r="BZ174" s="385"/>
      <c r="CA174" s="385"/>
      <c r="CB174" s="385"/>
      <c r="CC174" s="385"/>
    </row>
    <row r="175" spans="1:81" ht="16.5" customHeight="1">
      <c r="A175" s="1682"/>
      <c r="B175" s="1683"/>
      <c r="C175" s="1653"/>
      <c r="D175" s="1653"/>
      <c r="E175" s="1653"/>
      <c r="F175" s="1653"/>
      <c r="G175" s="1653"/>
      <c r="H175" s="1675"/>
      <c r="I175" s="1678"/>
      <c r="J175" s="1062"/>
      <c r="K175" s="766"/>
      <c r="L175" s="766"/>
      <c r="M175" s="766"/>
      <c r="N175" s="1120"/>
      <c r="O175" s="965"/>
      <c r="P175" s="952"/>
      <c r="Q175" s="952"/>
      <c r="R175" s="952"/>
      <c r="S175" s="953"/>
      <c r="T175" s="1581"/>
      <c r="U175" s="1377"/>
      <c r="V175" s="1377"/>
      <c r="W175" s="1377"/>
      <c r="X175" s="1378"/>
      <c r="Y175" s="1578"/>
      <c r="Z175" s="1579"/>
      <c r="AA175" s="1579"/>
      <c r="AB175" s="1579"/>
      <c r="AC175" s="1585"/>
      <c r="AD175" s="1581"/>
      <c r="AE175" s="1511"/>
      <c r="AF175" s="1511"/>
      <c r="AG175" s="1511"/>
      <c r="AH175" s="1586"/>
      <c r="AI175" s="1792"/>
      <c r="AJ175" s="1121"/>
      <c r="AK175" s="102"/>
      <c r="AL175" s="102"/>
      <c r="AM175" s="102"/>
      <c r="AN175" s="1122"/>
      <c r="AO175" s="639"/>
      <c r="AP175" s="170"/>
      <c r="AQ175" s="170"/>
      <c r="AR175" s="170"/>
      <c r="AS175" s="775"/>
      <c r="AT175" s="727"/>
      <c r="AU175" s="479"/>
      <c r="AV175" s="479"/>
      <c r="AW175" s="479"/>
      <c r="AX175" s="728"/>
      <c r="AY175" s="105"/>
      <c r="AZ175" s="474"/>
      <c r="BA175" s="474"/>
      <c r="BB175" s="474"/>
      <c r="BC175" s="619"/>
      <c r="BD175" s="105"/>
      <c r="BE175" s="474"/>
      <c r="BF175" s="474"/>
      <c r="BG175" s="474"/>
      <c r="BH175" s="619"/>
      <c r="BI175" s="1678"/>
      <c r="BJ175" s="385"/>
      <c r="BK175" s="385"/>
      <c r="BL175" s="385"/>
      <c r="BM175" s="385"/>
      <c r="BN175" s="385"/>
      <c r="BO175" s="385"/>
      <c r="BP175" s="385"/>
      <c r="BQ175" s="385"/>
      <c r="BR175" s="385"/>
      <c r="BS175" s="385"/>
      <c r="BT175" s="385"/>
      <c r="BU175" s="385"/>
      <c r="BV175" s="385"/>
      <c r="BW175" s="385"/>
      <c r="BX175" s="385"/>
      <c r="BY175" s="385"/>
      <c r="BZ175" s="385"/>
      <c r="CA175" s="385"/>
      <c r="CB175" s="385"/>
      <c r="CC175" s="385"/>
    </row>
    <row r="176" spans="1:81" ht="16.5" customHeight="1">
      <c r="A176" s="1680">
        <v>57</v>
      </c>
      <c r="B176" s="1645" t="s">
        <v>196</v>
      </c>
      <c r="C176" s="1684" t="s">
        <v>889</v>
      </c>
      <c r="D176" s="1684"/>
      <c r="E176" s="1684">
        <v>1</v>
      </c>
      <c r="F176" s="1688">
        <f>SUM(N176:N179,S176:S179,AH176:AH179,AN176:AN179,AS176:AS179,AX176:AX179,BH176:BH179,X176:X179,AC176:AC179,BC176:BC179)</f>
        <v>655</v>
      </c>
      <c r="G176" s="1689">
        <f>SUM(H206/ E201)*E176</f>
        <v>662.98507462686564</v>
      </c>
      <c r="H176" s="1673">
        <f>F176-G176</f>
        <v>-7.9850746268656394</v>
      </c>
      <c r="I176" s="1713" t="s">
        <v>890</v>
      </c>
      <c r="J176" s="1123" t="s">
        <v>581</v>
      </c>
      <c r="K176" s="946" t="s">
        <v>811</v>
      </c>
      <c r="L176" s="946" t="s">
        <v>659</v>
      </c>
      <c r="M176" s="946" t="s">
        <v>812</v>
      </c>
      <c r="N176" s="596">
        <v>35</v>
      </c>
      <c r="O176" s="644" t="s">
        <v>699</v>
      </c>
      <c r="P176" s="411" t="s">
        <v>700</v>
      </c>
      <c r="Q176" s="411" t="s">
        <v>601</v>
      </c>
      <c r="R176" s="411">
        <v>212</v>
      </c>
      <c r="S176" s="414">
        <v>70</v>
      </c>
      <c r="T176" s="1587" t="s">
        <v>572</v>
      </c>
      <c r="U176" s="1515" t="s">
        <v>811</v>
      </c>
      <c r="V176" s="1515" t="s">
        <v>582</v>
      </c>
      <c r="W176" s="1515" t="s">
        <v>812</v>
      </c>
      <c r="X176" s="1588">
        <v>70</v>
      </c>
      <c r="Y176" s="1501" t="s">
        <v>589</v>
      </c>
      <c r="Z176" s="1480" t="s">
        <v>700</v>
      </c>
      <c r="AA176" s="1480" t="s">
        <v>633</v>
      </c>
      <c r="AB176" s="1480">
        <v>212</v>
      </c>
      <c r="AC176" s="1490">
        <v>70</v>
      </c>
      <c r="AD176" s="1325" t="s">
        <v>746</v>
      </c>
      <c r="AE176" s="1356" t="s">
        <v>747</v>
      </c>
      <c r="AF176" s="1356" t="s">
        <v>616</v>
      </c>
      <c r="AG176" s="1356">
        <v>402</v>
      </c>
      <c r="AH176" s="1283">
        <v>40</v>
      </c>
      <c r="AI176" s="1714" t="s">
        <v>889</v>
      </c>
      <c r="AJ176" s="544" t="s">
        <v>636</v>
      </c>
      <c r="AK176" s="545" t="s">
        <v>637</v>
      </c>
      <c r="AL176" s="546" t="s">
        <v>659</v>
      </c>
      <c r="AM176" s="546">
        <v>201</v>
      </c>
      <c r="AN176" s="543">
        <v>60</v>
      </c>
      <c r="AO176" s="401"/>
      <c r="AP176" s="995"/>
      <c r="AQ176" s="518"/>
      <c r="AR176" s="518"/>
      <c r="AS176" s="1124"/>
      <c r="AT176" s="435"/>
      <c r="AU176" s="436"/>
      <c r="AV176" s="1125"/>
      <c r="AW176" s="1126"/>
      <c r="AX176" s="1008"/>
      <c r="AY176" s="555"/>
      <c r="AZ176" s="555"/>
      <c r="BA176" s="555"/>
      <c r="BB176" s="582"/>
      <c r="BC176" s="442"/>
      <c r="BD176" s="888"/>
      <c r="BE176" s="239"/>
      <c r="BF176" s="239"/>
      <c r="BG176" s="239"/>
      <c r="BH176" s="528"/>
      <c r="BI176" s="1712" t="s">
        <v>891</v>
      </c>
      <c r="BJ176" s="385"/>
      <c r="BK176" s="385"/>
      <c r="BL176" s="385"/>
      <c r="BM176" s="385"/>
      <c r="BN176" s="385"/>
      <c r="BO176" s="385"/>
      <c r="BP176" s="385"/>
      <c r="BQ176" s="385"/>
      <c r="BR176" s="385"/>
      <c r="BS176" s="385"/>
      <c r="BT176" s="385"/>
      <c r="BU176" s="385"/>
      <c r="BV176" s="385"/>
      <c r="BW176" s="385"/>
      <c r="BX176" s="385"/>
      <c r="BY176" s="385"/>
      <c r="BZ176" s="385"/>
      <c r="CA176" s="385"/>
      <c r="CB176" s="385"/>
      <c r="CC176" s="385"/>
    </row>
    <row r="177" spans="1:81" ht="16.5" customHeight="1">
      <c r="A177" s="1681"/>
      <c r="B177" s="1646"/>
      <c r="C177" s="1685"/>
      <c r="D177" s="1685"/>
      <c r="E177" s="1685"/>
      <c r="F177" s="1685"/>
      <c r="G177" s="1685"/>
      <c r="H177" s="1674"/>
      <c r="I177" s="1685"/>
      <c r="J177" s="644" t="s">
        <v>588</v>
      </c>
      <c r="K177" s="411" t="s">
        <v>811</v>
      </c>
      <c r="L177" s="411" t="s">
        <v>633</v>
      </c>
      <c r="M177" s="411">
        <v>308</v>
      </c>
      <c r="N177" s="414">
        <v>35</v>
      </c>
      <c r="O177" s="1127" t="s">
        <v>588</v>
      </c>
      <c r="P177" s="411" t="s">
        <v>811</v>
      </c>
      <c r="Q177" s="411" t="s">
        <v>582</v>
      </c>
      <c r="R177" s="411" t="s">
        <v>812</v>
      </c>
      <c r="S177" s="935">
        <v>35</v>
      </c>
      <c r="T177" s="1441" t="s">
        <v>699</v>
      </c>
      <c r="U177" s="1530" t="s">
        <v>811</v>
      </c>
      <c r="V177" s="1530" t="s">
        <v>659</v>
      </c>
      <c r="W177" s="1530" t="s">
        <v>812</v>
      </c>
      <c r="X177" s="1531">
        <v>70</v>
      </c>
      <c r="Y177" s="1441"/>
      <c r="Z177" s="1530"/>
      <c r="AA177" s="1530"/>
      <c r="AB177" s="1530"/>
      <c r="AC177" s="1531"/>
      <c r="AD177" s="1313" t="s">
        <v>751</v>
      </c>
      <c r="AE177" s="1314" t="s">
        <v>752</v>
      </c>
      <c r="AF177" s="1314" t="s">
        <v>616</v>
      </c>
      <c r="AG177" s="1314">
        <v>402</v>
      </c>
      <c r="AH177" s="1346">
        <v>70</v>
      </c>
      <c r="AI177" s="1798"/>
      <c r="AJ177" s="419"/>
      <c r="AK177" s="417"/>
      <c r="AL177" s="417"/>
      <c r="AM177" s="417"/>
      <c r="AN177" s="418"/>
      <c r="AO177" s="27"/>
      <c r="AP177" s="25"/>
      <c r="AQ177" s="404"/>
      <c r="AR177" s="404"/>
      <c r="AS177" s="493"/>
      <c r="AT177" s="419"/>
      <c r="AU177" s="417"/>
      <c r="AV177" s="417"/>
      <c r="AW177" s="417"/>
      <c r="AX177" s="418"/>
      <c r="AY177" s="519"/>
      <c r="AZ177" s="555"/>
      <c r="BA177" s="555"/>
      <c r="BB177" s="582"/>
      <c r="BC177" s="405"/>
      <c r="BD177" s="416"/>
      <c r="BE177" s="417"/>
      <c r="BF177" s="417"/>
      <c r="BG177" s="417"/>
      <c r="BH177" s="418"/>
      <c r="BI177" s="1677"/>
      <c r="BJ177" s="385"/>
      <c r="BK177" s="385"/>
      <c r="BL177" s="385"/>
      <c r="BM177" s="385"/>
      <c r="BN177" s="385"/>
      <c r="BO177" s="385"/>
      <c r="BP177" s="385"/>
      <c r="BQ177" s="385"/>
      <c r="BR177" s="385"/>
      <c r="BS177" s="385"/>
      <c r="BT177" s="385"/>
      <c r="BU177" s="385"/>
      <c r="BV177" s="385"/>
      <c r="BW177" s="385"/>
      <c r="BX177" s="385"/>
      <c r="BY177" s="385"/>
      <c r="BZ177" s="385"/>
      <c r="CA177" s="385"/>
      <c r="CB177" s="385"/>
      <c r="CC177" s="385"/>
    </row>
    <row r="178" spans="1:81" ht="16.5" customHeight="1">
      <c r="A178" s="1681"/>
      <c r="B178" s="1646"/>
      <c r="C178" s="1685"/>
      <c r="D178" s="1685"/>
      <c r="E178" s="1685"/>
      <c r="F178" s="1685"/>
      <c r="G178" s="1685"/>
      <c r="H178" s="1674"/>
      <c r="I178" s="1685"/>
      <c r="J178" s="423"/>
      <c r="K178" s="411"/>
      <c r="L178" s="934"/>
      <c r="M178" s="411"/>
      <c r="N178" s="935"/>
      <c r="O178" s="423"/>
      <c r="P178" s="411"/>
      <c r="Q178" s="934"/>
      <c r="R178" s="411"/>
      <c r="S178" s="935"/>
      <c r="T178" s="1589" t="s">
        <v>588</v>
      </c>
      <c r="U178" s="1533" t="s">
        <v>811</v>
      </c>
      <c r="V178" s="1533" t="s">
        <v>633</v>
      </c>
      <c r="W178" s="1530" t="s">
        <v>812</v>
      </c>
      <c r="X178" s="1590">
        <v>35</v>
      </c>
      <c r="Y178" s="1589"/>
      <c r="Z178" s="1533"/>
      <c r="AA178" s="1533"/>
      <c r="AB178" s="1533"/>
      <c r="AC178" s="1531"/>
      <c r="AD178" s="1591" t="s">
        <v>753</v>
      </c>
      <c r="AE178" s="1427" t="s">
        <v>993</v>
      </c>
      <c r="AF178" s="1270" t="s">
        <v>616</v>
      </c>
      <c r="AG178" s="1270">
        <v>402</v>
      </c>
      <c r="AH178" s="1268">
        <v>65</v>
      </c>
      <c r="AI178" s="1798"/>
      <c r="AJ178" s="971"/>
      <c r="AK178" s="972"/>
      <c r="AL178" s="972"/>
      <c r="AM178" s="972"/>
      <c r="AN178" s="973"/>
      <c r="AO178" s="1128"/>
      <c r="AP178" s="96"/>
      <c r="AQ178" s="672"/>
      <c r="AR178" s="672"/>
      <c r="AS178" s="673"/>
      <c r="AT178" s="971"/>
      <c r="AU178" s="972"/>
      <c r="AV178" s="972"/>
      <c r="AW178" s="972"/>
      <c r="AX178" s="973"/>
      <c r="AY178" s="427"/>
      <c r="AZ178" s="972"/>
      <c r="BA178" s="972"/>
      <c r="BB178" s="972"/>
      <c r="BC178" s="973"/>
      <c r="BD178" s="427"/>
      <c r="BE178" s="972"/>
      <c r="BF178" s="972"/>
      <c r="BG178" s="972"/>
      <c r="BH178" s="973"/>
      <c r="BI178" s="1677"/>
      <c r="BJ178" s="385"/>
      <c r="BK178" s="385"/>
      <c r="BL178" s="385"/>
      <c r="BM178" s="385"/>
      <c r="BN178" s="385"/>
      <c r="BO178" s="385"/>
      <c r="BP178" s="385"/>
      <c r="BQ178" s="385"/>
      <c r="BR178" s="385"/>
      <c r="BS178" s="385"/>
      <c r="BT178" s="385"/>
      <c r="BU178" s="385"/>
      <c r="BV178" s="385"/>
      <c r="BW178" s="385"/>
      <c r="BX178" s="385"/>
      <c r="BY178" s="385"/>
      <c r="BZ178" s="385"/>
      <c r="CA178" s="385"/>
      <c r="CB178" s="385"/>
      <c r="CC178" s="385"/>
    </row>
    <row r="179" spans="1:81" ht="16.5" customHeight="1">
      <c r="A179" s="1682"/>
      <c r="B179" s="1683"/>
      <c r="C179" s="1653"/>
      <c r="D179" s="1653"/>
      <c r="E179" s="1653"/>
      <c r="F179" s="1653"/>
      <c r="G179" s="1653"/>
      <c r="H179" s="1675"/>
      <c r="I179" s="1653"/>
      <c r="J179" s="752"/>
      <c r="K179" s="934"/>
      <c r="L179" s="934"/>
      <c r="M179" s="934"/>
      <c r="N179" s="935"/>
      <c r="O179" s="423"/>
      <c r="P179" s="934"/>
      <c r="Q179" s="934"/>
      <c r="R179" s="934"/>
      <c r="S179" s="935"/>
      <c r="T179" s="1519"/>
      <c r="U179" s="1521"/>
      <c r="V179" s="1521"/>
      <c r="W179" s="1521"/>
      <c r="X179" s="1488"/>
      <c r="Y179" s="1409"/>
      <c r="Z179" s="1410"/>
      <c r="AA179" s="1410"/>
      <c r="AB179" s="1410"/>
      <c r="AC179" s="1275"/>
      <c r="AD179" s="1592"/>
      <c r="AE179" s="1593"/>
      <c r="AF179" s="1593"/>
      <c r="AG179" s="1593"/>
      <c r="AH179" s="1594"/>
      <c r="AI179" s="1799"/>
      <c r="AJ179" s="639"/>
      <c r="AK179" s="170"/>
      <c r="AL179" s="170"/>
      <c r="AM179" s="170"/>
      <c r="AN179" s="775"/>
      <c r="AO179" s="432"/>
      <c r="AP179" s="433"/>
      <c r="AQ179" s="433"/>
      <c r="AR179" s="433"/>
      <c r="AS179" s="641"/>
      <c r="AT179" s="424"/>
      <c r="AU179" s="425"/>
      <c r="AV179" s="425"/>
      <c r="AW179" s="425"/>
      <c r="AX179" s="426"/>
      <c r="AY179" s="424"/>
      <c r="AZ179" s="425"/>
      <c r="BA179" s="433"/>
      <c r="BB179" s="433"/>
      <c r="BC179" s="426"/>
      <c r="BD179" s="424"/>
      <c r="BE179" s="425"/>
      <c r="BF179" s="433"/>
      <c r="BG179" s="433"/>
      <c r="BH179" s="426"/>
      <c r="BI179" s="1678"/>
      <c r="BJ179" s="385"/>
      <c r="BK179" s="385"/>
      <c r="BL179" s="385"/>
      <c r="BM179" s="385"/>
      <c r="BN179" s="385"/>
      <c r="BO179" s="385"/>
      <c r="BP179" s="385"/>
      <c r="BQ179" s="385"/>
      <c r="BR179" s="385"/>
      <c r="BS179" s="385"/>
      <c r="BT179" s="385"/>
      <c r="BU179" s="385"/>
      <c r="BV179" s="385"/>
      <c r="BW179" s="385"/>
      <c r="BX179" s="385"/>
      <c r="BY179" s="385"/>
      <c r="BZ179" s="385"/>
      <c r="CA179" s="385"/>
      <c r="CB179" s="385"/>
      <c r="CC179" s="385"/>
    </row>
    <row r="180" spans="1:81" ht="16.5" customHeight="1">
      <c r="A180" s="1680">
        <v>58</v>
      </c>
      <c r="B180" s="1757" t="s">
        <v>88</v>
      </c>
      <c r="C180" s="1684" t="s">
        <v>892</v>
      </c>
      <c r="D180" s="1684"/>
      <c r="E180" s="1758">
        <v>1</v>
      </c>
      <c r="F180" s="1688">
        <f>SUM(N180:N182,S180:S182,AH180:AH182,AN180:AN182,AS180:AS182,AX180:AX182,BH180:BH182,X180:X182,AC180:AC182,BC180:BC182)</f>
        <v>660</v>
      </c>
      <c r="G180" s="1689">
        <f>SUM( H206/ E201)*E180</f>
        <v>662.98507462686564</v>
      </c>
      <c r="H180" s="1673">
        <f>F180-G180</f>
        <v>-2.9850746268656394</v>
      </c>
      <c r="I180" s="1676" t="s">
        <v>893</v>
      </c>
      <c r="J180" s="455" t="s">
        <v>572</v>
      </c>
      <c r="K180" s="483" t="s">
        <v>768</v>
      </c>
      <c r="L180" s="439" t="s">
        <v>618</v>
      </c>
      <c r="M180" s="439">
        <v>405</v>
      </c>
      <c r="N180" s="440">
        <v>70</v>
      </c>
      <c r="O180" s="1599" t="s">
        <v>604</v>
      </c>
      <c r="P180" s="1600" t="s">
        <v>637</v>
      </c>
      <c r="Q180" s="1600" t="s">
        <v>608</v>
      </c>
      <c r="R180" s="1600">
        <v>606</v>
      </c>
      <c r="S180" s="1417">
        <v>60</v>
      </c>
      <c r="T180" s="1325" t="s">
        <v>650</v>
      </c>
      <c r="U180" s="1356" t="s">
        <v>651</v>
      </c>
      <c r="V180" s="1356" t="s">
        <v>719</v>
      </c>
      <c r="W180" s="1356">
        <v>503</v>
      </c>
      <c r="X180" s="1554">
        <v>135</v>
      </c>
      <c r="Y180" s="1478" t="s">
        <v>689</v>
      </c>
      <c r="Z180" s="1479" t="s">
        <v>768</v>
      </c>
      <c r="AA180" s="1480" t="s">
        <v>591</v>
      </c>
      <c r="AB180" s="1480">
        <v>407</v>
      </c>
      <c r="AC180" s="1490">
        <v>35</v>
      </c>
      <c r="AD180" s="1281" t="s">
        <v>665</v>
      </c>
      <c r="AE180" s="1282" t="s">
        <v>1008</v>
      </c>
      <c r="AF180" s="1282" t="s">
        <v>519</v>
      </c>
      <c r="AG180" s="1282">
        <v>504</v>
      </c>
      <c r="AH180" s="1283">
        <v>120</v>
      </c>
      <c r="AI180" s="1712" t="s">
        <v>892</v>
      </c>
      <c r="AJ180" s="398" t="s">
        <v>610</v>
      </c>
      <c r="AK180" s="399" t="s">
        <v>969</v>
      </c>
      <c r="AL180" s="399" t="s">
        <v>645</v>
      </c>
      <c r="AM180" s="399">
        <v>404</v>
      </c>
      <c r="AN180" s="400">
        <v>45</v>
      </c>
      <c r="AO180" s="444" t="s">
        <v>685</v>
      </c>
      <c r="AP180" s="436" t="s">
        <v>595</v>
      </c>
      <c r="AQ180" s="402" t="s">
        <v>601</v>
      </c>
      <c r="AR180" s="402">
        <v>306</v>
      </c>
      <c r="AS180" s="403">
        <v>55</v>
      </c>
      <c r="AT180" s="435"/>
      <c r="AU180" s="436"/>
      <c r="AV180" s="1126"/>
      <c r="AW180" s="1126"/>
      <c r="AX180" s="1008"/>
      <c r="AY180" s="406"/>
      <c r="AZ180" s="408"/>
      <c r="BA180" s="408"/>
      <c r="BB180" s="408"/>
      <c r="BC180" s="624"/>
      <c r="BD180" s="444"/>
      <c r="BE180" s="445"/>
      <c r="BF180" s="445"/>
      <c r="BG180" s="445"/>
      <c r="BH180" s="446"/>
      <c r="BI180" s="1712" t="s">
        <v>894</v>
      </c>
      <c r="BJ180" s="385"/>
      <c r="BK180" s="385"/>
      <c r="BL180" s="385"/>
      <c r="BM180" s="385"/>
      <c r="BN180" s="385"/>
      <c r="BO180" s="385"/>
      <c r="BP180" s="385"/>
      <c r="BQ180" s="385"/>
      <c r="BR180" s="385"/>
      <c r="BS180" s="385"/>
      <c r="BT180" s="385"/>
      <c r="BU180" s="385"/>
      <c r="BV180" s="385"/>
      <c r="BW180" s="385"/>
      <c r="BX180" s="385"/>
      <c r="BY180" s="385"/>
      <c r="BZ180" s="385"/>
      <c r="CA180" s="385"/>
      <c r="CB180" s="385"/>
      <c r="CC180" s="385"/>
    </row>
    <row r="181" spans="1:81" ht="16.5" customHeight="1">
      <c r="A181" s="1681"/>
      <c r="B181" s="1681"/>
      <c r="C181" s="1685"/>
      <c r="D181" s="1685"/>
      <c r="E181" s="1759"/>
      <c r="F181" s="1685"/>
      <c r="G181" s="1685"/>
      <c r="H181" s="1674"/>
      <c r="I181" s="1677"/>
      <c r="J181" s="925" t="s">
        <v>588</v>
      </c>
      <c r="K181" s="645" t="s">
        <v>768</v>
      </c>
      <c r="L181" s="1129" t="s">
        <v>591</v>
      </c>
      <c r="M181" s="645">
        <v>407</v>
      </c>
      <c r="N181" s="738">
        <v>35</v>
      </c>
      <c r="O181" s="1595" t="s">
        <v>682</v>
      </c>
      <c r="P181" s="1596" t="s">
        <v>768</v>
      </c>
      <c r="Q181" s="1597" t="s">
        <v>633</v>
      </c>
      <c r="R181" s="1597">
        <v>308</v>
      </c>
      <c r="S181" s="1598">
        <v>35</v>
      </c>
      <c r="T181" s="1448" t="s">
        <v>589</v>
      </c>
      <c r="U181" s="1449" t="s">
        <v>768</v>
      </c>
      <c r="V181" s="1530" t="s">
        <v>633</v>
      </c>
      <c r="W181" s="1530">
        <v>308</v>
      </c>
      <c r="X181" s="1531">
        <v>70</v>
      </c>
      <c r="Y181" s="1252"/>
      <c r="Z181" s="1250"/>
      <c r="AA181" s="1250"/>
      <c r="AB181" s="1250"/>
      <c r="AC181" s="1491"/>
      <c r="AD181" s="1360"/>
      <c r="AE181" s="1314"/>
      <c r="AF181" s="1314"/>
      <c r="AG181" s="1314"/>
      <c r="AH181" s="1271"/>
      <c r="AI181" s="1769"/>
      <c r="AJ181" s="1130"/>
      <c r="AK181" s="404"/>
      <c r="AL181" s="404"/>
      <c r="AM181" s="404"/>
      <c r="AN181" s="493"/>
      <c r="AO181" s="419"/>
      <c r="AP181" s="417"/>
      <c r="AQ181" s="417"/>
      <c r="AR181" s="417"/>
      <c r="AS181" s="418"/>
      <c r="AT181" s="614"/>
      <c r="AU181" s="404"/>
      <c r="AV181" s="404"/>
      <c r="AW181" s="404"/>
      <c r="AX181" s="493"/>
      <c r="AY181" s="419"/>
      <c r="AZ181" s="417"/>
      <c r="BA181" s="417"/>
      <c r="BB181" s="417"/>
      <c r="BC181" s="418"/>
      <c r="BD181" s="419"/>
      <c r="BE181" s="417"/>
      <c r="BF181" s="417"/>
      <c r="BG181" s="417"/>
      <c r="BH181" s="418"/>
      <c r="BI181" s="1677"/>
      <c r="BJ181" s="385"/>
      <c r="BK181" s="385"/>
      <c r="BL181" s="385"/>
      <c r="BM181" s="385"/>
      <c r="BN181" s="385"/>
      <c r="BO181" s="385"/>
      <c r="BP181" s="385"/>
      <c r="BQ181" s="385"/>
      <c r="BR181" s="385"/>
      <c r="BS181" s="385"/>
      <c r="BT181" s="385"/>
      <c r="BU181" s="385"/>
      <c r="BV181" s="385"/>
      <c r="BW181" s="385"/>
      <c r="BX181" s="385"/>
      <c r="BY181" s="385"/>
      <c r="BZ181" s="385"/>
      <c r="CA181" s="385"/>
      <c r="CB181" s="385"/>
      <c r="CC181" s="385"/>
    </row>
    <row r="182" spans="1:81" ht="16.5" customHeight="1" thickBot="1">
      <c r="A182" s="1682"/>
      <c r="B182" s="1682"/>
      <c r="C182" s="1653"/>
      <c r="D182" s="1653"/>
      <c r="E182" s="1760"/>
      <c r="F182" s="1653"/>
      <c r="G182" s="1653"/>
      <c r="H182" s="1675"/>
      <c r="I182" s="1678"/>
      <c r="J182" s="1069"/>
      <c r="K182" s="1131"/>
      <c r="L182" s="1070"/>
      <c r="M182" s="1131"/>
      <c r="N182" s="1132"/>
      <c r="O182" s="1601"/>
      <c r="P182" s="1602"/>
      <c r="Q182" s="1603"/>
      <c r="R182" s="1603"/>
      <c r="S182" s="1604"/>
      <c r="T182" s="1133"/>
      <c r="U182" s="1118"/>
      <c r="V182" s="1118"/>
      <c r="W182" s="1118"/>
      <c r="X182" s="434"/>
      <c r="Y182" s="761"/>
      <c r="Z182" s="767"/>
      <c r="AA182" s="766"/>
      <c r="AB182" s="766"/>
      <c r="AC182" s="426"/>
      <c r="AD182" s="761"/>
      <c r="AE182" s="767"/>
      <c r="AF182" s="766"/>
      <c r="AG182" s="766"/>
      <c r="AH182" s="426"/>
      <c r="AI182" s="1770"/>
      <c r="AJ182" s="1134"/>
      <c r="AK182" s="1135"/>
      <c r="AL182" s="1135"/>
      <c r="AM182" s="1135"/>
      <c r="AN182" s="1136"/>
      <c r="AO182" s="424"/>
      <c r="AP182" s="425"/>
      <c r="AQ182" s="425"/>
      <c r="AR182" s="425"/>
      <c r="AS182" s="426"/>
      <c r="AT182" s="469"/>
      <c r="AU182" s="470"/>
      <c r="AV182" s="470"/>
      <c r="AW182" s="470"/>
      <c r="AX182" s="472"/>
      <c r="AY182" s="424"/>
      <c r="AZ182" s="425"/>
      <c r="BA182" s="425"/>
      <c r="BB182" s="425"/>
      <c r="BC182" s="426"/>
      <c r="BD182" s="424"/>
      <c r="BE182" s="425"/>
      <c r="BF182" s="425"/>
      <c r="BG182" s="425"/>
      <c r="BH182" s="426"/>
      <c r="BI182" s="1678"/>
      <c r="BJ182" s="385"/>
      <c r="BK182" s="385"/>
      <c r="BL182" s="385"/>
      <c r="BM182" s="385"/>
      <c r="BN182" s="385"/>
      <c r="BO182" s="385"/>
      <c r="BP182" s="385"/>
      <c r="BQ182" s="385"/>
      <c r="BR182" s="385"/>
      <c r="BS182" s="385"/>
      <c r="BT182" s="385"/>
      <c r="BU182" s="385"/>
      <c r="BV182" s="385"/>
      <c r="BW182" s="385"/>
      <c r="BX182" s="385"/>
      <c r="BY182" s="385"/>
      <c r="BZ182" s="385"/>
      <c r="CA182" s="385"/>
      <c r="CB182" s="385"/>
      <c r="CC182" s="385"/>
    </row>
    <row r="183" spans="1:81" ht="16.5" customHeight="1">
      <c r="A183" s="1680">
        <v>59</v>
      </c>
      <c r="B183" s="1645" t="s">
        <v>308</v>
      </c>
      <c r="C183" s="1684" t="s">
        <v>895</v>
      </c>
      <c r="D183" s="1684"/>
      <c r="E183" s="1684">
        <v>0</v>
      </c>
      <c r="F183" s="1688">
        <f>SUM(N183:N185,S183:S185,AH183:AH185,AN183:AN185,AS183:AS185,AX183:AX185,BH183:BH185,X183:X185,AC183:AC185,BC183:BC185)</f>
        <v>485</v>
      </c>
      <c r="G183" s="1689">
        <f>SUM( H206/ E201)*E183</f>
        <v>0</v>
      </c>
      <c r="H183" s="1711">
        <f>F183-G183</f>
        <v>485</v>
      </c>
      <c r="I183" s="1676" t="s">
        <v>896</v>
      </c>
      <c r="J183" s="398" t="s">
        <v>756</v>
      </c>
      <c r="K183" s="399" t="s">
        <v>600</v>
      </c>
      <c r="L183" s="399" t="s">
        <v>520</v>
      </c>
      <c r="M183" s="399" t="s">
        <v>30</v>
      </c>
      <c r="N183" s="400">
        <v>90</v>
      </c>
      <c r="O183" s="612"/>
      <c r="P183" s="462"/>
      <c r="Q183" s="462"/>
      <c r="R183" s="462"/>
      <c r="S183" s="586"/>
      <c r="T183" s="398" t="s">
        <v>650</v>
      </c>
      <c r="U183" s="399" t="s">
        <v>992</v>
      </c>
      <c r="V183" s="399" t="s">
        <v>520</v>
      </c>
      <c r="W183" s="399" t="s">
        <v>30</v>
      </c>
      <c r="X183" s="400">
        <v>135</v>
      </c>
      <c r="Y183" s="398"/>
      <c r="Z183" s="399"/>
      <c r="AA183" s="399"/>
      <c r="AB183" s="399"/>
      <c r="AC183" s="400"/>
      <c r="AD183" s="547" t="s">
        <v>642</v>
      </c>
      <c r="AE183" s="546" t="s">
        <v>584</v>
      </c>
      <c r="AF183" s="546" t="s">
        <v>520</v>
      </c>
      <c r="AG183" s="1137" t="s">
        <v>897</v>
      </c>
      <c r="AH183" s="543">
        <v>45</v>
      </c>
      <c r="AI183" s="1756" t="s">
        <v>895</v>
      </c>
      <c r="AJ183" s="544" t="s">
        <v>643</v>
      </c>
      <c r="AK183" s="545" t="s">
        <v>584</v>
      </c>
      <c r="AL183" s="546" t="s">
        <v>519</v>
      </c>
      <c r="AM183" s="1137" t="s">
        <v>898</v>
      </c>
      <c r="AN183" s="543">
        <v>35</v>
      </c>
      <c r="AO183" s="547" t="s">
        <v>841</v>
      </c>
      <c r="AP183" s="546" t="s">
        <v>584</v>
      </c>
      <c r="AQ183" s="546" t="s">
        <v>518</v>
      </c>
      <c r="AR183" s="1137" t="s">
        <v>899</v>
      </c>
      <c r="AS183" s="543">
        <v>40</v>
      </c>
      <c r="AT183" s="547"/>
      <c r="AU183" s="546"/>
      <c r="AV183" s="546"/>
      <c r="AW183" s="1137"/>
      <c r="AX183" s="543"/>
      <c r="AY183" s="516" t="s">
        <v>797</v>
      </c>
      <c r="AZ183" s="404" t="s">
        <v>628</v>
      </c>
      <c r="BA183" s="491" t="s">
        <v>517</v>
      </c>
      <c r="BB183" s="491" t="s">
        <v>30</v>
      </c>
      <c r="BC183" s="575">
        <v>50</v>
      </c>
      <c r="BD183" s="544" t="s">
        <v>839</v>
      </c>
      <c r="BE183" s="545" t="s">
        <v>584</v>
      </c>
      <c r="BF183" s="546" t="s">
        <v>517</v>
      </c>
      <c r="BG183" s="545">
        <v>301</v>
      </c>
      <c r="BH183" s="492">
        <v>60</v>
      </c>
      <c r="BI183" s="1712" t="s">
        <v>900</v>
      </c>
      <c r="BJ183" s="385"/>
      <c r="BK183" s="385"/>
      <c r="BL183" s="385"/>
      <c r="BM183" s="385"/>
      <c r="BN183" s="385"/>
      <c r="BO183" s="385"/>
      <c r="BP183" s="385"/>
      <c r="BQ183" s="385"/>
      <c r="BR183" s="385"/>
      <c r="BS183" s="385"/>
      <c r="BT183" s="385"/>
      <c r="BU183" s="385"/>
      <c r="BV183" s="385"/>
      <c r="BW183" s="385"/>
      <c r="BX183" s="385"/>
      <c r="BY183" s="385"/>
      <c r="BZ183" s="385"/>
      <c r="CA183" s="385"/>
      <c r="CB183" s="385"/>
      <c r="CC183" s="385"/>
    </row>
    <row r="184" spans="1:81" ht="16.5" customHeight="1">
      <c r="A184" s="1681"/>
      <c r="B184" s="1646"/>
      <c r="C184" s="1685"/>
      <c r="D184" s="1685"/>
      <c r="E184" s="1685"/>
      <c r="F184" s="1685"/>
      <c r="G184" s="1685"/>
      <c r="H184" s="1674"/>
      <c r="I184" s="1677"/>
      <c r="J184" s="1043"/>
      <c r="K184" s="417"/>
      <c r="L184" s="417"/>
      <c r="M184" s="417"/>
      <c r="N184" s="418"/>
      <c r="O184" s="517"/>
      <c r="P184" s="485"/>
      <c r="Q184" s="485"/>
      <c r="R184" s="485"/>
      <c r="S184" s="451"/>
      <c r="T184" s="429" t="s">
        <v>671</v>
      </c>
      <c r="U184" s="430" t="s">
        <v>991</v>
      </c>
      <c r="V184" s="430" t="s">
        <v>518</v>
      </c>
      <c r="W184" s="430" t="s">
        <v>30</v>
      </c>
      <c r="X184" s="431">
        <v>30</v>
      </c>
      <c r="Y184" s="419"/>
      <c r="Z184" s="417"/>
      <c r="AA184" s="417"/>
      <c r="AB184" s="558"/>
      <c r="AC184" s="418"/>
      <c r="AD184" s="290"/>
      <c r="AE184" s="404"/>
      <c r="AF184" s="430"/>
      <c r="AG184" s="430"/>
      <c r="AH184" s="405"/>
      <c r="AI184" s="1769"/>
      <c r="AJ184" s="419"/>
      <c r="AK184" s="417"/>
      <c r="AL184" s="417"/>
      <c r="AM184" s="558"/>
      <c r="AN184" s="418"/>
      <c r="AO184" s="429"/>
      <c r="AP184" s="430"/>
      <c r="AQ184" s="430"/>
      <c r="AR184" s="430"/>
      <c r="AS184" s="431"/>
      <c r="AT184" s="419"/>
      <c r="AU184" s="417"/>
      <c r="AV184" s="417"/>
      <c r="AW184" s="417"/>
      <c r="AX184" s="418"/>
      <c r="AY184" s="1038"/>
      <c r="AZ184" s="558"/>
      <c r="BA184" s="558"/>
      <c r="BB184" s="558"/>
      <c r="BC184" s="1138"/>
      <c r="BD184" s="1038"/>
      <c r="BE184" s="558"/>
      <c r="BF184" s="558"/>
      <c r="BG184" s="558"/>
      <c r="BH184" s="1138"/>
      <c r="BI184" s="1677"/>
      <c r="BJ184" s="385"/>
      <c r="BK184" s="385"/>
      <c r="BL184" s="385"/>
      <c r="BM184" s="385"/>
      <c r="BN184" s="385"/>
      <c r="BO184" s="385"/>
      <c r="BP184" s="385"/>
      <c r="BQ184" s="385"/>
      <c r="BR184" s="385"/>
      <c r="BS184" s="385"/>
      <c r="BT184" s="385"/>
      <c r="BU184" s="385"/>
      <c r="BV184" s="385"/>
      <c r="BW184" s="385"/>
      <c r="BX184" s="385"/>
      <c r="BY184" s="385"/>
      <c r="BZ184" s="385"/>
      <c r="CA184" s="385"/>
      <c r="CB184" s="385"/>
      <c r="CC184" s="385"/>
    </row>
    <row r="185" spans="1:81" ht="16.5" customHeight="1">
      <c r="A185" s="1682"/>
      <c r="B185" s="1683"/>
      <c r="C185" s="1653"/>
      <c r="D185" s="1653"/>
      <c r="E185" s="1653"/>
      <c r="F185" s="1653"/>
      <c r="G185" s="1653"/>
      <c r="H185" s="1675"/>
      <c r="I185" s="1678"/>
      <c r="J185" s="424"/>
      <c r="K185" s="425"/>
      <c r="L185" s="425"/>
      <c r="M185" s="425"/>
      <c r="N185" s="426"/>
      <c r="O185" s="105"/>
      <c r="P185" s="803"/>
      <c r="Q185" s="803"/>
      <c r="R185" s="803"/>
      <c r="S185" s="619"/>
      <c r="T185" s="424"/>
      <c r="U185" s="425"/>
      <c r="V185" s="425"/>
      <c r="W185" s="425"/>
      <c r="X185" s="426"/>
      <c r="Y185" s="424"/>
      <c r="Z185" s="425"/>
      <c r="AA185" s="425"/>
      <c r="AB185" s="425"/>
      <c r="AC185" s="426"/>
      <c r="AD185" s="424"/>
      <c r="AE185" s="425"/>
      <c r="AF185" s="425"/>
      <c r="AG185" s="425"/>
      <c r="AH185" s="426"/>
      <c r="AI185" s="1770"/>
      <c r="AJ185" s="639"/>
      <c r="AK185" s="170"/>
      <c r="AL185" s="170"/>
      <c r="AM185" s="170"/>
      <c r="AN185" s="775"/>
      <c r="AO185" s="424"/>
      <c r="AP185" s="425"/>
      <c r="AQ185" s="425"/>
      <c r="AR185" s="425"/>
      <c r="AS185" s="426"/>
      <c r="AT185" s="424"/>
      <c r="AU185" s="425"/>
      <c r="AV185" s="425"/>
      <c r="AW185" s="425"/>
      <c r="AX185" s="426"/>
      <c r="AY185" s="424"/>
      <c r="AZ185" s="425"/>
      <c r="BA185" s="425"/>
      <c r="BB185" s="425"/>
      <c r="BC185" s="426"/>
      <c r="BD185" s="424"/>
      <c r="BE185" s="425"/>
      <c r="BF185" s="425"/>
      <c r="BG185" s="425"/>
      <c r="BH185" s="426"/>
      <c r="BI185" s="1678"/>
      <c r="BJ185" s="385"/>
      <c r="BK185" s="385"/>
      <c r="BL185" s="385"/>
      <c r="BM185" s="385"/>
      <c r="BN185" s="385"/>
      <c r="BO185" s="385"/>
      <c r="BP185" s="385"/>
      <c r="BQ185" s="385"/>
      <c r="BR185" s="385"/>
      <c r="BS185" s="385"/>
      <c r="BT185" s="385"/>
      <c r="BU185" s="385"/>
      <c r="BV185" s="385"/>
      <c r="BW185" s="385"/>
      <c r="BX185" s="385"/>
      <c r="BY185" s="385"/>
      <c r="BZ185" s="385"/>
      <c r="CA185" s="385"/>
      <c r="CB185" s="385"/>
      <c r="CC185" s="385"/>
    </row>
    <row r="186" spans="1:81" ht="16.5" customHeight="1">
      <c r="A186" s="1680">
        <v>60</v>
      </c>
      <c r="B186" s="1645" t="s">
        <v>410</v>
      </c>
      <c r="C186" s="1684" t="s">
        <v>901</v>
      </c>
      <c r="D186" s="1684"/>
      <c r="E186" s="1684">
        <v>0</v>
      </c>
      <c r="F186" s="1755">
        <f>SUM(N186:N188,S186:S188,AH186:AH188,AN186:AN188,AS186:AS188,AX186:AX188,BH186:BH188,X186:X188,AC186:AC188,BC186:BC188)</f>
        <v>485</v>
      </c>
      <c r="G186" s="1689">
        <f>SUM( H206/ E201)*E186</f>
        <v>0</v>
      </c>
      <c r="H186" s="1711">
        <f>F186-G186</f>
        <v>485</v>
      </c>
      <c r="I186" s="1754" t="s">
        <v>902</v>
      </c>
      <c r="J186" s="398" t="s">
        <v>602</v>
      </c>
      <c r="K186" s="399" t="s">
        <v>637</v>
      </c>
      <c r="L186" s="399" t="s">
        <v>520</v>
      </c>
      <c r="M186" s="399" t="s">
        <v>30</v>
      </c>
      <c r="N186" s="400">
        <v>120</v>
      </c>
      <c r="O186" s="398" t="s">
        <v>650</v>
      </c>
      <c r="P186" s="399" t="s">
        <v>984</v>
      </c>
      <c r="Q186" s="399" t="s">
        <v>520</v>
      </c>
      <c r="R186" s="399" t="s">
        <v>30</v>
      </c>
      <c r="S186" s="400">
        <v>135</v>
      </c>
      <c r="T186" s="137"/>
      <c r="U186" s="485"/>
      <c r="V186" s="485"/>
      <c r="W186" s="485"/>
      <c r="X186" s="451"/>
      <c r="Y186" s="398" t="s">
        <v>652</v>
      </c>
      <c r="Z186" s="399" t="s">
        <v>982</v>
      </c>
      <c r="AA186" s="399" t="s">
        <v>519</v>
      </c>
      <c r="AB186" s="399" t="s">
        <v>30</v>
      </c>
      <c r="AC186" s="400">
        <v>60</v>
      </c>
      <c r="AD186" s="547" t="s">
        <v>642</v>
      </c>
      <c r="AE186" s="546" t="s">
        <v>584</v>
      </c>
      <c r="AF186" s="546" t="s">
        <v>520</v>
      </c>
      <c r="AG186" s="1137" t="s">
        <v>897</v>
      </c>
      <c r="AH186" s="543">
        <v>45</v>
      </c>
      <c r="AI186" s="1712" t="s">
        <v>901</v>
      </c>
      <c r="AJ186" s="457" t="s">
        <v>643</v>
      </c>
      <c r="AK186" s="458" t="s">
        <v>584</v>
      </c>
      <c r="AL186" s="459" t="s">
        <v>519</v>
      </c>
      <c r="AM186" s="1139" t="s">
        <v>898</v>
      </c>
      <c r="AN186" s="1140">
        <v>35</v>
      </c>
      <c r="AO186" s="547" t="s">
        <v>841</v>
      </c>
      <c r="AP186" s="546" t="s">
        <v>584</v>
      </c>
      <c r="AQ186" s="546" t="s">
        <v>518</v>
      </c>
      <c r="AR186" s="1137" t="s">
        <v>899</v>
      </c>
      <c r="AS186" s="543">
        <v>40</v>
      </c>
      <c r="AT186" s="547" t="s">
        <v>647</v>
      </c>
      <c r="AU186" s="546" t="s">
        <v>584</v>
      </c>
      <c r="AV186" s="546" t="s">
        <v>516</v>
      </c>
      <c r="AW186" s="1137" t="s">
        <v>899</v>
      </c>
      <c r="AX186" s="543">
        <v>50</v>
      </c>
      <c r="AY186" s="101"/>
      <c r="AZ186" s="527"/>
      <c r="BA186" s="430"/>
      <c r="BB186" s="430"/>
      <c r="BC186" s="431"/>
      <c r="BD186" s="398"/>
      <c r="BE186" s="399"/>
      <c r="BF186" s="399"/>
      <c r="BG186" s="399"/>
      <c r="BH186" s="400"/>
      <c r="BI186" s="1712" t="s">
        <v>903</v>
      </c>
      <c r="BJ186" s="385"/>
      <c r="BK186" s="385"/>
      <c r="BL186" s="385"/>
      <c r="BM186" s="385"/>
      <c r="BN186" s="385"/>
      <c r="BO186" s="385"/>
      <c r="BP186" s="385"/>
      <c r="BQ186" s="385"/>
      <c r="BR186" s="385"/>
      <c r="BS186" s="385"/>
      <c r="BT186" s="385"/>
      <c r="BU186" s="385"/>
      <c r="BV186" s="385"/>
      <c r="BW186" s="385"/>
      <c r="BX186" s="385"/>
      <c r="BY186" s="385"/>
      <c r="BZ186" s="385"/>
      <c r="CA186" s="385"/>
      <c r="CB186" s="385"/>
      <c r="CC186" s="385"/>
    </row>
    <row r="187" spans="1:81" ht="16.5" customHeight="1">
      <c r="A187" s="1681"/>
      <c r="B187" s="1646"/>
      <c r="C187" s="1685"/>
      <c r="D187" s="1685"/>
      <c r="E187" s="1685"/>
      <c r="F187" s="1685"/>
      <c r="G187" s="1685"/>
      <c r="H187" s="1674"/>
      <c r="I187" s="1646"/>
      <c r="J187" s="1034"/>
      <c r="K187" s="1035"/>
      <c r="L187" s="1035"/>
      <c r="M187" s="1035"/>
      <c r="N187" s="1036"/>
      <c r="O187" s="429"/>
      <c r="P187" s="430"/>
      <c r="Q187" s="430"/>
      <c r="R187" s="430"/>
      <c r="S187" s="431"/>
      <c r="T187" s="137"/>
      <c r="U187" s="525"/>
      <c r="V187" s="485"/>
      <c r="W187" s="485"/>
      <c r="X187" s="528"/>
      <c r="Y187" s="137"/>
      <c r="Z187" s="525"/>
      <c r="AA187" s="485"/>
      <c r="AB187" s="485"/>
      <c r="AC187" s="405"/>
      <c r="AD187" s="290"/>
      <c r="AE187" s="404"/>
      <c r="AF187" s="430"/>
      <c r="AG187" s="430"/>
      <c r="AH187" s="405"/>
      <c r="AI187" s="1769"/>
      <c r="AJ187" s="290"/>
      <c r="AK187" s="404"/>
      <c r="AL187" s="430"/>
      <c r="AM187" s="404"/>
      <c r="AN187" s="405"/>
      <c r="AO187" s="429"/>
      <c r="AP187" s="430"/>
      <c r="AQ187" s="430"/>
      <c r="AR187" s="430"/>
      <c r="AS187" s="405"/>
      <c r="AT187" s="416"/>
      <c r="AU187" s="417"/>
      <c r="AV187" s="417"/>
      <c r="AW187" s="417"/>
      <c r="AX187" s="418"/>
      <c r="AY187" s="429"/>
      <c r="AZ187" s="430"/>
      <c r="BA187" s="430"/>
      <c r="BB187" s="430"/>
      <c r="BC187" s="431"/>
      <c r="BD187" s="716"/>
      <c r="BE187" s="717"/>
      <c r="BF187" s="717"/>
      <c r="BG187" s="717"/>
      <c r="BH187" s="718"/>
      <c r="BI187" s="1677"/>
      <c r="BJ187" s="385"/>
      <c r="BK187" s="385"/>
      <c r="BL187" s="385"/>
      <c r="BM187" s="385"/>
      <c r="BN187" s="385"/>
      <c r="BO187" s="385"/>
      <c r="BP187" s="385"/>
      <c r="BQ187" s="385"/>
      <c r="BR187" s="385"/>
      <c r="BS187" s="385"/>
      <c r="BT187" s="385"/>
      <c r="BU187" s="385"/>
      <c r="BV187" s="385"/>
      <c r="BW187" s="385"/>
      <c r="BX187" s="385"/>
      <c r="BY187" s="385"/>
      <c r="BZ187" s="385"/>
      <c r="CA187" s="385"/>
      <c r="CB187" s="385"/>
      <c r="CC187" s="385"/>
    </row>
    <row r="188" spans="1:81" ht="16.5" customHeight="1">
      <c r="A188" s="1682"/>
      <c r="B188" s="1683"/>
      <c r="C188" s="1653"/>
      <c r="D188" s="1653"/>
      <c r="E188" s="1653"/>
      <c r="F188" s="1653"/>
      <c r="G188" s="1653"/>
      <c r="H188" s="1675"/>
      <c r="I188" s="1683"/>
      <c r="J188" s="636"/>
      <c r="K188" s="637"/>
      <c r="L188" s="637"/>
      <c r="M188" s="637"/>
      <c r="N188" s="638"/>
      <c r="O188" s="636"/>
      <c r="P188" s="637"/>
      <c r="Q188" s="637"/>
      <c r="R188" s="637"/>
      <c r="S188" s="638"/>
      <c r="T188" s="427"/>
      <c r="U188" s="972"/>
      <c r="V188" s="972"/>
      <c r="W188" s="433"/>
      <c r="X188" s="973"/>
      <c r="Y188" s="427"/>
      <c r="Z188" s="972"/>
      <c r="AA188" s="972"/>
      <c r="AB188" s="433"/>
      <c r="AC188" s="973"/>
      <c r="AD188" s="427"/>
      <c r="AE188" s="972"/>
      <c r="AF188" s="972"/>
      <c r="AG188" s="433"/>
      <c r="AH188" s="973"/>
      <c r="AI188" s="1770"/>
      <c r="AJ188" s="639"/>
      <c r="AK188" s="170"/>
      <c r="AL188" s="170"/>
      <c r="AM188" s="170"/>
      <c r="AN188" s="775"/>
      <c r="AO188" s="424"/>
      <c r="AP188" s="425"/>
      <c r="AQ188" s="425"/>
      <c r="AR188" s="425"/>
      <c r="AS188" s="426"/>
      <c r="AT188" s="432"/>
      <c r="AU188" s="433"/>
      <c r="AV188" s="433"/>
      <c r="AW188" s="433"/>
      <c r="AX188" s="641"/>
      <c r="AY188" s="424"/>
      <c r="AZ188" s="425"/>
      <c r="BA188" s="425"/>
      <c r="BB188" s="425"/>
      <c r="BC188" s="426"/>
      <c r="BD188" s="424"/>
      <c r="BE188" s="425"/>
      <c r="BF188" s="425"/>
      <c r="BG188" s="425"/>
      <c r="BH188" s="426"/>
      <c r="BI188" s="1678"/>
      <c r="BJ188" s="385"/>
      <c r="BK188" s="385"/>
      <c r="BL188" s="385"/>
      <c r="BM188" s="385"/>
      <c r="BN188" s="385"/>
      <c r="BO188" s="385"/>
      <c r="BP188" s="385"/>
      <c r="BQ188" s="385"/>
      <c r="BR188" s="385"/>
      <c r="BS188" s="385"/>
      <c r="BT188" s="385"/>
      <c r="BU188" s="385"/>
      <c r="BV188" s="385"/>
      <c r="BW188" s="385"/>
      <c r="BX188" s="385"/>
      <c r="BY188" s="385"/>
      <c r="BZ188" s="385"/>
      <c r="CA188" s="385"/>
      <c r="CB188" s="385"/>
      <c r="CC188" s="385"/>
    </row>
    <row r="189" spans="1:81" ht="16.5" customHeight="1">
      <c r="A189" s="1680">
        <v>61</v>
      </c>
      <c r="B189" s="1645" t="s">
        <v>379</v>
      </c>
      <c r="C189" s="1684" t="s">
        <v>904</v>
      </c>
      <c r="D189" s="1684"/>
      <c r="E189" s="1684">
        <v>0</v>
      </c>
      <c r="F189" s="1688">
        <f>SUM(N189:N191,S189:S191,AH189:AH191,AN189:AN191,AS189:AS191,AX189:AX191,BH189:BH191,X189:X191,AC189:AC191,BC189:BC191)</f>
        <v>490</v>
      </c>
      <c r="G189" s="1689">
        <f>SUM( H206/ E201)*E189</f>
        <v>0</v>
      </c>
      <c r="H189" s="1711">
        <f>F189-G189</f>
        <v>490</v>
      </c>
      <c r="I189" s="1676" t="s">
        <v>905</v>
      </c>
      <c r="J189" s="398"/>
      <c r="K189" s="399"/>
      <c r="L189" s="399"/>
      <c r="M189" s="399"/>
      <c r="N189" s="400"/>
      <c r="O189" s="429" t="s">
        <v>794</v>
      </c>
      <c r="P189" s="430" t="s">
        <v>996</v>
      </c>
      <c r="Q189" s="430" t="s">
        <v>520</v>
      </c>
      <c r="R189" s="430" t="s">
        <v>30</v>
      </c>
      <c r="S189" s="431">
        <v>90</v>
      </c>
      <c r="T189" s="398"/>
      <c r="U189" s="399"/>
      <c r="V189" s="399"/>
      <c r="W189" s="399"/>
      <c r="X189" s="400"/>
      <c r="Y189" s="398" t="s">
        <v>602</v>
      </c>
      <c r="Z189" s="399" t="s">
        <v>644</v>
      </c>
      <c r="AA189" s="399" t="s">
        <v>519</v>
      </c>
      <c r="AB189" s="399" t="s">
        <v>30</v>
      </c>
      <c r="AC189" s="400">
        <v>120</v>
      </c>
      <c r="AD189" s="547" t="s">
        <v>642</v>
      </c>
      <c r="AE189" s="546" t="s">
        <v>584</v>
      </c>
      <c r="AF189" s="546" t="s">
        <v>520</v>
      </c>
      <c r="AG189" s="546" t="s">
        <v>30</v>
      </c>
      <c r="AH189" s="543">
        <v>45</v>
      </c>
      <c r="AI189" s="1679" t="s">
        <v>904</v>
      </c>
      <c r="AJ189" s="544" t="s">
        <v>643</v>
      </c>
      <c r="AK189" s="545" t="s">
        <v>584</v>
      </c>
      <c r="AL189" s="546" t="s">
        <v>519</v>
      </c>
      <c r="AM189" s="545" t="s">
        <v>30</v>
      </c>
      <c r="AN189" s="543">
        <v>35</v>
      </c>
      <c r="AO189" s="547" t="s">
        <v>841</v>
      </c>
      <c r="AP189" s="546" t="s">
        <v>584</v>
      </c>
      <c r="AQ189" s="546" t="s">
        <v>518</v>
      </c>
      <c r="AR189" s="546" t="s">
        <v>30</v>
      </c>
      <c r="AS189" s="543">
        <v>40</v>
      </c>
      <c r="AT189" s="547" t="s">
        <v>647</v>
      </c>
      <c r="AU189" s="546" t="s">
        <v>584</v>
      </c>
      <c r="AV189" s="546" t="s">
        <v>516</v>
      </c>
      <c r="AW189" s="546" t="s">
        <v>30</v>
      </c>
      <c r="AX189" s="543">
        <v>50</v>
      </c>
      <c r="AY189" s="516" t="s">
        <v>797</v>
      </c>
      <c r="AZ189" s="399" t="s">
        <v>628</v>
      </c>
      <c r="BA189" s="491" t="s">
        <v>517</v>
      </c>
      <c r="BB189" s="491">
        <v>301</v>
      </c>
      <c r="BC189" s="575">
        <v>50</v>
      </c>
      <c r="BD189" s="544" t="s">
        <v>839</v>
      </c>
      <c r="BE189" s="545" t="s">
        <v>584</v>
      </c>
      <c r="BF189" s="546" t="s">
        <v>517</v>
      </c>
      <c r="BG189" s="399" t="s">
        <v>30</v>
      </c>
      <c r="BH189" s="492">
        <v>60</v>
      </c>
      <c r="BI189" s="1712" t="s">
        <v>906</v>
      </c>
      <c r="BJ189" s="385"/>
      <c r="BK189" s="385"/>
      <c r="BL189" s="385"/>
      <c r="BM189" s="385"/>
      <c r="BN189" s="385"/>
      <c r="BO189" s="385"/>
      <c r="BP189" s="385"/>
      <c r="BQ189" s="385"/>
      <c r="BR189" s="385"/>
      <c r="BS189" s="385"/>
      <c r="BT189" s="385"/>
      <c r="BU189" s="385"/>
      <c r="BV189" s="385"/>
      <c r="BW189" s="385"/>
      <c r="BX189" s="385"/>
      <c r="BY189" s="385"/>
      <c r="BZ189" s="385"/>
      <c r="CA189" s="385"/>
      <c r="CB189" s="385"/>
      <c r="CC189" s="385"/>
    </row>
    <row r="190" spans="1:81" ht="16.5" customHeight="1">
      <c r="A190" s="1681"/>
      <c r="B190" s="1646"/>
      <c r="C190" s="1685"/>
      <c r="D190" s="1685"/>
      <c r="E190" s="1685"/>
      <c r="F190" s="1685"/>
      <c r="G190" s="1685"/>
      <c r="H190" s="1674"/>
      <c r="I190" s="1677"/>
      <c r="J190" s="448"/>
      <c r="K190" s="417"/>
      <c r="L190" s="417"/>
      <c r="M190" s="558"/>
      <c r="N190" s="418"/>
      <c r="O190" s="557"/>
      <c r="P190" s="554"/>
      <c r="Q190" s="554"/>
      <c r="R190" s="554"/>
      <c r="S190" s="765"/>
      <c r="T190" s="448"/>
      <c r="U190" s="449"/>
      <c r="V190" s="450"/>
      <c r="W190" s="450"/>
      <c r="X190" s="1141"/>
      <c r="Y190" s="448"/>
      <c r="Z190" s="449"/>
      <c r="AA190" s="450"/>
      <c r="AB190" s="450"/>
      <c r="AC190" s="1141"/>
      <c r="AD190" s="429"/>
      <c r="AE190" s="430"/>
      <c r="AF190" s="430"/>
      <c r="AG190" s="430"/>
      <c r="AH190" s="431"/>
      <c r="AI190" s="1769"/>
      <c r="AJ190" s="554"/>
      <c r="AK190" s="554"/>
      <c r="AL190" s="554"/>
      <c r="AM190" s="1142"/>
      <c r="AN190" s="1143"/>
      <c r="AO190" s="632"/>
      <c r="AP190" s="450"/>
      <c r="AQ190" s="450"/>
      <c r="AR190" s="450"/>
      <c r="AS190" s="1144"/>
      <c r="AT190" s="448"/>
      <c r="AU190" s="417"/>
      <c r="AV190" s="417"/>
      <c r="AW190" s="417"/>
      <c r="AX190" s="418"/>
      <c r="AY190" s="612"/>
      <c r="AZ190" s="430"/>
      <c r="BA190" s="168"/>
      <c r="BB190" s="168"/>
      <c r="BC190" s="463"/>
      <c r="BD190" s="736"/>
      <c r="BE190" s="417"/>
      <c r="BF190" s="417"/>
      <c r="BG190" s="417"/>
      <c r="BH190" s="585"/>
      <c r="BI190" s="1677"/>
      <c r="BJ190" s="385"/>
      <c r="BK190" s="385"/>
      <c r="BL190" s="385"/>
      <c r="BM190" s="385"/>
      <c r="BN190" s="385"/>
      <c r="BO190" s="385"/>
      <c r="BP190" s="385"/>
      <c r="BQ190" s="385"/>
      <c r="BR190" s="385"/>
      <c r="BS190" s="385"/>
      <c r="BT190" s="385"/>
      <c r="BU190" s="385"/>
      <c r="BV190" s="385"/>
      <c r="BW190" s="385"/>
      <c r="BX190" s="385"/>
      <c r="BY190" s="385"/>
      <c r="BZ190" s="385"/>
      <c r="CA190" s="385"/>
      <c r="CB190" s="385"/>
      <c r="CC190" s="385"/>
    </row>
    <row r="191" spans="1:81" ht="16.5" customHeight="1">
      <c r="A191" s="1682"/>
      <c r="B191" s="1683"/>
      <c r="C191" s="1653"/>
      <c r="D191" s="1653"/>
      <c r="E191" s="1653"/>
      <c r="F191" s="1653"/>
      <c r="G191" s="1653"/>
      <c r="H191" s="1675"/>
      <c r="I191" s="1678"/>
      <c r="J191" s="737"/>
      <c r="K191" s="1145"/>
      <c r="L191" s="1145"/>
      <c r="M191" s="1145"/>
      <c r="N191" s="1146"/>
      <c r="O191" s="529"/>
      <c r="P191" s="531"/>
      <c r="Q191" s="531"/>
      <c r="R191" s="531"/>
      <c r="S191" s="532"/>
      <c r="T191" s="529"/>
      <c r="U191" s="425"/>
      <c r="V191" s="425"/>
      <c r="W191" s="425"/>
      <c r="X191" s="426"/>
      <c r="Y191" s="529"/>
      <c r="Z191" s="425"/>
      <c r="AA191" s="425"/>
      <c r="AB191" s="425"/>
      <c r="AC191" s="426"/>
      <c r="AD191" s="429"/>
      <c r="AE191" s="430"/>
      <c r="AF191" s="430"/>
      <c r="AG191" s="430"/>
      <c r="AH191" s="431"/>
      <c r="AI191" s="1770"/>
      <c r="AJ191" s="529"/>
      <c r="AK191" s="531"/>
      <c r="AL191" s="531"/>
      <c r="AM191" s="531"/>
      <c r="AN191" s="532"/>
      <c r="AO191" s="755"/>
      <c r="AP191" s="553"/>
      <c r="AQ191" s="553"/>
      <c r="AR191" s="553"/>
      <c r="AS191" s="1147"/>
      <c r="AT191" s="529"/>
      <c r="AU191" s="425"/>
      <c r="AV191" s="425"/>
      <c r="AW191" s="425"/>
      <c r="AX191" s="426"/>
      <c r="AY191" s="755"/>
      <c r="AZ191" s="425"/>
      <c r="BA191" s="425"/>
      <c r="BB191" s="425"/>
      <c r="BC191" s="573"/>
      <c r="BD191" s="755"/>
      <c r="BE191" s="425"/>
      <c r="BF191" s="425"/>
      <c r="BG191" s="425"/>
      <c r="BH191" s="573"/>
      <c r="BI191" s="1678"/>
      <c r="BJ191" s="385"/>
      <c r="BK191" s="385"/>
      <c r="BL191" s="385"/>
      <c r="BM191" s="385"/>
      <c r="BN191" s="385"/>
      <c r="BO191" s="385"/>
      <c r="BP191" s="385"/>
      <c r="BQ191" s="385"/>
      <c r="BR191" s="385"/>
      <c r="BS191" s="385"/>
      <c r="BT191" s="385"/>
      <c r="BU191" s="385"/>
      <c r="BV191" s="385"/>
      <c r="BW191" s="385"/>
      <c r="BX191" s="385"/>
      <c r="BY191" s="385"/>
      <c r="BZ191" s="385"/>
      <c r="CA191" s="385"/>
      <c r="CB191" s="385"/>
      <c r="CC191" s="385"/>
    </row>
    <row r="192" spans="1:81" ht="16.5" customHeight="1">
      <c r="A192" s="1680">
        <v>62</v>
      </c>
      <c r="B192" s="1645" t="s">
        <v>55</v>
      </c>
      <c r="C192" s="1684" t="s">
        <v>907</v>
      </c>
      <c r="D192" s="1684"/>
      <c r="E192" s="1684">
        <v>0</v>
      </c>
      <c r="F192" s="1688">
        <f>SUM(N192:N194,S192:S194,AH192:AH194,AN192:AN194,AS192:AS194,AX192:AX194,BH192:BH194,X192:X194,AC192:AC194,BC192:BC194)</f>
        <v>475</v>
      </c>
      <c r="G192" s="1689">
        <f>SUM( H206/ E201)*E192</f>
        <v>0</v>
      </c>
      <c r="H192" s="1711">
        <f>F192-G192</f>
        <v>475</v>
      </c>
      <c r="I192" s="1676" t="s">
        <v>908</v>
      </c>
      <c r="J192" s="678"/>
      <c r="K192" s="679"/>
      <c r="L192" s="679"/>
      <c r="M192" s="679"/>
      <c r="N192" s="680"/>
      <c r="O192" s="678"/>
      <c r="P192" s="679"/>
      <c r="Q192" s="679"/>
      <c r="R192" s="679"/>
      <c r="S192" s="680"/>
      <c r="T192" s="681"/>
      <c r="U192" s="682"/>
      <c r="V192" s="682"/>
      <c r="W192" s="682"/>
      <c r="X192" s="680"/>
      <c r="Y192" s="681"/>
      <c r="Z192" s="682"/>
      <c r="AA192" s="682"/>
      <c r="AB192" s="682"/>
      <c r="AC192" s="680"/>
      <c r="AD192" s="398"/>
      <c r="AE192" s="399"/>
      <c r="AF192" s="399"/>
      <c r="AG192" s="399"/>
      <c r="AH192" s="400"/>
      <c r="AI192" s="1712" t="s">
        <v>1009</v>
      </c>
      <c r="AJ192" s="398" t="s">
        <v>604</v>
      </c>
      <c r="AK192" s="399" t="s">
        <v>644</v>
      </c>
      <c r="AL192" s="399" t="s">
        <v>516</v>
      </c>
      <c r="AM192" s="399" t="s">
        <v>30</v>
      </c>
      <c r="AN192" s="400">
        <v>60</v>
      </c>
      <c r="AO192" s="398" t="s">
        <v>678</v>
      </c>
      <c r="AP192" s="399" t="s">
        <v>644</v>
      </c>
      <c r="AQ192" s="399" t="s">
        <v>518</v>
      </c>
      <c r="AR192" s="399" t="s">
        <v>30</v>
      </c>
      <c r="AS192" s="400">
        <v>90</v>
      </c>
      <c r="AT192" s="547" t="s">
        <v>647</v>
      </c>
      <c r="AU192" s="546" t="s">
        <v>584</v>
      </c>
      <c r="AV192" s="546" t="s">
        <v>516</v>
      </c>
      <c r="AW192" s="1137" t="s">
        <v>899</v>
      </c>
      <c r="AX192" s="543">
        <v>50</v>
      </c>
      <c r="AY192" s="398" t="s">
        <v>614</v>
      </c>
      <c r="AZ192" s="399" t="s">
        <v>980</v>
      </c>
      <c r="BA192" s="399" t="s">
        <v>517</v>
      </c>
      <c r="BB192" s="399" t="s">
        <v>30</v>
      </c>
      <c r="BC192" s="400">
        <v>75</v>
      </c>
      <c r="BD192" s="398" t="s">
        <v>621</v>
      </c>
      <c r="BE192" s="399" t="s">
        <v>969</v>
      </c>
      <c r="BF192" s="399" t="s">
        <v>517</v>
      </c>
      <c r="BG192" s="399" t="s">
        <v>30</v>
      </c>
      <c r="BH192" s="400">
        <v>45</v>
      </c>
      <c r="BI192" s="1712" t="s">
        <v>909</v>
      </c>
      <c r="BJ192" s="385"/>
      <c r="BK192" s="385"/>
      <c r="BL192" s="385"/>
      <c r="BM192" s="385"/>
      <c r="BN192" s="385"/>
      <c r="BO192" s="385"/>
      <c r="BP192" s="385"/>
      <c r="BQ192" s="385"/>
      <c r="BR192" s="385"/>
      <c r="BS192" s="385"/>
      <c r="BT192" s="385"/>
      <c r="BU192" s="385"/>
      <c r="BV192" s="385"/>
      <c r="BW192" s="385"/>
      <c r="BX192" s="385"/>
      <c r="BY192" s="385"/>
      <c r="BZ192" s="385"/>
      <c r="CA192" s="385"/>
      <c r="CB192" s="385"/>
      <c r="CC192" s="385"/>
    </row>
    <row r="193" spans="1:81" ht="16.5" customHeight="1">
      <c r="A193" s="1681"/>
      <c r="B193" s="1646"/>
      <c r="C193" s="1685"/>
      <c r="D193" s="1685"/>
      <c r="E193" s="1685"/>
      <c r="F193" s="1685"/>
      <c r="G193" s="1685"/>
      <c r="H193" s="1674"/>
      <c r="I193" s="1677"/>
      <c r="J193" s="693"/>
      <c r="K193" s="696"/>
      <c r="L193" s="696"/>
      <c r="M193" s="696"/>
      <c r="N193" s="697"/>
      <c r="O193" s="693"/>
      <c r="P193" s="696"/>
      <c r="Q193" s="696"/>
      <c r="R193" s="696"/>
      <c r="S193" s="697"/>
      <c r="T193" s="695"/>
      <c r="U193" s="696"/>
      <c r="V193" s="696"/>
      <c r="W193" s="696"/>
      <c r="X193" s="697"/>
      <c r="Y193" s="695"/>
      <c r="Z193" s="696"/>
      <c r="AA193" s="696"/>
      <c r="AB193" s="696"/>
      <c r="AC193" s="697"/>
      <c r="AD193" s="429"/>
      <c r="AE193" s="430"/>
      <c r="AF193" s="430"/>
      <c r="AG193" s="430"/>
      <c r="AH193" s="431"/>
      <c r="AI193" s="1769"/>
      <c r="AJ193" s="457"/>
      <c r="AK193" s="458"/>
      <c r="AL193" s="459"/>
      <c r="AM193" s="1139"/>
      <c r="AN193" s="1140"/>
      <c r="AO193" s="967" t="s">
        <v>724</v>
      </c>
      <c r="AP193" s="404" t="s">
        <v>1004</v>
      </c>
      <c r="AQ193" s="430" t="s">
        <v>518</v>
      </c>
      <c r="AR193" s="430" t="s">
        <v>30</v>
      </c>
      <c r="AS193" s="405">
        <v>25</v>
      </c>
      <c r="AT193" s="887"/>
      <c r="AU193" s="430"/>
      <c r="AV193" s="404"/>
      <c r="AW193" s="430"/>
      <c r="AX193" s="431"/>
      <c r="AY193" s="101" t="s">
        <v>667</v>
      </c>
      <c r="AZ193" s="527" t="s">
        <v>1002</v>
      </c>
      <c r="BA193" s="430" t="s">
        <v>517</v>
      </c>
      <c r="BB193" s="430" t="s">
        <v>30</v>
      </c>
      <c r="BC193" s="431">
        <v>30</v>
      </c>
      <c r="BD193" s="495" t="s">
        <v>876</v>
      </c>
      <c r="BE193" s="441" t="s">
        <v>990</v>
      </c>
      <c r="BF193" s="404" t="s">
        <v>517</v>
      </c>
      <c r="BG193" s="404" t="s">
        <v>30</v>
      </c>
      <c r="BH193" s="405">
        <v>100</v>
      </c>
      <c r="BI193" s="1677"/>
      <c r="BJ193" s="385"/>
      <c r="BK193" s="385"/>
      <c r="BL193" s="385"/>
      <c r="BM193" s="385"/>
      <c r="BN193" s="385"/>
      <c r="BO193" s="385"/>
      <c r="BP193" s="385"/>
      <c r="BQ193" s="385"/>
      <c r="BR193" s="385"/>
      <c r="BS193" s="385"/>
      <c r="BT193" s="385"/>
      <c r="BU193" s="385"/>
      <c r="BV193" s="385"/>
      <c r="BW193" s="385"/>
      <c r="BX193" s="385"/>
      <c r="BY193" s="385"/>
      <c r="BZ193" s="385"/>
      <c r="CA193" s="385"/>
      <c r="CB193" s="385"/>
      <c r="CC193" s="385"/>
    </row>
    <row r="194" spans="1:81" ht="16.5" customHeight="1">
      <c r="A194" s="1682"/>
      <c r="B194" s="1683"/>
      <c r="C194" s="1653"/>
      <c r="D194" s="1653"/>
      <c r="E194" s="1653"/>
      <c r="F194" s="1653"/>
      <c r="G194" s="1653"/>
      <c r="H194" s="1675"/>
      <c r="I194" s="1678"/>
      <c r="J194" s="700"/>
      <c r="K194" s="701"/>
      <c r="L194" s="701"/>
      <c r="M194" s="701"/>
      <c r="N194" s="702"/>
      <c r="O194" s="700"/>
      <c r="P194" s="701"/>
      <c r="Q194" s="701"/>
      <c r="R194" s="701"/>
      <c r="S194" s="702"/>
      <c r="T194" s="700"/>
      <c r="U194" s="701"/>
      <c r="V194" s="701"/>
      <c r="W194" s="701"/>
      <c r="X194" s="702"/>
      <c r="Y194" s="700"/>
      <c r="Z194" s="701"/>
      <c r="AA194" s="701"/>
      <c r="AB194" s="701"/>
      <c r="AC194" s="702"/>
      <c r="AD194" s="737"/>
      <c r="AE194" s="1145"/>
      <c r="AF194" s="1145"/>
      <c r="AG194" s="1145"/>
      <c r="AH194" s="1146"/>
      <c r="AI194" s="1770"/>
      <c r="AJ194" s="639"/>
      <c r="AK194" s="170"/>
      <c r="AL194" s="170"/>
      <c r="AM194" s="170"/>
      <c r="AN194" s="1148"/>
      <c r="AO194" s="639"/>
      <c r="AP194" s="170"/>
      <c r="AQ194" s="170"/>
      <c r="AR194" s="170"/>
      <c r="AS194" s="775"/>
      <c r="AT194" s="737"/>
      <c r="AU194" s="1145"/>
      <c r="AV194" s="1145"/>
      <c r="AW194" s="1145"/>
      <c r="AX194" s="1146"/>
      <c r="AY194" s="424"/>
      <c r="AZ194" s="425"/>
      <c r="BA194" s="425"/>
      <c r="BB194" s="425"/>
      <c r="BC194" s="532"/>
      <c r="BD194" s="424"/>
      <c r="BE194" s="425"/>
      <c r="BF194" s="425"/>
      <c r="BG194" s="425"/>
      <c r="BH194" s="532"/>
      <c r="BI194" s="1678"/>
      <c r="BJ194" s="385"/>
      <c r="BK194" s="385"/>
      <c r="BL194" s="385"/>
      <c r="BM194" s="385"/>
      <c r="BN194" s="385"/>
      <c r="BO194" s="385"/>
      <c r="BP194" s="385"/>
      <c r="BQ194" s="385"/>
      <c r="BR194" s="385"/>
      <c r="BS194" s="385"/>
      <c r="BT194" s="385"/>
      <c r="BU194" s="385"/>
      <c r="BV194" s="385"/>
      <c r="BW194" s="385"/>
      <c r="BX194" s="385"/>
      <c r="BY194" s="385"/>
      <c r="BZ194" s="385"/>
      <c r="CA194" s="385"/>
      <c r="CB194" s="385"/>
      <c r="CC194" s="385"/>
    </row>
    <row r="195" spans="1:81" ht="16.5" customHeight="1">
      <c r="A195" s="1680">
        <v>63</v>
      </c>
      <c r="B195" s="1645" t="s">
        <v>48</v>
      </c>
      <c r="C195" s="1684" t="s">
        <v>910</v>
      </c>
      <c r="D195" s="1684"/>
      <c r="E195" s="1686">
        <v>0.75</v>
      </c>
      <c r="F195" s="1688">
        <f>SUM(N195:N197,S195:S197,AH195:AH197,AN195:AN197,AS195:AS197,AX195:AX197,BH195:BH197,X195:X197,AC195:AC197,BC195:BC197)</f>
        <v>500</v>
      </c>
      <c r="G195" s="1689">
        <f>SUM( H206/ E201)*E195</f>
        <v>497.2388059701492</v>
      </c>
      <c r="H195" s="1673">
        <f>F195-G195</f>
        <v>2.7611940298507989</v>
      </c>
      <c r="I195" s="1676" t="s">
        <v>911</v>
      </c>
      <c r="J195" s="1149"/>
      <c r="K195" s="682"/>
      <c r="L195" s="682"/>
      <c r="M195" s="682"/>
      <c r="N195" s="694"/>
      <c r="O195" s="1150"/>
      <c r="P195" s="1151"/>
      <c r="Q195" s="1151"/>
      <c r="R195" s="1151"/>
      <c r="S195" s="1152"/>
      <c r="T195" s="681"/>
      <c r="U195" s="682"/>
      <c r="V195" s="682"/>
      <c r="W195" s="682"/>
      <c r="X195" s="694"/>
      <c r="Y195" s="681"/>
      <c r="Z195" s="682"/>
      <c r="AA195" s="682"/>
      <c r="AB195" s="682"/>
      <c r="AC195" s="694"/>
      <c r="AD195" s="398" t="s">
        <v>602</v>
      </c>
      <c r="AE195" s="399" t="s">
        <v>644</v>
      </c>
      <c r="AF195" s="399" t="s">
        <v>520</v>
      </c>
      <c r="AG195" s="399" t="s">
        <v>30</v>
      </c>
      <c r="AH195" s="400">
        <v>120</v>
      </c>
      <c r="AI195" s="1679" t="s">
        <v>911</v>
      </c>
      <c r="AJ195" s="398" t="s">
        <v>604</v>
      </c>
      <c r="AK195" s="399" t="s">
        <v>644</v>
      </c>
      <c r="AL195" s="399" t="s">
        <v>516</v>
      </c>
      <c r="AM195" s="399" t="s">
        <v>30</v>
      </c>
      <c r="AN195" s="400">
        <v>60</v>
      </c>
      <c r="AO195" s="398" t="s">
        <v>678</v>
      </c>
      <c r="AP195" s="399" t="s">
        <v>644</v>
      </c>
      <c r="AQ195" s="399" t="s">
        <v>518</v>
      </c>
      <c r="AR195" s="399" t="s">
        <v>30</v>
      </c>
      <c r="AS195" s="400">
        <v>90</v>
      </c>
      <c r="AT195" s="398" t="s">
        <v>614</v>
      </c>
      <c r="AU195" s="399" t="s">
        <v>644</v>
      </c>
      <c r="AV195" s="399" t="s">
        <v>517</v>
      </c>
      <c r="AW195" s="399" t="s">
        <v>30</v>
      </c>
      <c r="AX195" s="400">
        <v>75</v>
      </c>
      <c r="AY195" s="398" t="s">
        <v>614</v>
      </c>
      <c r="AZ195" s="399" t="s">
        <v>980</v>
      </c>
      <c r="BA195" s="399" t="s">
        <v>517</v>
      </c>
      <c r="BB195" s="399" t="s">
        <v>30</v>
      </c>
      <c r="BC195" s="400">
        <v>75</v>
      </c>
      <c r="BD195" s="398"/>
      <c r="BE195" s="399"/>
      <c r="BF195" s="399"/>
      <c r="BG195" s="399"/>
      <c r="BH195" s="400"/>
      <c r="BI195" s="1712" t="s">
        <v>912</v>
      </c>
      <c r="BJ195" s="1153"/>
      <c r="BK195" s="385"/>
      <c r="BL195" s="385"/>
      <c r="BM195" s="385"/>
      <c r="BN195" s="385"/>
      <c r="BO195" s="385"/>
      <c r="BP195" s="385"/>
      <c r="BQ195" s="385"/>
      <c r="BR195" s="385"/>
      <c r="BS195" s="385"/>
      <c r="BT195" s="385"/>
      <c r="BU195" s="385"/>
      <c r="BV195" s="385"/>
      <c r="BW195" s="385"/>
      <c r="BX195" s="385"/>
      <c r="BY195" s="385"/>
      <c r="BZ195" s="385"/>
      <c r="CA195" s="385"/>
      <c r="CB195" s="385"/>
      <c r="CC195" s="385"/>
    </row>
    <row r="196" spans="1:81" ht="16.5" customHeight="1">
      <c r="A196" s="1681"/>
      <c r="B196" s="1646"/>
      <c r="C196" s="1685"/>
      <c r="D196" s="1685"/>
      <c r="E196" s="1685"/>
      <c r="F196" s="1685"/>
      <c r="G196" s="1685"/>
      <c r="H196" s="1674"/>
      <c r="I196" s="1677"/>
      <c r="J196" s="693"/>
      <c r="K196" s="696"/>
      <c r="L196" s="696"/>
      <c r="M196" s="696"/>
      <c r="N196" s="697"/>
      <c r="O196" s="693"/>
      <c r="P196" s="696"/>
      <c r="Q196" s="696"/>
      <c r="R196" s="696"/>
      <c r="S196" s="697"/>
      <c r="T196" s="695"/>
      <c r="U196" s="696"/>
      <c r="V196" s="696"/>
      <c r="W196" s="696"/>
      <c r="X196" s="697"/>
      <c r="Y196" s="695"/>
      <c r="Z196" s="696"/>
      <c r="AA196" s="696"/>
      <c r="AB196" s="696"/>
      <c r="AC196" s="697"/>
      <c r="AD196" s="429"/>
      <c r="AE196" s="430"/>
      <c r="AF196" s="430"/>
      <c r="AG196" s="430"/>
      <c r="AH196" s="431"/>
      <c r="AI196" s="1769"/>
      <c r="AJ196" s="429"/>
      <c r="AK196" s="430"/>
      <c r="AL196" s="430"/>
      <c r="AM196" s="430"/>
      <c r="AN196" s="793"/>
      <c r="AO196" s="967" t="s">
        <v>724</v>
      </c>
      <c r="AP196" s="404" t="s">
        <v>997</v>
      </c>
      <c r="AQ196" s="430" t="s">
        <v>518</v>
      </c>
      <c r="AR196" s="430" t="s">
        <v>30</v>
      </c>
      <c r="AS196" s="431">
        <v>25</v>
      </c>
      <c r="AT196" s="949" t="s">
        <v>802</v>
      </c>
      <c r="AU196" s="404" t="s">
        <v>999</v>
      </c>
      <c r="AV196" s="404" t="s">
        <v>516</v>
      </c>
      <c r="AW196" s="430" t="s">
        <v>30</v>
      </c>
      <c r="AX196" s="556">
        <v>55</v>
      </c>
      <c r="AY196" s="101"/>
      <c r="AZ196" s="527"/>
      <c r="BA196" s="430"/>
      <c r="BB196" s="430"/>
      <c r="BC196" s="431"/>
      <c r="BD196" s="495"/>
      <c r="BE196" s="404"/>
      <c r="BF196" s="404"/>
      <c r="BG196" s="404"/>
      <c r="BH196" s="405"/>
      <c r="BI196" s="1677"/>
      <c r="BJ196" s="1153"/>
      <c r="BK196" s="385"/>
      <c r="BL196" s="385"/>
      <c r="BM196" s="385"/>
      <c r="BN196" s="385"/>
      <c r="BO196" s="385"/>
      <c r="BP196" s="385"/>
      <c r="BQ196" s="385"/>
      <c r="BR196" s="385"/>
      <c r="BS196" s="385"/>
      <c r="BT196" s="385"/>
      <c r="BU196" s="385"/>
      <c r="BV196" s="385"/>
      <c r="BW196" s="385"/>
      <c r="BX196" s="385"/>
      <c r="BY196" s="385"/>
      <c r="BZ196" s="385"/>
      <c r="CA196" s="385"/>
      <c r="CB196" s="385"/>
      <c r="CC196" s="385"/>
    </row>
    <row r="197" spans="1:81" ht="16.5" customHeight="1">
      <c r="A197" s="1682"/>
      <c r="B197" s="1683"/>
      <c r="C197" s="1653"/>
      <c r="D197" s="1653"/>
      <c r="E197" s="1653"/>
      <c r="F197" s="1653"/>
      <c r="G197" s="1653"/>
      <c r="H197" s="1675"/>
      <c r="I197" s="1678"/>
      <c r="J197" s="700"/>
      <c r="K197" s="701"/>
      <c r="L197" s="701"/>
      <c r="M197" s="701"/>
      <c r="N197" s="702"/>
      <c r="O197" s="700"/>
      <c r="P197" s="701"/>
      <c r="Q197" s="701"/>
      <c r="R197" s="701"/>
      <c r="S197" s="702"/>
      <c r="T197" s="700"/>
      <c r="U197" s="701"/>
      <c r="V197" s="701"/>
      <c r="W197" s="701"/>
      <c r="X197" s="702"/>
      <c r="Y197" s="1154"/>
      <c r="Z197" s="701"/>
      <c r="AA197" s="701"/>
      <c r="AB197" s="701"/>
      <c r="AC197" s="702"/>
      <c r="AD197" s="1155"/>
      <c r="AE197" s="1145"/>
      <c r="AF197" s="1145"/>
      <c r="AG197" s="1145"/>
      <c r="AH197" s="1146"/>
      <c r="AI197" s="1792"/>
      <c r="AJ197" s="639"/>
      <c r="AK197" s="170"/>
      <c r="AL197" s="170"/>
      <c r="AM197" s="170"/>
      <c r="AN197" s="1148"/>
      <c r="AO197" s="530"/>
      <c r="AP197" s="1156"/>
      <c r="AQ197" s="1156"/>
      <c r="AR197" s="1156"/>
      <c r="AS197" s="143"/>
      <c r="AT197" s="609"/>
      <c r="AU197" s="531"/>
      <c r="AV197" s="531"/>
      <c r="AW197" s="531"/>
      <c r="AX197" s="532"/>
      <c r="AY197" s="529"/>
      <c r="AZ197" s="531"/>
      <c r="BA197" s="531"/>
      <c r="BB197" s="531"/>
      <c r="BC197" s="532"/>
      <c r="BD197" s="529"/>
      <c r="BE197" s="531"/>
      <c r="BF197" s="531"/>
      <c r="BG197" s="531"/>
      <c r="BH197" s="532"/>
      <c r="BI197" s="1678"/>
      <c r="BJ197" s="1153"/>
      <c r="BK197" s="385"/>
      <c r="BL197" s="385"/>
      <c r="BM197" s="385"/>
      <c r="BN197" s="385"/>
      <c r="BO197" s="385"/>
      <c r="BP197" s="385"/>
      <c r="BQ197" s="385"/>
      <c r="BR197" s="385"/>
      <c r="BS197" s="385"/>
      <c r="BT197" s="385"/>
      <c r="BU197" s="385"/>
      <c r="BV197" s="385"/>
      <c r="BW197" s="385"/>
      <c r="BX197" s="385"/>
      <c r="BY197" s="385"/>
      <c r="BZ197" s="385"/>
      <c r="CA197" s="385"/>
      <c r="CB197" s="385"/>
      <c r="CC197" s="385"/>
    </row>
    <row r="198" spans="1:81" ht="16.5" customHeight="1">
      <c r="A198" s="1680">
        <v>64</v>
      </c>
      <c r="B198" s="1645" t="s">
        <v>94</v>
      </c>
      <c r="C198" s="1684" t="s">
        <v>913</v>
      </c>
      <c r="D198" s="1684"/>
      <c r="E198" s="1686">
        <v>0.75</v>
      </c>
      <c r="F198" s="1688">
        <f>SUM(N198:N200,S198:S200,AH198:AH200,AN198:AN200,AS198:AS200,AX198:AX200,BH198:BH200,X198:X200,AC198:AC200,BC198:BC200)</f>
        <v>485</v>
      </c>
      <c r="G198" s="1689">
        <f>SUM( H206/ E201)*E198</f>
        <v>497.2388059701492</v>
      </c>
      <c r="H198" s="1673">
        <f>F198-G198</f>
        <v>-12.238805970149201</v>
      </c>
      <c r="I198" s="1676" t="s">
        <v>914</v>
      </c>
      <c r="J198" s="678"/>
      <c r="K198" s="679"/>
      <c r="L198" s="679"/>
      <c r="M198" s="1157"/>
      <c r="N198" s="680"/>
      <c r="O198" s="678"/>
      <c r="P198" s="679"/>
      <c r="Q198" s="679"/>
      <c r="R198" s="679"/>
      <c r="S198" s="680"/>
      <c r="T198" s="681"/>
      <c r="U198" s="682"/>
      <c r="V198" s="682"/>
      <c r="W198" s="682"/>
      <c r="X198" s="694"/>
      <c r="Y198" s="681"/>
      <c r="Z198" s="682"/>
      <c r="AA198" s="682"/>
      <c r="AB198" s="682"/>
      <c r="AC198" s="694"/>
      <c r="AD198" s="398" t="s">
        <v>602</v>
      </c>
      <c r="AE198" s="399" t="s">
        <v>644</v>
      </c>
      <c r="AF198" s="399" t="s">
        <v>520</v>
      </c>
      <c r="AG198" s="399" t="s">
        <v>30</v>
      </c>
      <c r="AH198" s="400">
        <v>120</v>
      </c>
      <c r="AI198" s="1679" t="s">
        <v>913</v>
      </c>
      <c r="AJ198" s="398"/>
      <c r="AK198" s="399"/>
      <c r="AL198" s="399"/>
      <c r="AM198" s="399"/>
      <c r="AN198" s="400"/>
      <c r="AO198" s="398" t="s">
        <v>678</v>
      </c>
      <c r="AP198" s="399" t="s">
        <v>644</v>
      </c>
      <c r="AQ198" s="399" t="s">
        <v>518</v>
      </c>
      <c r="AR198" s="399" t="s">
        <v>30</v>
      </c>
      <c r="AS198" s="400">
        <v>90</v>
      </c>
      <c r="AT198" s="398" t="s">
        <v>614</v>
      </c>
      <c r="AU198" s="399" t="s">
        <v>644</v>
      </c>
      <c r="AV198" s="399" t="s">
        <v>517</v>
      </c>
      <c r="AW198" s="399" t="s">
        <v>30</v>
      </c>
      <c r="AX198" s="400">
        <v>75</v>
      </c>
      <c r="AY198" s="398"/>
      <c r="AZ198" s="399"/>
      <c r="BA198" s="399"/>
      <c r="BB198" s="399"/>
      <c r="BC198" s="400"/>
      <c r="BD198" s="398" t="s">
        <v>621</v>
      </c>
      <c r="BE198" s="399" t="s">
        <v>969</v>
      </c>
      <c r="BF198" s="399" t="s">
        <v>517</v>
      </c>
      <c r="BG198" s="399" t="s">
        <v>30</v>
      </c>
      <c r="BH198" s="400">
        <v>45</v>
      </c>
      <c r="BI198" s="1712" t="s">
        <v>915</v>
      </c>
      <c r="BJ198" s="1153"/>
      <c r="BK198" s="385"/>
      <c r="BL198" s="385"/>
      <c r="BM198" s="385"/>
      <c r="BN198" s="385"/>
      <c r="BO198" s="385"/>
      <c r="BP198" s="385"/>
      <c r="BQ198" s="385"/>
      <c r="BR198" s="385"/>
      <c r="BS198" s="385"/>
      <c r="BT198" s="385"/>
      <c r="BU198" s="385"/>
      <c r="BV198" s="385"/>
      <c r="BW198" s="385"/>
      <c r="BX198" s="385"/>
      <c r="BY198" s="385"/>
      <c r="BZ198" s="385"/>
      <c r="CA198" s="385"/>
      <c r="CB198" s="385"/>
      <c r="CC198" s="385"/>
    </row>
    <row r="199" spans="1:81" ht="16.5" customHeight="1">
      <c r="A199" s="1681"/>
      <c r="B199" s="1646"/>
      <c r="C199" s="1685"/>
      <c r="D199" s="1685"/>
      <c r="E199" s="1685"/>
      <c r="F199" s="1685"/>
      <c r="G199" s="1685"/>
      <c r="H199" s="1674"/>
      <c r="I199" s="1677"/>
      <c r="J199" s="1158"/>
      <c r="K199" s="1158"/>
      <c r="L199" s="1158"/>
      <c r="M199" s="1159"/>
      <c r="N199" s="1160"/>
      <c r="O199" s="693"/>
      <c r="P199" s="696"/>
      <c r="Q199" s="696"/>
      <c r="R199" s="696"/>
      <c r="S199" s="697"/>
      <c r="T199" s="695"/>
      <c r="U199" s="696"/>
      <c r="V199" s="696"/>
      <c r="W199" s="696"/>
      <c r="X199" s="697"/>
      <c r="Y199" s="695"/>
      <c r="Z199" s="696"/>
      <c r="AA199" s="696"/>
      <c r="AB199" s="696"/>
      <c r="AC199" s="697"/>
      <c r="AD199" s="736"/>
      <c r="AE199" s="449"/>
      <c r="AF199" s="449"/>
      <c r="AG199" s="449"/>
      <c r="AH199" s="1161"/>
      <c r="AI199" s="1769"/>
      <c r="AJ199" s="557"/>
      <c r="AK199" s="554"/>
      <c r="AL199" s="554"/>
      <c r="AM199" s="554"/>
      <c r="AN199" s="1141"/>
      <c r="AO199" s="949"/>
      <c r="AP199" s="404"/>
      <c r="AQ199" s="430"/>
      <c r="AR199" s="430"/>
      <c r="AS199" s="528"/>
      <c r="AT199" s="949" t="s">
        <v>802</v>
      </c>
      <c r="AU199" s="404" t="s">
        <v>999</v>
      </c>
      <c r="AV199" s="404" t="s">
        <v>516</v>
      </c>
      <c r="AW199" s="430" t="s">
        <v>30</v>
      </c>
      <c r="AX199" s="764">
        <v>55</v>
      </c>
      <c r="AY199" s="101"/>
      <c r="AZ199" s="527"/>
      <c r="BA199" s="430"/>
      <c r="BB199" s="430"/>
      <c r="BC199" s="431"/>
      <c r="BD199" s="495" t="s">
        <v>876</v>
      </c>
      <c r="BE199" s="441" t="s">
        <v>990</v>
      </c>
      <c r="BF199" s="404" t="s">
        <v>517</v>
      </c>
      <c r="BG199" s="404" t="s">
        <v>30</v>
      </c>
      <c r="BH199" s="405">
        <v>100</v>
      </c>
      <c r="BI199" s="1677"/>
      <c r="BJ199" s="1153"/>
      <c r="BK199" s="385"/>
      <c r="BL199" s="385"/>
      <c r="BM199" s="385"/>
      <c r="BN199" s="385"/>
      <c r="BO199" s="385"/>
      <c r="BP199" s="385"/>
      <c r="BQ199" s="385"/>
      <c r="BR199" s="385"/>
      <c r="BS199" s="385"/>
      <c r="BT199" s="385"/>
      <c r="BU199" s="385"/>
      <c r="BV199" s="385"/>
      <c r="BW199" s="385"/>
      <c r="BX199" s="385"/>
      <c r="BY199" s="385"/>
      <c r="BZ199" s="385"/>
      <c r="CA199" s="385"/>
      <c r="CB199" s="385"/>
      <c r="CC199" s="385"/>
    </row>
    <row r="200" spans="1:81" ht="16.5" customHeight="1">
      <c r="A200" s="1682"/>
      <c r="B200" s="1683"/>
      <c r="C200" s="1653"/>
      <c r="D200" s="1653"/>
      <c r="E200" s="1653"/>
      <c r="F200" s="1653"/>
      <c r="G200" s="1653"/>
      <c r="H200" s="1675"/>
      <c r="I200" s="1678"/>
      <c r="J200" s="700"/>
      <c r="K200" s="701"/>
      <c r="L200" s="701"/>
      <c r="M200" s="701"/>
      <c r="N200" s="702"/>
      <c r="O200" s="700"/>
      <c r="P200" s="701"/>
      <c r="Q200" s="701"/>
      <c r="R200" s="701"/>
      <c r="S200" s="702"/>
      <c r="T200" s="700"/>
      <c r="U200" s="701"/>
      <c r="V200" s="701"/>
      <c r="W200" s="701"/>
      <c r="X200" s="702"/>
      <c r="Y200" s="1154"/>
      <c r="Z200" s="701"/>
      <c r="AA200" s="701"/>
      <c r="AB200" s="701"/>
      <c r="AC200" s="702"/>
      <c r="AD200" s="1155"/>
      <c r="AE200" s="1145"/>
      <c r="AF200" s="1145"/>
      <c r="AG200" s="1145"/>
      <c r="AH200" s="1146"/>
      <c r="AI200" s="1770"/>
      <c r="AJ200" s="530"/>
      <c r="AK200" s="1156"/>
      <c r="AL200" s="1156"/>
      <c r="AM200" s="1156"/>
      <c r="AN200" s="143"/>
      <c r="AO200" s="529"/>
      <c r="AP200" s="531"/>
      <c r="AQ200" s="531"/>
      <c r="AR200" s="531"/>
      <c r="AS200" s="532"/>
      <c r="AT200" s="529"/>
      <c r="AU200" s="531"/>
      <c r="AV200" s="531"/>
      <c r="AW200" s="531"/>
      <c r="AX200" s="532"/>
      <c r="AY200" s="101"/>
      <c r="AZ200" s="527"/>
      <c r="BA200" s="430"/>
      <c r="BB200" s="430"/>
      <c r="BC200" s="431"/>
      <c r="BD200" s="529"/>
      <c r="BE200" s="531"/>
      <c r="BF200" s="531"/>
      <c r="BG200" s="531"/>
      <c r="BH200" s="532"/>
      <c r="BI200" s="1678"/>
      <c r="BJ200" s="1153"/>
      <c r="BK200" s="385"/>
      <c r="BL200" s="385"/>
      <c r="BM200" s="385"/>
      <c r="BN200" s="385"/>
      <c r="BO200" s="385"/>
      <c r="BP200" s="385"/>
      <c r="BQ200" s="385"/>
      <c r="BR200" s="385"/>
      <c r="BS200" s="385"/>
      <c r="BT200" s="385"/>
      <c r="BU200" s="385"/>
      <c r="BV200" s="385"/>
      <c r="BW200" s="385"/>
      <c r="BX200" s="385"/>
      <c r="BY200" s="385"/>
      <c r="BZ200" s="385"/>
      <c r="CA200" s="385"/>
      <c r="CB200" s="385"/>
      <c r="CC200" s="385"/>
    </row>
    <row r="201" spans="1:81" ht="15.75" customHeight="1">
      <c r="A201" s="1162"/>
      <c r="B201" s="1163"/>
      <c r="C201" s="1162"/>
      <c r="D201" s="1162"/>
      <c r="E201" s="1164">
        <f t="shared" ref="E201:H201" si="0">SUM(E2:E200)</f>
        <v>50.25</v>
      </c>
      <c r="F201" s="1165">
        <f t="shared" si="0"/>
        <v>36100</v>
      </c>
      <c r="G201" s="1166">
        <f t="shared" si="0"/>
        <v>33314.999999999956</v>
      </c>
      <c r="H201" s="1167">
        <f t="shared" si="0"/>
        <v>2785.0000000000014</v>
      </c>
      <c r="I201" s="1168"/>
      <c r="J201" s="1169"/>
      <c r="K201" s="1170"/>
      <c r="L201" s="1169"/>
      <c r="M201" s="1171"/>
      <c r="N201" s="1172"/>
      <c r="O201" s="1169"/>
      <c r="P201" s="1169"/>
      <c r="Q201" s="1169"/>
      <c r="R201" s="1169"/>
      <c r="S201" s="1172"/>
      <c r="T201" s="1169"/>
      <c r="U201" s="1169"/>
      <c r="V201" s="1169"/>
      <c r="W201" s="1169"/>
      <c r="X201" s="1172"/>
      <c r="Y201" s="1169"/>
      <c r="Z201" s="1169"/>
      <c r="AA201" s="1169"/>
      <c r="AB201" s="1169"/>
      <c r="AC201" s="1172"/>
      <c r="AD201" s="1169"/>
      <c r="AE201" s="1169"/>
      <c r="AF201" s="1169"/>
      <c r="AG201" s="1169"/>
      <c r="AH201" s="1172"/>
      <c r="AI201" s="1173"/>
      <c r="AJ201" s="1169"/>
      <c r="AK201" s="1169"/>
      <c r="AL201" s="1169"/>
      <c r="AM201" s="250"/>
      <c r="AN201" s="1172"/>
      <c r="AO201" s="1169"/>
      <c r="AP201" s="1169"/>
      <c r="AQ201" s="1169"/>
      <c r="AR201" s="1169"/>
      <c r="AS201" s="1172"/>
      <c r="AT201" s="1169"/>
      <c r="AU201" s="1169"/>
      <c r="AV201" s="1169"/>
      <c r="AW201" s="1169"/>
      <c r="AX201" s="1172"/>
      <c r="AY201" s="1169"/>
      <c r="AZ201" s="1169"/>
      <c r="BA201" s="1169"/>
      <c r="BB201" s="1169"/>
      <c r="BC201" s="1172"/>
      <c r="BD201" s="1169"/>
      <c r="BE201" s="1169"/>
      <c r="BF201" s="1169"/>
      <c r="BG201" s="1169"/>
      <c r="BH201" s="1172"/>
      <c r="BI201" s="1168"/>
      <c r="BJ201" s="1174"/>
      <c r="BK201" s="1168"/>
      <c r="BL201" s="1175"/>
      <c r="BM201" s="1176"/>
      <c r="BN201" s="1176"/>
      <c r="BO201" s="1176"/>
      <c r="BP201" s="1177"/>
      <c r="BQ201" s="615"/>
      <c r="BR201" s="1177"/>
      <c r="BS201" s="1177"/>
      <c r="BT201" s="1162"/>
      <c r="BU201" s="1162"/>
      <c r="BV201" s="1162"/>
      <c r="BW201" s="1162"/>
      <c r="BX201" s="1162"/>
      <c r="BY201" s="1162"/>
      <c r="BZ201" s="1162"/>
      <c r="CA201" s="1162"/>
      <c r="CB201" s="1162"/>
      <c r="CC201" s="1162"/>
    </row>
    <row r="202" spans="1:81" ht="21" customHeight="1">
      <c r="A202" s="1162"/>
      <c r="B202" s="1163"/>
      <c r="C202" s="1162"/>
      <c r="D202" s="1162"/>
      <c r="E202" s="1178"/>
      <c r="F202" s="1179"/>
      <c r="G202" s="1180"/>
      <c r="H202" s="1181"/>
      <c r="I202" s="1168"/>
      <c r="J202" s="1181"/>
      <c r="K202" s="1182"/>
      <c r="L202" s="1183"/>
      <c r="M202" s="1184"/>
      <c r="N202" s="1185"/>
      <c r="O202" s="1186"/>
      <c r="P202" s="1182"/>
      <c r="Q202" s="1183"/>
      <c r="R202" s="1187"/>
      <c r="S202" s="1185"/>
      <c r="T202" s="1186"/>
      <c r="U202" s="1182"/>
      <c r="V202" s="1183"/>
      <c r="W202" s="1187"/>
      <c r="X202" s="1185"/>
      <c r="Y202" s="1186"/>
      <c r="Z202" s="1182"/>
      <c r="AA202" s="1183"/>
      <c r="AB202" s="1187"/>
      <c r="AC202" s="1185"/>
      <c r="AD202" s="1186"/>
      <c r="AE202" s="1182"/>
      <c r="AF202" s="1183"/>
      <c r="AG202" s="1187"/>
      <c r="AH202" s="1185"/>
      <c r="AI202" s="1188"/>
      <c r="AJ202" s="1189"/>
      <c r="AK202" s="1190"/>
      <c r="AL202" s="144"/>
      <c r="AM202" s="1191"/>
      <c r="AN202" s="1172"/>
      <c r="AO202" s="1192"/>
      <c r="AP202" s="1189"/>
      <c r="AQ202" s="1189"/>
      <c r="AR202" s="1189"/>
      <c r="AS202" s="1172"/>
      <c r="AT202" s="1189"/>
      <c r="AU202" s="1192"/>
      <c r="AV202" s="1192"/>
      <c r="AW202" s="1193"/>
      <c r="AX202" s="1194"/>
      <c r="AY202" s="1192"/>
      <c r="AZ202" s="1192"/>
      <c r="BA202" s="1192"/>
      <c r="BB202" s="1193"/>
      <c r="BC202" s="1195"/>
      <c r="BD202" s="1192"/>
      <c r="BE202" s="1192"/>
      <c r="BF202" s="1192"/>
      <c r="BG202" s="1193"/>
      <c r="BH202" s="1195"/>
      <c r="BI202" s="1177"/>
      <c r="BJ202" s="1196"/>
      <c r="BK202" s="1168"/>
      <c r="BL202" s="1197"/>
      <c r="BM202" s="1198"/>
      <c r="BN202" s="1198"/>
      <c r="BO202" s="1196"/>
      <c r="BP202" s="1177"/>
      <c r="BQ202" s="1177"/>
      <c r="BR202" s="1199"/>
      <c r="BS202" s="1199"/>
      <c r="BT202" s="1162"/>
      <c r="BU202" s="1162"/>
      <c r="BV202" s="1162"/>
      <c r="BW202" s="1162"/>
      <c r="BX202" s="1162"/>
      <c r="BY202" s="1162"/>
      <c r="BZ202" s="1162"/>
      <c r="CA202" s="1162"/>
      <c r="CB202" s="1162"/>
      <c r="CC202" s="1162"/>
    </row>
    <row r="203" spans="1:81" ht="18.75" customHeight="1">
      <c r="A203" s="1162"/>
      <c r="B203" s="1163"/>
      <c r="C203" s="4"/>
      <c r="D203" s="1703"/>
      <c r="E203" s="1670"/>
      <c r="F203" s="1670"/>
      <c r="G203" s="1671"/>
      <c r="H203" s="1200"/>
      <c r="I203" s="1168"/>
      <c r="J203" s="1189"/>
      <c r="K203" s="1201" t="s">
        <v>916</v>
      </c>
      <c r="L203" s="1202"/>
      <c r="M203" s="1701">
        <f>SUM(N2:N202)</f>
        <v>4815</v>
      </c>
      <c r="N203" s="1667"/>
      <c r="O203" s="1203"/>
      <c r="P203" s="1204"/>
      <c r="Q203" s="1205"/>
      <c r="R203" s="1701">
        <f>SUM(S2:S202)</f>
        <v>4270</v>
      </c>
      <c r="S203" s="1667"/>
      <c r="T203" s="1203"/>
      <c r="U203" s="1204"/>
      <c r="V203" s="1205"/>
      <c r="W203" s="1701">
        <f>SUM(X2:X202)</f>
        <v>4940</v>
      </c>
      <c r="X203" s="1667"/>
      <c r="Y203" s="1203"/>
      <c r="Z203" s="1204"/>
      <c r="AA203" s="1205"/>
      <c r="AB203" s="1701">
        <f>SUM(AC2:AC202)</f>
        <v>4225</v>
      </c>
      <c r="AC203" s="1667"/>
      <c r="AD203" s="1203"/>
      <c r="AE203" s="1204"/>
      <c r="AF203" s="1205"/>
      <c r="AG203" s="1701">
        <f>SUM(AH2:AH202)</f>
        <v>3275</v>
      </c>
      <c r="AH203" s="1667"/>
      <c r="AI203" s="1202"/>
      <c r="AJ203" s="1202"/>
      <c r="AK203" s="1206"/>
      <c r="AL203" s="1207"/>
      <c r="AM203" s="1699">
        <f>SUM(AN2:AN202)</f>
        <v>2970</v>
      </c>
      <c r="AN203" s="1667"/>
      <c r="AO203" s="1206"/>
      <c r="AP203" s="1202"/>
      <c r="AQ203" s="1202"/>
      <c r="AR203" s="1701">
        <f>SUM(AS2:AS202)</f>
        <v>2850</v>
      </c>
      <c r="AS203" s="1667"/>
      <c r="AT203" s="1202"/>
      <c r="AU203" s="1206"/>
      <c r="AV203" s="1206"/>
      <c r="AW203" s="1699">
        <f>SUM(AX2:AX202)</f>
        <v>3385</v>
      </c>
      <c r="AX203" s="1667"/>
      <c r="AY203" s="1206"/>
      <c r="AZ203" s="1206"/>
      <c r="BA203" s="1206"/>
      <c r="BB203" s="1699">
        <f>SUM(BC2:BC202)</f>
        <v>2670</v>
      </c>
      <c r="BC203" s="1667"/>
      <c r="BD203" s="1206"/>
      <c r="BE203" s="1206"/>
      <c r="BF203" s="1206"/>
      <c r="BG203" s="1699">
        <f>SUM(BH2:BH202)</f>
        <v>2700</v>
      </c>
      <c r="BH203" s="1667"/>
      <c r="BI203" s="1177"/>
      <c r="BJ203" s="1196"/>
      <c r="BK203" s="1208"/>
      <c r="BL203" s="1209"/>
      <c r="BM203" s="1176"/>
      <c r="BN203" s="1188"/>
      <c r="BO203" s="1188"/>
      <c r="BP203" s="1188"/>
      <c r="BQ203" s="1188"/>
      <c r="BR203" s="1199"/>
      <c r="BS203" s="1199"/>
      <c r="BT203" s="1162"/>
      <c r="BU203" s="1162"/>
      <c r="BV203" s="1162"/>
      <c r="BW203" s="1162"/>
      <c r="BX203" s="1162"/>
      <c r="BY203" s="1162"/>
      <c r="BZ203" s="1162"/>
      <c r="CA203" s="1162"/>
      <c r="CB203" s="1162"/>
      <c r="CC203" s="1162"/>
    </row>
    <row r="204" spans="1:81" ht="15.75" customHeight="1">
      <c r="A204" s="1704" t="s">
        <v>917</v>
      </c>
      <c r="B204" s="1666"/>
      <c r="C204" s="1666"/>
      <c r="D204" s="1667"/>
      <c r="E204" s="1210">
        <f>'2) 老師上課時間總數'!C85</f>
        <v>9240</v>
      </c>
      <c r="F204" s="1705" t="s">
        <v>918</v>
      </c>
      <c r="G204" s="1671"/>
      <c r="H204" s="1211">
        <f>'1) 考試時間表 + 監考 '!M244</f>
        <v>26895</v>
      </c>
      <c r="I204" s="1168"/>
      <c r="J204" s="1189"/>
      <c r="K204" s="1212" t="s">
        <v>919</v>
      </c>
      <c r="L204" s="1213"/>
      <c r="M204" s="1672">
        <f>'1) 考試時間表 + 監考 '!B239</f>
        <v>2505</v>
      </c>
      <c r="N204" s="1667"/>
      <c r="O204" s="1213"/>
      <c r="P204" s="1214"/>
      <c r="Q204" s="1213"/>
      <c r="R204" s="1672">
        <f>'1) 考試時間表 + 監考 '!C239</f>
        <v>1925</v>
      </c>
      <c r="S204" s="1667"/>
      <c r="T204" s="1213"/>
      <c r="U204" s="1214"/>
      <c r="V204" s="1213"/>
      <c r="W204" s="1672">
        <f>'1) 考試時間表 + 監考 '!D239</f>
        <v>2700</v>
      </c>
      <c r="X204" s="1667"/>
      <c r="Y204" s="1213"/>
      <c r="Z204" s="1214"/>
      <c r="AA204" s="1213"/>
      <c r="AB204" s="1672">
        <f>'1) 考試時間表 + 監考 '!E239</f>
        <v>1915</v>
      </c>
      <c r="AC204" s="1667"/>
      <c r="AD204" s="1213"/>
      <c r="AE204" s="1214"/>
      <c r="AF204" s="1213"/>
      <c r="AG204" s="1672">
        <f>'1) 考試時間表 + 監考 '!F239</f>
        <v>3275</v>
      </c>
      <c r="AH204" s="1667"/>
      <c r="AI204" s="1215"/>
      <c r="AJ204" s="1213"/>
      <c r="AK204" s="1214"/>
      <c r="AL204" s="1213"/>
      <c r="AM204" s="1672">
        <f>'1) 考試時間表 + 監考 '!G239</f>
        <v>2970</v>
      </c>
      <c r="AN204" s="1667"/>
      <c r="AO204" s="1213"/>
      <c r="AP204" s="1214"/>
      <c r="AQ204" s="1213"/>
      <c r="AR204" s="1672">
        <f>'1) 考試時間表 + 監考 '!H239</f>
        <v>2850</v>
      </c>
      <c r="AS204" s="1667"/>
      <c r="AT204" s="1216"/>
      <c r="AU204" s="1214"/>
      <c r="AV204" s="1213"/>
      <c r="AW204" s="1672">
        <f>'1) 考試時間表 + 監考 '!I239</f>
        <v>3385</v>
      </c>
      <c r="AX204" s="1667"/>
      <c r="AY204" s="1216"/>
      <c r="AZ204" s="1214"/>
      <c r="BA204" s="1213"/>
      <c r="BB204" s="1672">
        <f>'1) 考試時間表 + 監考 '!J239</f>
        <v>2670</v>
      </c>
      <c r="BC204" s="1667"/>
      <c r="BD204" s="1216"/>
      <c r="BE204" s="1214"/>
      <c r="BF204" s="1213"/>
      <c r="BG204" s="1672">
        <f>'1) 考試時間表 + 監考 '!K239</f>
        <v>2700</v>
      </c>
      <c r="BH204" s="1667"/>
      <c r="BI204" s="1168"/>
      <c r="BJ204" s="1188"/>
      <c r="BK204" s="1217" t="s">
        <v>531</v>
      </c>
      <c r="BL204" s="1209">
        <f>SUM(M204:BH204)</f>
        <v>26895</v>
      </c>
      <c r="BM204" s="1176"/>
      <c r="BN204" s="1188"/>
      <c r="BO204" s="1188"/>
      <c r="BP204" s="1188"/>
      <c r="BQ204" s="1188"/>
      <c r="BR204" s="1199"/>
      <c r="BS204" s="1199"/>
      <c r="BT204" s="1162"/>
      <c r="BU204" s="1162"/>
      <c r="BV204" s="1162"/>
      <c r="BW204" s="1162"/>
      <c r="BX204" s="1162"/>
      <c r="BY204" s="1162"/>
      <c r="BZ204" s="1162"/>
      <c r="CA204" s="1162"/>
      <c r="CB204" s="1162"/>
      <c r="CC204" s="1162"/>
    </row>
    <row r="205" spans="1:81" ht="15.75" customHeight="1">
      <c r="A205" s="1696" t="s">
        <v>920</v>
      </c>
      <c r="B205" s="1670"/>
      <c r="C205" s="1670"/>
      <c r="D205" s="1671"/>
      <c r="E205" s="1210">
        <f>'2) 老師上課時間總數'!F4</f>
        <v>560</v>
      </c>
      <c r="F205" s="1218"/>
      <c r="G205" s="1218"/>
      <c r="H205" s="1219"/>
      <c r="I205" s="1168"/>
      <c r="J205" s="1189"/>
      <c r="K205" s="1220" t="s">
        <v>921</v>
      </c>
      <c r="L205" s="1221"/>
      <c r="M205" s="1697">
        <f>SUM(N2:N4, N20:N21, N30, N32:N35,N37,N46,N52,N54:N55,N57:N58,N60,N63,N72,N76:N78,N85,N92,N94:N95,N100, N103, N104,N106,N110,N128,N145,N146,N154,N157,N160,N161,N167,N173,N176:N177,N180:N181)</f>
        <v>2310</v>
      </c>
      <c r="N205" s="1667"/>
      <c r="O205" s="1221"/>
      <c r="P205" s="1221"/>
      <c r="Q205" s="1221"/>
      <c r="R205" s="1697">
        <f>SUM(S2,S3,S8:S9,S11,S20,S21,S32:S35,S42,S54:S55, S57:S58,S60,S67:S68,S72,S76:S77,S85,S88,S92:S93,S94:S95,S100, S103:S104, S106,S107, S110,S145:S147,S157,S160,S164,S167,S176:S177,S181)</f>
        <v>2345</v>
      </c>
      <c r="S205" s="1667"/>
      <c r="T205" s="1221"/>
      <c r="U205" s="1221"/>
      <c r="V205" s="1221"/>
      <c r="W205" s="1697">
        <f>SUM(X2,X3,X8:X9,X11:X12,X20,X30,X32:X33,X42,X52,X54:X55, X57,X60,X67:X68,X76,X77,X92,X94:X95,X100,X103,X104,X110,X128,X145:X146, ,X154,X157,X160:X162,X164:X168,X176:X178,X181)</f>
        <v>2240</v>
      </c>
      <c r="X205" s="1667"/>
      <c r="Y205" s="1221"/>
      <c r="Z205" s="1221"/>
      <c r="AA205" s="1221"/>
      <c r="AB205" s="1697">
        <f>SUM(AC2:AC4,AC5,AC20,AC21,AC30,AC46,AC47,AC51,AC57:AC58,AC60,AC63,AC67,AC69,AC72,AC76,AC85,AC54,AC55,AC94,AC92,AC88, AC95,AC101,AC103,AC104,AC106,AC107,AC110,AC145:AC146,AC157,AC160:AC161,AC167,AC174,AC176,AC180)</f>
        <v>2310</v>
      </c>
      <c r="AC205" s="1667"/>
      <c r="AD205" s="1221"/>
      <c r="AE205" s="1221"/>
      <c r="AF205" s="1221"/>
      <c r="AG205" s="1700"/>
      <c r="AH205" s="1667"/>
      <c r="AI205" s="1222"/>
      <c r="AJ205" s="1221"/>
      <c r="AK205" s="1223"/>
      <c r="AL205" s="1221"/>
      <c r="AM205" s="1224"/>
      <c r="AN205" s="1225"/>
      <c r="AO205" s="1221"/>
      <c r="AP205" s="1221"/>
      <c r="AQ205" s="1221"/>
      <c r="AR205" s="1221"/>
      <c r="AS205" s="1221"/>
      <c r="AT205" s="1221"/>
      <c r="AU205" s="1221"/>
      <c r="AV205" s="1221"/>
      <c r="AW205" s="1221"/>
      <c r="AX205" s="1221"/>
      <c r="AY205" s="1221"/>
      <c r="AZ205" s="1221"/>
      <c r="BA205" s="1221"/>
      <c r="BB205" s="1221"/>
      <c r="BC205" s="1221"/>
      <c r="BD205" s="1221"/>
      <c r="BE205" s="1221"/>
      <c r="BF205" s="1221"/>
      <c r="BG205" s="1221"/>
      <c r="BH205" s="1221"/>
      <c r="BI205" s="1162"/>
      <c r="BJ205" s="1188"/>
      <c r="BK205" s="1188"/>
      <c r="BL205" s="1188"/>
      <c r="BM205" s="1188"/>
      <c r="BN205" s="1188"/>
      <c r="BO205" s="1188"/>
      <c r="BP205" s="1188"/>
      <c r="BQ205" s="1188"/>
      <c r="BR205" s="1199"/>
      <c r="BS205" s="1199"/>
      <c r="BT205" s="1162"/>
      <c r="BU205" s="1162"/>
      <c r="BV205" s="1162"/>
      <c r="BW205" s="1162"/>
      <c r="BX205" s="1162"/>
      <c r="BY205" s="1162"/>
      <c r="BZ205" s="1162"/>
      <c r="CA205" s="1162"/>
      <c r="CB205" s="1162"/>
      <c r="CC205" s="1162"/>
    </row>
    <row r="206" spans="1:81" ht="15.75" customHeight="1">
      <c r="A206" s="1696" t="s">
        <v>922</v>
      </c>
      <c r="B206" s="1670"/>
      <c r="C206" s="1670"/>
      <c r="D206" s="1671"/>
      <c r="E206" s="1226">
        <f>E204-E205</f>
        <v>8680</v>
      </c>
      <c r="F206" s="1698" t="s">
        <v>923</v>
      </c>
      <c r="G206" s="1671"/>
      <c r="H206" s="1211">
        <f>SUM(H204+E206-E207-E209)</f>
        <v>33315</v>
      </c>
      <c r="I206" s="1188"/>
      <c r="J206" s="1189"/>
      <c r="K206" s="1227" t="s">
        <v>924</v>
      </c>
      <c r="L206" s="1228"/>
      <c r="M206" s="1699">
        <f>M204+M205</f>
        <v>4815</v>
      </c>
      <c r="N206" s="1667"/>
      <c r="O206" s="1228"/>
      <c r="P206" s="1228"/>
      <c r="Q206" s="1228"/>
      <c r="R206" s="1699">
        <f>R204+R205</f>
        <v>4270</v>
      </c>
      <c r="S206" s="1667"/>
      <c r="T206" s="1228"/>
      <c r="U206" s="1228"/>
      <c r="V206" s="1228"/>
      <c r="W206" s="1699">
        <f>W204+W205</f>
        <v>4940</v>
      </c>
      <c r="X206" s="1667"/>
      <c r="Y206" s="1228"/>
      <c r="Z206" s="1228"/>
      <c r="AA206" s="1228"/>
      <c r="AB206" s="1699">
        <f>AB204+AB205</f>
        <v>4225</v>
      </c>
      <c r="AC206" s="1667"/>
      <c r="AD206" s="1228"/>
      <c r="AE206" s="1228"/>
      <c r="AF206" s="1228"/>
      <c r="AG206" s="1701">
        <f>AG204+AG205</f>
        <v>3275</v>
      </c>
      <c r="AH206" s="1667"/>
      <c r="AI206" s="1228"/>
      <c r="AJ206" s="1228"/>
      <c r="AK206" s="1228"/>
      <c r="AL206" s="1228"/>
      <c r="AM206" s="1701">
        <f>AM204+AM205</f>
        <v>2970</v>
      </c>
      <c r="AN206" s="1667"/>
      <c r="AO206" s="1228"/>
      <c r="AP206" s="1228"/>
      <c r="AQ206" s="1228"/>
      <c r="AR206" s="1701">
        <f>AR204+AR205</f>
        <v>2850</v>
      </c>
      <c r="AS206" s="1667"/>
      <c r="AT206" s="1228"/>
      <c r="AU206" s="1228"/>
      <c r="AV206" s="1228"/>
      <c r="AW206" s="1701">
        <f>AW204+AW205</f>
        <v>3385</v>
      </c>
      <c r="AX206" s="1667"/>
      <c r="AY206" s="1228"/>
      <c r="AZ206" s="1228"/>
      <c r="BA206" s="1228"/>
      <c r="BB206" s="1701">
        <f>BB204+BB205</f>
        <v>2670</v>
      </c>
      <c r="BC206" s="1667"/>
      <c r="BD206" s="1228"/>
      <c r="BE206" s="1228"/>
      <c r="BF206" s="1228"/>
      <c r="BG206" s="1701">
        <f>BG204+BG205</f>
        <v>2700</v>
      </c>
      <c r="BH206" s="1667"/>
      <c r="BI206" s="1188"/>
      <c r="BJ206" s="1188"/>
      <c r="BK206" s="1188"/>
      <c r="BL206" s="1188"/>
      <c r="BM206" s="1188"/>
      <c r="BN206" s="1188"/>
      <c r="BO206" s="1188"/>
      <c r="BP206" s="1188"/>
      <c r="BQ206" s="1188"/>
      <c r="BR206" s="1188"/>
      <c r="BS206" s="1188"/>
      <c r="BT206" s="1188"/>
      <c r="BU206" s="1188"/>
      <c r="BV206" s="1188"/>
      <c r="BW206" s="1188"/>
      <c r="BX206" s="1188"/>
      <c r="BY206" s="1188"/>
      <c r="BZ206" s="1188"/>
      <c r="CA206" s="1188"/>
      <c r="CB206" s="1188"/>
      <c r="CC206" s="1188"/>
    </row>
    <row r="207" spans="1:81" ht="15.75" customHeight="1">
      <c r="A207" s="1707" t="s">
        <v>925</v>
      </c>
      <c r="B207" s="1666"/>
      <c r="C207" s="1666"/>
      <c r="D207" s="1667"/>
      <c r="E207" s="1229">
        <f>SUM('2) 老師上課時間總數'!F6)</f>
        <v>325</v>
      </c>
      <c r="F207" s="1189"/>
      <c r="G207" s="1189"/>
      <c r="H207" s="1181"/>
      <c r="I207" s="4"/>
      <c r="J207" s="5"/>
      <c r="K207" s="1230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327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37"/>
      <c r="BD207" s="5"/>
      <c r="BE207" s="5"/>
      <c r="BF207" s="5"/>
      <c r="BG207" s="5"/>
      <c r="BH207" s="37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</row>
    <row r="208" spans="1:81" ht="18.75" customHeight="1">
      <c r="A208" s="327"/>
      <c r="B208" s="1231"/>
      <c r="C208" s="251"/>
      <c r="D208" s="251"/>
      <c r="E208" s="1232"/>
      <c r="F208" s="1708" t="s">
        <v>926</v>
      </c>
      <c r="G208" s="1709"/>
      <c r="H208" s="1233">
        <f>ROUND(H206/E201,0)</f>
        <v>663</v>
      </c>
      <c r="I208" s="327"/>
      <c r="J208" s="5"/>
      <c r="K208" s="1234" t="s">
        <v>927</v>
      </c>
      <c r="L208" s="4"/>
      <c r="M208" s="1706">
        <f>M206-M203</f>
        <v>0</v>
      </c>
      <c r="N208" s="1671"/>
      <c r="O208" s="4"/>
      <c r="P208" s="4"/>
      <c r="Q208" s="4"/>
      <c r="R208" s="1706">
        <f>R206-R203</f>
        <v>0</v>
      </c>
      <c r="S208" s="1671"/>
      <c r="T208" s="4"/>
      <c r="U208" s="4"/>
      <c r="V208" s="4"/>
      <c r="W208" s="1706">
        <f>W206-W203</f>
        <v>0</v>
      </c>
      <c r="X208" s="1671"/>
      <c r="Y208" s="4"/>
      <c r="Z208" s="4"/>
      <c r="AA208" s="4"/>
      <c r="AB208" s="1706">
        <f>AB206-AB203</f>
        <v>0</v>
      </c>
      <c r="AC208" s="1671"/>
      <c r="AD208" s="4"/>
      <c r="AE208" s="4"/>
      <c r="AF208" s="4"/>
      <c r="AG208" s="1702">
        <f>AG206-AG203</f>
        <v>0</v>
      </c>
      <c r="AH208" s="1671"/>
      <c r="AI208" s="327"/>
      <c r="AJ208" s="4"/>
      <c r="AK208" s="4"/>
      <c r="AL208" s="4"/>
      <c r="AM208" s="1706">
        <f>AM206-AM203</f>
        <v>0</v>
      </c>
      <c r="AN208" s="1671"/>
      <c r="AO208" s="4"/>
      <c r="AP208" s="4"/>
      <c r="AQ208" s="4"/>
      <c r="AR208" s="1702">
        <f>AR206-AR203</f>
        <v>0</v>
      </c>
      <c r="AS208" s="1671"/>
      <c r="AT208" s="4"/>
      <c r="AU208" s="4"/>
      <c r="AV208" s="4"/>
      <c r="AW208" s="1706">
        <f>AW206-AW203</f>
        <v>0</v>
      </c>
      <c r="AX208" s="1671"/>
      <c r="AY208" s="4"/>
      <c r="AZ208" s="4"/>
      <c r="BA208" s="4"/>
      <c r="BB208" s="1706">
        <f>BB206-BB203</f>
        <v>0</v>
      </c>
      <c r="BC208" s="1671"/>
      <c r="BD208" s="4"/>
      <c r="BE208" s="4"/>
      <c r="BF208" s="4"/>
      <c r="BG208" s="1706">
        <f>BG206-BG203</f>
        <v>0</v>
      </c>
      <c r="BH208" s="1671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</row>
    <row r="209" spans="1:71" ht="15.75" customHeight="1">
      <c r="A209" s="1695" t="s">
        <v>928</v>
      </c>
      <c r="B209" s="1666"/>
      <c r="C209" s="1666"/>
      <c r="D209" s="1667"/>
      <c r="E209" s="1235">
        <v>1935</v>
      </c>
      <c r="F209" s="5"/>
      <c r="G209" s="5"/>
      <c r="H209" s="1236"/>
      <c r="I209" s="32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327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327"/>
      <c r="AP209" s="5"/>
      <c r="AQ209" s="5"/>
      <c r="AR209" s="5"/>
      <c r="AS209" s="5"/>
      <c r="AT209" s="5"/>
      <c r="AU209" s="5"/>
      <c r="AV209" s="5"/>
      <c r="AW209" s="5"/>
      <c r="AX209" s="37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</row>
    <row r="210" spans="1:71" ht="15.75" customHeight="1">
      <c r="A210" s="1695" t="s">
        <v>929</v>
      </c>
      <c r="B210" s="1666"/>
      <c r="C210" s="1666"/>
      <c r="D210" s="1667"/>
      <c r="E210" s="1237">
        <f>SUM(F183,F186,F189,F192)</f>
        <v>1935</v>
      </c>
      <c r="F210" s="1189"/>
      <c r="G210" s="1238"/>
      <c r="H210" s="1239"/>
      <c r="I210" s="32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327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327"/>
      <c r="AK210" s="5"/>
      <c r="AL210" s="5"/>
      <c r="AM210" s="5"/>
      <c r="AN210" s="5"/>
      <c r="AO210" s="5"/>
      <c r="AP210" s="5"/>
      <c r="AQ210" s="5"/>
      <c r="AR210" s="5"/>
      <c r="AS210" s="5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71" ht="15.75" customHeight="1">
      <c r="A211" s="327"/>
      <c r="B211" s="1231"/>
      <c r="C211" s="327"/>
      <c r="D211" s="327"/>
      <c r="E211" s="37"/>
      <c r="F211" s="37"/>
      <c r="G211" s="37"/>
      <c r="H211" s="47"/>
      <c r="I211" s="32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327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327"/>
      <c r="AK211" s="5"/>
      <c r="AL211" s="5"/>
      <c r="AM211" s="5"/>
      <c r="AN211" s="5"/>
      <c r="AO211" s="5"/>
      <c r="AP211" s="5"/>
      <c r="AQ211" s="5"/>
      <c r="AR211" s="5"/>
      <c r="AS211" s="5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71" ht="15.75" customHeight="1">
      <c r="A212" s="327"/>
      <c r="B212" s="1231"/>
      <c r="C212" s="327"/>
      <c r="D212" s="327"/>
      <c r="E212" s="37"/>
      <c r="F212" s="37"/>
      <c r="G212" s="37"/>
      <c r="H212" s="47"/>
      <c r="I212" s="32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327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327"/>
      <c r="AK212" s="5"/>
      <c r="AL212" s="5"/>
      <c r="AM212" s="5"/>
      <c r="AN212" s="5"/>
      <c r="AO212" s="5"/>
      <c r="AP212" s="5"/>
      <c r="AQ212" s="5"/>
      <c r="AR212" s="5"/>
      <c r="AS212" s="5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71" ht="15.75" customHeight="1">
      <c r="A213" s="327"/>
      <c r="B213" s="1231"/>
      <c r="C213" s="1240"/>
      <c r="D213" s="327"/>
      <c r="E213" s="37"/>
      <c r="F213" s="37"/>
      <c r="G213" s="37"/>
      <c r="H213" s="47"/>
      <c r="I213" s="32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327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327"/>
      <c r="AK213" s="5"/>
      <c r="AL213" s="5"/>
      <c r="AM213" s="5"/>
      <c r="AN213" s="5"/>
      <c r="AO213" s="5"/>
      <c r="AP213" s="5"/>
      <c r="AQ213" s="5"/>
      <c r="AR213" s="5"/>
      <c r="AS213" s="5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71" ht="15.75" customHeight="1">
      <c r="A214" s="327"/>
      <c r="B214" s="1241"/>
      <c r="C214" s="327"/>
      <c r="D214" s="327"/>
      <c r="E214" s="37"/>
      <c r="F214" s="37"/>
      <c r="G214" s="37"/>
      <c r="H214" s="47"/>
      <c r="I214" s="32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327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327"/>
      <c r="AK214" s="5"/>
      <c r="AL214" s="5"/>
      <c r="AM214" s="5"/>
      <c r="AN214" s="5"/>
      <c r="AO214" s="5"/>
      <c r="AP214" s="5"/>
      <c r="AQ214" s="5"/>
      <c r="AR214" s="5"/>
      <c r="AS214" s="5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71" ht="15.75" customHeight="1">
      <c r="A215" s="327"/>
      <c r="B215" s="1231"/>
      <c r="C215" s="327"/>
      <c r="D215" s="327"/>
      <c r="E215" s="37"/>
      <c r="F215" s="37"/>
      <c r="G215" s="37"/>
      <c r="H215" s="47"/>
      <c r="I215" s="32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327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327"/>
      <c r="AK215" s="5"/>
      <c r="AL215" s="5"/>
      <c r="AM215" s="5"/>
      <c r="AN215" s="5"/>
      <c r="AO215" s="5"/>
      <c r="AP215" s="5"/>
      <c r="AQ215" s="5"/>
      <c r="AR215" s="5"/>
      <c r="AS215" s="5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71" ht="15.75" customHeight="1">
      <c r="A216" s="327"/>
      <c r="B216" s="1231"/>
      <c r="C216" s="327"/>
      <c r="D216" s="327"/>
      <c r="E216" s="37"/>
      <c r="F216" s="37"/>
      <c r="G216" s="37"/>
      <c r="H216" s="47"/>
      <c r="I216" s="32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327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327"/>
      <c r="AK216" s="5"/>
      <c r="AL216" s="5"/>
      <c r="AM216" s="5"/>
      <c r="AN216" s="5"/>
      <c r="AO216" s="5"/>
      <c r="AP216" s="5"/>
      <c r="AQ216" s="5"/>
      <c r="AR216" s="5"/>
      <c r="AS216" s="5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71" ht="15.75" customHeight="1">
      <c r="A217" s="327"/>
      <c r="B217" s="1231"/>
      <c r="C217" s="327"/>
      <c r="D217" s="327"/>
      <c r="E217" s="37"/>
      <c r="F217" s="37"/>
      <c r="G217" s="37"/>
      <c r="H217" s="47"/>
      <c r="I217" s="32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327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327"/>
      <c r="AK217" s="5"/>
      <c r="AL217" s="5"/>
      <c r="AM217" s="5"/>
      <c r="AN217" s="5"/>
      <c r="AO217" s="5"/>
      <c r="AP217" s="5"/>
      <c r="AQ217" s="5"/>
      <c r="AR217" s="5"/>
      <c r="AS217" s="5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71" ht="15.75" customHeight="1">
      <c r="A218" s="327"/>
      <c r="B218" s="1231"/>
      <c r="C218" s="327"/>
      <c r="D218" s="327"/>
      <c r="E218" s="37"/>
      <c r="F218" s="37"/>
      <c r="G218" s="37"/>
      <c r="H218" s="47"/>
      <c r="I218" s="32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327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327"/>
      <c r="AK218" s="5"/>
      <c r="AL218" s="5"/>
      <c r="AM218" s="5"/>
      <c r="AN218" s="5"/>
      <c r="AO218" s="5"/>
      <c r="AP218" s="5"/>
      <c r="AQ218" s="5"/>
      <c r="AR218" s="5"/>
      <c r="AS218" s="5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71" ht="15.75" customHeight="1">
      <c r="A219" s="327"/>
      <c r="B219" s="1231"/>
      <c r="C219" s="327"/>
      <c r="D219" s="327"/>
      <c r="E219" s="37"/>
      <c r="F219" s="37"/>
      <c r="G219" s="37"/>
      <c r="H219" s="47"/>
      <c r="I219" s="32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327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327"/>
      <c r="AK219" s="5"/>
      <c r="AL219" s="5"/>
      <c r="AM219" s="5"/>
      <c r="AN219" s="5"/>
      <c r="AO219" s="5"/>
      <c r="AP219" s="5"/>
      <c r="AQ219" s="5"/>
      <c r="AR219" s="5"/>
      <c r="AS219" s="5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71" ht="15.75" customHeight="1">
      <c r="A220" s="327"/>
      <c r="B220" s="1231"/>
      <c r="C220" s="327"/>
      <c r="D220" s="327"/>
      <c r="E220" s="37"/>
      <c r="F220" s="37"/>
      <c r="G220" s="37"/>
      <c r="H220" s="47"/>
      <c r="I220" s="32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327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327"/>
      <c r="AK220" s="5"/>
      <c r="AL220" s="5"/>
      <c r="AM220" s="5"/>
      <c r="AN220" s="5"/>
      <c r="AO220" s="5"/>
      <c r="AP220" s="5"/>
      <c r="AQ220" s="5"/>
      <c r="AR220" s="5"/>
      <c r="AS220" s="5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71" ht="15.75" customHeight="1">
      <c r="A221" s="327"/>
      <c r="B221" s="1231"/>
      <c r="C221" s="327"/>
      <c r="D221" s="327"/>
      <c r="E221" s="37"/>
      <c r="F221" s="37"/>
      <c r="G221" s="37"/>
      <c r="H221" s="47"/>
      <c r="I221" s="32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327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327"/>
      <c r="AK221" s="5"/>
      <c r="AL221" s="5"/>
      <c r="AM221" s="5"/>
      <c r="AN221" s="5"/>
      <c r="AO221" s="5"/>
      <c r="AP221" s="5"/>
      <c r="AQ221" s="5"/>
      <c r="AR221" s="5"/>
      <c r="AS221" s="5"/>
      <c r="AT221" s="327"/>
      <c r="AU221" s="327"/>
      <c r="AV221" s="327"/>
      <c r="AW221" s="327"/>
      <c r="AX221" s="327"/>
      <c r="AY221" s="327"/>
      <c r="AZ221" s="327"/>
      <c r="BA221" s="327"/>
      <c r="BB221" s="327"/>
      <c r="BC221" s="327"/>
      <c r="BD221" s="327"/>
      <c r="BE221" s="327"/>
      <c r="BF221" s="327"/>
      <c r="BG221" s="327"/>
      <c r="BH221" s="327"/>
      <c r="BI221" s="327"/>
      <c r="BJ221" s="327"/>
      <c r="BK221" s="327"/>
      <c r="BL221" s="327"/>
      <c r="BM221" s="327"/>
      <c r="BN221" s="327"/>
    </row>
    <row r="222" spans="1:71" ht="15.75" customHeight="1">
      <c r="A222" s="327"/>
      <c r="B222" s="1231"/>
      <c r="C222" s="327"/>
      <c r="D222" s="327"/>
      <c r="E222" s="37"/>
      <c r="F222" s="37"/>
      <c r="G222" s="37"/>
      <c r="H222" s="47"/>
      <c r="I222" s="32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327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327"/>
      <c r="AK222" s="5"/>
      <c r="AL222" s="5"/>
      <c r="AM222" s="5"/>
      <c r="AN222" s="5"/>
      <c r="AO222" s="5"/>
      <c r="AP222" s="5"/>
      <c r="AQ222" s="5"/>
      <c r="AR222" s="5"/>
      <c r="AS222" s="5"/>
      <c r="AT222" s="327"/>
      <c r="AU222" s="327"/>
      <c r="AV222" s="327"/>
      <c r="AW222" s="327"/>
      <c r="AX222" s="327"/>
      <c r="AY222" s="327"/>
      <c r="AZ222" s="327"/>
      <c r="BA222" s="327"/>
      <c r="BB222" s="327"/>
      <c r="BC222" s="327"/>
      <c r="BD222" s="327"/>
      <c r="BE222" s="327"/>
      <c r="BF222" s="327"/>
      <c r="BG222" s="327"/>
      <c r="BH222" s="327"/>
      <c r="BI222" s="327"/>
      <c r="BJ222" s="327"/>
      <c r="BK222" s="327"/>
      <c r="BL222" s="327"/>
      <c r="BM222" s="327"/>
      <c r="BN222" s="327"/>
    </row>
    <row r="223" spans="1:71" ht="15.75" customHeight="1">
      <c r="A223" s="327"/>
      <c r="B223" s="1231"/>
      <c r="C223" s="327"/>
      <c r="D223" s="327"/>
      <c r="E223" s="37"/>
      <c r="F223" s="37"/>
      <c r="G223" s="37"/>
      <c r="H223" s="47"/>
      <c r="I223" s="32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327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327"/>
      <c r="AK223" s="5"/>
      <c r="AL223" s="5"/>
      <c r="AM223" s="5"/>
      <c r="AN223" s="5"/>
      <c r="AO223" s="5"/>
      <c r="AP223" s="5"/>
      <c r="AQ223" s="5"/>
      <c r="AR223" s="5"/>
      <c r="AS223" s="5"/>
      <c r="AT223" s="327"/>
      <c r="AU223" s="327"/>
      <c r="AV223" s="327"/>
      <c r="AW223" s="327"/>
      <c r="AX223" s="327"/>
      <c r="AY223" s="327"/>
      <c r="AZ223" s="327"/>
      <c r="BA223" s="327"/>
      <c r="BB223" s="327"/>
      <c r="BC223" s="327"/>
      <c r="BD223" s="327"/>
      <c r="BE223" s="327"/>
      <c r="BF223" s="327"/>
      <c r="BG223" s="327"/>
      <c r="BH223" s="327"/>
      <c r="BI223" s="327"/>
      <c r="BJ223" s="327"/>
      <c r="BK223" s="327"/>
      <c r="BL223" s="327"/>
      <c r="BM223" s="327"/>
      <c r="BN223" s="327"/>
    </row>
    <row r="224" spans="1:71" ht="15.75" customHeight="1">
      <c r="A224" s="327"/>
      <c r="B224" s="1231"/>
      <c r="C224" s="327"/>
      <c r="D224" s="327"/>
      <c r="E224" s="37"/>
      <c r="F224" s="37"/>
      <c r="G224" s="37"/>
      <c r="H224" s="47"/>
      <c r="I224" s="32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327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327"/>
      <c r="AK224" s="5"/>
      <c r="AL224" s="5"/>
      <c r="AM224" s="5"/>
      <c r="AN224" s="5"/>
      <c r="AO224" s="5"/>
      <c r="AP224" s="5"/>
      <c r="AQ224" s="5"/>
      <c r="AR224" s="5"/>
      <c r="AS224" s="5"/>
      <c r="AT224" s="327"/>
      <c r="AU224" s="327"/>
      <c r="AV224" s="327"/>
      <c r="AW224" s="327"/>
      <c r="AX224" s="327"/>
      <c r="AY224" s="327"/>
      <c r="AZ224" s="327"/>
      <c r="BA224" s="327"/>
      <c r="BB224" s="327"/>
      <c r="BC224" s="327"/>
      <c r="BD224" s="327"/>
      <c r="BE224" s="327"/>
      <c r="BF224" s="327"/>
      <c r="BG224" s="327"/>
      <c r="BH224" s="327"/>
      <c r="BI224" s="327"/>
      <c r="BJ224" s="327"/>
      <c r="BK224" s="327"/>
      <c r="BL224" s="327"/>
      <c r="BM224" s="327"/>
      <c r="BN224" s="327"/>
    </row>
    <row r="225" spans="1:66" ht="15.75" customHeight="1">
      <c r="A225" s="327"/>
      <c r="B225" s="1231"/>
      <c r="C225" s="327"/>
      <c r="D225" s="327"/>
      <c r="E225" s="37"/>
      <c r="F225" s="37"/>
      <c r="G225" s="37"/>
      <c r="H225" s="47"/>
      <c r="I225" s="32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327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327"/>
      <c r="AK225" s="5"/>
      <c r="AL225" s="5"/>
      <c r="AM225" s="5"/>
      <c r="AN225" s="5"/>
      <c r="AO225" s="5"/>
      <c r="AP225" s="5"/>
      <c r="AQ225" s="5"/>
      <c r="AR225" s="5"/>
      <c r="AS225" s="5"/>
      <c r="AT225" s="327"/>
      <c r="AU225" s="327"/>
      <c r="AV225" s="327"/>
      <c r="AW225" s="327"/>
      <c r="AX225" s="327"/>
      <c r="AY225" s="327"/>
      <c r="AZ225" s="327"/>
      <c r="BA225" s="327"/>
      <c r="BB225" s="327"/>
      <c r="BC225" s="327"/>
      <c r="BD225" s="327"/>
      <c r="BE225" s="327"/>
      <c r="BF225" s="327"/>
      <c r="BG225" s="327"/>
      <c r="BH225" s="327"/>
      <c r="BI225" s="327"/>
      <c r="BJ225" s="327"/>
      <c r="BK225" s="327"/>
      <c r="BL225" s="327"/>
      <c r="BM225" s="327"/>
      <c r="BN225" s="327"/>
    </row>
    <row r="226" spans="1:66" ht="15.75" customHeight="1">
      <c r="A226" s="327"/>
      <c r="B226" s="1231"/>
      <c r="C226" s="327"/>
      <c r="D226" s="327"/>
      <c r="E226" s="37"/>
      <c r="F226" s="37"/>
      <c r="G226" s="37"/>
      <c r="H226" s="47"/>
      <c r="I226" s="32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327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327"/>
      <c r="AK226" s="5"/>
      <c r="AL226" s="5"/>
      <c r="AM226" s="5"/>
      <c r="AN226" s="5"/>
      <c r="AO226" s="5"/>
      <c r="AP226" s="5"/>
      <c r="AQ226" s="5"/>
      <c r="AR226" s="5"/>
      <c r="AS226" s="5"/>
      <c r="AT226" s="327"/>
      <c r="AU226" s="327"/>
      <c r="AV226" s="327"/>
      <c r="AW226" s="327"/>
      <c r="AX226" s="327"/>
      <c r="AY226" s="327"/>
      <c r="AZ226" s="327"/>
      <c r="BA226" s="327"/>
      <c r="BB226" s="327"/>
      <c r="BC226" s="327"/>
      <c r="BD226" s="327"/>
      <c r="BE226" s="327"/>
      <c r="BF226" s="327"/>
      <c r="BG226" s="327"/>
      <c r="BH226" s="327"/>
      <c r="BI226" s="327"/>
      <c r="BJ226" s="327"/>
      <c r="BK226" s="327"/>
      <c r="BL226" s="327"/>
      <c r="BM226" s="327"/>
      <c r="BN226" s="327"/>
    </row>
    <row r="227" spans="1:66" ht="15.75" customHeight="1">
      <c r="A227" s="327"/>
      <c r="B227" s="1231"/>
      <c r="C227" s="327"/>
      <c r="D227" s="327"/>
      <c r="E227" s="37"/>
      <c r="F227" s="37"/>
      <c r="G227" s="37"/>
      <c r="H227" s="47"/>
      <c r="I227" s="32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327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327"/>
      <c r="AK227" s="5"/>
      <c r="AL227" s="5"/>
      <c r="AM227" s="5"/>
      <c r="AN227" s="5"/>
      <c r="AO227" s="5"/>
      <c r="AP227" s="5"/>
      <c r="AQ227" s="5"/>
      <c r="AR227" s="5"/>
      <c r="AS227" s="5"/>
      <c r="AT227" s="327"/>
      <c r="AU227" s="327"/>
      <c r="AV227" s="327"/>
      <c r="AW227" s="327"/>
      <c r="AX227" s="327"/>
      <c r="AY227" s="327"/>
      <c r="AZ227" s="327"/>
      <c r="BA227" s="327"/>
      <c r="BB227" s="327"/>
      <c r="BC227" s="327"/>
      <c r="BD227" s="327"/>
      <c r="BE227" s="327"/>
      <c r="BF227" s="327"/>
      <c r="BG227" s="327"/>
      <c r="BH227" s="327"/>
      <c r="BI227" s="327"/>
      <c r="BJ227" s="327"/>
      <c r="BK227" s="327"/>
      <c r="BL227" s="327"/>
      <c r="BM227" s="327"/>
      <c r="BN227" s="327"/>
    </row>
    <row r="228" spans="1:66" ht="15.75" customHeight="1">
      <c r="A228" s="327"/>
      <c r="B228" s="1231"/>
      <c r="C228" s="327"/>
      <c r="D228" s="327"/>
      <c r="E228" s="37"/>
      <c r="F228" s="37"/>
      <c r="G228" s="37"/>
      <c r="H228" s="47"/>
      <c r="I228" s="32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327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327"/>
      <c r="AK228" s="5"/>
      <c r="AL228" s="5"/>
      <c r="AM228" s="5"/>
      <c r="AN228" s="5"/>
      <c r="AO228" s="5"/>
      <c r="AP228" s="5"/>
      <c r="AQ228" s="5"/>
      <c r="AR228" s="5"/>
      <c r="AS228" s="5"/>
      <c r="AT228" s="327"/>
      <c r="AU228" s="327"/>
      <c r="AV228" s="327"/>
      <c r="AW228" s="327"/>
      <c r="AX228" s="327"/>
      <c r="AY228" s="327"/>
      <c r="AZ228" s="327"/>
      <c r="BA228" s="327"/>
      <c r="BB228" s="327"/>
      <c r="BC228" s="327"/>
      <c r="BD228" s="327"/>
      <c r="BE228" s="327"/>
      <c r="BF228" s="327"/>
      <c r="BG228" s="327"/>
      <c r="BH228" s="327"/>
      <c r="BI228" s="327"/>
      <c r="BJ228" s="327"/>
      <c r="BK228" s="327"/>
      <c r="BL228" s="327"/>
      <c r="BM228" s="327"/>
      <c r="BN228" s="327"/>
    </row>
    <row r="229" spans="1:66" ht="15.75" customHeight="1">
      <c r="A229" s="327"/>
      <c r="B229" s="1231"/>
      <c r="C229" s="327"/>
      <c r="D229" s="327"/>
      <c r="E229" s="37"/>
      <c r="F229" s="37"/>
      <c r="G229" s="37"/>
      <c r="H229" s="47"/>
      <c r="I229" s="32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327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327"/>
      <c r="AK229" s="5"/>
      <c r="AL229" s="5"/>
      <c r="AM229" s="5"/>
      <c r="AN229" s="5"/>
      <c r="AO229" s="5"/>
      <c r="AP229" s="5"/>
      <c r="AQ229" s="5"/>
      <c r="AR229" s="5"/>
      <c r="AS229" s="5"/>
      <c r="AT229" s="327"/>
      <c r="AU229" s="327"/>
      <c r="AV229" s="327"/>
      <c r="AW229" s="327"/>
      <c r="AX229" s="327"/>
      <c r="AY229" s="327"/>
      <c r="AZ229" s="327"/>
      <c r="BA229" s="327"/>
      <c r="BB229" s="327"/>
      <c r="BC229" s="327"/>
      <c r="BD229" s="327"/>
      <c r="BE229" s="327"/>
      <c r="BF229" s="327"/>
      <c r="BG229" s="327"/>
      <c r="BH229" s="327"/>
      <c r="BI229" s="327"/>
      <c r="BJ229" s="327"/>
      <c r="BK229" s="327"/>
      <c r="BL229" s="327"/>
      <c r="BM229" s="327"/>
      <c r="BN229" s="327"/>
    </row>
    <row r="230" spans="1:66" ht="15.75" customHeight="1">
      <c r="A230" s="327"/>
      <c r="B230" s="1231"/>
      <c r="C230" s="327"/>
      <c r="D230" s="327"/>
      <c r="E230" s="37"/>
      <c r="F230" s="37"/>
      <c r="G230" s="37"/>
      <c r="H230" s="47"/>
      <c r="I230" s="32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327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327"/>
      <c r="AK230" s="5"/>
      <c r="AL230" s="5"/>
      <c r="AM230" s="5"/>
      <c r="AN230" s="5"/>
      <c r="AO230" s="5"/>
      <c r="AP230" s="5"/>
      <c r="AQ230" s="5"/>
      <c r="AR230" s="5"/>
      <c r="AS230" s="5"/>
      <c r="AT230" s="327"/>
      <c r="AU230" s="327"/>
      <c r="AV230" s="327"/>
      <c r="AW230" s="327"/>
      <c r="AX230" s="327"/>
      <c r="AY230" s="327"/>
      <c r="AZ230" s="327"/>
      <c r="BA230" s="327"/>
      <c r="BB230" s="327"/>
      <c r="BC230" s="327"/>
      <c r="BD230" s="327"/>
      <c r="BE230" s="327"/>
      <c r="BF230" s="327"/>
      <c r="BG230" s="327"/>
      <c r="BH230" s="327"/>
      <c r="BI230" s="327"/>
      <c r="BJ230" s="327"/>
      <c r="BK230" s="327"/>
      <c r="BL230" s="327"/>
      <c r="BM230" s="327"/>
      <c r="BN230" s="327"/>
    </row>
    <row r="231" spans="1:66" ht="15.75" customHeight="1">
      <c r="A231" s="327"/>
      <c r="B231" s="1231"/>
      <c r="C231" s="327"/>
      <c r="D231" s="327"/>
      <c r="E231" s="37"/>
      <c r="F231" s="37"/>
      <c r="G231" s="37"/>
      <c r="H231" s="47"/>
      <c r="I231" s="32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327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327"/>
      <c r="AK231" s="5"/>
      <c r="AL231" s="5"/>
      <c r="AM231" s="5"/>
      <c r="AN231" s="5"/>
      <c r="AO231" s="5"/>
      <c r="AP231" s="5"/>
      <c r="AQ231" s="5"/>
      <c r="AR231" s="5"/>
      <c r="AS231" s="5"/>
      <c r="AT231" s="327"/>
      <c r="AU231" s="327"/>
      <c r="AV231" s="327"/>
      <c r="AW231" s="327"/>
      <c r="AX231" s="327"/>
      <c r="AY231" s="327"/>
      <c r="AZ231" s="327"/>
      <c r="BA231" s="327"/>
      <c r="BB231" s="327"/>
      <c r="BC231" s="327"/>
      <c r="BD231" s="327"/>
      <c r="BE231" s="327"/>
      <c r="BF231" s="327"/>
      <c r="BG231" s="327"/>
      <c r="BH231" s="327"/>
      <c r="BI231" s="327"/>
      <c r="BJ231" s="327"/>
      <c r="BK231" s="327"/>
      <c r="BL231" s="327"/>
      <c r="BM231" s="327"/>
      <c r="BN231" s="327"/>
    </row>
    <row r="232" spans="1:66" ht="15.75" customHeight="1">
      <c r="A232" s="327"/>
      <c r="B232" s="1231"/>
      <c r="C232" s="327"/>
      <c r="D232" s="327"/>
      <c r="E232" s="37"/>
      <c r="F232" s="37"/>
      <c r="G232" s="37"/>
      <c r="H232" s="47"/>
      <c r="I232" s="32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327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327"/>
      <c r="AK232" s="5"/>
      <c r="AL232" s="5"/>
      <c r="AM232" s="5"/>
      <c r="AN232" s="5"/>
      <c r="AO232" s="5"/>
      <c r="AP232" s="5"/>
      <c r="AQ232" s="5"/>
      <c r="AR232" s="5"/>
      <c r="AS232" s="5"/>
      <c r="AT232" s="327"/>
      <c r="AU232" s="327"/>
      <c r="AV232" s="327"/>
      <c r="AW232" s="327"/>
      <c r="AX232" s="327"/>
      <c r="AY232" s="327"/>
      <c r="AZ232" s="327"/>
      <c r="BA232" s="327"/>
      <c r="BB232" s="327"/>
      <c r="BC232" s="327"/>
      <c r="BD232" s="327"/>
      <c r="BE232" s="327"/>
      <c r="BF232" s="327"/>
      <c r="BG232" s="327"/>
      <c r="BH232" s="327"/>
      <c r="BI232" s="327"/>
      <c r="BJ232" s="327"/>
      <c r="BK232" s="327"/>
      <c r="BL232" s="327"/>
      <c r="BM232" s="327"/>
      <c r="BN232" s="327"/>
    </row>
    <row r="233" spans="1:66" ht="15.75" customHeight="1">
      <c r="A233" s="327"/>
      <c r="B233" s="1231"/>
      <c r="C233" s="327"/>
      <c r="D233" s="327"/>
      <c r="E233" s="37"/>
      <c r="F233" s="37"/>
      <c r="G233" s="37"/>
      <c r="H233" s="47"/>
      <c r="I233" s="32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327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327"/>
      <c r="AK233" s="5"/>
      <c r="AL233" s="5"/>
      <c r="AM233" s="5"/>
      <c r="AN233" s="5"/>
      <c r="AO233" s="5"/>
      <c r="AP233" s="5"/>
      <c r="AQ233" s="5"/>
      <c r="AR233" s="5"/>
      <c r="AS233" s="5"/>
      <c r="AT233" s="327"/>
      <c r="AU233" s="327"/>
      <c r="AV233" s="327"/>
      <c r="AW233" s="327"/>
      <c r="AX233" s="327"/>
      <c r="AY233" s="327"/>
      <c r="AZ233" s="327"/>
      <c r="BA233" s="327"/>
      <c r="BB233" s="327"/>
      <c r="BC233" s="327"/>
      <c r="BD233" s="327"/>
      <c r="BE233" s="327"/>
      <c r="BF233" s="327"/>
      <c r="BG233" s="327"/>
      <c r="BH233" s="327"/>
      <c r="BI233" s="327"/>
      <c r="BJ233" s="327"/>
      <c r="BK233" s="327"/>
      <c r="BL233" s="327"/>
      <c r="BM233" s="327"/>
      <c r="BN233" s="327"/>
    </row>
    <row r="234" spans="1:66" ht="15.75" customHeight="1">
      <c r="A234" s="327"/>
      <c r="B234" s="1231"/>
      <c r="C234" s="327"/>
      <c r="D234" s="327"/>
      <c r="E234" s="37"/>
      <c r="F234" s="37"/>
      <c r="G234" s="37"/>
      <c r="H234" s="47"/>
      <c r="I234" s="32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327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327"/>
      <c r="AK234" s="5"/>
      <c r="AL234" s="5"/>
      <c r="AM234" s="5"/>
      <c r="AN234" s="5"/>
      <c r="AO234" s="5"/>
      <c r="AP234" s="5"/>
      <c r="AQ234" s="5"/>
      <c r="AR234" s="5"/>
      <c r="AS234" s="5"/>
      <c r="AT234" s="327"/>
      <c r="AU234" s="327"/>
      <c r="AV234" s="327"/>
      <c r="AW234" s="327"/>
      <c r="AX234" s="327"/>
      <c r="AY234" s="327"/>
      <c r="AZ234" s="327"/>
      <c r="BA234" s="327"/>
      <c r="BB234" s="327"/>
      <c r="BC234" s="327"/>
      <c r="BD234" s="327"/>
      <c r="BE234" s="327"/>
      <c r="BF234" s="327"/>
      <c r="BG234" s="327"/>
      <c r="BH234" s="327"/>
      <c r="BI234" s="327"/>
      <c r="BJ234" s="327"/>
      <c r="BK234" s="327"/>
      <c r="BL234" s="327"/>
      <c r="BM234" s="327"/>
      <c r="BN234" s="327"/>
    </row>
    <row r="235" spans="1:66" ht="15.75" customHeight="1">
      <c r="A235" s="327"/>
      <c r="B235" s="1231"/>
      <c r="C235" s="327"/>
      <c r="D235" s="327"/>
      <c r="E235" s="37"/>
      <c r="F235" s="37"/>
      <c r="G235" s="37"/>
      <c r="H235" s="47"/>
      <c r="I235" s="32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327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327"/>
      <c r="AK235" s="5"/>
      <c r="AL235" s="5"/>
      <c r="AM235" s="5"/>
      <c r="AN235" s="5"/>
      <c r="AO235" s="5"/>
      <c r="AP235" s="5"/>
      <c r="AQ235" s="5"/>
      <c r="AR235" s="5"/>
      <c r="AS235" s="5"/>
      <c r="AT235" s="327"/>
      <c r="AU235" s="327"/>
      <c r="AV235" s="327"/>
      <c r="AW235" s="327"/>
      <c r="AX235" s="327"/>
      <c r="AY235" s="327"/>
      <c r="AZ235" s="327"/>
      <c r="BA235" s="327"/>
      <c r="BB235" s="327"/>
      <c r="BC235" s="327"/>
      <c r="BD235" s="327"/>
      <c r="BE235" s="327"/>
      <c r="BF235" s="327"/>
      <c r="BG235" s="327"/>
      <c r="BH235" s="327"/>
      <c r="BI235" s="327"/>
      <c r="BJ235" s="327"/>
      <c r="BK235" s="327"/>
      <c r="BL235" s="327"/>
      <c r="BM235" s="327"/>
      <c r="BN235" s="327"/>
    </row>
    <row r="236" spans="1:66" ht="15.75" customHeight="1">
      <c r="A236" s="327"/>
      <c r="B236" s="1231"/>
      <c r="C236" s="327"/>
      <c r="D236" s="327"/>
      <c r="E236" s="37"/>
      <c r="F236" s="37"/>
      <c r="G236" s="37"/>
      <c r="H236" s="47"/>
      <c r="I236" s="32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327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327"/>
      <c r="AK236" s="5"/>
      <c r="AL236" s="5"/>
      <c r="AM236" s="5"/>
      <c r="AN236" s="5"/>
      <c r="AO236" s="5"/>
      <c r="AP236" s="5"/>
      <c r="AQ236" s="5"/>
      <c r="AR236" s="5"/>
      <c r="AS236" s="5"/>
      <c r="AT236" s="327"/>
      <c r="AU236" s="327"/>
      <c r="AV236" s="327"/>
      <c r="AW236" s="327"/>
      <c r="AX236" s="327"/>
      <c r="AY236" s="327"/>
      <c r="AZ236" s="327"/>
      <c r="BA236" s="327"/>
      <c r="BB236" s="327"/>
      <c r="BC236" s="327"/>
      <c r="BD236" s="327"/>
      <c r="BE236" s="327"/>
      <c r="BF236" s="327"/>
      <c r="BG236" s="327"/>
      <c r="BH236" s="327"/>
      <c r="BI236" s="327"/>
      <c r="BJ236" s="327"/>
      <c r="BK236" s="327"/>
      <c r="BL236" s="327"/>
      <c r="BM236" s="327"/>
      <c r="BN236" s="327"/>
    </row>
    <row r="237" spans="1:66" ht="15.75" customHeight="1">
      <c r="A237" s="327"/>
      <c r="B237" s="1231"/>
      <c r="C237" s="327"/>
      <c r="D237" s="327"/>
      <c r="E237" s="37"/>
      <c r="F237" s="37"/>
      <c r="G237" s="37"/>
      <c r="H237" s="47"/>
      <c r="I237" s="32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327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327"/>
      <c r="AK237" s="5"/>
      <c r="AL237" s="5"/>
      <c r="AM237" s="5"/>
      <c r="AN237" s="5"/>
      <c r="AO237" s="5"/>
      <c r="AP237" s="5"/>
      <c r="AQ237" s="5"/>
      <c r="AR237" s="5"/>
      <c r="AS237" s="5"/>
      <c r="AT237" s="327"/>
      <c r="AU237" s="327"/>
      <c r="AV237" s="327"/>
      <c r="AW237" s="327"/>
      <c r="AX237" s="327"/>
      <c r="AY237" s="327"/>
      <c r="AZ237" s="327"/>
      <c r="BA237" s="327"/>
      <c r="BB237" s="327"/>
      <c r="BC237" s="327"/>
      <c r="BD237" s="327"/>
      <c r="BE237" s="327"/>
      <c r="BF237" s="327"/>
      <c r="BG237" s="327"/>
      <c r="BH237" s="327"/>
      <c r="BI237" s="327"/>
      <c r="BJ237" s="327"/>
      <c r="BK237" s="327"/>
      <c r="BL237" s="327"/>
      <c r="BM237" s="327"/>
      <c r="BN237" s="327"/>
    </row>
    <row r="238" spans="1:66" ht="15.75" customHeight="1">
      <c r="A238" s="327"/>
      <c r="B238" s="1231"/>
      <c r="C238" s="327"/>
      <c r="D238" s="327"/>
      <c r="E238" s="37"/>
      <c r="F238" s="37"/>
      <c r="G238" s="37"/>
      <c r="H238" s="47"/>
      <c r="I238" s="32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327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327"/>
      <c r="AK238" s="5"/>
      <c r="AL238" s="5"/>
      <c r="AM238" s="5"/>
      <c r="AN238" s="5"/>
      <c r="AO238" s="5"/>
      <c r="AP238" s="5"/>
      <c r="AQ238" s="5"/>
      <c r="AR238" s="5"/>
      <c r="AS238" s="5"/>
      <c r="AT238" s="327"/>
      <c r="AU238" s="327"/>
      <c r="AV238" s="327"/>
      <c r="AW238" s="327"/>
      <c r="AX238" s="327"/>
      <c r="AY238" s="327"/>
      <c r="AZ238" s="327"/>
      <c r="BA238" s="327"/>
      <c r="BB238" s="327"/>
      <c r="BC238" s="327"/>
      <c r="BD238" s="327"/>
      <c r="BE238" s="327"/>
      <c r="BF238" s="327"/>
      <c r="BG238" s="327"/>
      <c r="BH238" s="327"/>
      <c r="BI238" s="327"/>
      <c r="BJ238" s="327"/>
      <c r="BK238" s="327"/>
      <c r="BL238" s="327"/>
      <c r="BM238" s="327"/>
      <c r="BN238" s="327"/>
    </row>
    <row r="239" spans="1:66" ht="15.75" customHeight="1">
      <c r="A239" s="327"/>
      <c r="B239" s="1231"/>
      <c r="C239" s="327"/>
      <c r="D239" s="327"/>
      <c r="E239" s="37"/>
      <c r="F239" s="37"/>
      <c r="G239" s="37"/>
      <c r="H239" s="47"/>
      <c r="I239" s="32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327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327"/>
      <c r="AK239" s="5"/>
      <c r="AL239" s="5"/>
      <c r="AM239" s="5"/>
      <c r="AN239" s="5"/>
      <c r="AO239" s="5"/>
      <c r="AP239" s="5"/>
      <c r="AQ239" s="5"/>
      <c r="AR239" s="5"/>
      <c r="AS239" s="5"/>
      <c r="AT239" s="327"/>
      <c r="AU239" s="327"/>
      <c r="AV239" s="327"/>
      <c r="AW239" s="327"/>
      <c r="AX239" s="327"/>
      <c r="AY239" s="327"/>
      <c r="AZ239" s="327"/>
      <c r="BA239" s="327"/>
      <c r="BB239" s="327"/>
      <c r="BC239" s="327"/>
      <c r="BD239" s="327"/>
      <c r="BE239" s="327"/>
      <c r="BF239" s="327"/>
      <c r="BG239" s="327"/>
      <c r="BH239" s="327"/>
      <c r="BI239" s="327"/>
      <c r="BJ239" s="327"/>
      <c r="BK239" s="327"/>
      <c r="BL239" s="327"/>
      <c r="BM239" s="327"/>
      <c r="BN239" s="327"/>
    </row>
    <row r="240" spans="1:66" ht="15.75" customHeight="1">
      <c r="A240" s="327"/>
      <c r="B240" s="1231"/>
      <c r="C240" s="327"/>
      <c r="D240" s="327"/>
      <c r="E240" s="37"/>
      <c r="F240" s="37"/>
      <c r="G240" s="37"/>
      <c r="H240" s="47"/>
      <c r="I240" s="32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327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327"/>
      <c r="AK240" s="5"/>
      <c r="AL240" s="5"/>
      <c r="AM240" s="5"/>
      <c r="AN240" s="5"/>
      <c r="AO240" s="5"/>
      <c r="AP240" s="5"/>
      <c r="AQ240" s="5"/>
      <c r="AR240" s="5"/>
      <c r="AS240" s="5"/>
      <c r="AT240" s="327"/>
      <c r="AU240" s="327"/>
      <c r="AV240" s="327"/>
      <c r="AW240" s="327"/>
      <c r="AX240" s="327"/>
      <c r="AY240" s="327"/>
      <c r="AZ240" s="327"/>
      <c r="BA240" s="327"/>
      <c r="BB240" s="327"/>
      <c r="BC240" s="327"/>
      <c r="BD240" s="327"/>
      <c r="BE240" s="327"/>
      <c r="BF240" s="327"/>
      <c r="BG240" s="327"/>
      <c r="BH240" s="327"/>
      <c r="BI240" s="327"/>
      <c r="BJ240" s="327"/>
      <c r="BK240" s="327"/>
      <c r="BL240" s="327"/>
      <c r="BM240" s="327"/>
      <c r="BN240" s="327"/>
    </row>
    <row r="241" spans="1:66" ht="15.75" customHeight="1">
      <c r="A241" s="327"/>
      <c r="B241" s="1231"/>
      <c r="C241" s="327"/>
      <c r="D241" s="327"/>
      <c r="E241" s="37"/>
      <c r="F241" s="37"/>
      <c r="G241" s="37"/>
      <c r="H241" s="47"/>
      <c r="I241" s="32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327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327"/>
      <c r="AK241" s="5"/>
      <c r="AL241" s="5"/>
      <c r="AM241" s="5"/>
      <c r="AN241" s="5"/>
      <c r="AO241" s="5"/>
      <c r="AP241" s="5"/>
      <c r="AQ241" s="5"/>
      <c r="AR241" s="5"/>
      <c r="AS241" s="5"/>
      <c r="AT241" s="327"/>
      <c r="AU241" s="327"/>
      <c r="AV241" s="327"/>
      <c r="AW241" s="327"/>
      <c r="AX241" s="327"/>
      <c r="AY241" s="327"/>
      <c r="AZ241" s="327"/>
      <c r="BA241" s="327"/>
      <c r="BB241" s="327"/>
      <c r="BC241" s="327"/>
      <c r="BD241" s="327"/>
      <c r="BE241" s="327"/>
      <c r="BF241" s="327"/>
      <c r="BG241" s="327"/>
      <c r="BH241" s="327"/>
      <c r="BI241" s="327"/>
      <c r="BJ241" s="327"/>
      <c r="BK241" s="327"/>
      <c r="BL241" s="327"/>
      <c r="BM241" s="327"/>
      <c r="BN241" s="327"/>
    </row>
    <row r="242" spans="1:66" ht="15.75" customHeight="1">
      <c r="A242" s="327"/>
      <c r="B242" s="1231"/>
      <c r="C242" s="327"/>
      <c r="D242" s="327"/>
      <c r="E242" s="37"/>
      <c r="F242" s="37"/>
      <c r="G242" s="37"/>
      <c r="H242" s="47"/>
      <c r="I242" s="32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327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327"/>
      <c r="AK242" s="5"/>
      <c r="AL242" s="5"/>
      <c r="AM242" s="5"/>
      <c r="AN242" s="5"/>
      <c r="AO242" s="5"/>
      <c r="AP242" s="5"/>
      <c r="AQ242" s="5"/>
      <c r="AR242" s="5"/>
      <c r="AS242" s="5"/>
      <c r="AT242" s="327"/>
      <c r="AU242" s="327"/>
      <c r="AV242" s="327"/>
      <c r="AW242" s="327"/>
      <c r="AX242" s="327"/>
      <c r="AY242" s="327"/>
      <c r="AZ242" s="327"/>
      <c r="BA242" s="327"/>
      <c r="BB242" s="327"/>
      <c r="BC242" s="327"/>
      <c r="BD242" s="327"/>
      <c r="BE242" s="327"/>
      <c r="BF242" s="327"/>
      <c r="BG242" s="327"/>
      <c r="BH242" s="327"/>
      <c r="BI242" s="327"/>
      <c r="BJ242" s="327"/>
      <c r="BK242" s="327"/>
      <c r="BL242" s="327"/>
      <c r="BM242" s="327"/>
      <c r="BN242" s="327"/>
    </row>
    <row r="243" spans="1:66" ht="15.75" customHeight="1">
      <c r="A243" s="327"/>
      <c r="B243" s="1231"/>
      <c r="C243" s="327"/>
      <c r="D243" s="327"/>
      <c r="E243" s="37"/>
      <c r="F243" s="37"/>
      <c r="G243" s="37"/>
      <c r="H243" s="47"/>
      <c r="I243" s="32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327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327"/>
      <c r="AK243" s="5"/>
      <c r="AL243" s="5"/>
      <c r="AM243" s="5"/>
      <c r="AN243" s="5"/>
      <c r="AO243" s="5"/>
      <c r="AP243" s="5"/>
      <c r="AQ243" s="5"/>
      <c r="AR243" s="5"/>
      <c r="AS243" s="5"/>
      <c r="AT243" s="327"/>
      <c r="AU243" s="327"/>
      <c r="AV243" s="327"/>
      <c r="AW243" s="327"/>
      <c r="AX243" s="327"/>
      <c r="AY243" s="327"/>
      <c r="AZ243" s="327"/>
      <c r="BA243" s="327"/>
      <c r="BB243" s="327"/>
      <c r="BC243" s="327"/>
      <c r="BD243" s="327"/>
      <c r="BE243" s="327"/>
      <c r="BF243" s="327"/>
      <c r="BG243" s="327"/>
      <c r="BH243" s="327"/>
      <c r="BI243" s="327"/>
      <c r="BJ243" s="327"/>
      <c r="BK243" s="327"/>
      <c r="BL243" s="327"/>
      <c r="BM243" s="327"/>
      <c r="BN243" s="327"/>
    </row>
    <row r="244" spans="1:66" ht="15.75" customHeight="1">
      <c r="A244" s="327"/>
      <c r="B244" s="1231"/>
      <c r="C244" s="327"/>
      <c r="D244" s="327"/>
      <c r="E244" s="37"/>
      <c r="F244" s="37"/>
      <c r="G244" s="37"/>
      <c r="H244" s="47"/>
      <c r="I244" s="32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327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327"/>
      <c r="AK244" s="5"/>
      <c r="AL244" s="5"/>
      <c r="AM244" s="5"/>
      <c r="AN244" s="5"/>
      <c r="AO244" s="5"/>
      <c r="AP244" s="5"/>
      <c r="AQ244" s="5"/>
      <c r="AR244" s="5"/>
      <c r="AS244" s="5"/>
      <c r="AT244" s="327"/>
      <c r="AU244" s="327"/>
      <c r="AV244" s="327"/>
      <c r="AW244" s="327"/>
      <c r="AX244" s="327"/>
      <c r="AY244" s="327"/>
      <c r="AZ244" s="327"/>
      <c r="BA244" s="327"/>
      <c r="BB244" s="327"/>
      <c r="BC244" s="327"/>
      <c r="BD244" s="327"/>
      <c r="BE244" s="327"/>
      <c r="BF244" s="327"/>
      <c r="BG244" s="327"/>
      <c r="BH244" s="327"/>
      <c r="BI244" s="327"/>
      <c r="BJ244" s="327"/>
      <c r="BK244" s="327"/>
      <c r="BL244" s="327"/>
      <c r="BM244" s="327"/>
      <c r="BN244" s="327"/>
    </row>
    <row r="245" spans="1:66" ht="15.75" customHeight="1">
      <c r="A245" s="327"/>
      <c r="B245" s="1231"/>
      <c r="C245" s="327"/>
      <c r="D245" s="327"/>
      <c r="E245" s="37"/>
      <c r="F245" s="37"/>
      <c r="G245" s="37"/>
      <c r="H245" s="47"/>
      <c r="I245" s="32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327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327"/>
      <c r="AK245" s="5"/>
      <c r="AL245" s="5"/>
      <c r="AM245" s="5"/>
      <c r="AN245" s="5"/>
      <c r="AO245" s="5"/>
      <c r="AP245" s="5"/>
      <c r="AQ245" s="5"/>
      <c r="AR245" s="5"/>
      <c r="AS245" s="5"/>
      <c r="AT245" s="327"/>
      <c r="AU245" s="327"/>
      <c r="AV245" s="327"/>
      <c r="AW245" s="327"/>
      <c r="AX245" s="327"/>
      <c r="AY245" s="327"/>
      <c r="AZ245" s="327"/>
      <c r="BA245" s="327"/>
      <c r="BB245" s="327"/>
      <c r="BC245" s="327"/>
      <c r="BD245" s="327"/>
      <c r="BE245" s="327"/>
      <c r="BF245" s="327"/>
      <c r="BG245" s="327"/>
      <c r="BH245" s="327"/>
      <c r="BI245" s="327"/>
      <c r="BJ245" s="327"/>
      <c r="BK245" s="327"/>
      <c r="BL245" s="327"/>
      <c r="BM245" s="327"/>
      <c r="BN245" s="327"/>
    </row>
    <row r="246" spans="1:66" ht="15.75" customHeight="1">
      <c r="A246" s="327"/>
      <c r="B246" s="1231"/>
      <c r="C246" s="327"/>
      <c r="D246" s="327"/>
      <c r="E246" s="37"/>
      <c r="F246" s="37"/>
      <c r="G246" s="37"/>
      <c r="H246" s="47"/>
      <c r="I246" s="32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327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327"/>
      <c r="AK246" s="5"/>
      <c r="AL246" s="5"/>
      <c r="AM246" s="5"/>
      <c r="AN246" s="5"/>
      <c r="AO246" s="5"/>
      <c r="AP246" s="5"/>
      <c r="AQ246" s="5"/>
      <c r="AR246" s="5"/>
      <c r="AS246" s="5"/>
      <c r="AT246" s="327"/>
      <c r="AU246" s="327"/>
      <c r="AV246" s="327"/>
      <c r="AW246" s="327"/>
      <c r="AX246" s="327"/>
      <c r="AY246" s="327"/>
      <c r="AZ246" s="327"/>
      <c r="BA246" s="327"/>
      <c r="BB246" s="327"/>
      <c r="BC246" s="327"/>
      <c r="BD246" s="327"/>
      <c r="BE246" s="327"/>
      <c r="BF246" s="327"/>
      <c r="BG246" s="327"/>
      <c r="BH246" s="327"/>
      <c r="BI246" s="327"/>
      <c r="BJ246" s="327"/>
      <c r="BK246" s="327"/>
      <c r="BL246" s="327"/>
      <c r="BM246" s="327"/>
      <c r="BN246" s="327"/>
    </row>
    <row r="247" spans="1:66" ht="15.75" customHeight="1">
      <c r="A247" s="327"/>
      <c r="B247" s="1231"/>
      <c r="C247" s="327"/>
      <c r="D247" s="327"/>
      <c r="E247" s="37"/>
      <c r="F247" s="37"/>
      <c r="G247" s="37"/>
      <c r="H247" s="47"/>
      <c r="I247" s="32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327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327"/>
      <c r="AK247" s="5"/>
      <c r="AL247" s="5"/>
      <c r="AM247" s="5"/>
      <c r="AN247" s="5"/>
      <c r="AO247" s="5"/>
      <c r="AP247" s="5"/>
      <c r="AQ247" s="5"/>
      <c r="AR247" s="5"/>
      <c r="AS247" s="5"/>
      <c r="AT247" s="327"/>
      <c r="AU247" s="327"/>
      <c r="AV247" s="327"/>
      <c r="AW247" s="327"/>
      <c r="AX247" s="327"/>
      <c r="AY247" s="327"/>
      <c r="AZ247" s="327"/>
      <c r="BA247" s="327"/>
      <c r="BB247" s="327"/>
      <c r="BC247" s="327"/>
      <c r="BD247" s="327"/>
      <c r="BE247" s="327"/>
      <c r="BF247" s="327"/>
      <c r="BG247" s="327"/>
      <c r="BH247" s="327"/>
      <c r="BI247" s="327"/>
      <c r="BJ247" s="327"/>
      <c r="BK247" s="327"/>
      <c r="BL247" s="327"/>
      <c r="BM247" s="327"/>
      <c r="BN247" s="327"/>
    </row>
    <row r="248" spans="1:66" ht="15.75" customHeight="1">
      <c r="A248" s="327"/>
      <c r="B248" s="1231"/>
      <c r="C248" s="327"/>
      <c r="D248" s="327"/>
      <c r="E248" s="37"/>
      <c r="F248" s="37"/>
      <c r="G248" s="37"/>
      <c r="H248" s="47"/>
      <c r="I248" s="32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327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327"/>
      <c r="AK248" s="5"/>
      <c r="AL248" s="5"/>
      <c r="AM248" s="5"/>
      <c r="AN248" s="5"/>
      <c r="AO248" s="5"/>
      <c r="AP248" s="5"/>
      <c r="AQ248" s="5"/>
      <c r="AR248" s="5"/>
      <c r="AS248" s="5"/>
      <c r="AT248" s="327"/>
      <c r="AU248" s="327"/>
      <c r="AV248" s="327"/>
      <c r="AW248" s="327"/>
      <c r="AX248" s="327"/>
      <c r="AY248" s="327"/>
      <c r="AZ248" s="327"/>
      <c r="BA248" s="327"/>
      <c r="BB248" s="327"/>
      <c r="BC248" s="327"/>
      <c r="BD248" s="327"/>
      <c r="BE248" s="327"/>
      <c r="BF248" s="327"/>
      <c r="BG248" s="327"/>
      <c r="BH248" s="327"/>
      <c r="BI248" s="327"/>
      <c r="BJ248" s="327"/>
      <c r="BK248" s="327"/>
      <c r="BL248" s="327"/>
      <c r="BM248" s="327"/>
      <c r="BN248" s="327"/>
    </row>
    <row r="249" spans="1:66" ht="15.75" customHeight="1">
      <c r="A249" s="327"/>
      <c r="B249" s="1231"/>
      <c r="C249" s="327"/>
      <c r="D249" s="327"/>
      <c r="E249" s="37"/>
      <c r="F249" s="37"/>
      <c r="G249" s="37"/>
      <c r="H249" s="47"/>
      <c r="I249" s="32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327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327"/>
      <c r="AK249" s="5"/>
      <c r="AL249" s="5"/>
      <c r="AM249" s="5"/>
      <c r="AN249" s="5"/>
      <c r="AO249" s="5"/>
      <c r="AP249" s="5"/>
      <c r="AQ249" s="5"/>
      <c r="AR249" s="5"/>
      <c r="AS249" s="5"/>
      <c r="AT249" s="327"/>
      <c r="AU249" s="327"/>
      <c r="AV249" s="327"/>
      <c r="AW249" s="327"/>
      <c r="AX249" s="327"/>
      <c r="AY249" s="327"/>
      <c r="AZ249" s="327"/>
      <c r="BA249" s="327"/>
      <c r="BB249" s="327"/>
      <c r="BC249" s="327"/>
      <c r="BD249" s="327"/>
      <c r="BE249" s="327"/>
      <c r="BF249" s="327"/>
      <c r="BG249" s="327"/>
      <c r="BH249" s="327"/>
      <c r="BI249" s="327"/>
      <c r="BJ249" s="327"/>
      <c r="BK249" s="327"/>
      <c r="BL249" s="327"/>
      <c r="BM249" s="327"/>
      <c r="BN249" s="327"/>
    </row>
    <row r="250" spans="1:66" ht="15.75" customHeight="1">
      <c r="A250" s="327"/>
      <c r="B250" s="1231"/>
      <c r="C250" s="327"/>
      <c r="D250" s="327"/>
      <c r="E250" s="37"/>
      <c r="F250" s="37"/>
      <c r="G250" s="37"/>
      <c r="H250" s="47"/>
      <c r="I250" s="32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327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327"/>
      <c r="AK250" s="5"/>
      <c r="AL250" s="5"/>
      <c r="AM250" s="5"/>
      <c r="AN250" s="5"/>
      <c r="AO250" s="5"/>
      <c r="AP250" s="5"/>
      <c r="AQ250" s="5"/>
      <c r="AR250" s="5"/>
      <c r="AS250" s="5"/>
      <c r="AT250" s="327"/>
      <c r="AU250" s="327"/>
      <c r="AV250" s="327"/>
      <c r="AW250" s="327"/>
      <c r="AX250" s="327"/>
      <c r="AY250" s="327"/>
      <c r="AZ250" s="327"/>
      <c r="BA250" s="327"/>
      <c r="BB250" s="327"/>
      <c r="BC250" s="327"/>
      <c r="BD250" s="327"/>
      <c r="BE250" s="327"/>
      <c r="BF250" s="327"/>
      <c r="BG250" s="327"/>
      <c r="BH250" s="327"/>
      <c r="BI250" s="327"/>
      <c r="BJ250" s="327"/>
      <c r="BK250" s="327"/>
      <c r="BL250" s="327"/>
      <c r="BM250" s="327"/>
      <c r="BN250" s="327"/>
    </row>
    <row r="251" spans="1:66" ht="15.75" customHeight="1">
      <c r="A251" s="327"/>
      <c r="B251" s="1231"/>
      <c r="C251" s="327"/>
      <c r="D251" s="327"/>
      <c r="E251" s="37"/>
      <c r="F251" s="37"/>
      <c r="G251" s="37"/>
      <c r="H251" s="47"/>
      <c r="I251" s="32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327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327"/>
      <c r="AK251" s="5"/>
      <c r="AL251" s="5"/>
      <c r="AM251" s="5"/>
      <c r="AN251" s="5"/>
      <c r="AO251" s="5"/>
      <c r="AP251" s="5"/>
      <c r="AQ251" s="5"/>
      <c r="AR251" s="5"/>
      <c r="AS251" s="5"/>
      <c r="AT251" s="327"/>
      <c r="AU251" s="327"/>
      <c r="AV251" s="327"/>
      <c r="AW251" s="327"/>
      <c r="AX251" s="327"/>
      <c r="AY251" s="327"/>
      <c r="AZ251" s="327"/>
      <c r="BA251" s="327"/>
      <c r="BB251" s="327"/>
      <c r="BC251" s="327"/>
      <c r="BD251" s="327"/>
      <c r="BE251" s="327"/>
      <c r="BF251" s="327"/>
      <c r="BG251" s="327"/>
      <c r="BH251" s="327"/>
      <c r="BI251" s="327"/>
      <c r="BJ251" s="327"/>
      <c r="BK251" s="327"/>
      <c r="BL251" s="327"/>
      <c r="BM251" s="327"/>
      <c r="BN251" s="327"/>
    </row>
    <row r="252" spans="1:66" ht="15.75" customHeight="1">
      <c r="A252" s="327"/>
      <c r="B252" s="1231"/>
      <c r="C252" s="327"/>
      <c r="D252" s="327"/>
      <c r="E252" s="37"/>
      <c r="F252" s="37"/>
      <c r="G252" s="37"/>
      <c r="H252" s="47"/>
      <c r="I252" s="32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327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327"/>
      <c r="AK252" s="5"/>
      <c r="AL252" s="5"/>
      <c r="AM252" s="5"/>
      <c r="AN252" s="5"/>
      <c r="AO252" s="5"/>
      <c r="AP252" s="5"/>
      <c r="AQ252" s="5"/>
      <c r="AR252" s="5"/>
      <c r="AS252" s="5"/>
      <c r="AT252" s="327"/>
      <c r="AU252" s="327"/>
      <c r="AV252" s="327"/>
      <c r="AW252" s="327"/>
      <c r="AX252" s="327"/>
      <c r="AY252" s="327"/>
      <c r="AZ252" s="327"/>
      <c r="BA252" s="327"/>
      <c r="BB252" s="327"/>
      <c r="BC252" s="327"/>
      <c r="BD252" s="327"/>
      <c r="BE252" s="327"/>
      <c r="BF252" s="327"/>
      <c r="BG252" s="327"/>
      <c r="BH252" s="327"/>
      <c r="BI252" s="327"/>
      <c r="BJ252" s="327"/>
      <c r="BK252" s="327"/>
      <c r="BL252" s="327"/>
      <c r="BM252" s="327"/>
      <c r="BN252" s="327"/>
    </row>
    <row r="253" spans="1:66" ht="15.75" customHeight="1">
      <c r="A253" s="327"/>
      <c r="B253" s="1231"/>
      <c r="C253" s="327"/>
      <c r="D253" s="327"/>
      <c r="E253" s="37"/>
      <c r="F253" s="37"/>
      <c r="G253" s="37"/>
      <c r="H253" s="47"/>
      <c r="I253" s="32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327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327"/>
      <c r="AK253" s="5"/>
      <c r="AL253" s="5"/>
      <c r="AM253" s="5"/>
      <c r="AN253" s="5"/>
      <c r="AO253" s="5"/>
      <c r="AP253" s="5"/>
      <c r="AQ253" s="5"/>
      <c r="AR253" s="5"/>
      <c r="AS253" s="5"/>
      <c r="AT253" s="327"/>
      <c r="AU253" s="327"/>
      <c r="AV253" s="327"/>
      <c r="AW253" s="327"/>
      <c r="AX253" s="327"/>
      <c r="AY253" s="327"/>
      <c r="AZ253" s="327"/>
      <c r="BA253" s="327"/>
      <c r="BB253" s="327"/>
      <c r="BC253" s="327"/>
      <c r="BD253" s="327"/>
      <c r="BE253" s="327"/>
      <c r="BF253" s="327"/>
      <c r="BG253" s="327"/>
      <c r="BH253" s="327"/>
      <c r="BI253" s="327"/>
      <c r="BJ253" s="327"/>
      <c r="BK253" s="327"/>
      <c r="BL253" s="327"/>
      <c r="BM253" s="327"/>
      <c r="BN253" s="327"/>
    </row>
    <row r="254" spans="1:66" ht="15.75" customHeight="1">
      <c r="A254" s="327"/>
      <c r="B254" s="1231"/>
      <c r="C254" s="327"/>
      <c r="D254" s="327"/>
      <c r="E254" s="37"/>
      <c r="F254" s="37"/>
      <c r="G254" s="37"/>
      <c r="H254" s="47"/>
      <c r="I254" s="32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327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327"/>
      <c r="AK254" s="5"/>
      <c r="AL254" s="5"/>
      <c r="AM254" s="5"/>
      <c r="AN254" s="5"/>
      <c r="AO254" s="5"/>
      <c r="AP254" s="5"/>
      <c r="AQ254" s="5"/>
      <c r="AR254" s="5"/>
      <c r="AS254" s="5"/>
      <c r="AT254" s="327"/>
      <c r="AU254" s="327"/>
      <c r="AV254" s="327"/>
      <c r="AW254" s="327"/>
      <c r="AX254" s="327"/>
      <c r="AY254" s="327"/>
      <c r="AZ254" s="327"/>
      <c r="BA254" s="327"/>
      <c r="BB254" s="327"/>
      <c r="BC254" s="327"/>
      <c r="BD254" s="327"/>
      <c r="BE254" s="327"/>
      <c r="BF254" s="327"/>
      <c r="BG254" s="327"/>
      <c r="BH254" s="327"/>
      <c r="BI254" s="327"/>
      <c r="BJ254" s="327"/>
      <c r="BK254" s="327"/>
      <c r="BL254" s="327"/>
      <c r="BM254" s="327"/>
      <c r="BN254" s="327"/>
    </row>
    <row r="255" spans="1:66" ht="15.75" customHeight="1">
      <c r="A255" s="327"/>
      <c r="B255" s="1231"/>
      <c r="C255" s="327"/>
      <c r="D255" s="327"/>
      <c r="E255" s="37"/>
      <c r="F255" s="37"/>
      <c r="G255" s="37"/>
      <c r="H255" s="47"/>
      <c r="I255" s="32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327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327"/>
      <c r="AK255" s="5"/>
      <c r="AL255" s="5"/>
      <c r="AM255" s="5"/>
      <c r="AN255" s="5"/>
      <c r="AO255" s="5"/>
      <c r="AP255" s="5"/>
      <c r="AQ255" s="5"/>
      <c r="AR255" s="5"/>
      <c r="AS255" s="5"/>
      <c r="AT255" s="327"/>
      <c r="AU255" s="327"/>
      <c r="AV255" s="327"/>
      <c r="AW255" s="327"/>
      <c r="AX255" s="327"/>
      <c r="AY255" s="327"/>
      <c r="AZ255" s="327"/>
      <c r="BA255" s="327"/>
      <c r="BB255" s="327"/>
      <c r="BC255" s="327"/>
      <c r="BD255" s="327"/>
      <c r="BE255" s="327"/>
      <c r="BF255" s="327"/>
      <c r="BG255" s="327"/>
      <c r="BH255" s="327"/>
      <c r="BI255" s="327"/>
      <c r="BJ255" s="327"/>
      <c r="BK255" s="327"/>
      <c r="BL255" s="327"/>
      <c r="BM255" s="327"/>
      <c r="BN255" s="327"/>
    </row>
    <row r="256" spans="1:66" ht="15.75" customHeight="1">
      <c r="A256" s="327"/>
      <c r="B256" s="1231"/>
      <c r="C256" s="327"/>
      <c r="D256" s="327"/>
      <c r="E256" s="37"/>
      <c r="F256" s="37"/>
      <c r="G256" s="37"/>
      <c r="H256" s="47"/>
      <c r="I256" s="32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327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327"/>
      <c r="AK256" s="5"/>
      <c r="AL256" s="5"/>
      <c r="AM256" s="5"/>
      <c r="AN256" s="5"/>
      <c r="AO256" s="5"/>
      <c r="AP256" s="5"/>
      <c r="AQ256" s="5"/>
      <c r="AR256" s="5"/>
      <c r="AS256" s="5"/>
      <c r="AT256" s="327"/>
      <c r="AU256" s="327"/>
      <c r="AV256" s="327"/>
      <c r="AW256" s="327"/>
      <c r="AX256" s="327"/>
      <c r="AY256" s="327"/>
      <c r="AZ256" s="327"/>
      <c r="BA256" s="327"/>
      <c r="BB256" s="327"/>
      <c r="BC256" s="327"/>
      <c r="BD256" s="327"/>
      <c r="BE256" s="327"/>
      <c r="BF256" s="327"/>
      <c r="BG256" s="327"/>
      <c r="BH256" s="327"/>
      <c r="BI256" s="327"/>
      <c r="BJ256" s="327"/>
      <c r="BK256" s="327"/>
      <c r="BL256" s="327"/>
      <c r="BM256" s="327"/>
      <c r="BN256" s="327"/>
    </row>
    <row r="257" spans="1:66" ht="15.75" customHeight="1">
      <c r="A257" s="327"/>
      <c r="B257" s="1231"/>
      <c r="C257" s="327"/>
      <c r="D257" s="327"/>
      <c r="E257" s="37"/>
      <c r="F257" s="37"/>
      <c r="G257" s="37"/>
      <c r="H257" s="47"/>
      <c r="I257" s="32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327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327"/>
      <c r="AK257" s="5"/>
      <c r="AL257" s="5"/>
      <c r="AM257" s="5"/>
      <c r="AN257" s="5"/>
      <c r="AO257" s="5"/>
      <c r="AP257" s="5"/>
      <c r="AQ257" s="5"/>
      <c r="AR257" s="5"/>
      <c r="AS257" s="5"/>
      <c r="AT257" s="327"/>
      <c r="AU257" s="327"/>
      <c r="AV257" s="327"/>
      <c r="AW257" s="327"/>
      <c r="AX257" s="327"/>
      <c r="AY257" s="327"/>
      <c r="AZ257" s="327"/>
      <c r="BA257" s="327"/>
      <c r="BB257" s="327"/>
      <c r="BC257" s="327"/>
      <c r="BD257" s="327"/>
      <c r="BE257" s="327"/>
      <c r="BF257" s="327"/>
      <c r="BG257" s="327"/>
      <c r="BH257" s="327"/>
      <c r="BI257" s="327"/>
      <c r="BJ257" s="327"/>
      <c r="BK257" s="327"/>
      <c r="BL257" s="327"/>
      <c r="BM257" s="327"/>
      <c r="BN257" s="327"/>
    </row>
    <row r="258" spans="1:66" ht="15.75" customHeight="1">
      <c r="A258" s="327"/>
      <c r="B258" s="1231"/>
      <c r="C258" s="327"/>
      <c r="D258" s="327"/>
      <c r="E258" s="37"/>
      <c r="F258" s="37"/>
      <c r="G258" s="37"/>
      <c r="H258" s="47"/>
      <c r="I258" s="32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327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327"/>
      <c r="AK258" s="5"/>
      <c r="AL258" s="5"/>
      <c r="AM258" s="5"/>
      <c r="AN258" s="5"/>
      <c r="AO258" s="5"/>
      <c r="AP258" s="5"/>
      <c r="AQ258" s="5"/>
      <c r="AR258" s="5"/>
      <c r="AS258" s="5"/>
      <c r="AT258" s="327"/>
      <c r="AU258" s="327"/>
      <c r="AV258" s="327"/>
      <c r="AW258" s="327"/>
      <c r="AX258" s="327"/>
      <c r="AY258" s="327"/>
      <c r="AZ258" s="327"/>
      <c r="BA258" s="327"/>
      <c r="BB258" s="327"/>
      <c r="BC258" s="327"/>
      <c r="BD258" s="327"/>
      <c r="BE258" s="327"/>
      <c r="BF258" s="327"/>
      <c r="BG258" s="327"/>
      <c r="BH258" s="327"/>
      <c r="BI258" s="327"/>
      <c r="BJ258" s="327"/>
      <c r="BK258" s="327"/>
      <c r="BL258" s="327"/>
      <c r="BM258" s="327"/>
      <c r="BN258" s="327"/>
    </row>
    <row r="259" spans="1:66" ht="15.75" customHeight="1">
      <c r="A259" s="327"/>
      <c r="B259" s="1231"/>
      <c r="C259" s="327"/>
      <c r="D259" s="327"/>
      <c r="E259" s="37"/>
      <c r="F259" s="37"/>
      <c r="G259" s="37"/>
      <c r="H259" s="47"/>
      <c r="I259" s="32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327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327"/>
      <c r="AK259" s="5"/>
      <c r="AL259" s="5"/>
      <c r="AM259" s="5"/>
      <c r="AN259" s="5"/>
      <c r="AO259" s="5"/>
      <c r="AP259" s="5"/>
      <c r="AQ259" s="5"/>
      <c r="AR259" s="5"/>
      <c r="AS259" s="5"/>
      <c r="AT259" s="327"/>
      <c r="AU259" s="327"/>
      <c r="AV259" s="327"/>
      <c r="AW259" s="327"/>
      <c r="AX259" s="327"/>
      <c r="AY259" s="327"/>
      <c r="AZ259" s="327"/>
      <c r="BA259" s="327"/>
      <c r="BB259" s="327"/>
      <c r="BC259" s="327"/>
      <c r="BD259" s="327"/>
      <c r="BE259" s="327"/>
      <c r="BF259" s="327"/>
      <c r="BG259" s="327"/>
      <c r="BH259" s="327"/>
      <c r="BI259" s="327"/>
      <c r="BJ259" s="327"/>
      <c r="BK259" s="327"/>
      <c r="BL259" s="327"/>
      <c r="BM259" s="327"/>
      <c r="BN259" s="327"/>
    </row>
    <row r="260" spans="1:66" ht="15.75" customHeight="1">
      <c r="A260" s="327"/>
      <c r="B260" s="1231"/>
      <c r="C260" s="327"/>
      <c r="D260" s="327"/>
      <c r="E260" s="37"/>
      <c r="F260" s="37"/>
      <c r="G260" s="37"/>
      <c r="H260" s="47"/>
      <c r="I260" s="32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327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327"/>
      <c r="AK260" s="5"/>
      <c r="AL260" s="5"/>
      <c r="AM260" s="5"/>
      <c r="AN260" s="5"/>
      <c r="AO260" s="5"/>
      <c r="AP260" s="5"/>
      <c r="AQ260" s="5"/>
      <c r="AR260" s="5"/>
      <c r="AS260" s="5"/>
      <c r="AT260" s="327"/>
      <c r="AU260" s="327"/>
      <c r="AV260" s="327"/>
      <c r="AW260" s="327"/>
      <c r="AX260" s="327"/>
      <c r="AY260" s="327"/>
      <c r="AZ260" s="327"/>
      <c r="BA260" s="327"/>
      <c r="BB260" s="327"/>
      <c r="BC260" s="327"/>
      <c r="BD260" s="327"/>
      <c r="BE260" s="327"/>
      <c r="BF260" s="327"/>
      <c r="BG260" s="327"/>
      <c r="BH260" s="327"/>
      <c r="BI260" s="327"/>
      <c r="BJ260" s="327"/>
      <c r="BK260" s="327"/>
      <c r="BL260" s="327"/>
      <c r="BM260" s="327"/>
      <c r="BN260" s="327"/>
    </row>
    <row r="261" spans="1:66" ht="15.75" customHeight="1">
      <c r="A261" s="327"/>
      <c r="B261" s="1231"/>
      <c r="C261" s="327"/>
      <c r="D261" s="327"/>
      <c r="E261" s="37"/>
      <c r="F261" s="37"/>
      <c r="G261" s="37"/>
      <c r="H261" s="47"/>
      <c r="I261" s="32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327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327"/>
      <c r="AK261" s="5"/>
      <c r="AL261" s="5"/>
      <c r="AM261" s="5"/>
      <c r="AN261" s="5"/>
      <c r="AO261" s="5"/>
      <c r="AP261" s="5"/>
      <c r="AQ261" s="5"/>
      <c r="AR261" s="5"/>
      <c r="AS261" s="5"/>
      <c r="AT261" s="327"/>
      <c r="AU261" s="327"/>
      <c r="AV261" s="327"/>
      <c r="AW261" s="327"/>
      <c r="AX261" s="327"/>
      <c r="AY261" s="327"/>
      <c r="AZ261" s="327"/>
      <c r="BA261" s="327"/>
      <c r="BB261" s="327"/>
      <c r="BC261" s="327"/>
      <c r="BD261" s="327"/>
      <c r="BE261" s="327"/>
      <c r="BF261" s="327"/>
      <c r="BG261" s="327"/>
      <c r="BH261" s="327"/>
      <c r="BI261" s="327"/>
      <c r="BJ261" s="327"/>
      <c r="BK261" s="327"/>
      <c r="BL261" s="327"/>
      <c r="BM261" s="327"/>
      <c r="BN261" s="327"/>
    </row>
    <row r="262" spans="1:66" ht="15.75" customHeight="1">
      <c r="A262" s="327"/>
      <c r="B262" s="1231"/>
      <c r="C262" s="327"/>
      <c r="D262" s="327"/>
      <c r="E262" s="37"/>
      <c r="F262" s="37"/>
      <c r="G262" s="37"/>
      <c r="H262" s="47"/>
      <c r="I262" s="32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327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327"/>
      <c r="AK262" s="5"/>
      <c r="AL262" s="5"/>
      <c r="AM262" s="5"/>
      <c r="AN262" s="5"/>
      <c r="AO262" s="5"/>
      <c r="AP262" s="5"/>
      <c r="AQ262" s="5"/>
      <c r="AR262" s="5"/>
      <c r="AS262" s="5"/>
      <c r="AT262" s="327"/>
      <c r="AU262" s="327"/>
      <c r="AV262" s="327"/>
      <c r="AW262" s="327"/>
      <c r="AX262" s="327"/>
      <c r="AY262" s="327"/>
      <c r="AZ262" s="327"/>
      <c r="BA262" s="327"/>
      <c r="BB262" s="327"/>
      <c r="BC262" s="327"/>
      <c r="BD262" s="327"/>
      <c r="BE262" s="327"/>
      <c r="BF262" s="327"/>
      <c r="BG262" s="327"/>
      <c r="BH262" s="327"/>
      <c r="BI262" s="327"/>
      <c r="BJ262" s="327"/>
      <c r="BK262" s="327"/>
      <c r="BL262" s="327"/>
      <c r="BM262" s="327"/>
      <c r="BN262" s="327"/>
    </row>
    <row r="263" spans="1:66" ht="15.75" customHeight="1">
      <c r="A263" s="327"/>
      <c r="B263" s="1231"/>
      <c r="C263" s="327"/>
      <c r="D263" s="327"/>
      <c r="E263" s="37"/>
      <c r="F263" s="37"/>
      <c r="G263" s="37"/>
      <c r="H263" s="47"/>
      <c r="I263" s="32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327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327"/>
      <c r="AK263" s="5"/>
      <c r="AL263" s="5"/>
      <c r="AM263" s="5"/>
      <c r="AN263" s="5"/>
      <c r="AO263" s="5"/>
      <c r="AP263" s="5"/>
      <c r="AQ263" s="5"/>
      <c r="AR263" s="5"/>
      <c r="AS263" s="5"/>
      <c r="AT263" s="327"/>
      <c r="AU263" s="327"/>
      <c r="AV263" s="327"/>
      <c r="AW263" s="327"/>
      <c r="AX263" s="327"/>
      <c r="AY263" s="327"/>
      <c r="AZ263" s="327"/>
      <c r="BA263" s="327"/>
      <c r="BB263" s="327"/>
      <c r="BC263" s="327"/>
      <c r="BD263" s="327"/>
      <c r="BE263" s="327"/>
      <c r="BF263" s="327"/>
      <c r="BG263" s="327"/>
      <c r="BH263" s="327"/>
      <c r="BI263" s="327"/>
      <c r="BJ263" s="327"/>
      <c r="BK263" s="327"/>
      <c r="BL263" s="327"/>
      <c r="BM263" s="327"/>
      <c r="BN263" s="327"/>
    </row>
    <row r="264" spans="1:66" ht="15.75" customHeight="1">
      <c r="A264" s="327"/>
      <c r="B264" s="1231"/>
      <c r="C264" s="327"/>
      <c r="D264" s="327"/>
      <c r="E264" s="37"/>
      <c r="F264" s="37"/>
      <c r="G264" s="37"/>
      <c r="H264" s="47"/>
      <c r="I264" s="32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327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327"/>
      <c r="AK264" s="5"/>
      <c r="AL264" s="5"/>
      <c r="AM264" s="5"/>
      <c r="AN264" s="5"/>
      <c r="AO264" s="5"/>
      <c r="AP264" s="5"/>
      <c r="AQ264" s="5"/>
      <c r="AR264" s="5"/>
      <c r="AS264" s="5"/>
      <c r="AT264" s="327"/>
      <c r="AU264" s="327"/>
      <c r="AV264" s="327"/>
      <c r="AW264" s="327"/>
      <c r="AX264" s="327"/>
      <c r="AY264" s="327"/>
      <c r="AZ264" s="327"/>
      <c r="BA264" s="327"/>
      <c r="BB264" s="327"/>
      <c r="BC264" s="327"/>
      <c r="BD264" s="327"/>
      <c r="BE264" s="327"/>
      <c r="BF264" s="327"/>
      <c r="BG264" s="327"/>
      <c r="BH264" s="327"/>
      <c r="BI264" s="327"/>
      <c r="BJ264" s="327"/>
      <c r="BK264" s="327"/>
      <c r="BL264" s="327"/>
      <c r="BM264" s="327"/>
      <c r="BN264" s="327"/>
    </row>
    <row r="265" spans="1:66" ht="15.75" customHeight="1">
      <c r="A265" s="327"/>
      <c r="B265" s="1231"/>
      <c r="C265" s="327"/>
      <c r="D265" s="327"/>
      <c r="E265" s="37"/>
      <c r="F265" s="37"/>
      <c r="G265" s="37"/>
      <c r="H265" s="47"/>
      <c r="I265" s="32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327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327"/>
      <c r="AK265" s="5"/>
      <c r="AL265" s="5"/>
      <c r="AM265" s="5"/>
      <c r="AN265" s="5"/>
      <c r="AO265" s="5"/>
      <c r="AP265" s="5"/>
      <c r="AQ265" s="5"/>
      <c r="AR265" s="5"/>
      <c r="AS265" s="5"/>
      <c r="AT265" s="327"/>
      <c r="AU265" s="327"/>
      <c r="AV265" s="327"/>
      <c r="AW265" s="327"/>
      <c r="AX265" s="327"/>
      <c r="AY265" s="327"/>
      <c r="AZ265" s="327"/>
      <c r="BA265" s="327"/>
      <c r="BB265" s="327"/>
      <c r="BC265" s="327"/>
      <c r="BD265" s="327"/>
      <c r="BE265" s="327"/>
      <c r="BF265" s="327"/>
      <c r="BG265" s="327"/>
      <c r="BH265" s="327"/>
      <c r="BI265" s="327"/>
      <c r="BJ265" s="327"/>
      <c r="BK265" s="327"/>
      <c r="BL265" s="327"/>
      <c r="BM265" s="327"/>
      <c r="BN265" s="327"/>
    </row>
    <row r="266" spans="1:66" ht="15.75" customHeight="1">
      <c r="A266" s="327"/>
      <c r="B266" s="1231"/>
      <c r="C266" s="327"/>
      <c r="D266" s="327"/>
      <c r="E266" s="37"/>
      <c r="F266" s="37"/>
      <c r="G266" s="37"/>
      <c r="H266" s="47"/>
      <c r="I266" s="32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327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327"/>
      <c r="AK266" s="5"/>
      <c r="AL266" s="5"/>
      <c r="AM266" s="5"/>
      <c r="AN266" s="5"/>
      <c r="AO266" s="5"/>
      <c r="AP266" s="5"/>
      <c r="AQ266" s="5"/>
      <c r="AR266" s="5"/>
      <c r="AS266" s="5"/>
      <c r="AT266" s="327"/>
      <c r="AU266" s="327"/>
      <c r="AV266" s="327"/>
      <c r="AW266" s="327"/>
      <c r="AX266" s="327"/>
      <c r="AY266" s="327"/>
      <c r="AZ266" s="327"/>
      <c r="BA266" s="327"/>
      <c r="BB266" s="327"/>
      <c r="BC266" s="327"/>
      <c r="BD266" s="327"/>
      <c r="BE266" s="327"/>
      <c r="BF266" s="327"/>
      <c r="BG266" s="327"/>
      <c r="BH266" s="327"/>
      <c r="BI266" s="327"/>
      <c r="BJ266" s="327"/>
      <c r="BK266" s="327"/>
      <c r="BL266" s="327"/>
      <c r="BM266" s="327"/>
      <c r="BN266" s="327"/>
    </row>
    <row r="267" spans="1:66" ht="15.75" customHeight="1">
      <c r="A267" s="327"/>
      <c r="B267" s="1231"/>
      <c r="C267" s="327"/>
      <c r="D267" s="327"/>
      <c r="E267" s="37"/>
      <c r="F267" s="37"/>
      <c r="G267" s="37"/>
      <c r="H267" s="47"/>
      <c r="I267" s="32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327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327"/>
      <c r="AK267" s="5"/>
      <c r="AL267" s="5"/>
      <c r="AM267" s="5"/>
      <c r="AN267" s="5"/>
      <c r="AO267" s="5"/>
      <c r="AP267" s="5"/>
      <c r="AQ267" s="5"/>
      <c r="AR267" s="5"/>
      <c r="AS267" s="5"/>
      <c r="AT267" s="327"/>
      <c r="AU267" s="327"/>
      <c r="AV267" s="327"/>
      <c r="AW267" s="327"/>
      <c r="AX267" s="327"/>
      <c r="AY267" s="327"/>
      <c r="AZ267" s="327"/>
      <c r="BA267" s="327"/>
      <c r="BB267" s="327"/>
      <c r="BC267" s="327"/>
      <c r="BD267" s="327"/>
      <c r="BE267" s="327"/>
      <c r="BF267" s="327"/>
      <c r="BG267" s="327"/>
      <c r="BH267" s="327"/>
      <c r="BI267" s="327"/>
      <c r="BJ267" s="327"/>
      <c r="BK267" s="327"/>
      <c r="BL267" s="327"/>
      <c r="BM267" s="327"/>
      <c r="BN267" s="327"/>
    </row>
    <row r="268" spans="1:66" ht="15.75" customHeight="1">
      <c r="A268" s="327"/>
      <c r="B268" s="1231"/>
      <c r="C268" s="327"/>
      <c r="D268" s="327"/>
      <c r="E268" s="37"/>
      <c r="F268" s="37"/>
      <c r="G268" s="37"/>
      <c r="H268" s="47"/>
      <c r="I268" s="32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327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327"/>
      <c r="AK268" s="5"/>
      <c r="AL268" s="5"/>
      <c r="AM268" s="5"/>
      <c r="AN268" s="5"/>
      <c r="AO268" s="5"/>
      <c r="AP268" s="5"/>
      <c r="AQ268" s="5"/>
      <c r="AR268" s="5"/>
      <c r="AS268" s="5"/>
      <c r="AT268" s="327"/>
      <c r="AU268" s="327"/>
      <c r="AV268" s="327"/>
      <c r="AW268" s="327"/>
      <c r="AX268" s="327"/>
      <c r="AY268" s="327"/>
      <c r="AZ268" s="327"/>
      <c r="BA268" s="327"/>
      <c r="BB268" s="327"/>
      <c r="BC268" s="327"/>
      <c r="BD268" s="327"/>
      <c r="BE268" s="327"/>
      <c r="BF268" s="327"/>
      <c r="BG268" s="327"/>
      <c r="BH268" s="327"/>
      <c r="BI268" s="327"/>
      <c r="BJ268" s="327"/>
      <c r="BK268" s="327"/>
      <c r="BL268" s="327"/>
      <c r="BM268" s="327"/>
      <c r="BN268" s="327"/>
    </row>
    <row r="269" spans="1:66" ht="15.75" customHeight="1">
      <c r="A269" s="327"/>
      <c r="B269" s="1231"/>
      <c r="C269" s="327"/>
      <c r="D269" s="327"/>
      <c r="E269" s="37"/>
      <c r="F269" s="37"/>
      <c r="G269" s="37"/>
      <c r="H269" s="47"/>
      <c r="I269" s="32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327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327"/>
      <c r="AK269" s="5"/>
      <c r="AL269" s="5"/>
      <c r="AM269" s="5"/>
      <c r="AN269" s="5"/>
      <c r="AO269" s="5"/>
      <c r="AP269" s="5"/>
      <c r="AQ269" s="5"/>
      <c r="AR269" s="5"/>
      <c r="AS269" s="5"/>
      <c r="AT269" s="327"/>
      <c r="AU269" s="327"/>
      <c r="AV269" s="327"/>
      <c r="AW269" s="327"/>
      <c r="AX269" s="327"/>
      <c r="AY269" s="327"/>
      <c r="AZ269" s="327"/>
      <c r="BA269" s="327"/>
      <c r="BB269" s="327"/>
      <c r="BC269" s="327"/>
      <c r="BD269" s="327"/>
      <c r="BE269" s="327"/>
      <c r="BF269" s="327"/>
      <c r="BG269" s="327"/>
      <c r="BH269" s="327"/>
      <c r="BI269" s="327"/>
      <c r="BJ269" s="327"/>
      <c r="BK269" s="327"/>
      <c r="BL269" s="327"/>
      <c r="BM269" s="327"/>
      <c r="BN269" s="327"/>
    </row>
    <row r="270" spans="1:66" ht="15.75" customHeight="1">
      <c r="A270" s="327"/>
      <c r="B270" s="1231"/>
      <c r="C270" s="327"/>
      <c r="D270" s="327"/>
      <c r="E270" s="37"/>
      <c r="F270" s="37"/>
      <c r="G270" s="37"/>
      <c r="H270" s="47"/>
      <c r="I270" s="32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327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327"/>
      <c r="AK270" s="5"/>
      <c r="AL270" s="5"/>
      <c r="AM270" s="5"/>
      <c r="AN270" s="5"/>
      <c r="AO270" s="5"/>
      <c r="AP270" s="5"/>
      <c r="AQ270" s="5"/>
      <c r="AR270" s="5"/>
      <c r="AS270" s="5"/>
      <c r="AT270" s="327"/>
      <c r="AU270" s="327"/>
      <c r="AV270" s="327"/>
      <c r="AW270" s="327"/>
      <c r="AX270" s="327"/>
      <c r="AY270" s="327"/>
      <c r="AZ270" s="327"/>
      <c r="BA270" s="327"/>
      <c r="BB270" s="327"/>
      <c r="BC270" s="327"/>
      <c r="BD270" s="327"/>
      <c r="BE270" s="327"/>
      <c r="BF270" s="327"/>
      <c r="BG270" s="327"/>
      <c r="BH270" s="327"/>
      <c r="BI270" s="327"/>
      <c r="BJ270" s="327"/>
      <c r="BK270" s="327"/>
      <c r="BL270" s="327"/>
      <c r="BM270" s="327"/>
      <c r="BN270" s="327"/>
    </row>
    <row r="271" spans="1:66" ht="15.75" customHeight="1">
      <c r="A271" s="327"/>
      <c r="B271" s="1231"/>
      <c r="C271" s="327"/>
      <c r="D271" s="327"/>
      <c r="E271" s="37"/>
      <c r="F271" s="37"/>
      <c r="G271" s="37"/>
      <c r="H271" s="47"/>
      <c r="I271" s="32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327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327"/>
      <c r="AK271" s="5"/>
      <c r="AL271" s="5"/>
      <c r="AM271" s="5"/>
      <c r="AN271" s="5"/>
      <c r="AO271" s="5"/>
      <c r="AP271" s="5"/>
      <c r="AQ271" s="5"/>
      <c r="AR271" s="5"/>
      <c r="AS271" s="5"/>
      <c r="AT271" s="327"/>
      <c r="AU271" s="327"/>
      <c r="AV271" s="327"/>
      <c r="AW271" s="327"/>
      <c r="AX271" s="327"/>
      <c r="AY271" s="327"/>
      <c r="AZ271" s="327"/>
      <c r="BA271" s="327"/>
      <c r="BB271" s="327"/>
      <c r="BC271" s="327"/>
      <c r="BD271" s="327"/>
      <c r="BE271" s="327"/>
      <c r="BF271" s="327"/>
      <c r="BG271" s="327"/>
      <c r="BH271" s="327"/>
      <c r="BI271" s="327"/>
      <c r="BJ271" s="327"/>
      <c r="BK271" s="327"/>
      <c r="BL271" s="327"/>
      <c r="BM271" s="327"/>
      <c r="BN271" s="327"/>
    </row>
    <row r="272" spans="1:66" ht="15.75" customHeight="1">
      <c r="A272" s="327"/>
      <c r="B272" s="1231"/>
      <c r="C272" s="327"/>
      <c r="D272" s="327"/>
      <c r="E272" s="37"/>
      <c r="F272" s="37"/>
      <c r="G272" s="37"/>
      <c r="H272" s="47"/>
      <c r="I272" s="32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327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327"/>
      <c r="AK272" s="5"/>
      <c r="AL272" s="5"/>
      <c r="AM272" s="5"/>
      <c r="AN272" s="5"/>
      <c r="AO272" s="5"/>
      <c r="AP272" s="5"/>
      <c r="AQ272" s="5"/>
      <c r="AR272" s="5"/>
      <c r="AS272" s="5"/>
      <c r="AT272" s="327"/>
      <c r="AU272" s="327"/>
      <c r="AV272" s="327"/>
      <c r="AW272" s="327"/>
      <c r="AX272" s="327"/>
      <c r="AY272" s="327"/>
      <c r="AZ272" s="327"/>
      <c r="BA272" s="327"/>
      <c r="BB272" s="327"/>
      <c r="BC272" s="327"/>
      <c r="BD272" s="327"/>
      <c r="BE272" s="327"/>
      <c r="BF272" s="327"/>
      <c r="BG272" s="327"/>
      <c r="BH272" s="327"/>
      <c r="BI272" s="327"/>
      <c r="BJ272" s="327"/>
      <c r="BK272" s="327"/>
      <c r="BL272" s="327"/>
      <c r="BM272" s="327"/>
      <c r="BN272" s="327"/>
    </row>
    <row r="273" spans="1:66" ht="15.75" customHeight="1">
      <c r="A273" s="327"/>
      <c r="B273" s="1231"/>
      <c r="C273" s="327"/>
      <c r="D273" s="327"/>
      <c r="E273" s="37"/>
      <c r="F273" s="37"/>
      <c r="G273" s="37"/>
      <c r="H273" s="47"/>
      <c r="I273" s="32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327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327"/>
      <c r="AK273" s="5"/>
      <c r="AL273" s="5"/>
      <c r="AM273" s="5"/>
      <c r="AN273" s="5"/>
      <c r="AO273" s="5"/>
      <c r="AP273" s="5"/>
      <c r="AQ273" s="5"/>
      <c r="AR273" s="5"/>
      <c r="AS273" s="5"/>
      <c r="AT273" s="327"/>
      <c r="AU273" s="327"/>
      <c r="AV273" s="327"/>
      <c r="AW273" s="327"/>
      <c r="AX273" s="327"/>
      <c r="AY273" s="327"/>
      <c r="AZ273" s="327"/>
      <c r="BA273" s="327"/>
      <c r="BB273" s="327"/>
      <c r="BC273" s="327"/>
      <c r="BD273" s="327"/>
      <c r="BE273" s="327"/>
      <c r="BF273" s="327"/>
      <c r="BG273" s="327"/>
      <c r="BH273" s="327"/>
      <c r="BI273" s="327"/>
      <c r="BJ273" s="327"/>
      <c r="BK273" s="327"/>
      <c r="BL273" s="327"/>
      <c r="BM273" s="327"/>
      <c r="BN273" s="327"/>
    </row>
    <row r="274" spans="1:66" ht="15.75" customHeight="1">
      <c r="A274" s="327"/>
      <c r="B274" s="1231"/>
      <c r="C274" s="327"/>
      <c r="D274" s="327"/>
      <c r="E274" s="37"/>
      <c r="F274" s="37"/>
      <c r="G274" s="37"/>
      <c r="H274" s="47"/>
      <c r="I274" s="32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327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327"/>
      <c r="AK274" s="5"/>
      <c r="AL274" s="5"/>
      <c r="AM274" s="5"/>
      <c r="AN274" s="5"/>
      <c r="AO274" s="5"/>
      <c r="AP274" s="5"/>
      <c r="AQ274" s="5"/>
      <c r="AR274" s="5"/>
      <c r="AS274" s="5"/>
      <c r="AT274" s="327"/>
      <c r="AU274" s="327"/>
      <c r="AV274" s="327"/>
      <c r="AW274" s="327"/>
      <c r="AX274" s="327"/>
      <c r="AY274" s="327"/>
      <c r="AZ274" s="327"/>
      <c r="BA274" s="327"/>
      <c r="BB274" s="327"/>
      <c r="BC274" s="327"/>
      <c r="BD274" s="327"/>
      <c r="BE274" s="327"/>
      <c r="BF274" s="327"/>
      <c r="BG274" s="327"/>
      <c r="BH274" s="327"/>
      <c r="BI274" s="327"/>
      <c r="BJ274" s="327"/>
      <c r="BK274" s="327"/>
      <c r="BL274" s="327"/>
      <c r="BM274" s="327"/>
      <c r="BN274" s="327"/>
    </row>
    <row r="275" spans="1:66" ht="15.75" customHeight="1">
      <c r="A275" s="327"/>
      <c r="B275" s="1231"/>
      <c r="C275" s="327"/>
      <c r="D275" s="327"/>
      <c r="E275" s="37"/>
      <c r="F275" s="37"/>
      <c r="G275" s="37"/>
      <c r="H275" s="47"/>
      <c r="I275" s="32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327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327"/>
      <c r="AK275" s="5"/>
      <c r="AL275" s="5"/>
      <c r="AM275" s="5"/>
      <c r="AN275" s="5"/>
      <c r="AO275" s="5"/>
      <c r="AP275" s="5"/>
      <c r="AQ275" s="5"/>
      <c r="AR275" s="5"/>
      <c r="AS275" s="5"/>
      <c r="AT275" s="327"/>
      <c r="AU275" s="327"/>
      <c r="AV275" s="327"/>
      <c r="AW275" s="327"/>
      <c r="AX275" s="327"/>
      <c r="AY275" s="327"/>
      <c r="AZ275" s="327"/>
      <c r="BA275" s="327"/>
      <c r="BB275" s="327"/>
      <c r="BC275" s="327"/>
      <c r="BD275" s="327"/>
      <c r="BE275" s="327"/>
      <c r="BF275" s="327"/>
      <c r="BG275" s="327"/>
      <c r="BH275" s="327"/>
      <c r="BI275" s="327"/>
      <c r="BJ275" s="327"/>
      <c r="BK275" s="327"/>
      <c r="BL275" s="327"/>
      <c r="BM275" s="327"/>
      <c r="BN275" s="327"/>
    </row>
    <row r="276" spans="1:66" ht="15.75" customHeight="1">
      <c r="A276" s="327"/>
      <c r="B276" s="1231"/>
      <c r="C276" s="327"/>
      <c r="D276" s="327"/>
      <c r="E276" s="37"/>
      <c r="F276" s="37"/>
      <c r="G276" s="37"/>
      <c r="H276" s="47"/>
      <c r="I276" s="32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327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327"/>
      <c r="AK276" s="5"/>
      <c r="AL276" s="5"/>
      <c r="AM276" s="5"/>
      <c r="AN276" s="5"/>
      <c r="AO276" s="5"/>
      <c r="AP276" s="5"/>
      <c r="AQ276" s="5"/>
      <c r="AR276" s="5"/>
      <c r="AS276" s="5"/>
      <c r="AT276" s="327"/>
      <c r="AU276" s="327"/>
      <c r="AV276" s="327"/>
      <c r="AW276" s="327"/>
      <c r="AX276" s="327"/>
      <c r="AY276" s="327"/>
      <c r="AZ276" s="327"/>
      <c r="BA276" s="327"/>
      <c r="BB276" s="327"/>
      <c r="BC276" s="327"/>
      <c r="BD276" s="327"/>
      <c r="BE276" s="327"/>
      <c r="BF276" s="327"/>
      <c r="BG276" s="327"/>
      <c r="BH276" s="327"/>
      <c r="BI276" s="327"/>
      <c r="BJ276" s="327"/>
      <c r="BK276" s="327"/>
      <c r="BL276" s="327"/>
      <c r="BM276" s="327"/>
      <c r="BN276" s="327"/>
    </row>
    <row r="277" spans="1:66" ht="15.75" customHeight="1">
      <c r="A277" s="327"/>
      <c r="B277" s="1231"/>
      <c r="C277" s="327"/>
      <c r="D277" s="327"/>
      <c r="E277" s="37"/>
      <c r="F277" s="37"/>
      <c r="G277" s="37"/>
      <c r="H277" s="47"/>
      <c r="I277" s="32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327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327"/>
      <c r="AK277" s="5"/>
      <c r="AL277" s="5"/>
      <c r="AM277" s="5"/>
      <c r="AN277" s="5"/>
      <c r="AO277" s="5"/>
      <c r="AP277" s="5"/>
      <c r="AQ277" s="5"/>
      <c r="AR277" s="5"/>
      <c r="AS277" s="5"/>
      <c r="AT277" s="327"/>
      <c r="AU277" s="327"/>
      <c r="AV277" s="327"/>
      <c r="AW277" s="327"/>
      <c r="AX277" s="327"/>
      <c r="AY277" s="327"/>
      <c r="AZ277" s="327"/>
      <c r="BA277" s="327"/>
      <c r="BB277" s="327"/>
      <c r="BC277" s="327"/>
      <c r="BD277" s="327"/>
      <c r="BE277" s="327"/>
      <c r="BF277" s="327"/>
      <c r="BG277" s="327"/>
      <c r="BH277" s="327"/>
      <c r="BI277" s="327"/>
      <c r="BJ277" s="327"/>
      <c r="BK277" s="327"/>
      <c r="BL277" s="327"/>
      <c r="BM277" s="327"/>
      <c r="BN277" s="327"/>
    </row>
    <row r="278" spans="1:66" ht="15.75" customHeight="1">
      <c r="A278" s="327"/>
      <c r="B278" s="1231"/>
      <c r="C278" s="327"/>
      <c r="D278" s="327"/>
      <c r="E278" s="37"/>
      <c r="F278" s="37"/>
      <c r="G278" s="37"/>
      <c r="H278" s="47"/>
      <c r="I278" s="32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327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327"/>
      <c r="AK278" s="5"/>
      <c r="AL278" s="5"/>
      <c r="AM278" s="5"/>
      <c r="AN278" s="5"/>
      <c r="AO278" s="5"/>
      <c r="AP278" s="5"/>
      <c r="AQ278" s="5"/>
      <c r="AR278" s="5"/>
      <c r="AS278" s="5"/>
      <c r="AT278" s="327"/>
      <c r="AU278" s="327"/>
      <c r="AV278" s="327"/>
      <c r="AW278" s="327"/>
      <c r="AX278" s="327"/>
      <c r="AY278" s="327"/>
      <c r="AZ278" s="327"/>
      <c r="BA278" s="327"/>
      <c r="BB278" s="327"/>
      <c r="BC278" s="327"/>
      <c r="BD278" s="327"/>
      <c r="BE278" s="327"/>
      <c r="BF278" s="327"/>
      <c r="BG278" s="327"/>
      <c r="BH278" s="327"/>
      <c r="BI278" s="327"/>
      <c r="BJ278" s="327"/>
      <c r="BK278" s="327"/>
      <c r="BL278" s="327"/>
      <c r="BM278" s="327"/>
      <c r="BN278" s="327"/>
    </row>
    <row r="279" spans="1:66" ht="15.75" customHeight="1">
      <c r="A279" s="327"/>
      <c r="B279" s="1231"/>
      <c r="C279" s="327"/>
      <c r="D279" s="327"/>
      <c r="E279" s="37"/>
      <c r="F279" s="37"/>
      <c r="G279" s="37"/>
      <c r="H279" s="47"/>
      <c r="I279" s="32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327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327"/>
      <c r="AK279" s="5"/>
      <c r="AL279" s="5"/>
      <c r="AM279" s="5"/>
      <c r="AN279" s="5"/>
      <c r="AO279" s="5"/>
      <c r="AP279" s="5"/>
      <c r="AQ279" s="5"/>
      <c r="AR279" s="5"/>
      <c r="AS279" s="5"/>
      <c r="AT279" s="327"/>
      <c r="AU279" s="327"/>
      <c r="AV279" s="327"/>
      <c r="AW279" s="327"/>
      <c r="AX279" s="327"/>
      <c r="AY279" s="327"/>
      <c r="AZ279" s="327"/>
      <c r="BA279" s="327"/>
      <c r="BB279" s="327"/>
      <c r="BC279" s="327"/>
      <c r="BD279" s="327"/>
      <c r="BE279" s="327"/>
      <c r="BF279" s="327"/>
      <c r="BG279" s="327"/>
      <c r="BH279" s="327"/>
      <c r="BI279" s="327"/>
      <c r="BJ279" s="327"/>
      <c r="BK279" s="327"/>
      <c r="BL279" s="327"/>
      <c r="BM279" s="327"/>
      <c r="BN279" s="327"/>
    </row>
    <row r="280" spans="1:66" ht="15.75" customHeight="1">
      <c r="A280" s="327"/>
      <c r="B280" s="1231"/>
      <c r="C280" s="327"/>
      <c r="D280" s="327"/>
      <c r="E280" s="37"/>
      <c r="F280" s="37"/>
      <c r="G280" s="37"/>
      <c r="H280" s="47"/>
      <c r="I280" s="32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327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327"/>
      <c r="AK280" s="5"/>
      <c r="AL280" s="5"/>
      <c r="AM280" s="5"/>
      <c r="AN280" s="5"/>
      <c r="AO280" s="5"/>
      <c r="AP280" s="5"/>
      <c r="AQ280" s="5"/>
      <c r="AR280" s="5"/>
      <c r="AS280" s="5"/>
      <c r="AT280" s="327"/>
      <c r="AU280" s="327"/>
      <c r="AV280" s="327"/>
      <c r="AW280" s="327"/>
      <c r="AX280" s="327"/>
      <c r="AY280" s="327"/>
      <c r="AZ280" s="327"/>
      <c r="BA280" s="327"/>
      <c r="BB280" s="327"/>
      <c r="BC280" s="327"/>
      <c r="BD280" s="327"/>
      <c r="BE280" s="327"/>
      <c r="BF280" s="327"/>
      <c r="BG280" s="327"/>
      <c r="BH280" s="327"/>
      <c r="BI280" s="327"/>
      <c r="BJ280" s="327"/>
      <c r="BK280" s="327"/>
      <c r="BL280" s="327"/>
      <c r="BM280" s="327"/>
      <c r="BN280" s="327"/>
    </row>
    <row r="281" spans="1:66" ht="15.75" customHeight="1">
      <c r="A281" s="327"/>
      <c r="B281" s="1231"/>
      <c r="C281" s="327"/>
      <c r="D281" s="327"/>
      <c r="E281" s="37"/>
      <c r="F281" s="37"/>
      <c r="G281" s="37"/>
      <c r="H281" s="47"/>
      <c r="I281" s="32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327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327"/>
      <c r="AK281" s="5"/>
      <c r="AL281" s="5"/>
      <c r="AM281" s="5"/>
      <c r="AN281" s="5"/>
      <c r="AO281" s="5"/>
      <c r="AP281" s="5"/>
      <c r="AQ281" s="5"/>
      <c r="AR281" s="5"/>
      <c r="AS281" s="5"/>
      <c r="AT281" s="327"/>
      <c r="AU281" s="327"/>
      <c r="AV281" s="327"/>
      <c r="AW281" s="327"/>
      <c r="AX281" s="327"/>
      <c r="AY281" s="327"/>
      <c r="AZ281" s="327"/>
      <c r="BA281" s="327"/>
      <c r="BB281" s="327"/>
      <c r="BC281" s="327"/>
      <c r="BD281" s="327"/>
      <c r="BE281" s="327"/>
      <c r="BF281" s="327"/>
      <c r="BG281" s="327"/>
      <c r="BH281" s="327"/>
      <c r="BI281" s="327"/>
      <c r="BJ281" s="327"/>
      <c r="BK281" s="327"/>
      <c r="BL281" s="327"/>
      <c r="BM281" s="327"/>
      <c r="BN281" s="327"/>
    </row>
    <row r="282" spans="1:66" ht="15.75" customHeight="1">
      <c r="A282" s="327"/>
      <c r="B282" s="1231"/>
      <c r="C282" s="327"/>
      <c r="D282" s="327"/>
      <c r="E282" s="37"/>
      <c r="F282" s="37"/>
      <c r="G282" s="37"/>
      <c r="H282" s="47"/>
      <c r="I282" s="32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327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327"/>
      <c r="AK282" s="5"/>
      <c r="AL282" s="5"/>
      <c r="AM282" s="5"/>
      <c r="AN282" s="5"/>
      <c r="AO282" s="5"/>
      <c r="AP282" s="5"/>
      <c r="AQ282" s="5"/>
      <c r="AR282" s="5"/>
      <c r="AS282" s="5"/>
      <c r="AT282" s="327"/>
      <c r="AU282" s="327"/>
      <c r="AV282" s="327"/>
      <c r="AW282" s="327"/>
      <c r="AX282" s="327"/>
      <c r="AY282" s="327"/>
      <c r="AZ282" s="327"/>
      <c r="BA282" s="327"/>
      <c r="BB282" s="327"/>
      <c r="BC282" s="327"/>
      <c r="BD282" s="327"/>
      <c r="BE282" s="327"/>
      <c r="BF282" s="327"/>
      <c r="BG282" s="327"/>
      <c r="BH282" s="327"/>
      <c r="BI282" s="327"/>
      <c r="BJ282" s="327"/>
      <c r="BK282" s="327"/>
      <c r="BL282" s="327"/>
      <c r="BM282" s="327"/>
      <c r="BN282" s="327"/>
    </row>
    <row r="283" spans="1:66" ht="15.75" customHeight="1">
      <c r="A283" s="327"/>
      <c r="B283" s="1231"/>
      <c r="C283" s="327"/>
      <c r="D283" s="327"/>
      <c r="E283" s="37"/>
      <c r="F283" s="37"/>
      <c r="G283" s="37"/>
      <c r="H283" s="47"/>
      <c r="I283" s="32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327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327"/>
      <c r="AK283" s="5"/>
      <c r="AL283" s="5"/>
      <c r="AM283" s="5"/>
      <c r="AN283" s="5"/>
      <c r="AO283" s="5"/>
      <c r="AP283" s="5"/>
      <c r="AQ283" s="5"/>
      <c r="AR283" s="5"/>
      <c r="AS283" s="5"/>
      <c r="AT283" s="327"/>
      <c r="AU283" s="327"/>
      <c r="AV283" s="327"/>
      <c r="AW283" s="327"/>
      <c r="AX283" s="327"/>
      <c r="AY283" s="327"/>
      <c r="AZ283" s="327"/>
      <c r="BA283" s="327"/>
      <c r="BB283" s="327"/>
      <c r="BC283" s="327"/>
      <c r="BD283" s="327"/>
      <c r="BE283" s="327"/>
      <c r="BF283" s="327"/>
      <c r="BG283" s="327"/>
      <c r="BH283" s="327"/>
      <c r="BI283" s="327"/>
      <c r="BJ283" s="327"/>
      <c r="BK283" s="327"/>
      <c r="BL283" s="327"/>
      <c r="BM283" s="327"/>
      <c r="BN283" s="327"/>
    </row>
    <row r="284" spans="1:66" ht="15.75" customHeight="1">
      <c r="A284" s="327"/>
      <c r="B284" s="1231"/>
      <c r="C284" s="327"/>
      <c r="D284" s="327"/>
      <c r="E284" s="37"/>
      <c r="F284" s="37"/>
      <c r="G284" s="37"/>
      <c r="H284" s="47"/>
      <c r="I284" s="32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327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327"/>
      <c r="AK284" s="5"/>
      <c r="AL284" s="5"/>
      <c r="AM284" s="5"/>
      <c r="AN284" s="5"/>
      <c r="AO284" s="5"/>
      <c r="AP284" s="5"/>
      <c r="AQ284" s="5"/>
      <c r="AR284" s="5"/>
      <c r="AS284" s="5"/>
      <c r="AT284" s="327"/>
      <c r="AU284" s="327"/>
      <c r="AV284" s="327"/>
      <c r="AW284" s="327"/>
      <c r="AX284" s="327"/>
      <c r="AY284" s="327"/>
      <c r="AZ284" s="327"/>
      <c r="BA284" s="327"/>
      <c r="BB284" s="327"/>
      <c r="BC284" s="327"/>
      <c r="BD284" s="327"/>
      <c r="BE284" s="327"/>
      <c r="BF284" s="327"/>
      <c r="BG284" s="327"/>
      <c r="BH284" s="327"/>
      <c r="BI284" s="327"/>
      <c r="BJ284" s="327"/>
      <c r="BK284" s="327"/>
      <c r="BL284" s="327"/>
      <c r="BM284" s="327"/>
      <c r="BN284" s="327"/>
    </row>
    <row r="285" spans="1:66" ht="15.75" customHeight="1">
      <c r="A285" s="327"/>
      <c r="B285" s="1231"/>
      <c r="C285" s="327"/>
      <c r="D285" s="327"/>
      <c r="E285" s="37"/>
      <c r="F285" s="37"/>
      <c r="G285" s="37"/>
      <c r="H285" s="47"/>
      <c r="I285" s="32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327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327"/>
      <c r="AK285" s="5"/>
      <c r="AL285" s="5"/>
      <c r="AM285" s="5"/>
      <c r="AN285" s="5"/>
      <c r="AO285" s="5"/>
      <c r="AP285" s="5"/>
      <c r="AQ285" s="5"/>
      <c r="AR285" s="5"/>
      <c r="AS285" s="5"/>
      <c r="AT285" s="327"/>
      <c r="AU285" s="327"/>
      <c r="AV285" s="327"/>
      <c r="AW285" s="327"/>
      <c r="AX285" s="327"/>
      <c r="AY285" s="327"/>
      <c r="AZ285" s="327"/>
      <c r="BA285" s="327"/>
      <c r="BB285" s="327"/>
      <c r="BC285" s="327"/>
      <c r="BD285" s="327"/>
      <c r="BE285" s="327"/>
      <c r="BF285" s="327"/>
      <c r="BG285" s="327"/>
      <c r="BH285" s="327"/>
      <c r="BI285" s="327"/>
      <c r="BJ285" s="327"/>
      <c r="BK285" s="327"/>
      <c r="BL285" s="327"/>
      <c r="BM285" s="327"/>
      <c r="BN285" s="327"/>
    </row>
    <row r="286" spans="1:66" ht="15.75" customHeight="1">
      <c r="A286" s="327"/>
      <c r="B286" s="1231"/>
      <c r="C286" s="327"/>
      <c r="D286" s="327"/>
      <c r="E286" s="37"/>
      <c r="F286" s="37"/>
      <c r="G286" s="37"/>
      <c r="H286" s="47"/>
      <c r="I286" s="32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327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327"/>
      <c r="AK286" s="5"/>
      <c r="AL286" s="5"/>
      <c r="AM286" s="5"/>
      <c r="AN286" s="5"/>
      <c r="AO286" s="5"/>
      <c r="AP286" s="5"/>
      <c r="AQ286" s="5"/>
      <c r="AR286" s="5"/>
      <c r="AS286" s="5"/>
      <c r="AT286" s="327"/>
      <c r="AU286" s="327"/>
      <c r="AV286" s="327"/>
      <c r="AW286" s="327"/>
      <c r="AX286" s="327"/>
      <c r="AY286" s="327"/>
      <c r="AZ286" s="327"/>
      <c r="BA286" s="327"/>
      <c r="BB286" s="327"/>
      <c r="BC286" s="327"/>
      <c r="BD286" s="327"/>
      <c r="BE286" s="327"/>
      <c r="BF286" s="327"/>
      <c r="BG286" s="327"/>
      <c r="BH286" s="327"/>
      <c r="BI286" s="327"/>
      <c r="BJ286" s="327"/>
      <c r="BK286" s="327"/>
      <c r="BL286" s="327"/>
      <c r="BM286" s="327"/>
      <c r="BN286" s="327"/>
    </row>
    <row r="287" spans="1:66" ht="15.75" customHeight="1">
      <c r="A287" s="327"/>
      <c r="B287" s="1231"/>
      <c r="C287" s="327"/>
      <c r="D287" s="327"/>
      <c r="E287" s="37"/>
      <c r="F287" s="37"/>
      <c r="G287" s="37"/>
      <c r="H287" s="47"/>
      <c r="I287" s="32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327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327"/>
      <c r="AK287" s="5"/>
      <c r="AL287" s="5"/>
      <c r="AM287" s="5"/>
      <c r="AN287" s="5"/>
      <c r="AO287" s="5"/>
      <c r="AP287" s="5"/>
      <c r="AQ287" s="5"/>
      <c r="AR287" s="5"/>
      <c r="AS287" s="5"/>
      <c r="AT287" s="327"/>
      <c r="AU287" s="327"/>
      <c r="AV287" s="327"/>
      <c r="AW287" s="327"/>
      <c r="AX287" s="327"/>
      <c r="AY287" s="327"/>
      <c r="AZ287" s="327"/>
      <c r="BA287" s="327"/>
      <c r="BB287" s="327"/>
      <c r="BC287" s="327"/>
      <c r="BD287" s="327"/>
      <c r="BE287" s="327"/>
      <c r="BF287" s="327"/>
      <c r="BG287" s="327"/>
      <c r="BH287" s="327"/>
      <c r="BI287" s="327"/>
      <c r="BJ287" s="327"/>
      <c r="BK287" s="327"/>
      <c r="BL287" s="327"/>
      <c r="BM287" s="327"/>
      <c r="BN287" s="327"/>
    </row>
    <row r="288" spans="1:66" ht="15.75" customHeight="1">
      <c r="A288" s="327"/>
      <c r="B288" s="1231"/>
      <c r="C288" s="327"/>
      <c r="D288" s="327"/>
      <c r="E288" s="37"/>
      <c r="F288" s="37"/>
      <c r="G288" s="37"/>
      <c r="H288" s="47"/>
      <c r="I288" s="32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327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327"/>
      <c r="AK288" s="5"/>
      <c r="AL288" s="5"/>
      <c r="AM288" s="5"/>
      <c r="AN288" s="5"/>
      <c r="AO288" s="5"/>
      <c r="AP288" s="5"/>
      <c r="AQ288" s="5"/>
      <c r="AR288" s="5"/>
      <c r="AS288" s="5"/>
      <c r="AT288" s="327"/>
      <c r="AU288" s="327"/>
      <c r="AV288" s="327"/>
      <c r="AW288" s="327"/>
      <c r="AX288" s="327"/>
      <c r="AY288" s="327"/>
      <c r="AZ288" s="327"/>
      <c r="BA288" s="327"/>
      <c r="BB288" s="327"/>
      <c r="BC288" s="327"/>
      <c r="BD288" s="327"/>
      <c r="BE288" s="327"/>
      <c r="BF288" s="327"/>
      <c r="BG288" s="327"/>
      <c r="BH288" s="327"/>
      <c r="BI288" s="327"/>
      <c r="BJ288" s="327"/>
      <c r="BK288" s="327"/>
      <c r="BL288" s="327"/>
      <c r="BM288" s="327"/>
      <c r="BN288" s="327"/>
    </row>
    <row r="289" spans="1:66" ht="15.75" customHeight="1">
      <c r="A289" s="327"/>
      <c r="B289" s="1231"/>
      <c r="C289" s="327"/>
      <c r="D289" s="327"/>
      <c r="E289" s="37"/>
      <c r="F289" s="37"/>
      <c r="G289" s="37"/>
      <c r="H289" s="47"/>
      <c r="I289" s="32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327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327"/>
      <c r="AK289" s="5"/>
      <c r="AL289" s="5"/>
      <c r="AM289" s="5"/>
      <c r="AN289" s="5"/>
      <c r="AO289" s="5"/>
      <c r="AP289" s="5"/>
      <c r="AQ289" s="5"/>
      <c r="AR289" s="5"/>
      <c r="AS289" s="5"/>
      <c r="AT289" s="327"/>
      <c r="AU289" s="327"/>
      <c r="AV289" s="327"/>
      <c r="AW289" s="327"/>
      <c r="AX289" s="327"/>
      <c r="AY289" s="327"/>
      <c r="AZ289" s="327"/>
      <c r="BA289" s="327"/>
      <c r="BB289" s="327"/>
      <c r="BC289" s="327"/>
      <c r="BD289" s="327"/>
      <c r="BE289" s="327"/>
      <c r="BF289" s="327"/>
      <c r="BG289" s="327"/>
      <c r="BH289" s="327"/>
      <c r="BI289" s="327"/>
      <c r="BJ289" s="327"/>
      <c r="BK289" s="327"/>
      <c r="BL289" s="327"/>
      <c r="BM289" s="327"/>
      <c r="BN289" s="327"/>
    </row>
    <row r="290" spans="1:66" ht="15.75" customHeight="1">
      <c r="A290" s="327"/>
      <c r="B290" s="1231"/>
      <c r="C290" s="327"/>
      <c r="D290" s="327"/>
      <c r="E290" s="37"/>
      <c r="F290" s="37"/>
      <c r="G290" s="37"/>
      <c r="H290" s="47"/>
      <c r="I290" s="32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327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327"/>
      <c r="AK290" s="5"/>
      <c r="AL290" s="5"/>
      <c r="AM290" s="5"/>
      <c r="AN290" s="5"/>
      <c r="AO290" s="5"/>
      <c r="AP290" s="5"/>
      <c r="AQ290" s="5"/>
      <c r="AR290" s="5"/>
      <c r="AS290" s="5"/>
      <c r="AT290" s="327"/>
      <c r="AU290" s="327"/>
      <c r="AV290" s="327"/>
      <c r="AW290" s="327"/>
      <c r="AX290" s="327"/>
      <c r="AY290" s="327"/>
      <c r="AZ290" s="327"/>
      <c r="BA290" s="327"/>
      <c r="BB290" s="327"/>
      <c r="BC290" s="327"/>
      <c r="BD290" s="327"/>
      <c r="BE290" s="327"/>
      <c r="BF290" s="327"/>
      <c r="BG290" s="327"/>
      <c r="BH290" s="327"/>
      <c r="BI290" s="327"/>
      <c r="BJ290" s="327"/>
      <c r="BK290" s="327"/>
      <c r="BL290" s="327"/>
      <c r="BM290" s="327"/>
      <c r="BN290" s="327"/>
    </row>
    <row r="291" spans="1:66" ht="15.75" customHeight="1">
      <c r="A291" s="327"/>
      <c r="B291" s="1231"/>
      <c r="C291" s="327"/>
      <c r="D291" s="327"/>
      <c r="E291" s="37"/>
      <c r="F291" s="37"/>
      <c r="G291" s="37"/>
      <c r="H291" s="47"/>
      <c r="I291" s="32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327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327"/>
      <c r="AK291" s="5"/>
      <c r="AL291" s="5"/>
      <c r="AM291" s="5"/>
      <c r="AN291" s="5"/>
      <c r="AO291" s="5"/>
      <c r="AP291" s="5"/>
      <c r="AQ291" s="5"/>
      <c r="AR291" s="5"/>
      <c r="AS291" s="5"/>
      <c r="AT291" s="327"/>
      <c r="AU291" s="327"/>
      <c r="AV291" s="327"/>
      <c r="AW291" s="327"/>
      <c r="AX291" s="327"/>
      <c r="AY291" s="327"/>
      <c r="AZ291" s="327"/>
      <c r="BA291" s="327"/>
      <c r="BB291" s="327"/>
      <c r="BC291" s="327"/>
      <c r="BD291" s="327"/>
      <c r="BE291" s="327"/>
      <c r="BF291" s="327"/>
      <c r="BG291" s="327"/>
      <c r="BH291" s="327"/>
      <c r="BI291" s="327"/>
      <c r="BJ291" s="327"/>
      <c r="BK291" s="327"/>
      <c r="BL291" s="327"/>
      <c r="BM291" s="327"/>
      <c r="BN291" s="327"/>
    </row>
    <row r="292" spans="1:66" ht="15.75" customHeight="1">
      <c r="A292" s="327"/>
      <c r="B292" s="1231"/>
      <c r="C292" s="327"/>
      <c r="D292" s="327"/>
      <c r="E292" s="37"/>
      <c r="F292" s="37"/>
      <c r="G292" s="37"/>
      <c r="H292" s="47"/>
      <c r="I292" s="32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327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327"/>
      <c r="AK292" s="5"/>
      <c r="AL292" s="5"/>
      <c r="AM292" s="5"/>
      <c r="AN292" s="5"/>
      <c r="AO292" s="5"/>
      <c r="AP292" s="5"/>
      <c r="AQ292" s="5"/>
      <c r="AR292" s="5"/>
      <c r="AS292" s="5"/>
      <c r="AT292" s="327"/>
      <c r="AU292" s="327"/>
      <c r="AV292" s="327"/>
      <c r="AW292" s="327"/>
      <c r="AX292" s="327"/>
      <c r="AY292" s="327"/>
      <c r="AZ292" s="327"/>
      <c r="BA292" s="327"/>
      <c r="BB292" s="327"/>
      <c r="BC292" s="327"/>
      <c r="BD292" s="327"/>
      <c r="BE292" s="327"/>
      <c r="BF292" s="327"/>
      <c r="BG292" s="327"/>
      <c r="BH292" s="327"/>
      <c r="BI292" s="327"/>
      <c r="BJ292" s="327"/>
      <c r="BK292" s="327"/>
      <c r="BL292" s="327"/>
      <c r="BM292" s="327"/>
      <c r="BN292" s="327"/>
    </row>
    <row r="293" spans="1:66" ht="15.75" customHeight="1">
      <c r="A293" s="327"/>
      <c r="B293" s="1231"/>
      <c r="C293" s="327"/>
      <c r="D293" s="327"/>
      <c r="E293" s="37"/>
      <c r="F293" s="37"/>
      <c r="G293" s="37"/>
      <c r="H293" s="47"/>
      <c r="I293" s="32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327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327"/>
      <c r="AK293" s="5"/>
      <c r="AL293" s="5"/>
      <c r="AM293" s="5"/>
      <c r="AN293" s="5"/>
      <c r="AO293" s="5"/>
      <c r="AP293" s="5"/>
      <c r="AQ293" s="5"/>
      <c r="AR293" s="5"/>
      <c r="AS293" s="5"/>
      <c r="AT293" s="327"/>
      <c r="AU293" s="327"/>
      <c r="AV293" s="327"/>
      <c r="AW293" s="327"/>
      <c r="AX293" s="327"/>
      <c r="AY293" s="327"/>
      <c r="AZ293" s="327"/>
      <c r="BA293" s="327"/>
      <c r="BB293" s="327"/>
      <c r="BC293" s="327"/>
      <c r="BD293" s="327"/>
      <c r="BE293" s="327"/>
      <c r="BF293" s="327"/>
      <c r="BG293" s="327"/>
      <c r="BH293" s="327"/>
      <c r="BI293" s="327"/>
      <c r="BJ293" s="327"/>
      <c r="BK293" s="327"/>
      <c r="BL293" s="327"/>
      <c r="BM293" s="327"/>
      <c r="BN293" s="327"/>
    </row>
    <row r="294" spans="1:66" ht="15.75" customHeight="1">
      <c r="A294" s="327"/>
      <c r="B294" s="1231"/>
      <c r="C294" s="327"/>
      <c r="D294" s="327"/>
      <c r="E294" s="37"/>
      <c r="F294" s="37"/>
      <c r="G294" s="37"/>
      <c r="H294" s="47"/>
      <c r="I294" s="32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327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327"/>
      <c r="AK294" s="5"/>
      <c r="AL294" s="5"/>
      <c r="AM294" s="5"/>
      <c r="AN294" s="5"/>
      <c r="AO294" s="5"/>
      <c r="AP294" s="5"/>
      <c r="AQ294" s="5"/>
      <c r="AR294" s="5"/>
      <c r="AS294" s="5"/>
      <c r="AT294" s="327"/>
      <c r="AU294" s="327"/>
      <c r="AV294" s="327"/>
      <c r="AW294" s="327"/>
      <c r="AX294" s="327"/>
      <c r="AY294" s="327"/>
      <c r="AZ294" s="327"/>
      <c r="BA294" s="327"/>
      <c r="BB294" s="327"/>
      <c r="BC294" s="327"/>
      <c r="BD294" s="327"/>
      <c r="BE294" s="327"/>
      <c r="BF294" s="327"/>
      <c r="BG294" s="327"/>
      <c r="BH294" s="327"/>
      <c r="BI294" s="327"/>
      <c r="BJ294" s="327"/>
      <c r="BK294" s="327"/>
      <c r="BL294" s="327"/>
      <c r="BM294" s="327"/>
      <c r="BN294" s="327"/>
    </row>
    <row r="295" spans="1:66" ht="15.75" customHeight="1">
      <c r="A295" s="327"/>
      <c r="B295" s="1231"/>
      <c r="C295" s="327"/>
      <c r="D295" s="327"/>
      <c r="E295" s="37"/>
      <c r="F295" s="37"/>
      <c r="G295" s="37"/>
      <c r="H295" s="47"/>
      <c r="I295" s="32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327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327"/>
      <c r="AK295" s="5"/>
      <c r="AL295" s="5"/>
      <c r="AM295" s="5"/>
      <c r="AN295" s="5"/>
      <c r="AO295" s="5"/>
      <c r="AP295" s="5"/>
      <c r="AQ295" s="5"/>
      <c r="AR295" s="5"/>
      <c r="AS295" s="5"/>
      <c r="AT295" s="327"/>
      <c r="AU295" s="327"/>
      <c r="AV295" s="327"/>
      <c r="AW295" s="327"/>
      <c r="AX295" s="327"/>
      <c r="AY295" s="327"/>
      <c r="AZ295" s="327"/>
      <c r="BA295" s="327"/>
      <c r="BB295" s="327"/>
      <c r="BC295" s="327"/>
      <c r="BD295" s="327"/>
      <c r="BE295" s="327"/>
      <c r="BF295" s="327"/>
      <c r="BG295" s="327"/>
      <c r="BH295" s="327"/>
      <c r="BI295" s="327"/>
      <c r="BJ295" s="327"/>
      <c r="BK295" s="327"/>
      <c r="BL295" s="327"/>
      <c r="BM295" s="327"/>
      <c r="BN295" s="327"/>
    </row>
    <row r="296" spans="1:66" ht="15.75" customHeight="1">
      <c r="A296" s="327"/>
      <c r="B296" s="1231"/>
      <c r="C296" s="327"/>
      <c r="D296" s="327"/>
      <c r="E296" s="37"/>
      <c r="F296" s="37"/>
      <c r="G296" s="37"/>
      <c r="H296" s="47"/>
      <c r="I296" s="32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327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327"/>
      <c r="AK296" s="5"/>
      <c r="AL296" s="5"/>
      <c r="AM296" s="5"/>
      <c r="AN296" s="5"/>
      <c r="AO296" s="5"/>
      <c r="AP296" s="5"/>
      <c r="AQ296" s="5"/>
      <c r="AR296" s="5"/>
      <c r="AS296" s="5"/>
      <c r="AT296" s="327"/>
      <c r="AU296" s="327"/>
      <c r="AV296" s="327"/>
      <c r="AW296" s="327"/>
      <c r="AX296" s="327"/>
      <c r="AY296" s="327"/>
      <c r="AZ296" s="327"/>
      <c r="BA296" s="327"/>
      <c r="BB296" s="327"/>
      <c r="BC296" s="327"/>
      <c r="BD296" s="327"/>
      <c r="BE296" s="327"/>
      <c r="BF296" s="327"/>
      <c r="BG296" s="327"/>
      <c r="BH296" s="327"/>
      <c r="BI296" s="327"/>
      <c r="BJ296" s="327"/>
      <c r="BK296" s="327"/>
      <c r="BL296" s="327"/>
      <c r="BM296" s="327"/>
      <c r="BN296" s="327"/>
    </row>
    <row r="297" spans="1:66" ht="15.75" customHeight="1">
      <c r="A297" s="327"/>
      <c r="B297" s="1231"/>
      <c r="C297" s="327"/>
      <c r="D297" s="327"/>
      <c r="E297" s="37"/>
      <c r="F297" s="37"/>
      <c r="G297" s="37"/>
      <c r="H297" s="47"/>
      <c r="I297" s="32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327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327"/>
      <c r="AK297" s="5"/>
      <c r="AL297" s="5"/>
      <c r="AM297" s="5"/>
      <c r="AN297" s="5"/>
      <c r="AO297" s="5"/>
      <c r="AP297" s="5"/>
      <c r="AQ297" s="5"/>
      <c r="AR297" s="5"/>
      <c r="AS297" s="5"/>
      <c r="AT297" s="327"/>
      <c r="AU297" s="327"/>
      <c r="AV297" s="327"/>
      <c r="AW297" s="327"/>
      <c r="AX297" s="327"/>
      <c r="AY297" s="327"/>
      <c r="AZ297" s="327"/>
      <c r="BA297" s="327"/>
      <c r="BB297" s="327"/>
      <c r="BC297" s="327"/>
      <c r="BD297" s="327"/>
      <c r="BE297" s="327"/>
      <c r="BF297" s="327"/>
      <c r="BG297" s="327"/>
      <c r="BH297" s="327"/>
      <c r="BI297" s="327"/>
      <c r="BJ297" s="327"/>
      <c r="BK297" s="327"/>
      <c r="BL297" s="327"/>
      <c r="BM297" s="327"/>
      <c r="BN297" s="327"/>
    </row>
    <row r="298" spans="1:66" ht="15.75" customHeight="1">
      <c r="A298" s="327"/>
      <c r="B298" s="1231"/>
      <c r="C298" s="327"/>
      <c r="D298" s="327"/>
      <c r="E298" s="37"/>
      <c r="F298" s="37"/>
      <c r="G298" s="37"/>
      <c r="H298" s="47"/>
      <c r="I298" s="32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327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327"/>
      <c r="AK298" s="5"/>
      <c r="AL298" s="5"/>
      <c r="AM298" s="5"/>
      <c r="AN298" s="5"/>
      <c r="AO298" s="5"/>
      <c r="AP298" s="5"/>
      <c r="AQ298" s="5"/>
      <c r="AR298" s="5"/>
      <c r="AS298" s="5"/>
      <c r="AT298" s="327"/>
      <c r="AU298" s="327"/>
      <c r="AV298" s="327"/>
      <c r="AW298" s="327"/>
      <c r="AX298" s="327"/>
      <c r="AY298" s="327"/>
      <c r="AZ298" s="327"/>
      <c r="BA298" s="327"/>
      <c r="BB298" s="327"/>
      <c r="BC298" s="327"/>
      <c r="BD298" s="327"/>
      <c r="BE298" s="327"/>
      <c r="BF298" s="327"/>
      <c r="BG298" s="327"/>
      <c r="BH298" s="327"/>
      <c r="BI298" s="327"/>
      <c r="BJ298" s="327"/>
      <c r="BK298" s="327"/>
      <c r="BL298" s="327"/>
      <c r="BM298" s="327"/>
      <c r="BN298" s="327"/>
    </row>
    <row r="299" spans="1:66" ht="15.75" customHeight="1">
      <c r="A299" s="327"/>
      <c r="B299" s="1231"/>
      <c r="C299" s="327"/>
      <c r="D299" s="327"/>
      <c r="E299" s="37"/>
      <c r="F299" s="37"/>
      <c r="G299" s="37"/>
      <c r="H299" s="47"/>
      <c r="I299" s="32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327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327"/>
      <c r="AK299" s="5"/>
      <c r="AL299" s="5"/>
      <c r="AM299" s="5"/>
      <c r="AN299" s="5"/>
      <c r="AO299" s="5"/>
      <c r="AP299" s="5"/>
      <c r="AQ299" s="5"/>
      <c r="AR299" s="5"/>
      <c r="AS299" s="5"/>
      <c r="AT299" s="327"/>
      <c r="AU299" s="327"/>
      <c r="AV299" s="327"/>
      <c r="AW299" s="327"/>
      <c r="AX299" s="327"/>
      <c r="AY299" s="327"/>
      <c r="AZ299" s="327"/>
      <c r="BA299" s="327"/>
      <c r="BB299" s="327"/>
      <c r="BC299" s="327"/>
      <c r="BD299" s="327"/>
      <c r="BE299" s="327"/>
      <c r="BF299" s="327"/>
      <c r="BG299" s="327"/>
      <c r="BH299" s="327"/>
      <c r="BI299" s="327"/>
      <c r="BJ299" s="327"/>
      <c r="BK299" s="327"/>
      <c r="BL299" s="327"/>
      <c r="BM299" s="327"/>
      <c r="BN299" s="327"/>
    </row>
    <row r="300" spans="1:66" ht="15.75" customHeight="1">
      <c r="A300" s="327"/>
      <c r="B300" s="1231"/>
      <c r="C300" s="327"/>
      <c r="D300" s="327"/>
      <c r="E300" s="37"/>
      <c r="F300" s="37"/>
      <c r="G300" s="37"/>
      <c r="H300" s="47"/>
      <c r="I300" s="32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327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327"/>
      <c r="AK300" s="5"/>
      <c r="AL300" s="5"/>
      <c r="AM300" s="5"/>
      <c r="AN300" s="5"/>
      <c r="AO300" s="5"/>
      <c r="AP300" s="5"/>
      <c r="AQ300" s="5"/>
      <c r="AR300" s="5"/>
      <c r="AS300" s="5"/>
      <c r="AT300" s="327"/>
      <c r="AU300" s="327"/>
      <c r="AV300" s="327"/>
      <c r="AW300" s="327"/>
      <c r="AX300" s="327"/>
      <c r="AY300" s="327"/>
      <c r="AZ300" s="327"/>
      <c r="BA300" s="327"/>
      <c r="BB300" s="327"/>
      <c r="BC300" s="327"/>
      <c r="BD300" s="327"/>
      <c r="BE300" s="327"/>
      <c r="BF300" s="327"/>
      <c r="BG300" s="327"/>
      <c r="BH300" s="327"/>
      <c r="BI300" s="327"/>
      <c r="BJ300" s="327"/>
      <c r="BK300" s="327"/>
      <c r="BL300" s="327"/>
      <c r="BM300" s="327"/>
      <c r="BN300" s="327"/>
    </row>
    <row r="301" spans="1:66" ht="15.75" customHeight="1">
      <c r="A301" s="327"/>
      <c r="B301" s="1231"/>
      <c r="C301" s="327"/>
      <c r="D301" s="327"/>
      <c r="E301" s="37"/>
      <c r="F301" s="37"/>
      <c r="G301" s="37"/>
      <c r="H301" s="47"/>
      <c r="I301" s="32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327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327"/>
      <c r="AK301" s="5"/>
      <c r="AL301" s="5"/>
      <c r="AM301" s="5"/>
      <c r="AN301" s="5"/>
      <c r="AO301" s="5"/>
      <c r="AP301" s="5"/>
      <c r="AQ301" s="5"/>
      <c r="AR301" s="5"/>
      <c r="AS301" s="5"/>
      <c r="AT301" s="327"/>
      <c r="AU301" s="327"/>
      <c r="AV301" s="327"/>
      <c r="AW301" s="327"/>
      <c r="AX301" s="327"/>
      <c r="AY301" s="327"/>
      <c r="AZ301" s="327"/>
      <c r="BA301" s="327"/>
      <c r="BB301" s="327"/>
      <c r="BC301" s="327"/>
      <c r="BD301" s="327"/>
      <c r="BE301" s="327"/>
      <c r="BF301" s="327"/>
      <c r="BG301" s="327"/>
      <c r="BH301" s="327"/>
      <c r="BI301" s="327"/>
      <c r="BJ301" s="327"/>
      <c r="BK301" s="327"/>
      <c r="BL301" s="327"/>
      <c r="BM301" s="327"/>
      <c r="BN301" s="327"/>
    </row>
    <row r="302" spans="1:66" ht="15.75" customHeight="1">
      <c r="A302" s="327"/>
      <c r="B302" s="1231"/>
      <c r="C302" s="327"/>
      <c r="D302" s="327"/>
      <c r="E302" s="37"/>
      <c r="F302" s="37"/>
      <c r="G302" s="37"/>
      <c r="H302" s="47"/>
      <c r="I302" s="32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327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327"/>
      <c r="AK302" s="5"/>
      <c r="AL302" s="5"/>
      <c r="AM302" s="5"/>
      <c r="AN302" s="5"/>
      <c r="AO302" s="5"/>
      <c r="AP302" s="5"/>
      <c r="AQ302" s="5"/>
      <c r="AR302" s="5"/>
      <c r="AS302" s="5"/>
      <c r="AT302" s="327"/>
      <c r="AU302" s="327"/>
      <c r="AV302" s="327"/>
      <c r="AW302" s="327"/>
      <c r="AX302" s="327"/>
      <c r="AY302" s="327"/>
      <c r="AZ302" s="327"/>
      <c r="BA302" s="327"/>
      <c r="BB302" s="327"/>
      <c r="BC302" s="327"/>
      <c r="BD302" s="327"/>
      <c r="BE302" s="327"/>
      <c r="BF302" s="327"/>
      <c r="BG302" s="327"/>
      <c r="BH302" s="327"/>
      <c r="BI302" s="327"/>
      <c r="BJ302" s="327"/>
      <c r="BK302" s="327"/>
      <c r="BL302" s="327"/>
      <c r="BM302" s="327"/>
      <c r="BN302" s="327"/>
    </row>
    <row r="303" spans="1:66" ht="15.75" customHeight="1">
      <c r="A303" s="327"/>
      <c r="B303" s="1231"/>
      <c r="C303" s="327"/>
      <c r="D303" s="327"/>
      <c r="E303" s="37"/>
      <c r="F303" s="37"/>
      <c r="G303" s="37"/>
      <c r="H303" s="47"/>
      <c r="I303" s="32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327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327"/>
      <c r="AK303" s="5"/>
      <c r="AL303" s="5"/>
      <c r="AM303" s="5"/>
      <c r="AN303" s="5"/>
      <c r="AO303" s="5"/>
      <c r="AP303" s="5"/>
      <c r="AQ303" s="5"/>
      <c r="AR303" s="5"/>
      <c r="AS303" s="5"/>
      <c r="AT303" s="327"/>
      <c r="AU303" s="327"/>
      <c r="AV303" s="327"/>
      <c r="AW303" s="327"/>
      <c r="AX303" s="327"/>
      <c r="AY303" s="327"/>
      <c r="AZ303" s="327"/>
      <c r="BA303" s="327"/>
      <c r="BB303" s="327"/>
      <c r="BC303" s="327"/>
      <c r="BD303" s="327"/>
      <c r="BE303" s="327"/>
      <c r="BF303" s="327"/>
      <c r="BG303" s="327"/>
      <c r="BH303" s="327"/>
      <c r="BI303" s="327"/>
      <c r="BJ303" s="327"/>
      <c r="BK303" s="327"/>
      <c r="BL303" s="327"/>
      <c r="BM303" s="327"/>
      <c r="BN303" s="327"/>
    </row>
    <row r="304" spans="1:66" ht="15.75" customHeight="1">
      <c r="A304" s="327"/>
      <c r="B304" s="1231"/>
      <c r="C304" s="327"/>
      <c r="D304" s="327"/>
      <c r="E304" s="37"/>
      <c r="F304" s="37"/>
      <c r="G304" s="37"/>
      <c r="H304" s="47"/>
      <c r="I304" s="32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327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327"/>
      <c r="AK304" s="5"/>
      <c r="AL304" s="5"/>
      <c r="AM304" s="5"/>
      <c r="AN304" s="5"/>
      <c r="AO304" s="5"/>
      <c r="AP304" s="5"/>
      <c r="AQ304" s="5"/>
      <c r="AR304" s="5"/>
      <c r="AS304" s="5"/>
      <c r="AT304" s="327"/>
      <c r="AU304" s="327"/>
      <c r="AV304" s="327"/>
      <c r="AW304" s="327"/>
      <c r="AX304" s="327"/>
      <c r="AY304" s="327"/>
      <c r="AZ304" s="327"/>
      <c r="BA304" s="327"/>
      <c r="BB304" s="327"/>
      <c r="BC304" s="327"/>
      <c r="BD304" s="327"/>
      <c r="BE304" s="327"/>
      <c r="BF304" s="327"/>
      <c r="BG304" s="327"/>
      <c r="BH304" s="327"/>
      <c r="BI304" s="327"/>
      <c r="BJ304" s="327"/>
      <c r="BK304" s="327"/>
      <c r="BL304" s="327"/>
      <c r="BM304" s="327"/>
      <c r="BN304" s="327"/>
    </row>
    <row r="305" spans="1:66" ht="15.75" customHeight="1">
      <c r="A305" s="327"/>
      <c r="B305" s="1231"/>
      <c r="C305" s="327"/>
      <c r="D305" s="327"/>
      <c r="E305" s="37"/>
      <c r="F305" s="37"/>
      <c r="G305" s="37"/>
      <c r="H305" s="47"/>
      <c r="I305" s="32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327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327"/>
      <c r="AK305" s="5"/>
      <c r="AL305" s="5"/>
      <c r="AM305" s="5"/>
      <c r="AN305" s="5"/>
      <c r="AO305" s="5"/>
      <c r="AP305" s="5"/>
      <c r="AQ305" s="5"/>
      <c r="AR305" s="5"/>
      <c r="AS305" s="5"/>
      <c r="AT305" s="327"/>
      <c r="AU305" s="327"/>
      <c r="AV305" s="327"/>
      <c r="AW305" s="327"/>
      <c r="AX305" s="327"/>
      <c r="AY305" s="327"/>
      <c r="AZ305" s="327"/>
      <c r="BA305" s="327"/>
      <c r="BB305" s="327"/>
      <c r="BC305" s="327"/>
      <c r="BD305" s="327"/>
      <c r="BE305" s="327"/>
      <c r="BF305" s="327"/>
      <c r="BG305" s="327"/>
      <c r="BH305" s="327"/>
      <c r="BI305" s="327"/>
      <c r="BJ305" s="327"/>
      <c r="BK305" s="327"/>
      <c r="BL305" s="327"/>
      <c r="BM305" s="327"/>
      <c r="BN305" s="327"/>
    </row>
    <row r="306" spans="1:66" ht="15.75" customHeight="1">
      <c r="A306" s="327"/>
      <c r="B306" s="1231"/>
      <c r="C306" s="327"/>
      <c r="D306" s="327"/>
      <c r="E306" s="37"/>
      <c r="F306" s="37"/>
      <c r="G306" s="37"/>
      <c r="H306" s="47"/>
      <c r="I306" s="32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327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327"/>
      <c r="AK306" s="5"/>
      <c r="AL306" s="5"/>
      <c r="AM306" s="5"/>
      <c r="AN306" s="5"/>
      <c r="AO306" s="5"/>
      <c r="AP306" s="5"/>
      <c r="AQ306" s="5"/>
      <c r="AR306" s="5"/>
      <c r="AS306" s="5"/>
      <c r="AT306" s="327"/>
      <c r="AU306" s="327"/>
      <c r="AV306" s="327"/>
      <c r="AW306" s="327"/>
      <c r="AX306" s="327"/>
      <c r="AY306" s="327"/>
      <c r="AZ306" s="327"/>
      <c r="BA306" s="327"/>
      <c r="BB306" s="327"/>
      <c r="BC306" s="327"/>
      <c r="BD306" s="327"/>
      <c r="BE306" s="327"/>
      <c r="BF306" s="327"/>
      <c r="BG306" s="327"/>
      <c r="BH306" s="327"/>
      <c r="BI306" s="327"/>
      <c r="BJ306" s="327"/>
      <c r="BK306" s="327"/>
      <c r="BL306" s="327"/>
      <c r="BM306" s="327"/>
      <c r="BN306" s="327"/>
    </row>
    <row r="307" spans="1:66" ht="15.75" customHeight="1">
      <c r="A307" s="327"/>
      <c r="B307" s="1231"/>
      <c r="C307" s="327"/>
      <c r="D307" s="327"/>
      <c r="E307" s="37"/>
      <c r="F307" s="37"/>
      <c r="G307" s="37"/>
      <c r="H307" s="47"/>
      <c r="I307" s="32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327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327"/>
      <c r="AK307" s="5"/>
      <c r="AL307" s="5"/>
      <c r="AM307" s="5"/>
      <c r="AN307" s="5"/>
      <c r="AO307" s="5"/>
      <c r="AP307" s="5"/>
      <c r="AQ307" s="5"/>
      <c r="AR307" s="5"/>
      <c r="AS307" s="5"/>
      <c r="AT307" s="327"/>
      <c r="AU307" s="327"/>
      <c r="AV307" s="327"/>
      <c r="AW307" s="327"/>
      <c r="AX307" s="327"/>
      <c r="AY307" s="327"/>
      <c r="AZ307" s="327"/>
      <c r="BA307" s="327"/>
      <c r="BB307" s="327"/>
      <c r="BC307" s="327"/>
      <c r="BD307" s="327"/>
      <c r="BE307" s="327"/>
      <c r="BF307" s="327"/>
      <c r="BG307" s="327"/>
      <c r="BH307" s="327"/>
      <c r="BI307" s="327"/>
      <c r="BJ307" s="327"/>
      <c r="BK307" s="327"/>
      <c r="BL307" s="327"/>
      <c r="BM307" s="327"/>
      <c r="BN307" s="327"/>
    </row>
    <row r="308" spans="1:66" ht="15.75" customHeight="1">
      <c r="A308" s="327"/>
      <c r="B308" s="1231"/>
      <c r="C308" s="327"/>
      <c r="D308" s="327"/>
      <c r="E308" s="37"/>
      <c r="F308" s="37"/>
      <c r="G308" s="37"/>
      <c r="H308" s="47"/>
      <c r="I308" s="32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327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327"/>
      <c r="AK308" s="5"/>
      <c r="AL308" s="5"/>
      <c r="AM308" s="5"/>
      <c r="AN308" s="5"/>
      <c r="AO308" s="5"/>
      <c r="AP308" s="5"/>
      <c r="AQ308" s="5"/>
      <c r="AR308" s="5"/>
      <c r="AS308" s="5"/>
      <c r="AT308" s="327"/>
      <c r="AU308" s="327"/>
      <c r="AV308" s="327"/>
      <c r="AW308" s="327"/>
      <c r="AX308" s="327"/>
      <c r="AY308" s="327"/>
      <c r="AZ308" s="327"/>
      <c r="BA308" s="327"/>
      <c r="BB308" s="327"/>
      <c r="BC308" s="327"/>
      <c r="BD308" s="327"/>
      <c r="BE308" s="327"/>
      <c r="BF308" s="327"/>
      <c r="BG308" s="327"/>
      <c r="BH308" s="327"/>
      <c r="BI308" s="327"/>
      <c r="BJ308" s="327"/>
      <c r="BK308" s="327"/>
      <c r="BL308" s="327"/>
      <c r="BM308" s="327"/>
      <c r="BN308" s="327"/>
    </row>
    <row r="309" spans="1:66" ht="15.75" customHeight="1">
      <c r="A309" s="327"/>
      <c r="B309" s="1231"/>
      <c r="C309" s="327"/>
      <c r="D309" s="327"/>
      <c r="E309" s="37"/>
      <c r="F309" s="37"/>
      <c r="G309" s="37"/>
      <c r="H309" s="47"/>
      <c r="I309" s="32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327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327"/>
      <c r="AK309" s="5"/>
      <c r="AL309" s="5"/>
      <c r="AM309" s="5"/>
      <c r="AN309" s="5"/>
      <c r="AO309" s="5"/>
      <c r="AP309" s="5"/>
      <c r="AQ309" s="5"/>
      <c r="AR309" s="5"/>
      <c r="AS309" s="5"/>
      <c r="AT309" s="327"/>
      <c r="AU309" s="327"/>
      <c r="AV309" s="327"/>
      <c r="AW309" s="327"/>
      <c r="AX309" s="327"/>
      <c r="AY309" s="327"/>
      <c r="AZ309" s="327"/>
      <c r="BA309" s="327"/>
      <c r="BB309" s="327"/>
      <c r="BC309" s="327"/>
      <c r="BD309" s="327"/>
      <c r="BE309" s="327"/>
      <c r="BF309" s="327"/>
      <c r="BG309" s="327"/>
      <c r="BH309" s="327"/>
      <c r="BI309" s="327"/>
      <c r="BJ309" s="327"/>
      <c r="BK309" s="327"/>
      <c r="BL309" s="327"/>
      <c r="BM309" s="327"/>
      <c r="BN309" s="327"/>
    </row>
    <row r="310" spans="1:66" ht="15.75" customHeight="1">
      <c r="A310" s="327"/>
      <c r="B310" s="1231"/>
      <c r="C310" s="327"/>
      <c r="D310" s="327"/>
      <c r="E310" s="37"/>
      <c r="F310" s="37"/>
      <c r="G310" s="37"/>
      <c r="H310" s="47"/>
      <c r="I310" s="32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327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327"/>
      <c r="AK310" s="5"/>
      <c r="AL310" s="5"/>
      <c r="AM310" s="5"/>
      <c r="AN310" s="5"/>
      <c r="AO310" s="5"/>
      <c r="AP310" s="5"/>
      <c r="AQ310" s="5"/>
      <c r="AR310" s="5"/>
      <c r="AS310" s="5"/>
      <c r="AT310" s="327"/>
      <c r="AU310" s="327"/>
      <c r="AV310" s="327"/>
      <c r="AW310" s="327"/>
      <c r="AX310" s="327"/>
      <c r="AY310" s="327"/>
      <c r="AZ310" s="327"/>
      <c r="BA310" s="327"/>
      <c r="BB310" s="327"/>
      <c r="BC310" s="327"/>
      <c r="BD310" s="327"/>
      <c r="BE310" s="327"/>
      <c r="BF310" s="327"/>
      <c r="BG310" s="327"/>
      <c r="BH310" s="327"/>
      <c r="BI310" s="327"/>
      <c r="BJ310" s="327"/>
      <c r="BK310" s="327"/>
      <c r="BL310" s="327"/>
      <c r="BM310" s="327"/>
      <c r="BN310" s="327"/>
    </row>
    <row r="311" spans="1:66" ht="15.75" customHeight="1">
      <c r="A311" s="327"/>
      <c r="B311" s="1231"/>
      <c r="C311" s="327"/>
      <c r="D311" s="327"/>
      <c r="E311" s="37"/>
      <c r="F311" s="37"/>
      <c r="G311" s="37"/>
      <c r="H311" s="47"/>
      <c r="I311" s="32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327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327"/>
      <c r="AK311" s="5"/>
      <c r="AL311" s="5"/>
      <c r="AM311" s="5"/>
      <c r="AN311" s="5"/>
      <c r="AO311" s="5"/>
      <c r="AP311" s="5"/>
      <c r="AQ311" s="5"/>
      <c r="AR311" s="5"/>
      <c r="AS311" s="5"/>
      <c r="AT311" s="327"/>
      <c r="AU311" s="327"/>
      <c r="AV311" s="327"/>
      <c r="AW311" s="327"/>
      <c r="AX311" s="327"/>
      <c r="AY311" s="327"/>
      <c r="AZ311" s="327"/>
      <c r="BA311" s="327"/>
      <c r="BB311" s="327"/>
      <c r="BC311" s="327"/>
      <c r="BD311" s="327"/>
      <c r="BE311" s="327"/>
      <c r="BF311" s="327"/>
      <c r="BG311" s="327"/>
      <c r="BH311" s="327"/>
      <c r="BI311" s="327"/>
      <c r="BJ311" s="327"/>
      <c r="BK311" s="327"/>
      <c r="BL311" s="327"/>
      <c r="BM311" s="327"/>
      <c r="BN311" s="327"/>
    </row>
    <row r="312" spans="1:66" ht="15.75" customHeight="1">
      <c r="A312" s="327"/>
      <c r="B312" s="1231"/>
      <c r="C312" s="327"/>
      <c r="D312" s="327"/>
      <c r="E312" s="37"/>
      <c r="F312" s="37"/>
      <c r="G312" s="37"/>
      <c r="H312" s="47"/>
      <c r="I312" s="32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327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327"/>
      <c r="AK312" s="5"/>
      <c r="AL312" s="5"/>
      <c r="AM312" s="5"/>
      <c r="AN312" s="5"/>
      <c r="AO312" s="5"/>
      <c r="AP312" s="5"/>
      <c r="AQ312" s="5"/>
      <c r="AR312" s="5"/>
      <c r="AS312" s="5"/>
      <c r="AT312" s="327"/>
      <c r="AU312" s="327"/>
      <c r="AV312" s="327"/>
      <c r="AW312" s="327"/>
      <c r="AX312" s="327"/>
      <c r="AY312" s="327"/>
      <c r="AZ312" s="327"/>
      <c r="BA312" s="327"/>
      <c r="BB312" s="327"/>
      <c r="BC312" s="327"/>
      <c r="BD312" s="327"/>
      <c r="BE312" s="327"/>
      <c r="BF312" s="327"/>
      <c r="BG312" s="327"/>
      <c r="BH312" s="327"/>
      <c r="BI312" s="327"/>
      <c r="BJ312" s="327"/>
      <c r="BK312" s="327"/>
      <c r="BL312" s="327"/>
      <c r="BM312" s="327"/>
      <c r="BN312" s="327"/>
    </row>
    <row r="313" spans="1:66" ht="15.75" customHeight="1">
      <c r="A313" s="327"/>
      <c r="B313" s="1231"/>
      <c r="C313" s="327"/>
      <c r="D313" s="327"/>
      <c r="E313" s="37"/>
      <c r="F313" s="37"/>
      <c r="G313" s="37"/>
      <c r="H313" s="47"/>
      <c r="I313" s="32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327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327"/>
      <c r="AK313" s="5"/>
      <c r="AL313" s="5"/>
      <c r="AM313" s="5"/>
      <c r="AN313" s="5"/>
      <c r="AO313" s="5"/>
      <c r="AP313" s="5"/>
      <c r="AQ313" s="5"/>
      <c r="AR313" s="5"/>
      <c r="AS313" s="5"/>
      <c r="AT313" s="327"/>
      <c r="AU313" s="327"/>
      <c r="AV313" s="327"/>
      <c r="AW313" s="327"/>
      <c r="AX313" s="327"/>
      <c r="AY313" s="327"/>
      <c r="AZ313" s="327"/>
      <c r="BA313" s="327"/>
      <c r="BB313" s="327"/>
      <c r="BC313" s="327"/>
      <c r="BD313" s="327"/>
      <c r="BE313" s="327"/>
      <c r="BF313" s="327"/>
      <c r="BG313" s="327"/>
      <c r="BH313" s="327"/>
      <c r="BI313" s="327"/>
      <c r="BJ313" s="327"/>
      <c r="BK313" s="327"/>
      <c r="BL313" s="327"/>
      <c r="BM313" s="327"/>
      <c r="BN313" s="327"/>
    </row>
    <row r="314" spans="1:66" ht="15.75" customHeight="1">
      <c r="A314" s="327"/>
      <c r="B314" s="1231"/>
      <c r="C314" s="327"/>
      <c r="D314" s="327"/>
      <c r="E314" s="37"/>
      <c r="F314" s="37"/>
      <c r="G314" s="37"/>
      <c r="H314" s="47"/>
      <c r="I314" s="32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327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327"/>
      <c r="AK314" s="5"/>
      <c r="AL314" s="5"/>
      <c r="AM314" s="5"/>
      <c r="AN314" s="5"/>
      <c r="AO314" s="5"/>
      <c r="AP314" s="5"/>
      <c r="AQ314" s="5"/>
      <c r="AR314" s="5"/>
      <c r="AS314" s="5"/>
      <c r="AT314" s="327"/>
      <c r="AU314" s="327"/>
      <c r="AV314" s="327"/>
      <c r="AW314" s="327"/>
      <c r="AX314" s="327"/>
      <c r="AY314" s="327"/>
      <c r="AZ314" s="327"/>
      <c r="BA314" s="327"/>
      <c r="BB314" s="327"/>
      <c r="BC314" s="327"/>
      <c r="BD314" s="327"/>
      <c r="BE314" s="327"/>
      <c r="BF314" s="327"/>
      <c r="BG314" s="327"/>
      <c r="BH314" s="327"/>
      <c r="BI314" s="327"/>
      <c r="BJ314" s="327"/>
      <c r="BK314" s="327"/>
      <c r="BL314" s="327"/>
      <c r="BM314" s="327"/>
      <c r="BN314" s="327"/>
    </row>
    <row r="315" spans="1:66" ht="15.75" customHeight="1">
      <c r="A315" s="327"/>
      <c r="B315" s="1231"/>
      <c r="C315" s="327"/>
      <c r="D315" s="327"/>
      <c r="E315" s="37"/>
      <c r="F315" s="37"/>
      <c r="G315" s="37"/>
      <c r="H315" s="47"/>
      <c r="I315" s="32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327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327"/>
      <c r="AK315" s="5"/>
      <c r="AL315" s="5"/>
      <c r="AM315" s="5"/>
      <c r="AN315" s="5"/>
      <c r="AO315" s="5"/>
      <c r="AP315" s="5"/>
      <c r="AQ315" s="5"/>
      <c r="AR315" s="5"/>
      <c r="AS315" s="5"/>
      <c r="AT315" s="327"/>
      <c r="AU315" s="327"/>
      <c r="AV315" s="327"/>
      <c r="AW315" s="327"/>
      <c r="AX315" s="327"/>
      <c r="AY315" s="327"/>
      <c r="AZ315" s="327"/>
      <c r="BA315" s="327"/>
      <c r="BB315" s="327"/>
      <c r="BC315" s="327"/>
      <c r="BD315" s="327"/>
      <c r="BE315" s="327"/>
      <c r="BF315" s="327"/>
      <c r="BG315" s="327"/>
      <c r="BH315" s="327"/>
      <c r="BI315" s="327"/>
      <c r="BJ315" s="327"/>
      <c r="BK315" s="327"/>
      <c r="BL315" s="327"/>
      <c r="BM315" s="327"/>
      <c r="BN315" s="327"/>
    </row>
    <row r="316" spans="1:66" ht="15.75" customHeight="1">
      <c r="A316" s="327"/>
      <c r="B316" s="1231"/>
      <c r="C316" s="327"/>
      <c r="D316" s="327"/>
      <c r="E316" s="37"/>
      <c r="F316" s="37"/>
      <c r="G316" s="37"/>
      <c r="H316" s="47"/>
      <c r="I316" s="32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327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327"/>
      <c r="AK316" s="5"/>
      <c r="AL316" s="5"/>
      <c r="AM316" s="5"/>
      <c r="AN316" s="5"/>
      <c r="AO316" s="5"/>
      <c r="AP316" s="5"/>
      <c r="AQ316" s="5"/>
      <c r="AR316" s="5"/>
      <c r="AS316" s="5"/>
      <c r="AT316" s="327"/>
      <c r="AU316" s="327"/>
      <c r="AV316" s="327"/>
      <c r="AW316" s="327"/>
      <c r="AX316" s="327"/>
      <c r="AY316" s="327"/>
      <c r="AZ316" s="327"/>
      <c r="BA316" s="327"/>
      <c r="BB316" s="327"/>
      <c r="BC316" s="327"/>
      <c r="BD316" s="327"/>
      <c r="BE316" s="327"/>
      <c r="BF316" s="327"/>
      <c r="BG316" s="327"/>
      <c r="BH316" s="327"/>
      <c r="BI316" s="327"/>
      <c r="BJ316" s="327"/>
      <c r="BK316" s="327"/>
      <c r="BL316" s="327"/>
      <c r="BM316" s="327"/>
      <c r="BN316" s="327"/>
    </row>
    <row r="317" spans="1:66" ht="15.75" customHeight="1">
      <c r="A317" s="327"/>
      <c r="B317" s="1231"/>
      <c r="C317" s="327"/>
      <c r="D317" s="327"/>
      <c r="E317" s="37"/>
      <c r="F317" s="37"/>
      <c r="G317" s="37"/>
      <c r="H317" s="47"/>
      <c r="I317" s="32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327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327"/>
      <c r="AK317" s="5"/>
      <c r="AL317" s="5"/>
      <c r="AM317" s="5"/>
      <c r="AN317" s="5"/>
      <c r="AO317" s="5"/>
      <c r="AP317" s="5"/>
      <c r="AQ317" s="5"/>
      <c r="AR317" s="5"/>
      <c r="AS317" s="5"/>
      <c r="AT317" s="327"/>
      <c r="AU317" s="327"/>
      <c r="AV317" s="327"/>
      <c r="AW317" s="327"/>
      <c r="AX317" s="327"/>
      <c r="AY317" s="327"/>
      <c r="AZ317" s="327"/>
      <c r="BA317" s="327"/>
      <c r="BB317" s="327"/>
      <c r="BC317" s="327"/>
      <c r="BD317" s="327"/>
      <c r="BE317" s="327"/>
      <c r="BF317" s="327"/>
      <c r="BG317" s="327"/>
      <c r="BH317" s="327"/>
      <c r="BI317" s="327"/>
      <c r="BJ317" s="327"/>
      <c r="BK317" s="327"/>
      <c r="BL317" s="327"/>
      <c r="BM317" s="327"/>
      <c r="BN317" s="327"/>
    </row>
    <row r="318" spans="1:66" ht="15.75" customHeight="1">
      <c r="A318" s="327"/>
      <c r="B318" s="1231"/>
      <c r="C318" s="327"/>
      <c r="D318" s="327"/>
      <c r="E318" s="37"/>
      <c r="F318" s="37"/>
      <c r="G318" s="37"/>
      <c r="H318" s="47"/>
      <c r="I318" s="32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327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327"/>
      <c r="AK318" s="5"/>
      <c r="AL318" s="5"/>
      <c r="AM318" s="5"/>
      <c r="AN318" s="5"/>
      <c r="AO318" s="5"/>
      <c r="AP318" s="5"/>
      <c r="AQ318" s="5"/>
      <c r="AR318" s="5"/>
      <c r="AS318" s="5"/>
      <c r="AT318" s="327"/>
      <c r="AU318" s="327"/>
      <c r="AV318" s="327"/>
      <c r="AW318" s="327"/>
      <c r="AX318" s="327"/>
      <c r="AY318" s="327"/>
      <c r="AZ318" s="327"/>
      <c r="BA318" s="327"/>
      <c r="BB318" s="327"/>
      <c r="BC318" s="327"/>
      <c r="BD318" s="327"/>
      <c r="BE318" s="327"/>
      <c r="BF318" s="327"/>
      <c r="BG318" s="327"/>
      <c r="BH318" s="327"/>
      <c r="BI318" s="327"/>
      <c r="BJ318" s="327"/>
      <c r="BK318" s="327"/>
      <c r="BL318" s="327"/>
      <c r="BM318" s="327"/>
      <c r="BN318" s="327"/>
    </row>
    <row r="319" spans="1:66" ht="15.75" customHeight="1">
      <c r="A319" s="327"/>
      <c r="B319" s="1231"/>
      <c r="C319" s="327"/>
      <c r="D319" s="327"/>
      <c r="E319" s="37"/>
      <c r="F319" s="37"/>
      <c r="G319" s="37"/>
      <c r="H319" s="47"/>
      <c r="I319" s="32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327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327"/>
      <c r="AK319" s="5"/>
      <c r="AL319" s="5"/>
      <c r="AM319" s="5"/>
      <c r="AN319" s="5"/>
      <c r="AO319" s="5"/>
      <c r="AP319" s="5"/>
      <c r="AQ319" s="5"/>
      <c r="AR319" s="5"/>
      <c r="AS319" s="5"/>
      <c r="AT319" s="327"/>
      <c r="AU319" s="327"/>
      <c r="AV319" s="327"/>
      <c r="AW319" s="327"/>
      <c r="AX319" s="327"/>
      <c r="AY319" s="327"/>
      <c r="AZ319" s="327"/>
      <c r="BA319" s="327"/>
      <c r="BB319" s="327"/>
      <c r="BC319" s="327"/>
      <c r="BD319" s="327"/>
      <c r="BE319" s="327"/>
      <c r="BF319" s="327"/>
      <c r="BG319" s="327"/>
      <c r="BH319" s="327"/>
      <c r="BI319" s="327"/>
      <c r="BJ319" s="327"/>
      <c r="BK319" s="327"/>
      <c r="BL319" s="327"/>
      <c r="BM319" s="327"/>
      <c r="BN319" s="327"/>
    </row>
    <row r="320" spans="1:66" ht="15.75" customHeight="1">
      <c r="A320" s="327"/>
      <c r="B320" s="1231"/>
      <c r="C320" s="327"/>
      <c r="D320" s="327"/>
      <c r="E320" s="37"/>
      <c r="F320" s="37"/>
      <c r="G320" s="37"/>
      <c r="H320" s="47"/>
      <c r="I320" s="32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327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327"/>
      <c r="AK320" s="5"/>
      <c r="AL320" s="5"/>
      <c r="AM320" s="5"/>
      <c r="AN320" s="5"/>
      <c r="AO320" s="5"/>
      <c r="AP320" s="5"/>
      <c r="AQ320" s="5"/>
      <c r="AR320" s="5"/>
      <c r="AS320" s="5"/>
      <c r="AT320" s="327"/>
      <c r="AU320" s="327"/>
      <c r="AV320" s="327"/>
      <c r="AW320" s="327"/>
      <c r="AX320" s="327"/>
      <c r="AY320" s="327"/>
      <c r="AZ320" s="327"/>
      <c r="BA320" s="327"/>
      <c r="BB320" s="327"/>
      <c r="BC320" s="327"/>
      <c r="BD320" s="327"/>
      <c r="BE320" s="327"/>
      <c r="BF320" s="327"/>
      <c r="BG320" s="327"/>
      <c r="BH320" s="327"/>
      <c r="BI320" s="327"/>
      <c r="BJ320" s="327"/>
      <c r="BK320" s="327"/>
      <c r="BL320" s="327"/>
      <c r="BM320" s="327"/>
      <c r="BN320" s="327"/>
    </row>
    <row r="321" spans="1:66" ht="15.75" customHeight="1">
      <c r="A321" s="327"/>
      <c r="B321" s="1231"/>
      <c r="C321" s="327"/>
      <c r="D321" s="327"/>
      <c r="E321" s="37"/>
      <c r="F321" s="37"/>
      <c r="G321" s="37"/>
      <c r="H321" s="47"/>
      <c r="I321" s="32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327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327"/>
      <c r="AK321" s="5"/>
      <c r="AL321" s="5"/>
      <c r="AM321" s="5"/>
      <c r="AN321" s="5"/>
      <c r="AO321" s="5"/>
      <c r="AP321" s="5"/>
      <c r="AQ321" s="5"/>
      <c r="AR321" s="5"/>
      <c r="AS321" s="5"/>
      <c r="AT321" s="327"/>
      <c r="AU321" s="327"/>
      <c r="AV321" s="327"/>
      <c r="AW321" s="327"/>
      <c r="AX321" s="327"/>
      <c r="AY321" s="327"/>
      <c r="AZ321" s="327"/>
      <c r="BA321" s="327"/>
      <c r="BB321" s="327"/>
      <c r="BC321" s="327"/>
      <c r="BD321" s="327"/>
      <c r="BE321" s="327"/>
      <c r="BF321" s="327"/>
      <c r="BG321" s="327"/>
      <c r="BH321" s="327"/>
      <c r="BI321" s="327"/>
      <c r="BJ321" s="327"/>
      <c r="BK321" s="327"/>
      <c r="BL321" s="327"/>
      <c r="BM321" s="327"/>
      <c r="BN321" s="327"/>
    </row>
    <row r="322" spans="1:66" ht="15.75" customHeight="1">
      <c r="A322" s="327"/>
      <c r="B322" s="1231"/>
      <c r="C322" s="327"/>
      <c r="D322" s="327"/>
      <c r="E322" s="37"/>
      <c r="F322" s="37"/>
      <c r="G322" s="37"/>
      <c r="H322" s="47"/>
      <c r="I322" s="32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327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327"/>
      <c r="AK322" s="5"/>
      <c r="AL322" s="5"/>
      <c r="AM322" s="5"/>
      <c r="AN322" s="5"/>
      <c r="AO322" s="5"/>
      <c r="AP322" s="5"/>
      <c r="AQ322" s="5"/>
      <c r="AR322" s="5"/>
      <c r="AS322" s="5"/>
      <c r="AT322" s="327"/>
      <c r="AU322" s="327"/>
      <c r="AV322" s="327"/>
      <c r="AW322" s="327"/>
      <c r="AX322" s="327"/>
      <c r="AY322" s="327"/>
      <c r="AZ322" s="327"/>
      <c r="BA322" s="327"/>
      <c r="BB322" s="327"/>
      <c r="BC322" s="327"/>
      <c r="BD322" s="327"/>
      <c r="BE322" s="327"/>
      <c r="BF322" s="327"/>
      <c r="BG322" s="327"/>
      <c r="BH322" s="327"/>
      <c r="BI322" s="327"/>
      <c r="BJ322" s="327"/>
      <c r="BK322" s="327"/>
      <c r="BL322" s="327"/>
      <c r="BM322" s="327"/>
      <c r="BN322" s="327"/>
    </row>
    <row r="323" spans="1:66" ht="15.75" customHeight="1">
      <c r="A323" s="327"/>
      <c r="B323" s="1231"/>
      <c r="C323" s="327"/>
      <c r="D323" s="327"/>
      <c r="E323" s="37"/>
      <c r="F323" s="37"/>
      <c r="G323" s="37"/>
      <c r="H323" s="47"/>
      <c r="I323" s="32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327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327"/>
      <c r="AK323" s="5"/>
      <c r="AL323" s="5"/>
      <c r="AM323" s="5"/>
      <c r="AN323" s="5"/>
      <c r="AO323" s="5"/>
      <c r="AP323" s="5"/>
      <c r="AQ323" s="5"/>
      <c r="AR323" s="5"/>
      <c r="AS323" s="5"/>
      <c r="AT323" s="327"/>
      <c r="AU323" s="327"/>
      <c r="AV323" s="327"/>
      <c r="AW323" s="327"/>
      <c r="AX323" s="327"/>
      <c r="AY323" s="327"/>
      <c r="AZ323" s="327"/>
      <c r="BA323" s="327"/>
      <c r="BB323" s="327"/>
      <c r="BC323" s="327"/>
      <c r="BD323" s="327"/>
      <c r="BE323" s="327"/>
      <c r="BF323" s="327"/>
      <c r="BG323" s="327"/>
      <c r="BH323" s="327"/>
      <c r="BI323" s="327"/>
      <c r="BJ323" s="327"/>
      <c r="BK323" s="327"/>
      <c r="BL323" s="327"/>
      <c r="BM323" s="327"/>
      <c r="BN323" s="327"/>
    </row>
    <row r="324" spans="1:66" ht="15.75" customHeight="1">
      <c r="A324" s="327"/>
      <c r="B324" s="1231"/>
      <c r="C324" s="327"/>
      <c r="D324" s="327"/>
      <c r="E324" s="37"/>
      <c r="F324" s="37"/>
      <c r="G324" s="37"/>
      <c r="H324" s="47"/>
      <c r="I324" s="32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327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327"/>
      <c r="AK324" s="5"/>
      <c r="AL324" s="5"/>
      <c r="AM324" s="5"/>
      <c r="AN324" s="5"/>
      <c r="AO324" s="5"/>
      <c r="AP324" s="5"/>
      <c r="AQ324" s="5"/>
      <c r="AR324" s="5"/>
      <c r="AS324" s="5"/>
      <c r="AT324" s="327"/>
      <c r="AU324" s="327"/>
      <c r="AV324" s="327"/>
      <c r="AW324" s="327"/>
      <c r="AX324" s="327"/>
      <c r="AY324" s="327"/>
      <c r="AZ324" s="327"/>
      <c r="BA324" s="327"/>
      <c r="BB324" s="327"/>
      <c r="BC324" s="327"/>
      <c r="BD324" s="327"/>
      <c r="BE324" s="327"/>
      <c r="BF324" s="327"/>
      <c r="BG324" s="327"/>
      <c r="BH324" s="327"/>
      <c r="BI324" s="327"/>
      <c r="BJ324" s="327"/>
      <c r="BK324" s="327"/>
      <c r="BL324" s="327"/>
      <c r="BM324" s="327"/>
      <c r="BN324" s="327"/>
    </row>
    <row r="325" spans="1:66" ht="15.75" customHeight="1">
      <c r="A325" s="327"/>
      <c r="B325" s="1231"/>
      <c r="C325" s="327"/>
      <c r="D325" s="327"/>
      <c r="E325" s="37"/>
      <c r="F325" s="37"/>
      <c r="G325" s="37"/>
      <c r="H325" s="47"/>
      <c r="I325" s="32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327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327"/>
      <c r="AK325" s="5"/>
      <c r="AL325" s="5"/>
      <c r="AM325" s="5"/>
      <c r="AN325" s="5"/>
      <c r="AO325" s="5"/>
      <c r="AP325" s="5"/>
      <c r="AQ325" s="5"/>
      <c r="AR325" s="5"/>
      <c r="AS325" s="5"/>
      <c r="AT325" s="327"/>
      <c r="AU325" s="327"/>
      <c r="AV325" s="327"/>
      <c r="AW325" s="327"/>
      <c r="AX325" s="327"/>
      <c r="AY325" s="327"/>
      <c r="AZ325" s="327"/>
      <c r="BA325" s="327"/>
      <c r="BB325" s="327"/>
      <c r="BC325" s="327"/>
      <c r="BD325" s="327"/>
      <c r="BE325" s="327"/>
      <c r="BF325" s="327"/>
      <c r="BG325" s="327"/>
      <c r="BH325" s="327"/>
      <c r="BI325" s="327"/>
      <c r="BJ325" s="327"/>
      <c r="BK325" s="327"/>
      <c r="BL325" s="327"/>
      <c r="BM325" s="327"/>
      <c r="BN325" s="327"/>
    </row>
    <row r="326" spans="1:66" ht="15.75" customHeight="1">
      <c r="A326" s="327"/>
      <c r="B326" s="1231"/>
      <c r="C326" s="327"/>
      <c r="D326" s="327"/>
      <c r="E326" s="37"/>
      <c r="F326" s="37"/>
      <c r="G326" s="37"/>
      <c r="H326" s="47"/>
      <c r="I326" s="32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327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327"/>
      <c r="AK326" s="5"/>
      <c r="AL326" s="5"/>
      <c r="AM326" s="5"/>
      <c r="AN326" s="5"/>
      <c r="AO326" s="5"/>
      <c r="AP326" s="5"/>
      <c r="AQ326" s="5"/>
      <c r="AR326" s="5"/>
      <c r="AS326" s="5"/>
      <c r="AT326" s="327"/>
      <c r="AU326" s="327"/>
      <c r="AV326" s="327"/>
      <c r="AW326" s="327"/>
      <c r="AX326" s="327"/>
      <c r="AY326" s="327"/>
      <c r="AZ326" s="327"/>
      <c r="BA326" s="327"/>
      <c r="BB326" s="327"/>
      <c r="BC326" s="327"/>
      <c r="BD326" s="327"/>
      <c r="BE326" s="327"/>
      <c r="BF326" s="327"/>
      <c r="BG326" s="327"/>
      <c r="BH326" s="327"/>
      <c r="BI326" s="327"/>
      <c r="BJ326" s="327"/>
      <c r="BK326" s="327"/>
      <c r="BL326" s="327"/>
      <c r="BM326" s="327"/>
      <c r="BN326" s="327"/>
    </row>
    <row r="327" spans="1:66" ht="15.75" customHeight="1">
      <c r="A327" s="327"/>
      <c r="B327" s="1231"/>
      <c r="C327" s="327"/>
      <c r="D327" s="327"/>
      <c r="E327" s="37"/>
      <c r="F327" s="37"/>
      <c r="G327" s="37"/>
      <c r="H327" s="47"/>
      <c r="I327" s="32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327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327"/>
      <c r="AK327" s="5"/>
      <c r="AL327" s="5"/>
      <c r="AM327" s="5"/>
      <c r="AN327" s="5"/>
      <c r="AO327" s="5"/>
      <c r="AP327" s="5"/>
      <c r="AQ327" s="5"/>
      <c r="AR327" s="5"/>
      <c r="AS327" s="5"/>
      <c r="AT327" s="327"/>
      <c r="AU327" s="327"/>
      <c r="AV327" s="327"/>
      <c r="AW327" s="327"/>
      <c r="AX327" s="327"/>
      <c r="AY327" s="327"/>
      <c r="AZ327" s="327"/>
      <c r="BA327" s="327"/>
      <c r="BB327" s="327"/>
      <c r="BC327" s="327"/>
      <c r="BD327" s="327"/>
      <c r="BE327" s="327"/>
      <c r="BF327" s="327"/>
      <c r="BG327" s="327"/>
      <c r="BH327" s="327"/>
      <c r="BI327" s="327"/>
      <c r="BJ327" s="327"/>
      <c r="BK327" s="327"/>
      <c r="BL327" s="327"/>
      <c r="BM327" s="327"/>
      <c r="BN327" s="327"/>
    </row>
    <row r="328" spans="1:66" ht="15.75" customHeight="1">
      <c r="A328" s="327"/>
      <c r="B328" s="1231"/>
      <c r="C328" s="327"/>
      <c r="D328" s="327"/>
      <c r="E328" s="37"/>
      <c r="F328" s="37"/>
      <c r="G328" s="37"/>
      <c r="H328" s="47"/>
      <c r="I328" s="32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327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327"/>
      <c r="AK328" s="5"/>
      <c r="AL328" s="5"/>
      <c r="AM328" s="5"/>
      <c r="AN328" s="5"/>
      <c r="AO328" s="5"/>
      <c r="AP328" s="5"/>
      <c r="AQ328" s="5"/>
      <c r="AR328" s="5"/>
      <c r="AS328" s="5"/>
      <c r="AT328" s="327"/>
      <c r="AU328" s="327"/>
      <c r="AV328" s="327"/>
      <c r="AW328" s="327"/>
      <c r="AX328" s="327"/>
      <c r="AY328" s="327"/>
      <c r="AZ328" s="327"/>
      <c r="BA328" s="327"/>
      <c r="BB328" s="327"/>
      <c r="BC328" s="327"/>
      <c r="BD328" s="327"/>
      <c r="BE328" s="327"/>
      <c r="BF328" s="327"/>
      <c r="BG328" s="327"/>
      <c r="BH328" s="327"/>
      <c r="BI328" s="327"/>
      <c r="BJ328" s="327"/>
      <c r="BK328" s="327"/>
      <c r="BL328" s="327"/>
      <c r="BM328" s="327"/>
      <c r="BN328" s="327"/>
    </row>
    <row r="329" spans="1:66" ht="15.75" customHeight="1">
      <c r="A329" s="327"/>
      <c r="B329" s="1231"/>
      <c r="C329" s="327"/>
      <c r="D329" s="327"/>
      <c r="E329" s="37"/>
      <c r="F329" s="37"/>
      <c r="G329" s="37"/>
      <c r="H329" s="47"/>
      <c r="I329" s="32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327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327"/>
      <c r="AK329" s="5"/>
      <c r="AL329" s="5"/>
      <c r="AM329" s="5"/>
      <c r="AN329" s="5"/>
      <c r="AO329" s="5"/>
      <c r="AP329" s="5"/>
      <c r="AQ329" s="5"/>
      <c r="AR329" s="5"/>
      <c r="AS329" s="5"/>
      <c r="AT329" s="327"/>
      <c r="AU329" s="327"/>
      <c r="AV329" s="327"/>
      <c r="AW329" s="327"/>
      <c r="AX329" s="327"/>
      <c r="AY329" s="327"/>
      <c r="AZ329" s="327"/>
      <c r="BA329" s="327"/>
      <c r="BB329" s="327"/>
      <c r="BC329" s="327"/>
      <c r="BD329" s="327"/>
      <c r="BE329" s="327"/>
      <c r="BF329" s="327"/>
      <c r="BG329" s="327"/>
      <c r="BH329" s="327"/>
      <c r="BI329" s="327"/>
      <c r="BJ329" s="327"/>
      <c r="BK329" s="327"/>
      <c r="BL329" s="327"/>
      <c r="BM329" s="327"/>
      <c r="BN329" s="327"/>
    </row>
    <row r="330" spans="1:66" ht="15.75" customHeight="1">
      <c r="A330" s="327"/>
      <c r="B330" s="1231"/>
      <c r="C330" s="327"/>
      <c r="D330" s="327"/>
      <c r="E330" s="37"/>
      <c r="F330" s="37"/>
      <c r="G330" s="37"/>
      <c r="H330" s="47"/>
      <c r="I330" s="32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327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327"/>
      <c r="AK330" s="5"/>
      <c r="AL330" s="5"/>
      <c r="AM330" s="5"/>
      <c r="AN330" s="5"/>
      <c r="AO330" s="5"/>
      <c r="AP330" s="5"/>
      <c r="AQ330" s="5"/>
      <c r="AR330" s="5"/>
      <c r="AS330" s="5"/>
      <c r="AT330" s="327"/>
      <c r="AU330" s="327"/>
      <c r="AV330" s="327"/>
      <c r="AW330" s="327"/>
      <c r="AX330" s="327"/>
      <c r="AY330" s="327"/>
      <c r="AZ330" s="327"/>
      <c r="BA330" s="327"/>
      <c r="BB330" s="327"/>
      <c r="BC330" s="327"/>
      <c r="BD330" s="327"/>
      <c r="BE330" s="327"/>
      <c r="BF330" s="327"/>
      <c r="BG330" s="327"/>
      <c r="BH330" s="327"/>
      <c r="BI330" s="327"/>
      <c r="BJ330" s="327"/>
      <c r="BK330" s="327"/>
      <c r="BL330" s="327"/>
      <c r="BM330" s="327"/>
      <c r="BN330" s="327"/>
    </row>
    <row r="331" spans="1:66" ht="15.75" customHeight="1">
      <c r="A331" s="327"/>
      <c r="B331" s="1231"/>
      <c r="C331" s="327"/>
      <c r="D331" s="327"/>
      <c r="E331" s="37"/>
      <c r="F331" s="37"/>
      <c r="G331" s="37"/>
      <c r="H331" s="47"/>
      <c r="I331" s="32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327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327"/>
      <c r="AK331" s="5"/>
      <c r="AL331" s="5"/>
      <c r="AM331" s="5"/>
      <c r="AN331" s="5"/>
      <c r="AO331" s="5"/>
      <c r="AP331" s="5"/>
      <c r="AQ331" s="5"/>
      <c r="AR331" s="5"/>
      <c r="AS331" s="5"/>
      <c r="AT331" s="327"/>
      <c r="AU331" s="327"/>
      <c r="AV331" s="327"/>
      <c r="AW331" s="327"/>
      <c r="AX331" s="327"/>
      <c r="AY331" s="327"/>
      <c r="AZ331" s="327"/>
      <c r="BA331" s="327"/>
      <c r="BB331" s="327"/>
      <c r="BC331" s="327"/>
      <c r="BD331" s="327"/>
      <c r="BE331" s="327"/>
      <c r="BF331" s="327"/>
      <c r="BG331" s="327"/>
      <c r="BH331" s="327"/>
      <c r="BI331" s="327"/>
      <c r="BJ331" s="327"/>
      <c r="BK331" s="327"/>
      <c r="BL331" s="327"/>
      <c r="BM331" s="327"/>
      <c r="BN331" s="327"/>
    </row>
    <row r="332" spans="1:66" ht="15.75" customHeight="1">
      <c r="A332" s="327"/>
      <c r="B332" s="1231"/>
      <c r="C332" s="327"/>
      <c r="D332" s="327"/>
      <c r="E332" s="37"/>
      <c r="F332" s="37"/>
      <c r="G332" s="37"/>
      <c r="H332" s="47"/>
      <c r="I332" s="32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327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327"/>
      <c r="AK332" s="5"/>
      <c r="AL332" s="5"/>
      <c r="AM332" s="5"/>
      <c r="AN332" s="5"/>
      <c r="AO332" s="5"/>
      <c r="AP332" s="5"/>
      <c r="AQ332" s="5"/>
      <c r="AR332" s="5"/>
      <c r="AS332" s="5"/>
      <c r="AT332" s="327"/>
      <c r="AU332" s="327"/>
      <c r="AV332" s="327"/>
      <c r="AW332" s="327"/>
      <c r="AX332" s="327"/>
      <c r="AY332" s="327"/>
      <c r="AZ332" s="327"/>
      <c r="BA332" s="327"/>
      <c r="BB332" s="327"/>
      <c r="BC332" s="327"/>
      <c r="BD332" s="327"/>
      <c r="BE332" s="327"/>
      <c r="BF332" s="327"/>
      <c r="BG332" s="327"/>
      <c r="BH332" s="327"/>
      <c r="BI332" s="327"/>
      <c r="BJ332" s="327"/>
      <c r="BK332" s="327"/>
      <c r="BL332" s="327"/>
      <c r="BM332" s="327"/>
      <c r="BN332" s="327"/>
    </row>
    <row r="333" spans="1:66" ht="15.75" customHeight="1">
      <c r="A333" s="327"/>
      <c r="B333" s="1231"/>
      <c r="C333" s="327"/>
      <c r="D333" s="327"/>
      <c r="E333" s="37"/>
      <c r="F333" s="37"/>
      <c r="G333" s="37"/>
      <c r="H333" s="47"/>
      <c r="I333" s="32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327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327"/>
      <c r="AK333" s="5"/>
      <c r="AL333" s="5"/>
      <c r="AM333" s="5"/>
      <c r="AN333" s="5"/>
      <c r="AO333" s="5"/>
      <c r="AP333" s="5"/>
      <c r="AQ333" s="5"/>
      <c r="AR333" s="5"/>
      <c r="AS333" s="5"/>
      <c r="AT333" s="327"/>
      <c r="AU333" s="327"/>
      <c r="AV333" s="327"/>
      <c r="AW333" s="327"/>
      <c r="AX333" s="327"/>
      <c r="AY333" s="327"/>
      <c r="AZ333" s="327"/>
      <c r="BA333" s="327"/>
      <c r="BB333" s="327"/>
      <c r="BC333" s="327"/>
      <c r="BD333" s="327"/>
      <c r="BE333" s="327"/>
      <c r="BF333" s="327"/>
      <c r="BG333" s="327"/>
      <c r="BH333" s="327"/>
      <c r="BI333" s="327"/>
      <c r="BJ333" s="327"/>
      <c r="BK333" s="327"/>
      <c r="BL333" s="327"/>
      <c r="BM333" s="327"/>
      <c r="BN333" s="327"/>
    </row>
    <row r="334" spans="1:66" ht="15.75" customHeight="1">
      <c r="A334" s="327"/>
      <c r="B334" s="1231"/>
      <c r="C334" s="327"/>
      <c r="D334" s="327"/>
      <c r="E334" s="37"/>
      <c r="F334" s="37"/>
      <c r="G334" s="37"/>
      <c r="H334" s="47"/>
      <c r="I334" s="32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327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327"/>
      <c r="AK334" s="5"/>
      <c r="AL334" s="5"/>
      <c r="AM334" s="5"/>
      <c r="AN334" s="5"/>
      <c r="AO334" s="5"/>
      <c r="AP334" s="5"/>
      <c r="AQ334" s="5"/>
      <c r="AR334" s="5"/>
      <c r="AS334" s="5"/>
      <c r="AT334" s="327"/>
      <c r="AU334" s="327"/>
      <c r="AV334" s="327"/>
      <c r="AW334" s="327"/>
      <c r="AX334" s="327"/>
      <c r="AY334" s="327"/>
      <c r="AZ334" s="327"/>
      <c r="BA334" s="327"/>
      <c r="BB334" s="327"/>
      <c r="BC334" s="327"/>
      <c r="BD334" s="327"/>
      <c r="BE334" s="327"/>
      <c r="BF334" s="327"/>
      <c r="BG334" s="327"/>
      <c r="BH334" s="327"/>
      <c r="BI334" s="327"/>
      <c r="BJ334" s="327"/>
      <c r="BK334" s="327"/>
      <c r="BL334" s="327"/>
      <c r="BM334" s="327"/>
      <c r="BN334" s="327"/>
    </row>
    <row r="335" spans="1:66" ht="15.75" customHeight="1">
      <c r="A335" s="327"/>
      <c r="B335" s="1231"/>
      <c r="C335" s="327"/>
      <c r="D335" s="327"/>
      <c r="E335" s="37"/>
      <c r="F335" s="37"/>
      <c r="G335" s="37"/>
      <c r="H335" s="47"/>
      <c r="I335" s="32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327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327"/>
      <c r="AK335" s="5"/>
      <c r="AL335" s="5"/>
      <c r="AM335" s="5"/>
      <c r="AN335" s="5"/>
      <c r="AO335" s="5"/>
      <c r="AP335" s="5"/>
      <c r="AQ335" s="5"/>
      <c r="AR335" s="5"/>
      <c r="AS335" s="5"/>
      <c r="AT335" s="327"/>
      <c r="AU335" s="327"/>
      <c r="AV335" s="327"/>
      <c r="AW335" s="327"/>
      <c r="AX335" s="327"/>
      <c r="AY335" s="327"/>
      <c r="AZ335" s="327"/>
      <c r="BA335" s="327"/>
      <c r="BB335" s="327"/>
      <c r="BC335" s="327"/>
      <c r="BD335" s="327"/>
      <c r="BE335" s="327"/>
      <c r="BF335" s="327"/>
      <c r="BG335" s="327"/>
      <c r="BH335" s="327"/>
      <c r="BI335" s="327"/>
      <c r="BJ335" s="327"/>
      <c r="BK335" s="327"/>
      <c r="BL335" s="327"/>
      <c r="BM335" s="327"/>
      <c r="BN335" s="327"/>
    </row>
    <row r="336" spans="1:66" ht="15.75" customHeight="1">
      <c r="A336" s="327"/>
      <c r="B336" s="1231"/>
      <c r="C336" s="327"/>
      <c r="D336" s="327"/>
      <c r="E336" s="37"/>
      <c r="F336" s="37"/>
      <c r="G336" s="37"/>
      <c r="H336" s="47"/>
      <c r="I336" s="32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327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327"/>
      <c r="AK336" s="5"/>
      <c r="AL336" s="5"/>
      <c r="AM336" s="5"/>
      <c r="AN336" s="5"/>
      <c r="AO336" s="5"/>
      <c r="AP336" s="5"/>
      <c r="AQ336" s="5"/>
      <c r="AR336" s="5"/>
      <c r="AS336" s="5"/>
      <c r="AT336" s="327"/>
      <c r="AU336" s="327"/>
      <c r="AV336" s="327"/>
      <c r="AW336" s="327"/>
      <c r="AX336" s="327"/>
      <c r="AY336" s="327"/>
      <c r="AZ336" s="327"/>
      <c r="BA336" s="327"/>
      <c r="BB336" s="327"/>
      <c r="BC336" s="327"/>
      <c r="BD336" s="327"/>
      <c r="BE336" s="327"/>
      <c r="BF336" s="327"/>
      <c r="BG336" s="327"/>
      <c r="BH336" s="327"/>
      <c r="BI336" s="327"/>
      <c r="BJ336" s="327"/>
      <c r="BK336" s="327"/>
      <c r="BL336" s="327"/>
      <c r="BM336" s="327"/>
      <c r="BN336" s="327"/>
    </row>
    <row r="337" spans="1:66" ht="15.75" customHeight="1">
      <c r="A337" s="327"/>
      <c r="B337" s="1231"/>
      <c r="C337" s="327"/>
      <c r="D337" s="327"/>
      <c r="E337" s="37"/>
      <c r="F337" s="37"/>
      <c r="G337" s="37"/>
      <c r="H337" s="47"/>
      <c r="I337" s="32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327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327"/>
      <c r="AK337" s="5"/>
      <c r="AL337" s="5"/>
      <c r="AM337" s="5"/>
      <c r="AN337" s="5"/>
      <c r="AO337" s="5"/>
      <c r="AP337" s="5"/>
      <c r="AQ337" s="5"/>
      <c r="AR337" s="5"/>
      <c r="AS337" s="5"/>
      <c r="AT337" s="327"/>
      <c r="AU337" s="327"/>
      <c r="AV337" s="327"/>
      <c r="AW337" s="327"/>
      <c r="AX337" s="327"/>
      <c r="AY337" s="327"/>
      <c r="AZ337" s="327"/>
      <c r="BA337" s="327"/>
      <c r="BB337" s="327"/>
      <c r="BC337" s="327"/>
      <c r="BD337" s="327"/>
      <c r="BE337" s="327"/>
      <c r="BF337" s="327"/>
      <c r="BG337" s="327"/>
      <c r="BH337" s="327"/>
      <c r="BI337" s="327"/>
      <c r="BJ337" s="327"/>
      <c r="BK337" s="327"/>
      <c r="BL337" s="327"/>
      <c r="BM337" s="327"/>
      <c r="BN337" s="327"/>
    </row>
    <row r="338" spans="1:66" ht="15.75" customHeight="1">
      <c r="A338" s="365"/>
      <c r="B338" s="1242"/>
      <c r="H338" s="1243"/>
      <c r="BA338" s="327"/>
      <c r="BB338" s="327"/>
      <c r="BC338" s="327"/>
      <c r="BD338" s="327"/>
      <c r="BE338" s="327"/>
      <c r="BF338" s="327"/>
      <c r="BG338" s="327"/>
      <c r="BH338" s="327"/>
      <c r="BI338" s="327"/>
      <c r="BJ338" s="327"/>
      <c r="BK338" s="327"/>
      <c r="BL338" s="327"/>
      <c r="BM338" s="327"/>
      <c r="BN338" s="327"/>
    </row>
    <row r="339" spans="1:66" ht="15.75" customHeight="1">
      <c r="A339" s="365"/>
      <c r="B339" s="1242"/>
      <c r="H339" s="1243"/>
      <c r="BA339" s="327"/>
      <c r="BB339" s="327"/>
      <c r="BC339" s="327"/>
      <c r="BD339" s="327"/>
      <c r="BE339" s="327"/>
      <c r="BF339" s="327"/>
      <c r="BG339" s="327"/>
      <c r="BH339" s="327"/>
      <c r="BI339" s="327"/>
      <c r="BJ339" s="327"/>
      <c r="BK339" s="327"/>
      <c r="BL339" s="327"/>
      <c r="BM339" s="327"/>
      <c r="BN339" s="327"/>
    </row>
    <row r="340" spans="1:66" ht="15.75" customHeight="1">
      <c r="A340" s="365"/>
      <c r="B340" s="1242"/>
      <c r="H340" s="1243"/>
      <c r="BA340" s="327"/>
      <c r="BB340" s="327"/>
      <c r="BC340" s="327"/>
      <c r="BD340" s="327"/>
      <c r="BE340" s="327"/>
      <c r="BF340" s="327"/>
      <c r="BG340" s="327"/>
      <c r="BH340" s="327"/>
      <c r="BI340" s="327"/>
      <c r="BJ340" s="327"/>
      <c r="BK340" s="327"/>
      <c r="BL340" s="327"/>
      <c r="BM340" s="327"/>
      <c r="BN340" s="327"/>
    </row>
    <row r="341" spans="1:66" ht="15.75" customHeight="1">
      <c r="A341" s="365"/>
      <c r="B341" s="1242"/>
      <c r="H341" s="1243"/>
      <c r="BA341" s="327"/>
      <c r="BB341" s="327"/>
      <c r="BC341" s="327"/>
      <c r="BD341" s="327"/>
      <c r="BE341" s="327"/>
      <c r="BF341" s="327"/>
      <c r="BG341" s="327"/>
      <c r="BH341" s="327"/>
      <c r="BI341" s="327"/>
      <c r="BJ341" s="327"/>
      <c r="BK341" s="327"/>
      <c r="BL341" s="327"/>
      <c r="BM341" s="327"/>
      <c r="BN341" s="327"/>
    </row>
    <row r="342" spans="1:66" ht="15.75" customHeight="1">
      <c r="A342" s="365"/>
      <c r="B342" s="1242"/>
      <c r="H342" s="1243"/>
      <c r="BA342" s="327"/>
      <c r="BB342" s="327"/>
      <c r="BC342" s="327"/>
      <c r="BD342" s="327"/>
      <c r="BE342" s="327"/>
      <c r="BF342" s="327"/>
      <c r="BG342" s="327"/>
      <c r="BH342" s="327"/>
      <c r="BI342" s="327"/>
      <c r="BJ342" s="327"/>
      <c r="BK342" s="327"/>
      <c r="BL342" s="327"/>
      <c r="BM342" s="327"/>
      <c r="BN342" s="327"/>
    </row>
    <row r="343" spans="1:66" ht="15.75" customHeight="1">
      <c r="A343" s="365"/>
      <c r="B343" s="1242"/>
      <c r="H343" s="1243"/>
      <c r="BA343" s="327"/>
      <c r="BB343" s="327"/>
      <c r="BC343" s="327"/>
      <c r="BD343" s="327"/>
      <c r="BE343" s="327"/>
      <c r="BF343" s="327"/>
      <c r="BG343" s="327"/>
      <c r="BH343" s="327"/>
      <c r="BI343" s="327"/>
      <c r="BJ343" s="327"/>
      <c r="BK343" s="327"/>
      <c r="BL343" s="327"/>
      <c r="BM343" s="327"/>
      <c r="BN343" s="327"/>
    </row>
    <row r="344" spans="1:66" ht="15.75" customHeight="1">
      <c r="A344" s="365"/>
      <c r="B344" s="1242"/>
      <c r="H344" s="1243"/>
      <c r="BA344" s="327"/>
      <c r="BB344" s="327"/>
      <c r="BC344" s="327"/>
      <c r="BD344" s="327"/>
      <c r="BE344" s="327"/>
      <c r="BF344" s="327"/>
      <c r="BG344" s="327"/>
      <c r="BH344" s="327"/>
      <c r="BI344" s="327"/>
      <c r="BJ344" s="327"/>
      <c r="BK344" s="327"/>
      <c r="BL344" s="327"/>
      <c r="BM344" s="327"/>
      <c r="BN344" s="327"/>
    </row>
    <row r="345" spans="1:66" ht="15.75" customHeight="1">
      <c r="A345" s="365"/>
      <c r="B345" s="1242"/>
      <c r="H345" s="1243"/>
      <c r="BA345" s="327"/>
      <c r="BB345" s="327"/>
      <c r="BC345" s="327"/>
      <c r="BD345" s="327"/>
      <c r="BE345" s="327"/>
      <c r="BF345" s="327"/>
      <c r="BG345" s="327"/>
      <c r="BH345" s="327"/>
      <c r="BI345" s="327"/>
      <c r="BJ345" s="327"/>
      <c r="BK345" s="327"/>
      <c r="BL345" s="327"/>
      <c r="BM345" s="327"/>
      <c r="BN345" s="327"/>
    </row>
    <row r="346" spans="1:66" ht="15.75" customHeight="1">
      <c r="A346" s="365"/>
      <c r="B346" s="1242"/>
      <c r="H346" s="1243"/>
      <c r="BA346" s="327"/>
      <c r="BB346" s="327"/>
      <c r="BC346" s="327"/>
      <c r="BD346" s="327"/>
      <c r="BE346" s="327"/>
      <c r="BF346" s="327"/>
      <c r="BG346" s="327"/>
      <c r="BH346" s="327"/>
      <c r="BI346" s="327"/>
      <c r="BJ346" s="327"/>
      <c r="BK346" s="327"/>
      <c r="BL346" s="327"/>
      <c r="BM346" s="327"/>
      <c r="BN346" s="327"/>
    </row>
    <row r="347" spans="1:66" ht="15.75" customHeight="1">
      <c r="A347" s="365"/>
      <c r="B347" s="1242"/>
      <c r="H347" s="1243"/>
      <c r="BA347" s="283"/>
      <c r="BB347" s="283"/>
      <c r="BC347" s="385"/>
      <c r="BD347" s="385"/>
      <c r="BE347" s="385"/>
      <c r="BF347" s="385"/>
      <c r="BG347" s="385"/>
      <c r="BH347" s="385"/>
      <c r="BI347" s="385"/>
      <c r="BJ347" s="385"/>
      <c r="BK347" s="385"/>
      <c r="BL347" s="385"/>
      <c r="BM347" s="385"/>
      <c r="BN347" s="385"/>
    </row>
    <row r="348" spans="1:66" ht="15.75" customHeight="1">
      <c r="A348" s="365"/>
      <c r="B348" s="1242"/>
      <c r="H348" s="1243"/>
      <c r="BA348" s="283"/>
      <c r="BB348" s="283"/>
      <c r="BC348" s="385"/>
      <c r="BD348" s="385"/>
      <c r="BE348" s="385"/>
      <c r="BF348" s="385"/>
      <c r="BG348" s="385"/>
      <c r="BH348" s="385"/>
      <c r="BI348" s="385"/>
      <c r="BJ348" s="385"/>
      <c r="BK348" s="385"/>
      <c r="BL348" s="385"/>
      <c r="BM348" s="385"/>
      <c r="BN348" s="385"/>
    </row>
    <row r="349" spans="1:66" ht="15.75" customHeight="1">
      <c r="A349" s="365"/>
      <c r="B349" s="1242"/>
      <c r="H349" s="1243"/>
      <c r="BA349" s="283"/>
      <c r="BB349" s="283"/>
      <c r="BC349" s="385"/>
      <c r="BD349" s="385"/>
      <c r="BE349" s="385"/>
      <c r="BF349" s="385"/>
      <c r="BG349" s="385"/>
      <c r="BH349" s="385"/>
      <c r="BI349" s="385"/>
      <c r="BJ349" s="385"/>
      <c r="BK349" s="385"/>
      <c r="BL349" s="385"/>
      <c r="BM349" s="385"/>
      <c r="BN349" s="385"/>
    </row>
    <row r="350" spans="1:66" ht="15.75" customHeight="1">
      <c r="A350" s="365"/>
      <c r="B350" s="1242"/>
      <c r="H350" s="1243"/>
      <c r="BA350" s="283"/>
      <c r="BB350" s="283"/>
      <c r="BC350" s="385"/>
      <c r="BD350" s="385"/>
      <c r="BE350" s="385"/>
      <c r="BF350" s="385"/>
      <c r="BG350" s="385"/>
      <c r="BH350" s="385"/>
      <c r="BI350" s="385"/>
      <c r="BJ350" s="385"/>
      <c r="BK350" s="385"/>
      <c r="BL350" s="385"/>
      <c r="BM350" s="385"/>
      <c r="BN350" s="385"/>
    </row>
    <row r="351" spans="1:66" ht="15.75" customHeight="1">
      <c r="A351" s="365"/>
      <c r="B351" s="1242"/>
      <c r="H351" s="1243"/>
      <c r="BA351" s="283"/>
      <c r="BB351" s="283"/>
      <c r="BC351" s="385"/>
      <c r="BD351" s="385"/>
      <c r="BE351" s="385"/>
      <c r="BF351" s="385"/>
      <c r="BG351" s="385"/>
      <c r="BH351" s="385"/>
      <c r="BI351" s="385"/>
      <c r="BJ351" s="385"/>
      <c r="BK351" s="385"/>
      <c r="BL351" s="385"/>
      <c r="BM351" s="385"/>
      <c r="BN351" s="385"/>
    </row>
    <row r="352" spans="1:66" ht="15.75" customHeight="1">
      <c r="A352" s="365"/>
      <c r="B352" s="1242"/>
      <c r="H352" s="1243"/>
      <c r="BA352" s="283"/>
      <c r="BB352" s="283"/>
      <c r="BC352" s="385"/>
      <c r="BD352" s="385"/>
      <c r="BE352" s="385"/>
      <c r="BF352" s="385"/>
      <c r="BG352" s="385"/>
      <c r="BH352" s="385"/>
      <c r="BI352" s="385"/>
      <c r="BJ352" s="385"/>
      <c r="BK352" s="385"/>
      <c r="BL352" s="385"/>
      <c r="BM352" s="385"/>
      <c r="BN352" s="385"/>
    </row>
    <row r="353" spans="1:66" ht="15.75" customHeight="1">
      <c r="A353" s="365"/>
      <c r="B353" s="1242"/>
      <c r="H353" s="1243"/>
      <c r="BA353" s="283"/>
      <c r="BB353" s="283"/>
      <c r="BC353" s="385"/>
      <c r="BD353" s="385"/>
      <c r="BE353" s="385"/>
      <c r="BF353" s="385"/>
      <c r="BG353" s="385"/>
      <c r="BH353" s="385"/>
      <c r="BI353" s="385"/>
      <c r="BJ353" s="385"/>
      <c r="BK353" s="385"/>
      <c r="BL353" s="385"/>
      <c r="BM353" s="385"/>
      <c r="BN353" s="385"/>
    </row>
    <row r="354" spans="1:66" ht="15.75" customHeight="1">
      <c r="A354" s="365"/>
      <c r="B354" s="1242"/>
      <c r="H354" s="1243"/>
      <c r="BA354" s="283"/>
      <c r="BB354" s="283"/>
      <c r="BC354" s="385"/>
      <c r="BD354" s="385"/>
      <c r="BE354" s="385"/>
      <c r="BF354" s="385"/>
      <c r="BG354" s="385"/>
      <c r="BH354" s="385"/>
      <c r="BI354" s="385"/>
      <c r="BJ354" s="385"/>
      <c r="BK354" s="385"/>
      <c r="BL354" s="385"/>
      <c r="BM354" s="385"/>
      <c r="BN354" s="385"/>
    </row>
    <row r="355" spans="1:66" ht="15.75" customHeight="1">
      <c r="A355" s="365"/>
      <c r="B355" s="1242"/>
      <c r="H355" s="1243"/>
      <c r="BA355" s="283"/>
      <c r="BB355" s="283"/>
      <c r="BC355" s="385"/>
      <c r="BD355" s="385"/>
      <c r="BE355" s="385"/>
      <c r="BF355" s="385"/>
      <c r="BG355" s="385"/>
      <c r="BH355" s="385"/>
      <c r="BI355" s="385"/>
      <c r="BJ355" s="385"/>
      <c r="BK355" s="385"/>
      <c r="BL355" s="385"/>
      <c r="BM355" s="385"/>
      <c r="BN355" s="385"/>
    </row>
    <row r="356" spans="1:66" ht="15.75" customHeight="1">
      <c r="A356" s="365"/>
      <c r="B356" s="1242"/>
      <c r="H356" s="1243"/>
      <c r="BA356" s="283"/>
      <c r="BB356" s="283"/>
      <c r="BC356" s="385"/>
      <c r="BD356" s="385"/>
      <c r="BE356" s="385"/>
      <c r="BF356" s="385"/>
      <c r="BG356" s="385"/>
      <c r="BH356" s="385"/>
      <c r="BI356" s="385"/>
      <c r="BJ356" s="385"/>
      <c r="BK356" s="385"/>
      <c r="BL356" s="385"/>
      <c r="BM356" s="385"/>
      <c r="BN356" s="385"/>
    </row>
    <row r="357" spans="1:66" ht="15.75" customHeight="1">
      <c r="A357" s="365"/>
      <c r="B357" s="1242"/>
      <c r="H357" s="1243"/>
      <c r="BA357" s="283"/>
      <c r="BB357" s="283"/>
      <c r="BC357" s="385"/>
      <c r="BD357" s="385"/>
      <c r="BE357" s="385"/>
      <c r="BF357" s="385"/>
      <c r="BG357" s="385"/>
      <c r="BH357" s="385"/>
      <c r="BI357" s="385"/>
      <c r="BJ357" s="385"/>
      <c r="BK357" s="385"/>
      <c r="BL357" s="385"/>
      <c r="BM357" s="385"/>
      <c r="BN357" s="385"/>
    </row>
    <row r="358" spans="1:66" ht="15.75" customHeight="1">
      <c r="A358" s="365"/>
      <c r="B358" s="1242"/>
      <c r="H358" s="1243"/>
      <c r="BA358" s="283"/>
      <c r="BB358" s="283"/>
      <c r="BC358" s="385"/>
      <c r="BD358" s="385"/>
      <c r="BE358" s="385"/>
      <c r="BF358" s="385"/>
      <c r="BG358" s="385"/>
      <c r="BH358" s="385"/>
      <c r="BI358" s="385"/>
      <c r="BJ358" s="385"/>
      <c r="BK358" s="385"/>
      <c r="BL358" s="385"/>
      <c r="BM358" s="385"/>
      <c r="BN358" s="385"/>
    </row>
    <row r="359" spans="1:66" ht="15.75" customHeight="1">
      <c r="A359" s="365"/>
      <c r="B359" s="1242"/>
      <c r="H359" s="1243"/>
      <c r="BA359" s="283"/>
      <c r="BB359" s="283"/>
      <c r="BC359" s="385"/>
      <c r="BD359" s="385"/>
      <c r="BE359" s="385"/>
      <c r="BF359" s="385"/>
      <c r="BG359" s="385"/>
      <c r="BH359" s="385"/>
      <c r="BI359" s="385"/>
      <c r="BJ359" s="385"/>
      <c r="BK359" s="385"/>
      <c r="BL359" s="385"/>
      <c r="BM359" s="385"/>
      <c r="BN359" s="385"/>
    </row>
    <row r="360" spans="1:66" ht="15.75" customHeight="1">
      <c r="A360" s="365"/>
      <c r="B360" s="1242"/>
      <c r="H360" s="1243"/>
      <c r="BA360" s="283"/>
      <c r="BB360" s="283"/>
      <c r="BC360" s="385"/>
      <c r="BD360" s="385"/>
      <c r="BE360" s="385"/>
      <c r="BF360" s="385"/>
      <c r="BG360" s="385"/>
      <c r="BH360" s="385"/>
      <c r="BI360" s="385"/>
      <c r="BJ360" s="385"/>
      <c r="BK360" s="385"/>
      <c r="BL360" s="385"/>
      <c r="BM360" s="385"/>
      <c r="BN360" s="385"/>
    </row>
    <row r="361" spans="1:66" ht="15.75" customHeight="1">
      <c r="A361" s="365"/>
      <c r="B361" s="1242"/>
      <c r="H361" s="1243"/>
      <c r="BA361" s="283"/>
      <c r="BB361" s="283"/>
      <c r="BC361" s="385"/>
      <c r="BD361" s="385"/>
      <c r="BE361" s="385"/>
      <c r="BF361" s="385"/>
      <c r="BG361" s="385"/>
      <c r="BH361" s="385"/>
      <c r="BI361" s="385"/>
      <c r="BJ361" s="385"/>
      <c r="BK361" s="385"/>
      <c r="BL361" s="385"/>
      <c r="BM361" s="385"/>
      <c r="BN361" s="385"/>
    </row>
    <row r="362" spans="1:66" ht="15.75" customHeight="1">
      <c r="A362" s="365"/>
      <c r="B362" s="1242"/>
      <c r="H362" s="1243"/>
      <c r="BA362" s="283"/>
      <c r="BB362" s="283"/>
      <c r="BC362" s="385"/>
      <c r="BD362" s="385"/>
      <c r="BE362" s="385"/>
      <c r="BF362" s="385"/>
      <c r="BG362" s="385"/>
      <c r="BH362" s="385"/>
      <c r="BI362" s="385"/>
      <c r="BJ362" s="385"/>
      <c r="BK362" s="385"/>
      <c r="BL362" s="385"/>
      <c r="BM362" s="385"/>
      <c r="BN362" s="385"/>
    </row>
    <row r="363" spans="1:66" ht="15.75" customHeight="1">
      <c r="A363" s="365"/>
      <c r="B363" s="1242"/>
      <c r="H363" s="1243"/>
      <c r="BA363" s="283"/>
      <c r="BB363" s="283"/>
      <c r="BC363" s="385"/>
      <c r="BD363" s="385"/>
      <c r="BE363" s="385"/>
      <c r="BF363" s="385"/>
      <c r="BG363" s="385"/>
      <c r="BH363" s="385"/>
      <c r="BI363" s="385"/>
      <c r="BJ363" s="385"/>
      <c r="BK363" s="385"/>
      <c r="BL363" s="385"/>
      <c r="BM363" s="385"/>
      <c r="BN363" s="385"/>
    </row>
    <row r="364" spans="1:66" ht="15.75" customHeight="1">
      <c r="A364" s="365"/>
      <c r="B364" s="1242"/>
      <c r="H364" s="1243"/>
      <c r="BA364" s="283"/>
      <c r="BB364" s="283"/>
      <c r="BC364" s="385"/>
      <c r="BD364" s="385"/>
      <c r="BE364" s="385"/>
      <c r="BF364" s="385"/>
      <c r="BG364" s="385"/>
      <c r="BH364" s="385"/>
      <c r="BI364" s="385"/>
      <c r="BJ364" s="385"/>
      <c r="BK364" s="385"/>
      <c r="BL364" s="385"/>
      <c r="BM364" s="385"/>
      <c r="BN364" s="385"/>
    </row>
    <row r="365" spans="1:66" ht="15.75" customHeight="1">
      <c r="A365" s="365"/>
      <c r="B365" s="1242"/>
      <c r="H365" s="1243"/>
      <c r="BA365" s="283"/>
      <c r="BB365" s="283"/>
      <c r="BC365" s="385"/>
      <c r="BD365" s="385"/>
      <c r="BE365" s="385"/>
      <c r="BF365" s="385"/>
      <c r="BG365" s="385"/>
      <c r="BH365" s="385"/>
      <c r="BI365" s="385"/>
      <c r="BJ365" s="385"/>
      <c r="BK365" s="385"/>
      <c r="BL365" s="385"/>
      <c r="BM365" s="385"/>
      <c r="BN365" s="385"/>
    </row>
    <row r="366" spans="1:66" ht="15.75" customHeight="1">
      <c r="A366" s="365"/>
      <c r="B366" s="1242"/>
      <c r="H366" s="1243"/>
      <c r="BA366" s="283"/>
      <c r="BB366" s="283"/>
      <c r="BC366" s="385"/>
      <c r="BD366" s="385"/>
      <c r="BE366" s="385"/>
      <c r="BF366" s="385"/>
      <c r="BG366" s="385"/>
      <c r="BH366" s="385"/>
      <c r="BI366" s="385"/>
      <c r="BJ366" s="385"/>
      <c r="BK366" s="385"/>
      <c r="BL366" s="385"/>
      <c r="BM366" s="385"/>
      <c r="BN366" s="385"/>
    </row>
    <row r="367" spans="1:66" ht="15.75" customHeight="1">
      <c r="A367" s="365"/>
      <c r="B367" s="1242"/>
      <c r="H367" s="1243"/>
      <c r="BA367" s="283"/>
      <c r="BB367" s="283"/>
      <c r="BC367" s="385"/>
      <c r="BD367" s="385"/>
      <c r="BE367" s="385"/>
      <c r="BF367" s="385"/>
      <c r="BG367" s="385"/>
      <c r="BH367" s="385"/>
      <c r="BI367" s="385"/>
      <c r="BJ367" s="385"/>
      <c r="BK367" s="385"/>
      <c r="BL367" s="385"/>
      <c r="BM367" s="385"/>
      <c r="BN367" s="385"/>
    </row>
    <row r="368" spans="1:66" ht="15.75" customHeight="1">
      <c r="A368" s="365"/>
      <c r="B368" s="1242"/>
      <c r="H368" s="1243"/>
      <c r="BA368" s="283"/>
      <c r="BB368" s="283"/>
      <c r="BC368" s="385"/>
      <c r="BD368" s="385"/>
      <c r="BE368" s="385"/>
      <c r="BF368" s="385"/>
      <c r="BG368" s="385"/>
      <c r="BH368" s="385"/>
      <c r="BI368" s="385"/>
      <c r="BJ368" s="385"/>
      <c r="BK368" s="385"/>
      <c r="BL368" s="385"/>
      <c r="BM368" s="385"/>
      <c r="BN368" s="385"/>
    </row>
    <row r="369" spans="1:66" ht="15.75" customHeight="1">
      <c r="A369" s="365"/>
      <c r="B369" s="1242"/>
      <c r="H369" s="1243"/>
      <c r="BA369" s="283"/>
      <c r="BB369" s="283"/>
      <c r="BC369" s="385"/>
      <c r="BD369" s="385"/>
      <c r="BE369" s="385"/>
      <c r="BF369" s="385"/>
      <c r="BG369" s="385"/>
      <c r="BH369" s="385"/>
      <c r="BI369" s="385"/>
      <c r="BJ369" s="385"/>
      <c r="BK369" s="385"/>
      <c r="BL369" s="385"/>
      <c r="BM369" s="385"/>
      <c r="BN369" s="385"/>
    </row>
    <row r="370" spans="1:66" ht="15.75" customHeight="1">
      <c r="A370" s="365"/>
      <c r="B370" s="1242"/>
      <c r="H370" s="1243"/>
      <c r="BA370" s="283"/>
      <c r="BB370" s="283"/>
      <c r="BC370" s="385"/>
      <c r="BD370" s="385"/>
      <c r="BE370" s="385"/>
      <c r="BF370" s="385"/>
      <c r="BG370" s="385"/>
      <c r="BH370" s="385"/>
      <c r="BI370" s="385"/>
      <c r="BJ370" s="385"/>
      <c r="BK370" s="385"/>
      <c r="BL370" s="385"/>
      <c r="BM370" s="385"/>
      <c r="BN370" s="385"/>
    </row>
    <row r="371" spans="1:66" ht="15.75" customHeight="1">
      <c r="A371" s="365"/>
      <c r="B371" s="1242"/>
      <c r="H371" s="1243"/>
      <c r="BA371" s="283"/>
      <c r="BB371" s="283"/>
      <c r="BC371" s="385"/>
      <c r="BD371" s="385"/>
      <c r="BE371" s="385"/>
      <c r="BF371" s="385"/>
      <c r="BG371" s="385"/>
      <c r="BH371" s="385"/>
      <c r="BI371" s="385"/>
      <c r="BJ371" s="385"/>
      <c r="BK371" s="385"/>
      <c r="BL371" s="385"/>
      <c r="BM371" s="385"/>
      <c r="BN371" s="385"/>
    </row>
    <row r="372" spans="1:66" ht="15.75" customHeight="1">
      <c r="A372" s="365"/>
      <c r="B372" s="1242"/>
      <c r="H372" s="1243"/>
      <c r="BA372" s="283"/>
      <c r="BB372" s="283"/>
      <c r="BC372" s="385"/>
      <c r="BD372" s="385"/>
      <c r="BE372" s="385"/>
      <c r="BF372" s="385"/>
      <c r="BG372" s="385"/>
      <c r="BH372" s="385"/>
      <c r="BI372" s="385"/>
      <c r="BJ372" s="385"/>
      <c r="BK372" s="385"/>
      <c r="BL372" s="385"/>
      <c r="BM372" s="385"/>
      <c r="BN372" s="385"/>
    </row>
    <row r="373" spans="1:66" ht="15.75" customHeight="1">
      <c r="A373" s="365"/>
      <c r="B373" s="1242"/>
      <c r="H373" s="1243"/>
      <c r="BA373" s="283"/>
      <c r="BB373" s="283"/>
      <c r="BC373" s="385"/>
      <c r="BD373" s="385"/>
      <c r="BE373" s="385"/>
      <c r="BF373" s="385"/>
      <c r="BG373" s="385"/>
      <c r="BH373" s="385"/>
      <c r="BI373" s="385"/>
      <c r="BJ373" s="385"/>
      <c r="BK373" s="385"/>
      <c r="BL373" s="385"/>
      <c r="BM373" s="385"/>
      <c r="BN373" s="385"/>
    </row>
    <row r="374" spans="1:66" ht="15.75" customHeight="1">
      <c r="A374" s="365"/>
      <c r="B374" s="1242"/>
      <c r="H374" s="1243"/>
      <c r="BA374" s="283"/>
      <c r="BB374" s="283"/>
      <c r="BC374" s="385"/>
      <c r="BD374" s="385"/>
      <c r="BE374" s="385"/>
      <c r="BF374" s="385"/>
      <c r="BG374" s="385"/>
      <c r="BH374" s="385"/>
      <c r="BI374" s="385"/>
      <c r="BJ374" s="385"/>
      <c r="BK374" s="385"/>
      <c r="BL374" s="385"/>
      <c r="BM374" s="385"/>
      <c r="BN374" s="385"/>
    </row>
    <row r="375" spans="1:66" ht="15.75" customHeight="1">
      <c r="A375" s="365"/>
      <c r="B375" s="1242"/>
      <c r="H375" s="1243"/>
      <c r="BA375" s="283"/>
      <c r="BB375" s="283"/>
      <c r="BC375" s="385"/>
      <c r="BD375" s="385"/>
      <c r="BE375" s="385"/>
      <c r="BF375" s="385"/>
      <c r="BG375" s="385"/>
      <c r="BH375" s="385"/>
      <c r="BI375" s="385"/>
      <c r="BJ375" s="385"/>
      <c r="BK375" s="385"/>
      <c r="BL375" s="385"/>
      <c r="BM375" s="385"/>
      <c r="BN375" s="385"/>
    </row>
    <row r="376" spans="1:66" ht="15.75" customHeight="1">
      <c r="A376" s="365"/>
      <c r="B376" s="1242"/>
      <c r="H376" s="1243"/>
      <c r="BA376" s="283"/>
      <c r="BB376" s="283"/>
      <c r="BC376" s="385"/>
      <c r="BD376" s="385"/>
      <c r="BE376" s="385"/>
      <c r="BF376" s="385"/>
      <c r="BG376" s="385"/>
      <c r="BH376" s="385"/>
      <c r="BI376" s="385"/>
      <c r="BJ376" s="385"/>
      <c r="BK376" s="385"/>
      <c r="BL376" s="385"/>
      <c r="BM376" s="385"/>
      <c r="BN376" s="385"/>
    </row>
    <row r="377" spans="1:66" ht="15.75" customHeight="1">
      <c r="A377" s="365"/>
      <c r="B377" s="1242"/>
      <c r="H377" s="1243"/>
      <c r="BA377" s="283"/>
      <c r="BB377" s="283"/>
      <c r="BC377" s="385"/>
      <c r="BD377" s="385"/>
      <c r="BE377" s="385"/>
      <c r="BF377" s="385"/>
      <c r="BG377" s="385"/>
      <c r="BH377" s="385"/>
      <c r="BI377" s="385"/>
      <c r="BJ377" s="385"/>
      <c r="BK377" s="385"/>
      <c r="BL377" s="385"/>
      <c r="BM377" s="385"/>
      <c r="BN377" s="385"/>
    </row>
    <row r="378" spans="1:66" ht="15.75" customHeight="1">
      <c r="A378" s="365"/>
      <c r="B378" s="1242"/>
      <c r="H378" s="1243"/>
      <c r="BA378" s="283"/>
      <c r="BB378" s="283"/>
      <c r="BC378" s="385"/>
      <c r="BD378" s="385"/>
      <c r="BE378" s="385"/>
      <c r="BF378" s="385"/>
      <c r="BG378" s="385"/>
      <c r="BH378" s="385"/>
      <c r="BI378" s="385"/>
      <c r="BJ378" s="385"/>
      <c r="BK378" s="385"/>
      <c r="BL378" s="385"/>
      <c r="BM378" s="385"/>
      <c r="BN378" s="385"/>
    </row>
    <row r="379" spans="1:66" ht="15.75" customHeight="1">
      <c r="A379" s="365"/>
      <c r="B379" s="1242"/>
      <c r="H379" s="1243"/>
      <c r="BA379" s="283"/>
      <c r="BB379" s="283"/>
      <c r="BC379" s="385"/>
      <c r="BD379" s="385"/>
      <c r="BE379" s="385"/>
      <c r="BF379" s="385"/>
      <c r="BG379" s="385"/>
      <c r="BH379" s="385"/>
      <c r="BI379" s="385"/>
      <c r="BJ379" s="385"/>
      <c r="BK379" s="385"/>
      <c r="BL379" s="385"/>
      <c r="BM379" s="385"/>
      <c r="BN379" s="385"/>
    </row>
    <row r="380" spans="1:66" ht="15.75" customHeight="1">
      <c r="A380" s="365"/>
      <c r="B380" s="1242"/>
      <c r="H380" s="1243"/>
      <c r="BA380" s="283"/>
      <c r="BB380" s="283"/>
      <c r="BC380" s="385"/>
      <c r="BD380" s="385"/>
      <c r="BE380" s="385"/>
      <c r="BF380" s="385"/>
      <c r="BG380" s="385"/>
      <c r="BH380" s="385"/>
      <c r="BI380" s="385"/>
      <c r="BJ380" s="385"/>
      <c r="BK380" s="385"/>
      <c r="BL380" s="385"/>
      <c r="BM380" s="385"/>
      <c r="BN380" s="385"/>
    </row>
    <row r="381" spans="1:66" ht="15.75" customHeight="1">
      <c r="A381" s="365"/>
      <c r="B381" s="1242"/>
      <c r="H381" s="1243"/>
      <c r="BA381" s="283"/>
      <c r="BB381" s="283"/>
      <c r="BC381" s="385"/>
      <c r="BD381" s="385"/>
      <c r="BE381" s="385"/>
      <c r="BF381" s="385"/>
      <c r="BG381" s="385"/>
      <c r="BH381" s="385"/>
      <c r="BI381" s="385"/>
      <c r="BJ381" s="385"/>
      <c r="BK381" s="385"/>
      <c r="BL381" s="385"/>
      <c r="BM381" s="385"/>
      <c r="BN381" s="385"/>
    </row>
    <row r="382" spans="1:66" ht="15.75" customHeight="1">
      <c r="A382" s="365"/>
      <c r="B382" s="1242"/>
      <c r="H382" s="1243"/>
      <c r="BA382" s="283"/>
      <c r="BB382" s="283"/>
      <c r="BC382" s="385"/>
      <c r="BD382" s="385"/>
      <c r="BE382" s="385"/>
      <c r="BF382" s="385"/>
      <c r="BG382" s="385"/>
      <c r="BH382" s="385"/>
      <c r="BI382" s="385"/>
      <c r="BJ382" s="385"/>
      <c r="BK382" s="385"/>
      <c r="BL382" s="385"/>
      <c r="BM382" s="385"/>
      <c r="BN382" s="385"/>
    </row>
    <row r="383" spans="1:66" ht="15.75" customHeight="1">
      <c r="A383" s="365"/>
      <c r="B383" s="1242"/>
      <c r="H383" s="1243"/>
      <c r="BA383" s="283"/>
      <c r="BB383" s="283"/>
      <c r="BC383" s="385"/>
      <c r="BD383" s="385"/>
      <c r="BE383" s="385"/>
      <c r="BF383" s="385"/>
      <c r="BG383" s="385"/>
      <c r="BH383" s="385"/>
      <c r="BI383" s="385"/>
      <c r="BJ383" s="385"/>
      <c r="BK383" s="385"/>
      <c r="BL383" s="385"/>
      <c r="BM383" s="385"/>
      <c r="BN383" s="385"/>
    </row>
    <row r="384" spans="1:66" ht="15.75" customHeight="1">
      <c r="A384" s="365"/>
      <c r="B384" s="1242"/>
      <c r="H384" s="1243"/>
      <c r="BA384" s="283"/>
      <c r="BB384" s="283"/>
      <c r="BC384" s="385"/>
      <c r="BD384" s="385"/>
      <c r="BE384" s="385"/>
      <c r="BF384" s="385"/>
      <c r="BG384" s="385"/>
      <c r="BH384" s="385"/>
      <c r="BI384" s="385"/>
      <c r="BJ384" s="385"/>
      <c r="BK384" s="385"/>
      <c r="BL384" s="385"/>
      <c r="BM384" s="385"/>
      <c r="BN384" s="385"/>
    </row>
    <row r="385" spans="1:66" ht="15.75" customHeight="1">
      <c r="A385" s="365"/>
      <c r="B385" s="1242"/>
      <c r="H385" s="1243"/>
      <c r="BA385" s="283"/>
      <c r="BB385" s="283"/>
      <c r="BC385" s="385"/>
      <c r="BD385" s="385"/>
      <c r="BE385" s="385"/>
      <c r="BF385" s="385"/>
      <c r="BG385" s="385"/>
      <c r="BH385" s="385"/>
      <c r="BI385" s="385"/>
      <c r="BJ385" s="385"/>
      <c r="BK385" s="385"/>
      <c r="BL385" s="385"/>
      <c r="BM385" s="385"/>
      <c r="BN385" s="385"/>
    </row>
    <row r="386" spans="1:66" ht="15.75" customHeight="1">
      <c r="A386" s="365"/>
      <c r="B386" s="1242"/>
      <c r="H386" s="1243"/>
      <c r="BA386" s="283"/>
      <c r="BB386" s="283"/>
      <c r="BC386" s="385"/>
      <c r="BD386" s="385"/>
      <c r="BE386" s="385"/>
      <c r="BF386" s="385"/>
      <c r="BG386" s="385"/>
      <c r="BH386" s="385"/>
      <c r="BI386" s="385"/>
      <c r="BJ386" s="385"/>
      <c r="BK386" s="385"/>
      <c r="BL386" s="385"/>
      <c r="BM386" s="385"/>
      <c r="BN386" s="385"/>
    </row>
    <row r="387" spans="1:66" ht="15.75" customHeight="1">
      <c r="A387" s="365"/>
      <c r="B387" s="1242"/>
      <c r="H387" s="1243"/>
      <c r="BA387" s="283"/>
      <c r="BB387" s="283"/>
      <c r="BC387" s="385"/>
      <c r="BD387" s="385"/>
      <c r="BE387" s="385"/>
      <c r="BF387" s="385"/>
      <c r="BG387" s="385"/>
      <c r="BH387" s="385"/>
      <c r="BI387" s="385"/>
      <c r="BJ387" s="385"/>
      <c r="BK387" s="385"/>
      <c r="BL387" s="385"/>
      <c r="BM387" s="385"/>
      <c r="BN387" s="385"/>
    </row>
    <row r="388" spans="1:66" ht="15.75" customHeight="1">
      <c r="A388" s="365"/>
      <c r="B388" s="1242"/>
      <c r="H388" s="1243"/>
      <c r="BA388" s="283"/>
      <c r="BB388" s="283"/>
      <c r="BC388" s="385"/>
      <c r="BD388" s="385"/>
      <c r="BE388" s="385"/>
      <c r="BF388" s="385"/>
      <c r="BG388" s="385"/>
      <c r="BH388" s="385"/>
      <c r="BI388" s="385"/>
      <c r="BJ388" s="385"/>
      <c r="BK388" s="385"/>
      <c r="BL388" s="385"/>
      <c r="BM388" s="385"/>
      <c r="BN388" s="385"/>
    </row>
    <row r="389" spans="1:66" ht="15.75" customHeight="1">
      <c r="A389" s="365"/>
      <c r="B389" s="1242"/>
      <c r="H389" s="1243"/>
      <c r="BA389" s="283"/>
      <c r="BB389" s="283"/>
      <c r="BC389" s="385"/>
      <c r="BD389" s="385"/>
      <c r="BE389" s="385"/>
      <c r="BF389" s="385"/>
      <c r="BG389" s="385"/>
      <c r="BH389" s="385"/>
      <c r="BI389" s="385"/>
      <c r="BJ389" s="385"/>
      <c r="BK389" s="385"/>
      <c r="BL389" s="385"/>
      <c r="BM389" s="385"/>
      <c r="BN389" s="385"/>
    </row>
    <row r="390" spans="1:66" ht="15.75" customHeight="1">
      <c r="A390" s="365"/>
      <c r="B390" s="1242"/>
      <c r="H390" s="1243"/>
      <c r="BA390" s="283"/>
      <c r="BB390" s="283"/>
      <c r="BC390" s="385"/>
      <c r="BD390" s="385"/>
      <c r="BE390" s="385"/>
      <c r="BF390" s="385"/>
      <c r="BG390" s="385"/>
      <c r="BH390" s="385"/>
      <c r="BI390" s="385"/>
      <c r="BJ390" s="385"/>
      <c r="BK390" s="385"/>
      <c r="BL390" s="385"/>
      <c r="BM390" s="385"/>
      <c r="BN390" s="385"/>
    </row>
    <row r="391" spans="1:66" ht="15.75" customHeight="1">
      <c r="A391" s="365"/>
      <c r="B391" s="1242"/>
      <c r="H391" s="1243"/>
      <c r="BA391" s="283"/>
      <c r="BB391" s="283"/>
      <c r="BC391" s="385"/>
      <c r="BD391" s="385"/>
      <c r="BE391" s="385"/>
      <c r="BF391" s="385"/>
      <c r="BG391" s="385"/>
      <c r="BH391" s="385"/>
      <c r="BI391" s="385"/>
      <c r="BJ391" s="385"/>
      <c r="BK391" s="385"/>
      <c r="BL391" s="385"/>
      <c r="BM391" s="385"/>
      <c r="BN391" s="385"/>
    </row>
    <row r="392" spans="1:66" ht="15.75" customHeight="1">
      <c r="A392" s="365"/>
      <c r="B392" s="1242"/>
      <c r="H392" s="1243"/>
      <c r="BA392" s="283"/>
      <c r="BB392" s="283"/>
      <c r="BC392" s="385"/>
      <c r="BD392" s="385"/>
      <c r="BE392" s="385"/>
      <c r="BF392" s="385"/>
      <c r="BG392" s="385"/>
      <c r="BH392" s="385"/>
      <c r="BI392" s="385"/>
      <c r="BJ392" s="385"/>
      <c r="BK392" s="385"/>
      <c r="BL392" s="385"/>
      <c r="BM392" s="385"/>
      <c r="BN392" s="385"/>
    </row>
    <row r="393" spans="1:66" ht="15.75" customHeight="1">
      <c r="A393" s="365"/>
      <c r="B393" s="1242"/>
      <c r="H393" s="1243"/>
      <c r="BA393" s="283"/>
      <c r="BB393" s="283"/>
      <c r="BC393" s="385"/>
      <c r="BD393" s="385"/>
      <c r="BE393" s="385"/>
      <c r="BF393" s="385"/>
      <c r="BG393" s="385"/>
      <c r="BH393" s="385"/>
      <c r="BI393" s="385"/>
      <c r="BJ393" s="385"/>
      <c r="BK393" s="385"/>
      <c r="BL393" s="385"/>
      <c r="BM393" s="385"/>
      <c r="BN393" s="385"/>
    </row>
    <row r="394" spans="1:66" ht="15.75" customHeight="1">
      <c r="A394" s="365"/>
      <c r="B394" s="1242"/>
      <c r="H394" s="1243"/>
      <c r="BA394" s="283"/>
      <c r="BB394" s="283"/>
      <c r="BC394" s="385"/>
      <c r="BD394" s="385"/>
      <c r="BE394" s="385"/>
      <c r="BF394" s="385"/>
      <c r="BG394" s="385"/>
      <c r="BH394" s="385"/>
      <c r="BI394" s="385"/>
      <c r="BJ394" s="385"/>
      <c r="BK394" s="385"/>
      <c r="BL394" s="385"/>
      <c r="BM394" s="385"/>
      <c r="BN394" s="385"/>
    </row>
    <row r="395" spans="1:66" ht="15.75" customHeight="1">
      <c r="A395" s="365"/>
      <c r="B395" s="1242"/>
      <c r="H395" s="1243"/>
      <c r="BA395" s="283"/>
      <c r="BB395" s="283"/>
      <c r="BC395" s="385"/>
      <c r="BD395" s="385"/>
      <c r="BE395" s="385"/>
      <c r="BF395" s="385"/>
      <c r="BG395" s="385"/>
      <c r="BH395" s="385"/>
      <c r="BI395" s="385"/>
      <c r="BJ395" s="385"/>
      <c r="BK395" s="385"/>
      <c r="BL395" s="385"/>
      <c r="BM395" s="385"/>
      <c r="BN395" s="385"/>
    </row>
    <row r="396" spans="1:66" ht="15.75" customHeight="1">
      <c r="A396" s="365"/>
      <c r="B396" s="1242"/>
      <c r="H396" s="1243"/>
      <c r="BA396" s="283"/>
      <c r="BB396" s="283"/>
      <c r="BC396" s="385"/>
      <c r="BD396" s="385"/>
      <c r="BE396" s="385"/>
      <c r="BF396" s="385"/>
      <c r="BG396" s="385"/>
      <c r="BH396" s="385"/>
      <c r="BI396" s="385"/>
      <c r="BJ396" s="385"/>
      <c r="BK396" s="385"/>
      <c r="BL396" s="385"/>
      <c r="BM396" s="385"/>
      <c r="BN396" s="385"/>
    </row>
    <row r="397" spans="1:66" ht="15.75" customHeight="1">
      <c r="A397" s="365"/>
      <c r="B397" s="1242"/>
      <c r="H397" s="1243"/>
      <c r="BA397" s="283"/>
      <c r="BB397" s="283"/>
      <c r="BC397" s="385"/>
      <c r="BD397" s="385"/>
      <c r="BE397" s="385"/>
      <c r="BF397" s="385"/>
      <c r="BG397" s="385"/>
      <c r="BH397" s="385"/>
      <c r="BI397" s="385"/>
      <c r="BJ397" s="385"/>
      <c r="BK397" s="385"/>
      <c r="BL397" s="385"/>
      <c r="BM397" s="385"/>
      <c r="BN397" s="385"/>
    </row>
    <row r="398" spans="1:66" ht="15.75" customHeight="1">
      <c r="A398" s="365"/>
      <c r="B398" s="1242"/>
      <c r="H398" s="1243"/>
      <c r="BA398" s="283"/>
      <c r="BB398" s="283"/>
      <c r="BC398" s="385"/>
      <c r="BD398" s="385"/>
      <c r="BE398" s="385"/>
      <c r="BF398" s="385"/>
      <c r="BG398" s="385"/>
      <c r="BH398" s="385"/>
      <c r="BI398" s="385"/>
      <c r="BJ398" s="385"/>
      <c r="BK398" s="385"/>
      <c r="BL398" s="385"/>
      <c r="BM398" s="385"/>
      <c r="BN398" s="385"/>
    </row>
    <row r="399" spans="1:66" ht="15.75" customHeight="1">
      <c r="A399" s="365"/>
      <c r="B399" s="1242"/>
      <c r="H399" s="1243"/>
      <c r="BA399" s="283"/>
      <c r="BB399" s="283"/>
      <c r="BC399" s="385"/>
      <c r="BD399" s="385"/>
      <c r="BE399" s="385"/>
      <c r="BF399" s="385"/>
      <c r="BG399" s="385"/>
      <c r="BH399" s="385"/>
      <c r="BI399" s="385"/>
      <c r="BJ399" s="385"/>
      <c r="BK399" s="385"/>
      <c r="BL399" s="385"/>
      <c r="BM399" s="385"/>
      <c r="BN399" s="385"/>
    </row>
    <row r="400" spans="1:66" ht="15.75" customHeight="1">
      <c r="A400" s="365"/>
      <c r="B400" s="1242"/>
      <c r="H400" s="1243"/>
      <c r="BA400" s="283"/>
      <c r="BB400" s="283"/>
      <c r="BC400" s="385"/>
      <c r="BD400" s="385"/>
      <c r="BE400" s="385"/>
      <c r="BF400" s="385"/>
      <c r="BG400" s="385"/>
      <c r="BH400" s="385"/>
      <c r="BI400" s="385"/>
      <c r="BJ400" s="385"/>
      <c r="BK400" s="385"/>
      <c r="BL400" s="385"/>
      <c r="BM400" s="385"/>
      <c r="BN400" s="385"/>
    </row>
    <row r="401" spans="1:66" ht="15.75" customHeight="1">
      <c r="A401" s="365"/>
      <c r="B401" s="1242"/>
      <c r="H401" s="1243"/>
      <c r="BA401" s="283"/>
      <c r="BB401" s="283"/>
      <c r="BC401" s="385"/>
      <c r="BD401" s="385"/>
      <c r="BE401" s="385"/>
      <c r="BF401" s="385"/>
      <c r="BG401" s="385"/>
      <c r="BH401" s="385"/>
      <c r="BI401" s="385"/>
      <c r="BJ401" s="385"/>
      <c r="BK401" s="385"/>
      <c r="BL401" s="385"/>
      <c r="BM401" s="385"/>
      <c r="BN401" s="385"/>
    </row>
    <row r="402" spans="1:66" ht="15.75" customHeight="1">
      <c r="A402" s="365"/>
      <c r="B402" s="1242"/>
      <c r="H402" s="1243"/>
      <c r="BA402" s="283"/>
      <c r="BB402" s="283"/>
      <c r="BC402" s="385"/>
      <c r="BD402" s="385"/>
      <c r="BE402" s="385"/>
      <c r="BF402" s="385"/>
      <c r="BG402" s="385"/>
      <c r="BH402" s="385"/>
      <c r="BI402" s="385"/>
      <c r="BJ402" s="385"/>
      <c r="BK402" s="385"/>
      <c r="BL402" s="385"/>
      <c r="BM402" s="385"/>
      <c r="BN402" s="385"/>
    </row>
    <row r="403" spans="1:66" ht="15.75" customHeight="1">
      <c r="A403" s="365"/>
      <c r="B403" s="1242"/>
      <c r="H403" s="1243"/>
      <c r="BA403" s="283"/>
      <c r="BB403" s="283"/>
      <c r="BC403" s="385"/>
      <c r="BD403" s="385"/>
      <c r="BE403" s="385"/>
      <c r="BF403" s="385"/>
      <c r="BG403" s="385"/>
      <c r="BH403" s="385"/>
      <c r="BI403" s="385"/>
      <c r="BJ403" s="385"/>
      <c r="BK403" s="385"/>
      <c r="BL403" s="385"/>
      <c r="BM403" s="385"/>
      <c r="BN403" s="385"/>
    </row>
    <row r="404" spans="1:66" ht="15.75" customHeight="1">
      <c r="A404" s="365"/>
      <c r="B404" s="1242"/>
      <c r="H404" s="1243"/>
      <c r="BA404" s="283"/>
      <c r="BB404" s="283"/>
      <c r="BC404" s="385"/>
      <c r="BD404" s="385"/>
      <c r="BE404" s="385"/>
      <c r="BF404" s="385"/>
      <c r="BG404" s="385"/>
      <c r="BH404" s="385"/>
      <c r="BI404" s="385"/>
      <c r="BJ404" s="385"/>
      <c r="BK404" s="385"/>
      <c r="BL404" s="385"/>
      <c r="BM404" s="385"/>
      <c r="BN404" s="385"/>
    </row>
    <row r="405" spans="1:66" ht="15.75" customHeight="1">
      <c r="A405" s="365"/>
      <c r="B405" s="1242"/>
      <c r="H405" s="1243"/>
      <c r="BA405" s="283"/>
      <c r="BB405" s="283"/>
      <c r="BC405" s="385"/>
      <c r="BD405" s="385"/>
      <c r="BE405" s="385"/>
      <c r="BF405" s="385"/>
      <c r="BG405" s="385"/>
      <c r="BH405" s="385"/>
      <c r="BI405" s="385"/>
      <c r="BJ405" s="385"/>
      <c r="BK405" s="385"/>
      <c r="BL405" s="385"/>
      <c r="BM405" s="385"/>
      <c r="BN405" s="385"/>
    </row>
    <row r="406" spans="1:66" ht="15.75" customHeight="1">
      <c r="A406" s="365"/>
      <c r="B406" s="1242"/>
      <c r="H406" s="1243"/>
      <c r="BA406" s="283"/>
      <c r="BB406" s="283"/>
      <c r="BC406" s="385"/>
      <c r="BD406" s="385"/>
      <c r="BE406" s="385"/>
      <c r="BF406" s="385"/>
      <c r="BG406" s="385"/>
      <c r="BH406" s="385"/>
      <c r="BI406" s="385"/>
      <c r="BJ406" s="385"/>
      <c r="BK406" s="385"/>
      <c r="BL406" s="385"/>
      <c r="BM406" s="385"/>
      <c r="BN406" s="385"/>
    </row>
    <row r="407" spans="1:66" ht="15.75" customHeight="1">
      <c r="A407" s="365"/>
      <c r="B407" s="1242"/>
      <c r="H407" s="1243"/>
      <c r="BA407" s="283"/>
      <c r="BB407" s="283"/>
      <c r="BC407" s="385"/>
      <c r="BD407" s="385"/>
      <c r="BE407" s="385"/>
      <c r="BF407" s="385"/>
      <c r="BG407" s="385"/>
      <c r="BH407" s="385"/>
      <c r="BI407" s="385"/>
      <c r="BJ407" s="385"/>
      <c r="BK407" s="385"/>
      <c r="BL407" s="385"/>
      <c r="BM407" s="385"/>
      <c r="BN407" s="385"/>
    </row>
    <row r="408" spans="1:66" ht="15.75" customHeight="1">
      <c r="A408" s="365"/>
      <c r="B408" s="1242"/>
      <c r="H408" s="1243"/>
      <c r="BA408" s="283"/>
      <c r="BB408" s="283"/>
      <c r="BC408" s="385"/>
      <c r="BD408" s="385"/>
      <c r="BE408" s="385"/>
      <c r="BF408" s="385"/>
      <c r="BG408" s="385"/>
      <c r="BH408" s="385"/>
      <c r="BI408" s="385"/>
      <c r="BJ408" s="385"/>
      <c r="BK408" s="385"/>
      <c r="BL408" s="385"/>
      <c r="BM408" s="385"/>
      <c r="BN408" s="385"/>
    </row>
    <row r="409" spans="1:66" ht="15.75" customHeight="1">
      <c r="A409" s="365"/>
      <c r="B409" s="1242"/>
      <c r="H409" s="1243"/>
      <c r="BA409" s="283"/>
      <c r="BB409" s="283"/>
      <c r="BC409" s="385"/>
      <c r="BD409" s="385"/>
      <c r="BE409" s="385"/>
      <c r="BF409" s="385"/>
      <c r="BG409" s="385"/>
      <c r="BH409" s="385"/>
      <c r="BI409" s="385"/>
      <c r="BJ409" s="385"/>
      <c r="BK409" s="385"/>
      <c r="BL409" s="385"/>
      <c r="BM409" s="385"/>
      <c r="BN409" s="385"/>
    </row>
    <row r="410" spans="1:66" ht="15.75" customHeight="1">
      <c r="A410" s="365"/>
      <c r="B410" s="1242"/>
      <c r="H410" s="1243"/>
      <c r="BA410" s="283"/>
      <c r="BB410" s="283"/>
      <c r="BC410" s="385"/>
      <c r="BD410" s="385"/>
      <c r="BE410" s="385"/>
      <c r="BF410" s="385"/>
      <c r="BG410" s="385"/>
      <c r="BH410" s="385"/>
      <c r="BI410" s="385"/>
      <c r="BJ410" s="385"/>
      <c r="BK410" s="385"/>
      <c r="BL410" s="385"/>
      <c r="BM410" s="385"/>
      <c r="BN410" s="385"/>
    </row>
  </sheetData>
  <mergeCells count="769">
    <mergeCell ref="H8:H10"/>
    <mergeCell ref="I8:I10"/>
    <mergeCell ref="AI8:AI10"/>
    <mergeCell ref="A8:A10"/>
    <mergeCell ref="B8:B10"/>
    <mergeCell ref="C8:C10"/>
    <mergeCell ref="D8:D10"/>
    <mergeCell ref="E8:E10"/>
    <mergeCell ref="F8:F10"/>
    <mergeCell ref="G8:G10"/>
    <mergeCell ref="D14:D16"/>
    <mergeCell ref="E14:E16"/>
    <mergeCell ref="F14:F16"/>
    <mergeCell ref="G14:G16"/>
    <mergeCell ref="H11:H13"/>
    <mergeCell ref="I11:I13"/>
    <mergeCell ref="AI11:AI13"/>
    <mergeCell ref="A11:A13"/>
    <mergeCell ref="B11:B13"/>
    <mergeCell ref="C11:C13"/>
    <mergeCell ref="D11:D13"/>
    <mergeCell ref="E11:E13"/>
    <mergeCell ref="F11:F13"/>
    <mergeCell ref="G11:G13"/>
    <mergeCell ref="J1:N1"/>
    <mergeCell ref="O1:S1"/>
    <mergeCell ref="T1:X1"/>
    <mergeCell ref="Y1:AC1"/>
    <mergeCell ref="AD1:AH1"/>
    <mergeCell ref="AJ1:AN1"/>
    <mergeCell ref="AO1:AS1"/>
    <mergeCell ref="H2:H4"/>
    <mergeCell ref="I2:I4"/>
    <mergeCell ref="AI2:AI4"/>
    <mergeCell ref="A2:A4"/>
    <mergeCell ref="B2:B4"/>
    <mergeCell ref="C2:C4"/>
    <mergeCell ref="D2:D4"/>
    <mergeCell ref="E2:E4"/>
    <mergeCell ref="F2:F4"/>
    <mergeCell ref="G2:G4"/>
    <mergeCell ref="H5:H7"/>
    <mergeCell ref="I5:I7"/>
    <mergeCell ref="AI5:AI7"/>
    <mergeCell ref="A5:A7"/>
    <mergeCell ref="B5:B7"/>
    <mergeCell ref="C5:C7"/>
    <mergeCell ref="D5:D7"/>
    <mergeCell ref="E5:E7"/>
    <mergeCell ref="F5:F7"/>
    <mergeCell ref="G5:G7"/>
    <mergeCell ref="H17:H19"/>
    <mergeCell ref="I17:I19"/>
    <mergeCell ref="AI17:AI19"/>
    <mergeCell ref="A17:A19"/>
    <mergeCell ref="B17:B19"/>
    <mergeCell ref="C17:C19"/>
    <mergeCell ref="D17:D19"/>
    <mergeCell ref="E17:E19"/>
    <mergeCell ref="F17:F19"/>
    <mergeCell ref="G17:G19"/>
    <mergeCell ref="H14:H16"/>
    <mergeCell ref="I14:I16"/>
    <mergeCell ref="AI14:AI16"/>
    <mergeCell ref="A14:A16"/>
    <mergeCell ref="B14:B16"/>
    <mergeCell ref="C14:C16"/>
    <mergeCell ref="H29:H31"/>
    <mergeCell ref="I29:I31"/>
    <mergeCell ref="AI29:AI31"/>
    <mergeCell ref="A29:A31"/>
    <mergeCell ref="B29:B31"/>
    <mergeCell ref="C29:C31"/>
    <mergeCell ref="D29:D31"/>
    <mergeCell ref="E29:E31"/>
    <mergeCell ref="F29:F31"/>
    <mergeCell ref="G29:G31"/>
    <mergeCell ref="H36:H38"/>
    <mergeCell ref="I36:I38"/>
    <mergeCell ref="AI36:AI38"/>
    <mergeCell ref="A36:A38"/>
    <mergeCell ref="B36:B38"/>
    <mergeCell ref="C36:C38"/>
    <mergeCell ref="D36:D38"/>
    <mergeCell ref="E36:E38"/>
    <mergeCell ref="F36:F38"/>
    <mergeCell ref="G36:G38"/>
    <mergeCell ref="BI144:BI147"/>
    <mergeCell ref="BI148:BI150"/>
    <mergeCell ref="BI151:BI153"/>
    <mergeCell ref="BI154:BI156"/>
    <mergeCell ref="BI157:BI159"/>
    <mergeCell ref="BI160:BI162"/>
    <mergeCell ref="BI163:BI166"/>
    <mergeCell ref="BI167:BI169"/>
    <mergeCell ref="BI170:BI172"/>
    <mergeCell ref="BI173:BI175"/>
    <mergeCell ref="BI176:BI179"/>
    <mergeCell ref="BI180:BI182"/>
    <mergeCell ref="BI183:BI185"/>
    <mergeCell ref="BI186:BI188"/>
    <mergeCell ref="BB203:BC203"/>
    <mergeCell ref="BG203:BH203"/>
    <mergeCell ref="AR203:AS203"/>
    <mergeCell ref="AR204:AS204"/>
    <mergeCell ref="BI189:BI191"/>
    <mergeCell ref="BI192:BI194"/>
    <mergeCell ref="BI195:BI197"/>
    <mergeCell ref="BI198:BI200"/>
    <mergeCell ref="AM206:AN206"/>
    <mergeCell ref="AR206:AS206"/>
    <mergeCell ref="AM208:AN208"/>
    <mergeCell ref="AR208:AS208"/>
    <mergeCell ref="AW204:AX204"/>
    <mergeCell ref="BB204:BC204"/>
    <mergeCell ref="AW206:AX206"/>
    <mergeCell ref="BB206:BC206"/>
    <mergeCell ref="BG206:BH206"/>
    <mergeCell ref="AW208:AX208"/>
    <mergeCell ref="BB208:BC208"/>
    <mergeCell ref="BG208:BH208"/>
    <mergeCell ref="AM203:AN203"/>
    <mergeCell ref="AW203:AX203"/>
    <mergeCell ref="AM204:AN204"/>
    <mergeCell ref="BG204:BH204"/>
    <mergeCell ref="AT1:AX1"/>
    <mergeCell ref="AY1:BC1"/>
    <mergeCell ref="BD1:BH1"/>
    <mergeCell ref="BI2:BI4"/>
    <mergeCell ref="BI5:BI7"/>
    <mergeCell ref="BI8:BI10"/>
    <mergeCell ref="BI11:BI13"/>
    <mergeCell ref="BI14:BI16"/>
    <mergeCell ref="BI17:BI19"/>
    <mergeCell ref="BI20:BI22"/>
    <mergeCell ref="BI23:BI25"/>
    <mergeCell ref="BI26:BI28"/>
    <mergeCell ref="BI29:BI31"/>
    <mergeCell ref="BI32:BI35"/>
    <mergeCell ref="BI36:BI38"/>
    <mergeCell ref="BI39:BI41"/>
    <mergeCell ref="BI42:BI44"/>
    <mergeCell ref="BI45:BI47"/>
    <mergeCell ref="BI48:BI50"/>
    <mergeCell ref="BI51:BI53"/>
    <mergeCell ref="BI54:BI56"/>
    <mergeCell ref="BI57:BI59"/>
    <mergeCell ref="BI60:BI62"/>
    <mergeCell ref="BI63:BI65"/>
    <mergeCell ref="BI66:BI68"/>
    <mergeCell ref="BI69:BI71"/>
    <mergeCell ref="BI72:BI74"/>
    <mergeCell ref="BI75:BI78"/>
    <mergeCell ref="BI79:BI81"/>
    <mergeCell ref="BI82:BI84"/>
    <mergeCell ref="BI85:BI87"/>
    <mergeCell ref="BI88:BI90"/>
    <mergeCell ref="BI91:BI93"/>
    <mergeCell ref="BI94:BI96"/>
    <mergeCell ref="BI97:BI99"/>
    <mergeCell ref="BI100:BI102"/>
    <mergeCell ref="BI103:BI105"/>
    <mergeCell ref="BI106:BI109"/>
    <mergeCell ref="BI110:BI112"/>
    <mergeCell ref="BI113:BI115"/>
    <mergeCell ref="BI116:BI118"/>
    <mergeCell ref="BI119:BI121"/>
    <mergeCell ref="BI122:BI124"/>
    <mergeCell ref="BI125:BI127"/>
    <mergeCell ref="BI128:BI130"/>
    <mergeCell ref="BI131:BI133"/>
    <mergeCell ref="BI134:BI137"/>
    <mergeCell ref="BI138:BI140"/>
    <mergeCell ref="BI141:BI143"/>
    <mergeCell ref="H163:H166"/>
    <mergeCell ref="I163:I166"/>
    <mergeCell ref="AI163:AI166"/>
    <mergeCell ref="A163:A166"/>
    <mergeCell ref="B163:B166"/>
    <mergeCell ref="C163:C166"/>
    <mergeCell ref="D163:D166"/>
    <mergeCell ref="E163:E166"/>
    <mergeCell ref="F163:F166"/>
    <mergeCell ref="G163:G166"/>
    <mergeCell ref="H138:H140"/>
    <mergeCell ref="I138:I140"/>
    <mergeCell ref="AI138:AI140"/>
    <mergeCell ref="A138:A140"/>
    <mergeCell ref="B138:B140"/>
    <mergeCell ref="C138:C140"/>
    <mergeCell ref="D138:D140"/>
    <mergeCell ref="E138:E140"/>
    <mergeCell ref="F138:F140"/>
    <mergeCell ref="G138:G140"/>
    <mergeCell ref="H141:H143"/>
    <mergeCell ref="I141:I143"/>
    <mergeCell ref="H170:H172"/>
    <mergeCell ref="I170:I172"/>
    <mergeCell ref="AI170:AI172"/>
    <mergeCell ref="A170:A172"/>
    <mergeCell ref="B170:B172"/>
    <mergeCell ref="C170:C172"/>
    <mergeCell ref="D170:D172"/>
    <mergeCell ref="E170:E172"/>
    <mergeCell ref="F170:F172"/>
    <mergeCell ref="G170:G172"/>
    <mergeCell ref="H173:H175"/>
    <mergeCell ref="I173:I175"/>
    <mergeCell ref="AI173:AI175"/>
    <mergeCell ref="A173:A175"/>
    <mergeCell ref="B173:B175"/>
    <mergeCell ref="C173:C175"/>
    <mergeCell ref="D173:D175"/>
    <mergeCell ref="E173:E175"/>
    <mergeCell ref="F173:F175"/>
    <mergeCell ref="G173:G175"/>
    <mergeCell ref="H180:H182"/>
    <mergeCell ref="I180:I182"/>
    <mergeCell ref="AI180:AI182"/>
    <mergeCell ref="A180:A182"/>
    <mergeCell ref="B180:B182"/>
    <mergeCell ref="C180:C182"/>
    <mergeCell ref="D180:D182"/>
    <mergeCell ref="E180:E182"/>
    <mergeCell ref="F180:F182"/>
    <mergeCell ref="G180:G182"/>
    <mergeCell ref="H183:H185"/>
    <mergeCell ref="I183:I185"/>
    <mergeCell ref="AI183:AI185"/>
    <mergeCell ref="A183:A185"/>
    <mergeCell ref="B183:B185"/>
    <mergeCell ref="C183:C185"/>
    <mergeCell ref="D183:D185"/>
    <mergeCell ref="E183:E185"/>
    <mergeCell ref="F183:F185"/>
    <mergeCell ref="G183:G185"/>
    <mergeCell ref="H186:H188"/>
    <mergeCell ref="I186:I188"/>
    <mergeCell ref="AI186:AI188"/>
    <mergeCell ref="A186:A188"/>
    <mergeCell ref="B186:B188"/>
    <mergeCell ref="C186:C188"/>
    <mergeCell ref="D186:D188"/>
    <mergeCell ref="E186:E188"/>
    <mergeCell ref="F186:F188"/>
    <mergeCell ref="G186:G188"/>
    <mergeCell ref="H189:H191"/>
    <mergeCell ref="I189:I191"/>
    <mergeCell ref="AI189:AI191"/>
    <mergeCell ref="A189:A191"/>
    <mergeCell ref="B189:B191"/>
    <mergeCell ref="C189:C191"/>
    <mergeCell ref="D189:D191"/>
    <mergeCell ref="E189:E191"/>
    <mergeCell ref="F189:F191"/>
    <mergeCell ref="G189:G191"/>
    <mergeCell ref="H39:H41"/>
    <mergeCell ref="I39:I41"/>
    <mergeCell ref="AI39:AI41"/>
    <mergeCell ref="A39:A41"/>
    <mergeCell ref="B39:B41"/>
    <mergeCell ref="C39:C41"/>
    <mergeCell ref="D39:D41"/>
    <mergeCell ref="E39:E41"/>
    <mergeCell ref="F39:F41"/>
    <mergeCell ref="G39:G41"/>
    <mergeCell ref="H42:H44"/>
    <mergeCell ref="I42:I44"/>
    <mergeCell ref="AI42:AI44"/>
    <mergeCell ref="A42:A44"/>
    <mergeCell ref="B42:B44"/>
    <mergeCell ref="C42:C44"/>
    <mergeCell ref="D42:D44"/>
    <mergeCell ref="E42:E44"/>
    <mergeCell ref="F42:F44"/>
    <mergeCell ref="G42:G44"/>
    <mergeCell ref="H45:H47"/>
    <mergeCell ref="I45:I47"/>
    <mergeCell ref="AI45:AI47"/>
    <mergeCell ref="A45:A47"/>
    <mergeCell ref="B45:B47"/>
    <mergeCell ref="C45:C47"/>
    <mergeCell ref="D45:D47"/>
    <mergeCell ref="E45:E47"/>
    <mergeCell ref="F45:F47"/>
    <mergeCell ref="G45:G47"/>
    <mergeCell ref="H48:H50"/>
    <mergeCell ref="I48:I50"/>
    <mergeCell ref="AI48:AI50"/>
    <mergeCell ref="A48:A50"/>
    <mergeCell ref="B48:B50"/>
    <mergeCell ref="C48:C50"/>
    <mergeCell ref="D48:D50"/>
    <mergeCell ref="E48:E50"/>
    <mergeCell ref="F48:F50"/>
    <mergeCell ref="G48:G50"/>
    <mergeCell ref="H51:H53"/>
    <mergeCell ref="I51:I53"/>
    <mergeCell ref="AI51:AI53"/>
    <mergeCell ref="A51:A53"/>
    <mergeCell ref="B51:B53"/>
    <mergeCell ref="C51:C53"/>
    <mergeCell ref="D51:D53"/>
    <mergeCell ref="E51:E53"/>
    <mergeCell ref="F51:F53"/>
    <mergeCell ref="G51:G53"/>
    <mergeCell ref="H54:H56"/>
    <mergeCell ref="I54:I56"/>
    <mergeCell ref="AI54:AI56"/>
    <mergeCell ref="A54:A56"/>
    <mergeCell ref="B54:B56"/>
    <mergeCell ref="C54:C56"/>
    <mergeCell ref="D54:D56"/>
    <mergeCell ref="E54:E56"/>
    <mergeCell ref="F54:F56"/>
    <mergeCell ref="G54:G56"/>
    <mergeCell ref="H57:H59"/>
    <mergeCell ref="I57:I59"/>
    <mergeCell ref="AI57:AI59"/>
    <mergeCell ref="A57:A59"/>
    <mergeCell ref="B57:B59"/>
    <mergeCell ref="C57:C59"/>
    <mergeCell ref="D57:D59"/>
    <mergeCell ref="E57:E59"/>
    <mergeCell ref="F57:F59"/>
    <mergeCell ref="G57:G59"/>
    <mergeCell ref="H32:H35"/>
    <mergeCell ref="I32:I35"/>
    <mergeCell ref="AI32:AI35"/>
    <mergeCell ref="A32:A35"/>
    <mergeCell ref="B32:B35"/>
    <mergeCell ref="C32:C35"/>
    <mergeCell ref="D32:D35"/>
    <mergeCell ref="E32:E35"/>
    <mergeCell ref="F32:F35"/>
    <mergeCell ref="G32:G35"/>
    <mergeCell ref="H60:H62"/>
    <mergeCell ref="I60:I62"/>
    <mergeCell ref="AI60:AI62"/>
    <mergeCell ref="A60:A62"/>
    <mergeCell ref="B60:B62"/>
    <mergeCell ref="C60:C62"/>
    <mergeCell ref="D60:D62"/>
    <mergeCell ref="E60:E62"/>
    <mergeCell ref="F60:F62"/>
    <mergeCell ref="G60:G62"/>
    <mergeCell ref="H63:H65"/>
    <mergeCell ref="I63:I65"/>
    <mergeCell ref="AI63:AI65"/>
    <mergeCell ref="A63:A65"/>
    <mergeCell ref="B63:B65"/>
    <mergeCell ref="C63:C65"/>
    <mergeCell ref="D63:D65"/>
    <mergeCell ref="E63:E65"/>
    <mergeCell ref="F63:F65"/>
    <mergeCell ref="G63:G65"/>
    <mergeCell ref="H66:H68"/>
    <mergeCell ref="I66:I68"/>
    <mergeCell ref="AI66:AI68"/>
    <mergeCell ref="A66:A68"/>
    <mergeCell ref="B66:B68"/>
    <mergeCell ref="C66:C68"/>
    <mergeCell ref="D66:D68"/>
    <mergeCell ref="E66:E68"/>
    <mergeCell ref="F66:F68"/>
    <mergeCell ref="G66:G68"/>
    <mergeCell ref="H69:H71"/>
    <mergeCell ref="I69:I71"/>
    <mergeCell ref="AI69:AI71"/>
    <mergeCell ref="A69:A71"/>
    <mergeCell ref="B69:B71"/>
    <mergeCell ref="C69:C71"/>
    <mergeCell ref="D69:D71"/>
    <mergeCell ref="E69:E71"/>
    <mergeCell ref="F69:F71"/>
    <mergeCell ref="G69:G71"/>
    <mergeCell ref="H72:H74"/>
    <mergeCell ref="I72:I74"/>
    <mergeCell ref="AI72:AI74"/>
    <mergeCell ref="A72:A74"/>
    <mergeCell ref="B72:B74"/>
    <mergeCell ref="C72:C74"/>
    <mergeCell ref="D72:D74"/>
    <mergeCell ref="E72:E74"/>
    <mergeCell ref="F72:F74"/>
    <mergeCell ref="G72:G74"/>
    <mergeCell ref="H79:H81"/>
    <mergeCell ref="I79:I81"/>
    <mergeCell ref="AI79:AI81"/>
    <mergeCell ref="A79:A81"/>
    <mergeCell ref="B79:B81"/>
    <mergeCell ref="C79:C81"/>
    <mergeCell ref="D79:D81"/>
    <mergeCell ref="E79:E81"/>
    <mergeCell ref="F79:F81"/>
    <mergeCell ref="G79:G81"/>
    <mergeCell ref="H82:H84"/>
    <mergeCell ref="I82:I84"/>
    <mergeCell ref="AI82:AI84"/>
    <mergeCell ref="A82:A84"/>
    <mergeCell ref="B82:B84"/>
    <mergeCell ref="C82:C84"/>
    <mergeCell ref="D82:D84"/>
    <mergeCell ref="E82:E84"/>
    <mergeCell ref="F82:F84"/>
    <mergeCell ref="G82:G84"/>
    <mergeCell ref="H85:H87"/>
    <mergeCell ref="I85:I87"/>
    <mergeCell ref="AI85:AI87"/>
    <mergeCell ref="A85:A87"/>
    <mergeCell ref="B85:B87"/>
    <mergeCell ref="C85:C87"/>
    <mergeCell ref="D85:D87"/>
    <mergeCell ref="E85:E87"/>
    <mergeCell ref="F85:F87"/>
    <mergeCell ref="G85:G87"/>
    <mergeCell ref="H88:H90"/>
    <mergeCell ref="I88:I90"/>
    <mergeCell ref="AI88:AI90"/>
    <mergeCell ref="A88:A90"/>
    <mergeCell ref="B88:B90"/>
    <mergeCell ref="C88:C90"/>
    <mergeCell ref="D88:D90"/>
    <mergeCell ref="E88:E90"/>
    <mergeCell ref="F88:F90"/>
    <mergeCell ref="G88:G90"/>
    <mergeCell ref="H91:H93"/>
    <mergeCell ref="I91:I93"/>
    <mergeCell ref="AI91:AI93"/>
    <mergeCell ref="A91:A93"/>
    <mergeCell ref="B91:B93"/>
    <mergeCell ref="C91:C93"/>
    <mergeCell ref="D91:D93"/>
    <mergeCell ref="E91:E93"/>
    <mergeCell ref="F91:F93"/>
    <mergeCell ref="G91:G93"/>
    <mergeCell ref="H94:H96"/>
    <mergeCell ref="I94:I96"/>
    <mergeCell ref="AI94:AI96"/>
    <mergeCell ref="A94:A96"/>
    <mergeCell ref="B94:B96"/>
    <mergeCell ref="C94:C96"/>
    <mergeCell ref="D94:D96"/>
    <mergeCell ref="E94:E96"/>
    <mergeCell ref="F94:F96"/>
    <mergeCell ref="G94:G96"/>
    <mergeCell ref="H97:H99"/>
    <mergeCell ref="I97:I99"/>
    <mergeCell ref="AI97:AI99"/>
    <mergeCell ref="A97:A99"/>
    <mergeCell ref="B97:B99"/>
    <mergeCell ref="C97:C99"/>
    <mergeCell ref="D97:D99"/>
    <mergeCell ref="E97:E99"/>
    <mergeCell ref="F97:F99"/>
    <mergeCell ref="G97:G99"/>
    <mergeCell ref="H100:H102"/>
    <mergeCell ref="I100:I102"/>
    <mergeCell ref="AI100:AI102"/>
    <mergeCell ref="A100:A102"/>
    <mergeCell ref="B100:B102"/>
    <mergeCell ref="C100:C102"/>
    <mergeCell ref="D100:D102"/>
    <mergeCell ref="E100:E102"/>
    <mergeCell ref="F100:F102"/>
    <mergeCell ref="G100:G102"/>
    <mergeCell ref="H75:H78"/>
    <mergeCell ref="I75:I78"/>
    <mergeCell ref="AI75:AI78"/>
    <mergeCell ref="A75:A78"/>
    <mergeCell ref="B75:B78"/>
    <mergeCell ref="C75:C78"/>
    <mergeCell ref="D75:D78"/>
    <mergeCell ref="E75:E78"/>
    <mergeCell ref="F75:F78"/>
    <mergeCell ref="G75:G78"/>
    <mergeCell ref="H103:H105"/>
    <mergeCell ref="I103:I105"/>
    <mergeCell ref="AI103:AI105"/>
    <mergeCell ref="A103:A105"/>
    <mergeCell ref="B103:B105"/>
    <mergeCell ref="C103:C105"/>
    <mergeCell ref="D103:D105"/>
    <mergeCell ref="E103:E105"/>
    <mergeCell ref="F103:F105"/>
    <mergeCell ref="G103:G105"/>
    <mergeCell ref="H110:H112"/>
    <mergeCell ref="I110:I112"/>
    <mergeCell ref="AI110:AI112"/>
    <mergeCell ref="A110:A112"/>
    <mergeCell ref="B110:B112"/>
    <mergeCell ref="C110:C112"/>
    <mergeCell ref="D110:D112"/>
    <mergeCell ref="E110:E112"/>
    <mergeCell ref="F110:F112"/>
    <mergeCell ref="G110:G112"/>
    <mergeCell ref="H113:H115"/>
    <mergeCell ref="I113:I115"/>
    <mergeCell ref="AI113:AI115"/>
    <mergeCell ref="A113:A115"/>
    <mergeCell ref="B113:B115"/>
    <mergeCell ref="C113:C115"/>
    <mergeCell ref="D113:D115"/>
    <mergeCell ref="E113:E115"/>
    <mergeCell ref="F113:F115"/>
    <mergeCell ref="G113:G115"/>
    <mergeCell ref="H116:H118"/>
    <mergeCell ref="I116:I118"/>
    <mergeCell ref="AI116:AI118"/>
    <mergeCell ref="A116:A118"/>
    <mergeCell ref="B116:B118"/>
    <mergeCell ref="C116:C118"/>
    <mergeCell ref="D116:D118"/>
    <mergeCell ref="E116:E118"/>
    <mergeCell ref="F116:F118"/>
    <mergeCell ref="G116:G118"/>
    <mergeCell ref="H119:H121"/>
    <mergeCell ref="I119:I121"/>
    <mergeCell ref="AI119:AI121"/>
    <mergeCell ref="A119:A121"/>
    <mergeCell ref="B119:B121"/>
    <mergeCell ref="C119:C121"/>
    <mergeCell ref="D119:D121"/>
    <mergeCell ref="E119:E121"/>
    <mergeCell ref="F119:F121"/>
    <mergeCell ref="G119:G121"/>
    <mergeCell ref="H122:H124"/>
    <mergeCell ref="I122:I124"/>
    <mergeCell ref="AI122:AI124"/>
    <mergeCell ref="A122:A124"/>
    <mergeCell ref="B122:B124"/>
    <mergeCell ref="C122:C124"/>
    <mergeCell ref="D122:D124"/>
    <mergeCell ref="E122:E124"/>
    <mergeCell ref="F122:F124"/>
    <mergeCell ref="G122:G124"/>
    <mergeCell ref="H106:H109"/>
    <mergeCell ref="I106:I109"/>
    <mergeCell ref="AI106:AI109"/>
    <mergeCell ref="A106:A109"/>
    <mergeCell ref="B106:B109"/>
    <mergeCell ref="C106:C109"/>
    <mergeCell ref="D106:D109"/>
    <mergeCell ref="E106:E109"/>
    <mergeCell ref="F106:F109"/>
    <mergeCell ref="G106:G109"/>
    <mergeCell ref="H125:H127"/>
    <mergeCell ref="I125:I127"/>
    <mergeCell ref="AI125:AI127"/>
    <mergeCell ref="A125:A127"/>
    <mergeCell ref="B125:B127"/>
    <mergeCell ref="C125:C127"/>
    <mergeCell ref="D125:D127"/>
    <mergeCell ref="E125:E127"/>
    <mergeCell ref="F125:F127"/>
    <mergeCell ref="G125:G127"/>
    <mergeCell ref="H128:H130"/>
    <mergeCell ref="I128:I130"/>
    <mergeCell ref="AI128:AI130"/>
    <mergeCell ref="A128:A130"/>
    <mergeCell ref="B128:B130"/>
    <mergeCell ref="C128:C130"/>
    <mergeCell ref="D128:D130"/>
    <mergeCell ref="E128:E130"/>
    <mergeCell ref="F128:F130"/>
    <mergeCell ref="G128:G130"/>
    <mergeCell ref="H131:H133"/>
    <mergeCell ref="I131:I133"/>
    <mergeCell ref="AI131:AI133"/>
    <mergeCell ref="A131:A133"/>
    <mergeCell ref="B131:B133"/>
    <mergeCell ref="C131:C133"/>
    <mergeCell ref="D131:D133"/>
    <mergeCell ref="E131:E133"/>
    <mergeCell ref="F131:F133"/>
    <mergeCell ref="G131:G133"/>
    <mergeCell ref="H134:H137"/>
    <mergeCell ref="I134:I137"/>
    <mergeCell ref="AI134:AI137"/>
    <mergeCell ref="A134:A137"/>
    <mergeCell ref="B134:B137"/>
    <mergeCell ref="C134:C137"/>
    <mergeCell ref="D134:D137"/>
    <mergeCell ref="E134:E137"/>
    <mergeCell ref="F134:F137"/>
    <mergeCell ref="G134:G137"/>
    <mergeCell ref="AI141:AI143"/>
    <mergeCell ref="A141:A143"/>
    <mergeCell ref="B141:B143"/>
    <mergeCell ref="C141:C143"/>
    <mergeCell ref="D141:D143"/>
    <mergeCell ref="E141:E143"/>
    <mergeCell ref="F141:F143"/>
    <mergeCell ref="G141:G143"/>
    <mergeCell ref="H144:H147"/>
    <mergeCell ref="I144:I147"/>
    <mergeCell ref="AI144:AI147"/>
    <mergeCell ref="A144:A147"/>
    <mergeCell ref="B144:B147"/>
    <mergeCell ref="C144:C147"/>
    <mergeCell ref="D144:D147"/>
    <mergeCell ref="E144:E147"/>
    <mergeCell ref="F144:F147"/>
    <mergeCell ref="G144:G147"/>
    <mergeCell ref="H148:H150"/>
    <mergeCell ref="I148:I150"/>
    <mergeCell ref="AI148:AI150"/>
    <mergeCell ref="A148:A150"/>
    <mergeCell ref="B148:B150"/>
    <mergeCell ref="C148:C150"/>
    <mergeCell ref="D148:D150"/>
    <mergeCell ref="E148:E150"/>
    <mergeCell ref="F148:F150"/>
    <mergeCell ref="G148:G150"/>
    <mergeCell ref="H151:H153"/>
    <mergeCell ref="I151:I153"/>
    <mergeCell ref="AI151:AI153"/>
    <mergeCell ref="A151:A153"/>
    <mergeCell ref="B151:B153"/>
    <mergeCell ref="C151:C153"/>
    <mergeCell ref="D151:D153"/>
    <mergeCell ref="E151:E153"/>
    <mergeCell ref="F151:F153"/>
    <mergeCell ref="G151:G153"/>
    <mergeCell ref="H154:H156"/>
    <mergeCell ref="I154:I156"/>
    <mergeCell ref="AI154:AI156"/>
    <mergeCell ref="A154:A156"/>
    <mergeCell ref="B154:B156"/>
    <mergeCell ref="C154:C156"/>
    <mergeCell ref="D154:D156"/>
    <mergeCell ref="E154:E156"/>
    <mergeCell ref="F154:F156"/>
    <mergeCell ref="G154:G156"/>
    <mergeCell ref="H157:H159"/>
    <mergeCell ref="I157:I159"/>
    <mergeCell ref="AI157:AI159"/>
    <mergeCell ref="A157:A159"/>
    <mergeCell ref="B157:B159"/>
    <mergeCell ref="C157:C159"/>
    <mergeCell ref="D157:D159"/>
    <mergeCell ref="E157:E159"/>
    <mergeCell ref="F157:F159"/>
    <mergeCell ref="G157:G159"/>
    <mergeCell ref="H160:H162"/>
    <mergeCell ref="I160:I162"/>
    <mergeCell ref="AI160:AI162"/>
    <mergeCell ref="A160:A162"/>
    <mergeCell ref="B160:B162"/>
    <mergeCell ref="C160:C162"/>
    <mergeCell ref="D160:D162"/>
    <mergeCell ref="E160:E162"/>
    <mergeCell ref="F160:F162"/>
    <mergeCell ref="G160:G162"/>
    <mergeCell ref="H167:H169"/>
    <mergeCell ref="I167:I169"/>
    <mergeCell ref="AI167:AI169"/>
    <mergeCell ref="A167:A169"/>
    <mergeCell ref="B167:B169"/>
    <mergeCell ref="C167:C169"/>
    <mergeCell ref="D167:D169"/>
    <mergeCell ref="E167:E169"/>
    <mergeCell ref="F167:F169"/>
    <mergeCell ref="G167:G169"/>
    <mergeCell ref="H176:H179"/>
    <mergeCell ref="I176:I179"/>
    <mergeCell ref="AI176:AI179"/>
    <mergeCell ref="A176:A179"/>
    <mergeCell ref="B176:B179"/>
    <mergeCell ref="C176:C179"/>
    <mergeCell ref="D176:D179"/>
    <mergeCell ref="E176:E179"/>
    <mergeCell ref="F176:F179"/>
    <mergeCell ref="G176:G179"/>
    <mergeCell ref="H192:H194"/>
    <mergeCell ref="I192:I194"/>
    <mergeCell ref="AI192:AI194"/>
    <mergeCell ref="A192:A194"/>
    <mergeCell ref="B192:B194"/>
    <mergeCell ref="C192:C194"/>
    <mergeCell ref="D192:D194"/>
    <mergeCell ref="E192:E194"/>
    <mergeCell ref="F192:F194"/>
    <mergeCell ref="G192:G194"/>
    <mergeCell ref="H195:H197"/>
    <mergeCell ref="I195:I197"/>
    <mergeCell ref="AI195:AI197"/>
    <mergeCell ref="A195:A197"/>
    <mergeCell ref="B195:B197"/>
    <mergeCell ref="C195:C197"/>
    <mergeCell ref="D195:D197"/>
    <mergeCell ref="E195:E197"/>
    <mergeCell ref="F195:F197"/>
    <mergeCell ref="G195:G197"/>
    <mergeCell ref="AG205:AH205"/>
    <mergeCell ref="AG206:AH206"/>
    <mergeCell ref="AG208:AH208"/>
    <mergeCell ref="D203:G203"/>
    <mergeCell ref="R203:S203"/>
    <mergeCell ref="AB203:AC203"/>
    <mergeCell ref="A204:D204"/>
    <mergeCell ref="F204:G204"/>
    <mergeCell ref="R204:S204"/>
    <mergeCell ref="AB204:AC204"/>
    <mergeCell ref="R206:S206"/>
    <mergeCell ref="W206:X206"/>
    <mergeCell ref="R208:S208"/>
    <mergeCell ref="W208:X208"/>
    <mergeCell ref="AB208:AC208"/>
    <mergeCell ref="A206:D206"/>
    <mergeCell ref="A207:D207"/>
    <mergeCell ref="F208:G208"/>
    <mergeCell ref="M208:N208"/>
    <mergeCell ref="M203:N203"/>
    <mergeCell ref="M204:N204"/>
    <mergeCell ref="W203:X203"/>
    <mergeCell ref="W204:X204"/>
    <mergeCell ref="AG203:AH203"/>
    <mergeCell ref="A209:D209"/>
    <mergeCell ref="A210:D210"/>
    <mergeCell ref="A205:D205"/>
    <mergeCell ref="M205:N205"/>
    <mergeCell ref="R205:S205"/>
    <mergeCell ref="AB205:AC205"/>
    <mergeCell ref="F206:G206"/>
    <mergeCell ref="M206:N206"/>
    <mergeCell ref="AB206:AC206"/>
    <mergeCell ref="W205:X205"/>
    <mergeCell ref="H20:H22"/>
    <mergeCell ref="I20:I22"/>
    <mergeCell ref="AI20:AI22"/>
    <mergeCell ref="A20:A22"/>
    <mergeCell ref="B20:B22"/>
    <mergeCell ref="C20:C22"/>
    <mergeCell ref="D20:D22"/>
    <mergeCell ref="E20:E22"/>
    <mergeCell ref="F20:F22"/>
    <mergeCell ref="G20:G22"/>
    <mergeCell ref="H23:H25"/>
    <mergeCell ref="I23:I25"/>
    <mergeCell ref="AI23:AI25"/>
    <mergeCell ref="A23:A25"/>
    <mergeCell ref="B23:B25"/>
    <mergeCell ref="C23:C25"/>
    <mergeCell ref="D23:D25"/>
    <mergeCell ref="E23:E25"/>
    <mergeCell ref="F23:F25"/>
    <mergeCell ref="G23:G25"/>
    <mergeCell ref="H26:H28"/>
    <mergeCell ref="I26:I28"/>
    <mergeCell ref="AI26:AI28"/>
    <mergeCell ref="A26:A28"/>
    <mergeCell ref="B26:B28"/>
    <mergeCell ref="C26:C28"/>
    <mergeCell ref="D26:D28"/>
    <mergeCell ref="E26:E28"/>
    <mergeCell ref="F26:F28"/>
    <mergeCell ref="G26:G28"/>
    <mergeCell ref="AG204:AH204"/>
    <mergeCell ref="H198:H200"/>
    <mergeCell ref="I198:I200"/>
    <mergeCell ref="AI198:AI200"/>
    <mergeCell ref="A198:A200"/>
    <mergeCell ref="B198:B200"/>
    <mergeCell ref="C198:C200"/>
    <mergeCell ref="D198:D200"/>
    <mergeCell ref="E198:E200"/>
    <mergeCell ref="F198:F200"/>
    <mergeCell ref="G198:G200"/>
  </mergeCells>
  <phoneticPr fontId="70" type="noConversion"/>
  <conditionalFormatting sqref="AD207 AJ207 AO207 AO210:AP211 AP212 AT207 AT209 AV210:AW211 AW212 AX207 BA209:BB209 BD207:BD208 BK207:BL208">
    <cfRule type="cellIs" dxfId="157" priority="1" operator="equal">
      <formula>0</formula>
    </cfRule>
  </conditionalFormatting>
  <conditionalFormatting sqref="F32:F35 F75:F78 F91:F93 F106:F109 F134:F137 F144:F147 F163:F166 F192:F194">
    <cfRule type="cellIs" dxfId="156" priority="2" operator="equal">
      <formula>G32</formula>
    </cfRule>
  </conditionalFormatting>
  <conditionalFormatting sqref="H29:H31 H36:H41 H45:H56 H97:H99 H103:H105 H110:H112 H119:H121 H134:H140 H144:H147 H157:H159 H163:H166 H180:H182 H186:H191">
    <cfRule type="cellIs" dxfId="155" priority="3" operator="greaterThan">
      <formula>16</formula>
    </cfRule>
  </conditionalFormatting>
  <conditionalFormatting sqref="H29:H31 H36:H41 H45:H56 H97:H99 H103:H105 H110:H112 H119:H121 H134:H140 H144:H147 H157:H159 H163:H166 H180:H182 H186:H191">
    <cfRule type="cellIs" dxfId="154" priority="4" operator="between">
      <formula>-16</formula>
      <formula>16</formula>
    </cfRule>
  </conditionalFormatting>
  <conditionalFormatting sqref="O207">
    <cfRule type="cellIs" dxfId="153" priority="5" operator="equal">
      <formula>0</formula>
    </cfRule>
  </conditionalFormatting>
  <conditionalFormatting sqref="BN201">
    <cfRule type="cellIs" dxfId="152" priority="6" operator="notEqual">
      <formula>#REF!</formula>
    </cfRule>
  </conditionalFormatting>
  <conditionalFormatting sqref="BN201">
    <cfRule type="cellIs" dxfId="151" priority="7" operator="equal">
      <formula>#REF!</formula>
    </cfRule>
  </conditionalFormatting>
  <conditionalFormatting sqref="H204">
    <cfRule type="cellIs" dxfId="150" priority="8" operator="notEqual">
      <formula>#REF!+#REF!</formula>
    </cfRule>
  </conditionalFormatting>
  <conditionalFormatting sqref="J207">
    <cfRule type="cellIs" dxfId="149" priority="9" operator="equal">
      <formula>0</formula>
    </cfRule>
  </conditionalFormatting>
  <conditionalFormatting sqref="H195:H197">
    <cfRule type="cellIs" dxfId="148" priority="10" operator="greaterThan">
      <formula>16</formula>
    </cfRule>
  </conditionalFormatting>
  <conditionalFormatting sqref="H195:H197">
    <cfRule type="cellIs" dxfId="147" priority="11" operator="between">
      <formula>-16</formula>
      <formula>16</formula>
    </cfRule>
  </conditionalFormatting>
  <conditionalFormatting sqref="F69:F71">
    <cfRule type="cellIs" dxfId="146" priority="12" operator="equal">
      <formula>G69</formula>
    </cfRule>
  </conditionalFormatting>
  <conditionalFormatting sqref="F2:F4">
    <cfRule type="cellIs" dxfId="145" priority="13" operator="equal">
      <formula>G2</formula>
    </cfRule>
  </conditionalFormatting>
  <conditionalFormatting sqref="BJ37:BK38 BJ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27">
    <cfRule type="cellIs" dxfId="144" priority="15" operator="greaterThan">
      <formula>16</formula>
    </cfRule>
  </conditionalFormatting>
  <conditionalFormatting sqref="H125:H127">
    <cfRule type="cellIs" dxfId="143" priority="16" operator="between">
      <formula>-16</formula>
      <formula>16</formula>
    </cfRule>
  </conditionalFormatting>
  <conditionalFormatting sqref="H128:H130">
    <cfRule type="cellIs" dxfId="142" priority="17" operator="greaterThan">
      <formula>16</formula>
    </cfRule>
  </conditionalFormatting>
  <conditionalFormatting sqref="H128:H130">
    <cfRule type="cellIs" dxfId="141" priority="18" operator="between">
      <formula>-16</formula>
      <formula>16</formula>
    </cfRule>
  </conditionalFormatting>
  <conditionalFormatting sqref="H131:H133">
    <cfRule type="cellIs" dxfId="140" priority="19" operator="greaterThan">
      <formula>16</formula>
    </cfRule>
  </conditionalFormatting>
  <conditionalFormatting sqref="H131:H133">
    <cfRule type="cellIs" dxfId="139" priority="20" operator="between">
      <formula>-16</formula>
      <formula>16</formula>
    </cfRule>
  </conditionalFormatting>
  <conditionalFormatting sqref="H141:H143">
    <cfRule type="cellIs" dxfId="138" priority="21" operator="greaterThan">
      <formula>16</formula>
    </cfRule>
  </conditionalFormatting>
  <conditionalFormatting sqref="H141:H143">
    <cfRule type="cellIs" dxfId="137" priority="22" operator="between">
      <formula>-16</formula>
      <formula>16</formula>
    </cfRule>
  </conditionalFormatting>
  <conditionalFormatting sqref="H148:H150">
    <cfRule type="cellIs" dxfId="136" priority="23" operator="greaterThan">
      <formula>16</formula>
    </cfRule>
  </conditionalFormatting>
  <conditionalFormatting sqref="H148:H150">
    <cfRule type="cellIs" dxfId="135" priority="24" operator="between">
      <formula>-16</formula>
      <formula>16</formula>
    </cfRule>
  </conditionalFormatting>
  <conditionalFormatting sqref="H151:H153">
    <cfRule type="cellIs" dxfId="134" priority="25" operator="greaterThan">
      <formula>16</formula>
    </cfRule>
  </conditionalFormatting>
  <conditionalFormatting sqref="H151:H153">
    <cfRule type="cellIs" dxfId="133" priority="26" operator="between">
      <formula>-16</formula>
      <formula>16</formula>
    </cfRule>
  </conditionalFormatting>
  <conditionalFormatting sqref="H154:H156">
    <cfRule type="cellIs" dxfId="132" priority="27" operator="greaterThan">
      <formula>16</formula>
    </cfRule>
  </conditionalFormatting>
  <conditionalFormatting sqref="H154:H156">
    <cfRule type="cellIs" dxfId="131" priority="28" operator="between">
      <formula>-16</formula>
      <formula>16</formula>
    </cfRule>
  </conditionalFormatting>
  <conditionalFormatting sqref="H160:H162">
    <cfRule type="cellIs" dxfId="130" priority="29" operator="greaterThan">
      <formula>16</formula>
    </cfRule>
  </conditionalFormatting>
  <conditionalFormatting sqref="H160:H162">
    <cfRule type="cellIs" dxfId="129" priority="30" operator="between">
      <formula>-16</formula>
      <formula>16</formula>
    </cfRule>
  </conditionalFormatting>
  <conditionalFormatting sqref="H167:H169">
    <cfRule type="cellIs" dxfId="128" priority="31" operator="greaterThan">
      <formula>16</formula>
    </cfRule>
  </conditionalFormatting>
  <conditionalFormatting sqref="H167:H169">
    <cfRule type="cellIs" dxfId="127" priority="32" operator="between">
      <formula>-16</formula>
      <formula>16</formula>
    </cfRule>
  </conditionalFormatting>
  <conditionalFormatting sqref="H170:H172">
    <cfRule type="cellIs" dxfId="126" priority="33" operator="greaterThan">
      <formula>16</formula>
    </cfRule>
  </conditionalFormatting>
  <conditionalFormatting sqref="H170:H172">
    <cfRule type="cellIs" dxfId="125" priority="34" operator="between">
      <formula>-16</formula>
      <formula>16</formula>
    </cfRule>
  </conditionalFormatting>
  <conditionalFormatting sqref="H173:H175">
    <cfRule type="cellIs" dxfId="124" priority="35" operator="greaterThan">
      <formula>16</formula>
    </cfRule>
  </conditionalFormatting>
  <conditionalFormatting sqref="H173:H175">
    <cfRule type="cellIs" dxfId="123" priority="36" operator="between">
      <formula>-16</formula>
      <formula>16</formula>
    </cfRule>
  </conditionalFormatting>
  <conditionalFormatting sqref="F176:F179">
    <cfRule type="cellIs" dxfId="122" priority="37" operator="equal">
      <formula>G176</formula>
    </cfRule>
  </conditionalFormatting>
  <conditionalFormatting sqref="H176:H179">
    <cfRule type="cellIs" dxfId="121" priority="38" operator="greaterThan">
      <formula>16</formula>
    </cfRule>
  </conditionalFormatting>
  <conditionalFormatting sqref="H176:H179">
    <cfRule type="cellIs" dxfId="120" priority="39" operator="between">
      <formula>-16</formula>
      <formula>16</formula>
    </cfRule>
  </conditionalFormatting>
  <conditionalFormatting sqref="H183:H185">
    <cfRule type="cellIs" dxfId="119" priority="40" operator="greaterThan">
      <formula>16</formula>
    </cfRule>
  </conditionalFormatting>
  <conditionalFormatting sqref="H183:H185">
    <cfRule type="cellIs" dxfId="118" priority="41" operator="between">
      <formula>-16</formula>
      <formula>16</formula>
    </cfRule>
  </conditionalFormatting>
  <conditionalFormatting sqref="H192:H194">
    <cfRule type="cellIs" dxfId="117" priority="42" operator="greaterThan">
      <formula>16</formula>
    </cfRule>
  </conditionalFormatting>
  <conditionalFormatting sqref="H192:H194">
    <cfRule type="cellIs" dxfId="116" priority="43" operator="between">
      <formula>-16</formula>
      <formula>16</formula>
    </cfRule>
  </conditionalFormatting>
  <conditionalFormatting sqref="H198:H200">
    <cfRule type="cellIs" dxfId="115" priority="44" operator="greaterThan">
      <formula>16</formula>
    </cfRule>
  </conditionalFormatting>
  <conditionalFormatting sqref="H198:H200">
    <cfRule type="cellIs" dxfId="114" priority="45" operator="between">
      <formula>-16</formula>
      <formula>16</formula>
    </cfRule>
  </conditionalFormatting>
  <conditionalFormatting sqref="H26:H28">
    <cfRule type="cellIs" dxfId="113" priority="46" operator="greaterThan">
      <formula>16</formula>
    </cfRule>
  </conditionalFormatting>
  <conditionalFormatting sqref="H26:H28">
    <cfRule type="cellIs" dxfId="112" priority="47" operator="between">
      <formula>-16</formula>
      <formula>16</formula>
    </cfRule>
  </conditionalFormatting>
  <conditionalFormatting sqref="H23:H25">
    <cfRule type="cellIs" dxfId="111" priority="48" operator="greaterThan">
      <formula>16</formula>
    </cfRule>
  </conditionalFormatting>
  <conditionalFormatting sqref="H23:H25">
    <cfRule type="cellIs" dxfId="110" priority="49" operator="between">
      <formula>-16</formula>
      <formula>16</formula>
    </cfRule>
  </conditionalFormatting>
  <conditionalFormatting sqref="H20:H22">
    <cfRule type="cellIs" dxfId="109" priority="50" operator="greaterThan">
      <formula>16</formula>
    </cfRule>
  </conditionalFormatting>
  <conditionalFormatting sqref="H20:H22">
    <cfRule type="cellIs" dxfId="108" priority="51" operator="between">
      <formula>-16</formula>
      <formula>16</formula>
    </cfRule>
  </conditionalFormatting>
  <conditionalFormatting sqref="H17:H19">
    <cfRule type="cellIs" dxfId="107" priority="52" operator="greaterThan">
      <formula>16</formula>
    </cfRule>
  </conditionalFormatting>
  <conditionalFormatting sqref="H17:H19">
    <cfRule type="cellIs" dxfId="106" priority="53" operator="between">
      <formula>-16</formula>
      <formula>16</formula>
    </cfRule>
  </conditionalFormatting>
  <conditionalFormatting sqref="H14:H16">
    <cfRule type="cellIs" dxfId="105" priority="54" operator="greaterThan">
      <formula>16</formula>
    </cfRule>
  </conditionalFormatting>
  <conditionalFormatting sqref="H14:H16">
    <cfRule type="cellIs" dxfId="104" priority="55" operator="between">
      <formula>-16</formula>
      <formula>16</formula>
    </cfRule>
  </conditionalFormatting>
  <conditionalFormatting sqref="H11:H13">
    <cfRule type="cellIs" dxfId="103" priority="56" operator="greaterThan">
      <formula>16</formula>
    </cfRule>
  </conditionalFormatting>
  <conditionalFormatting sqref="H11:H13">
    <cfRule type="cellIs" dxfId="102" priority="57" operator="between">
      <formula>-16</formula>
      <formula>16</formula>
    </cfRule>
  </conditionalFormatting>
  <conditionalFormatting sqref="H8:H10">
    <cfRule type="cellIs" dxfId="101" priority="58" operator="greaterThan">
      <formula>16</formula>
    </cfRule>
  </conditionalFormatting>
  <conditionalFormatting sqref="H8:H10">
    <cfRule type="cellIs" dxfId="100" priority="59" operator="between">
      <formula>-16</formula>
      <formula>16</formula>
    </cfRule>
  </conditionalFormatting>
  <conditionalFormatting sqref="H32:H35">
    <cfRule type="cellIs" dxfId="99" priority="60" operator="greaterThan">
      <formula>16</formula>
    </cfRule>
  </conditionalFormatting>
  <conditionalFormatting sqref="H32:H35">
    <cfRule type="cellIs" dxfId="98" priority="61" operator="between">
      <formula>-16</formula>
      <formula>16</formula>
    </cfRule>
  </conditionalFormatting>
  <conditionalFormatting sqref="H42:H44">
    <cfRule type="cellIs" dxfId="97" priority="62" operator="greaterThan">
      <formula>16</formula>
    </cfRule>
  </conditionalFormatting>
  <conditionalFormatting sqref="H42:H44">
    <cfRule type="cellIs" dxfId="96" priority="63" operator="between">
      <formula>-16</formula>
      <formula>16</formula>
    </cfRule>
  </conditionalFormatting>
  <conditionalFormatting sqref="H57:H59">
    <cfRule type="cellIs" dxfId="95" priority="64" operator="greaterThan">
      <formula>16</formula>
    </cfRule>
  </conditionalFormatting>
  <conditionalFormatting sqref="H57:H59">
    <cfRule type="cellIs" dxfId="94" priority="65" operator="between">
      <formula>-16</formula>
      <formula>16</formula>
    </cfRule>
  </conditionalFormatting>
  <conditionalFormatting sqref="H60:H62">
    <cfRule type="cellIs" dxfId="93" priority="66" operator="greaterThan">
      <formula>16</formula>
    </cfRule>
  </conditionalFormatting>
  <conditionalFormatting sqref="H60:H62">
    <cfRule type="cellIs" dxfId="92" priority="67" operator="between">
      <formula>-16</formula>
      <formula>16</formula>
    </cfRule>
  </conditionalFormatting>
  <conditionalFormatting sqref="H63:H65">
    <cfRule type="cellIs" dxfId="91" priority="68" operator="greaterThan">
      <formula>16</formula>
    </cfRule>
  </conditionalFormatting>
  <conditionalFormatting sqref="H63:H65">
    <cfRule type="cellIs" dxfId="90" priority="69" operator="between">
      <formula>-16</formula>
      <formula>16</formula>
    </cfRule>
  </conditionalFormatting>
  <conditionalFormatting sqref="H66:H68">
    <cfRule type="cellIs" dxfId="89" priority="70" operator="greaterThan">
      <formula>16</formula>
    </cfRule>
  </conditionalFormatting>
  <conditionalFormatting sqref="H66:H68">
    <cfRule type="cellIs" dxfId="88" priority="71" operator="between">
      <formula>-16</formula>
      <formula>16</formula>
    </cfRule>
  </conditionalFormatting>
  <conditionalFormatting sqref="H69:H71">
    <cfRule type="cellIs" dxfId="87" priority="72" operator="greaterThan">
      <formula>16</formula>
    </cfRule>
  </conditionalFormatting>
  <conditionalFormatting sqref="H69:H71">
    <cfRule type="cellIs" dxfId="86" priority="73" operator="between">
      <formula>-16</formula>
      <formula>16</formula>
    </cfRule>
  </conditionalFormatting>
  <conditionalFormatting sqref="H72:H74">
    <cfRule type="cellIs" dxfId="85" priority="74" operator="greaterThan">
      <formula>16</formula>
    </cfRule>
  </conditionalFormatting>
  <conditionalFormatting sqref="H72:H74">
    <cfRule type="cellIs" dxfId="84" priority="75" operator="between">
      <formula>-16</formula>
      <formula>16</formula>
    </cfRule>
  </conditionalFormatting>
  <conditionalFormatting sqref="H75:H78">
    <cfRule type="cellIs" dxfId="83" priority="76" operator="greaterThan">
      <formula>16</formula>
    </cfRule>
  </conditionalFormatting>
  <conditionalFormatting sqref="H75:H78">
    <cfRule type="cellIs" dxfId="82" priority="77" operator="between">
      <formula>-16</formula>
      <formula>16</formula>
    </cfRule>
  </conditionalFormatting>
  <conditionalFormatting sqref="H79:H81">
    <cfRule type="cellIs" dxfId="81" priority="78" operator="greaterThan">
      <formula>16</formula>
    </cfRule>
  </conditionalFormatting>
  <conditionalFormatting sqref="H79:H81">
    <cfRule type="cellIs" dxfId="80" priority="79" operator="between">
      <formula>-16</formula>
      <formula>16</formula>
    </cfRule>
  </conditionalFormatting>
  <conditionalFormatting sqref="H82:H84">
    <cfRule type="cellIs" dxfId="79" priority="80" operator="greaterThan">
      <formula>16</formula>
    </cfRule>
  </conditionalFormatting>
  <conditionalFormatting sqref="H82:H84">
    <cfRule type="cellIs" dxfId="78" priority="81" operator="between">
      <formula>-16</formula>
      <formula>16</formula>
    </cfRule>
  </conditionalFormatting>
  <conditionalFormatting sqref="H85:H87">
    <cfRule type="cellIs" dxfId="77" priority="82" operator="greaterThan">
      <formula>16</formula>
    </cfRule>
  </conditionalFormatting>
  <conditionalFormatting sqref="H85:H87">
    <cfRule type="cellIs" dxfId="76" priority="83" operator="between">
      <formula>-16</formula>
      <formula>16</formula>
    </cfRule>
  </conditionalFormatting>
  <conditionalFormatting sqref="H88:H90">
    <cfRule type="cellIs" dxfId="75" priority="84" operator="greaterThan">
      <formula>16</formula>
    </cfRule>
  </conditionalFormatting>
  <conditionalFormatting sqref="H88:H90">
    <cfRule type="cellIs" dxfId="74" priority="85" operator="between">
      <formula>-16</formula>
      <formula>16</formula>
    </cfRule>
  </conditionalFormatting>
  <conditionalFormatting sqref="H91:H93">
    <cfRule type="cellIs" dxfId="73" priority="86" operator="greaterThan">
      <formula>16</formula>
    </cfRule>
  </conditionalFormatting>
  <conditionalFormatting sqref="H91:H93">
    <cfRule type="cellIs" dxfId="72" priority="87" operator="between">
      <formula>-16</formula>
      <formula>16</formula>
    </cfRule>
  </conditionalFormatting>
  <conditionalFormatting sqref="H94:H96">
    <cfRule type="cellIs" dxfId="71" priority="88" operator="greaterThan">
      <formula>16</formula>
    </cfRule>
  </conditionalFormatting>
  <conditionalFormatting sqref="H94:H96">
    <cfRule type="cellIs" dxfId="70" priority="89" operator="between">
      <formula>-16</formula>
      <formula>16</formula>
    </cfRule>
  </conditionalFormatting>
  <conditionalFormatting sqref="H100:H102">
    <cfRule type="cellIs" dxfId="69" priority="90" operator="greaterThan">
      <formula>16</formula>
    </cfRule>
  </conditionalFormatting>
  <conditionalFormatting sqref="H100:H102">
    <cfRule type="cellIs" dxfId="68" priority="91" operator="between">
      <formula>-16</formula>
      <formula>16</formula>
    </cfRule>
  </conditionalFormatting>
  <conditionalFormatting sqref="H106:H109">
    <cfRule type="cellIs" dxfId="67" priority="92" operator="greaterThan">
      <formula>16</formula>
    </cfRule>
  </conditionalFormatting>
  <conditionalFormatting sqref="H106:H109">
    <cfRule type="cellIs" dxfId="66" priority="93" operator="between">
      <formula>-16</formula>
      <formula>16</formula>
    </cfRule>
  </conditionalFormatting>
  <conditionalFormatting sqref="H113:H115">
    <cfRule type="cellIs" dxfId="65" priority="94" operator="greaterThan">
      <formula>16</formula>
    </cfRule>
  </conditionalFormatting>
  <conditionalFormatting sqref="H113:H115">
    <cfRule type="cellIs" dxfId="64" priority="95" operator="between">
      <formula>-16</formula>
      <formula>16</formula>
    </cfRule>
  </conditionalFormatting>
  <conditionalFormatting sqref="H116:H118">
    <cfRule type="cellIs" dxfId="63" priority="96" operator="greaterThan">
      <formula>16</formula>
    </cfRule>
  </conditionalFormatting>
  <conditionalFormatting sqref="H116:H118">
    <cfRule type="cellIs" dxfId="62" priority="97" operator="between">
      <formula>-16</formula>
      <formula>16</formula>
    </cfRule>
  </conditionalFormatting>
  <conditionalFormatting sqref="H122:H124">
    <cfRule type="cellIs" dxfId="61" priority="98" operator="greaterThan">
      <formula>16</formula>
    </cfRule>
  </conditionalFormatting>
  <conditionalFormatting sqref="H122:H124">
    <cfRule type="cellIs" dxfId="60" priority="99" operator="between">
      <formula>-16</formula>
      <formula>16</formula>
    </cfRule>
  </conditionalFormatting>
  <conditionalFormatting sqref="Y207">
    <cfRule type="cellIs" dxfId="59" priority="100" operator="equal">
      <formula>0</formula>
    </cfRule>
  </conditionalFormatting>
  <conditionalFormatting sqref="T207">
    <cfRule type="cellIs" dxfId="58" priority="101" operator="equal">
      <formula>0</formula>
    </cfRule>
  </conditionalFormatting>
  <conditionalFormatting sqref="AY207:AY208">
    <cfRule type="cellIs" dxfId="57" priority="102" operator="equal">
      <formula>0</formula>
    </cfRule>
  </conditionalFormatting>
  <conditionalFormatting sqref="F88:F90">
    <cfRule type="cellIs" dxfId="56" priority="103" operator="equal">
      <formula>G88</formula>
    </cfRule>
  </conditionalFormatting>
  <conditionalFormatting sqref="F60:F62">
    <cfRule type="cellIs" dxfId="55" priority="104" operator="equal">
      <formula>G60</formula>
    </cfRule>
  </conditionalFormatting>
  <conditionalFormatting sqref="F39:F41">
    <cfRule type="cellIs" dxfId="54" priority="105" operator="equal">
      <formula>G39</formula>
    </cfRule>
  </conditionalFormatting>
  <conditionalFormatting sqref="F36:F38">
    <cfRule type="cellIs" dxfId="53" priority="106" operator="equal">
      <formula>G36</formula>
    </cfRule>
  </conditionalFormatting>
  <conditionalFormatting sqref="F17:F19">
    <cfRule type="cellIs" dxfId="52" priority="107" operator="equal">
      <formula>G17</formula>
    </cfRule>
  </conditionalFormatting>
  <conditionalFormatting sqref="F8:F10">
    <cfRule type="cellIs" dxfId="51" priority="108" operator="equal">
      <formula>G8</formula>
    </cfRule>
  </conditionalFormatting>
  <conditionalFormatting sqref="H2">
    <cfRule type="cellIs" dxfId="50" priority="109" operator="greaterThan">
      <formula>16</formula>
    </cfRule>
  </conditionalFormatting>
  <conditionalFormatting sqref="H2">
    <cfRule type="cellIs" dxfId="49" priority="110" operator="between">
      <formula>-16</formula>
      <formula>16</formula>
    </cfRule>
  </conditionalFormatting>
  <conditionalFormatting sqref="F5:F7">
    <cfRule type="cellIs" dxfId="48" priority="111" operator="equal">
      <formula>G5</formula>
    </cfRule>
  </conditionalFormatting>
  <conditionalFormatting sqref="F11:F13">
    <cfRule type="cellIs" dxfId="47" priority="112" operator="equal">
      <formula>G11</formula>
    </cfRule>
  </conditionalFormatting>
  <conditionalFormatting sqref="F14:F16">
    <cfRule type="cellIs" dxfId="46" priority="113" operator="equal">
      <formula>G14</formula>
    </cfRule>
  </conditionalFormatting>
  <conditionalFormatting sqref="F20:F22">
    <cfRule type="cellIs" dxfId="45" priority="114" operator="equal">
      <formula>G20</formula>
    </cfRule>
  </conditionalFormatting>
  <conditionalFormatting sqref="F23:F25">
    <cfRule type="cellIs" dxfId="44" priority="115" operator="equal">
      <formula>G23</formula>
    </cfRule>
  </conditionalFormatting>
  <conditionalFormatting sqref="F26:F28">
    <cfRule type="cellIs" dxfId="43" priority="116" operator="equal">
      <formula>G26</formula>
    </cfRule>
  </conditionalFormatting>
  <conditionalFormatting sqref="F29:F31">
    <cfRule type="cellIs" dxfId="42" priority="117" operator="equal">
      <formula>G29</formula>
    </cfRule>
  </conditionalFormatting>
  <conditionalFormatting sqref="F42:F44">
    <cfRule type="cellIs" dxfId="41" priority="118" operator="equal">
      <formula>G42</formula>
    </cfRule>
  </conditionalFormatting>
  <conditionalFormatting sqref="F45:F47">
    <cfRule type="cellIs" dxfId="40" priority="119" operator="equal">
      <formula>G45</formula>
    </cfRule>
  </conditionalFormatting>
  <conditionalFormatting sqref="F48:F50">
    <cfRule type="cellIs" dxfId="39" priority="120" operator="equal">
      <formula>G48</formula>
    </cfRule>
  </conditionalFormatting>
  <conditionalFormatting sqref="F51:F53">
    <cfRule type="cellIs" dxfId="38" priority="121" operator="equal">
      <formula>G51</formula>
    </cfRule>
  </conditionalFormatting>
  <conditionalFormatting sqref="F54:F56">
    <cfRule type="cellIs" dxfId="37" priority="122" operator="equal">
      <formula>G54</formula>
    </cfRule>
  </conditionalFormatting>
  <conditionalFormatting sqref="F57:F59">
    <cfRule type="cellIs" dxfId="36" priority="123" operator="equal">
      <formula>G57</formula>
    </cfRule>
  </conditionalFormatting>
  <conditionalFormatting sqref="F63:F65">
    <cfRule type="cellIs" dxfId="35" priority="124" operator="equal">
      <formula>G63</formula>
    </cfRule>
  </conditionalFormatting>
  <conditionalFormatting sqref="F66:F68">
    <cfRule type="cellIs" dxfId="34" priority="125" operator="equal">
      <formula>G66</formula>
    </cfRule>
  </conditionalFormatting>
  <conditionalFormatting sqref="F72:F74">
    <cfRule type="cellIs" dxfId="33" priority="126" operator="equal">
      <formula>G72</formula>
    </cfRule>
  </conditionalFormatting>
  <conditionalFormatting sqref="F198:F200">
    <cfRule type="cellIs" dxfId="32" priority="127" operator="equal">
      <formula>G198</formula>
    </cfRule>
  </conditionalFormatting>
  <conditionalFormatting sqref="F79:F81">
    <cfRule type="cellIs" dxfId="31" priority="128" operator="equal">
      <formula>G79</formula>
    </cfRule>
  </conditionalFormatting>
  <conditionalFormatting sqref="F82:F84">
    <cfRule type="cellIs" dxfId="30" priority="129" operator="equal">
      <formula>G82</formula>
    </cfRule>
  </conditionalFormatting>
  <conditionalFormatting sqref="F85:F87">
    <cfRule type="cellIs" dxfId="29" priority="130" operator="equal">
      <formula>G85</formula>
    </cfRule>
  </conditionalFormatting>
  <conditionalFormatting sqref="F94:F96">
    <cfRule type="cellIs" dxfId="28" priority="131" operator="equal">
      <formula>G94</formula>
    </cfRule>
  </conditionalFormatting>
  <conditionalFormatting sqref="F97:F99">
    <cfRule type="cellIs" dxfId="27" priority="132" operator="equal">
      <formula>G97</formula>
    </cfRule>
  </conditionalFormatting>
  <conditionalFormatting sqref="F100:F102">
    <cfRule type="cellIs" dxfId="26" priority="133" operator="equal">
      <formula>G100</formula>
    </cfRule>
  </conditionalFormatting>
  <conditionalFormatting sqref="F103:F105">
    <cfRule type="cellIs" dxfId="25" priority="134" operator="equal">
      <formula>G103</formula>
    </cfRule>
  </conditionalFormatting>
  <conditionalFormatting sqref="F110:F112">
    <cfRule type="cellIs" dxfId="24" priority="135" operator="equal">
      <formula>G110</formula>
    </cfRule>
  </conditionalFormatting>
  <conditionalFormatting sqref="F113:F115">
    <cfRule type="cellIs" dxfId="23" priority="136" operator="equal">
      <formula>G113</formula>
    </cfRule>
  </conditionalFormatting>
  <conditionalFormatting sqref="F116:F118">
    <cfRule type="cellIs" dxfId="22" priority="137" operator="equal">
      <formula>G116</formula>
    </cfRule>
  </conditionalFormatting>
  <conditionalFormatting sqref="F119:F121">
    <cfRule type="cellIs" dxfId="21" priority="138" operator="equal">
      <formula>G119</formula>
    </cfRule>
  </conditionalFormatting>
  <conditionalFormatting sqref="F122:F124">
    <cfRule type="cellIs" dxfId="20" priority="139" operator="equal">
      <formula>G122</formula>
    </cfRule>
  </conditionalFormatting>
  <conditionalFormatting sqref="F125:F127">
    <cfRule type="cellIs" dxfId="19" priority="140" operator="equal">
      <formula>G125</formula>
    </cfRule>
  </conditionalFormatting>
  <conditionalFormatting sqref="F128:F130">
    <cfRule type="cellIs" dxfId="18" priority="141" operator="equal">
      <formula>G128</formula>
    </cfRule>
  </conditionalFormatting>
  <conditionalFormatting sqref="F131:F133">
    <cfRule type="cellIs" dxfId="17" priority="142" operator="equal">
      <formula>G131</formula>
    </cfRule>
  </conditionalFormatting>
  <conditionalFormatting sqref="F138:F140">
    <cfRule type="cellIs" dxfId="16" priority="143" operator="equal">
      <formula>G138</formula>
    </cfRule>
  </conditionalFormatting>
  <conditionalFormatting sqref="F141:F143">
    <cfRule type="cellIs" dxfId="15" priority="144" operator="equal">
      <formula>G141</formula>
    </cfRule>
  </conditionalFormatting>
  <conditionalFormatting sqref="F148:F150">
    <cfRule type="cellIs" dxfId="14" priority="145" operator="equal">
      <formula>G148</formula>
    </cfRule>
  </conditionalFormatting>
  <conditionalFormatting sqref="F151:F153">
    <cfRule type="cellIs" dxfId="13" priority="146" operator="equal">
      <formula>G151</formula>
    </cfRule>
  </conditionalFormatting>
  <conditionalFormatting sqref="F154:F156">
    <cfRule type="cellIs" dxfId="12" priority="147" operator="equal">
      <formula>G154</formula>
    </cfRule>
  </conditionalFormatting>
  <conditionalFormatting sqref="F157:F159">
    <cfRule type="cellIs" dxfId="11" priority="148" operator="equal">
      <formula>G157</formula>
    </cfRule>
  </conditionalFormatting>
  <conditionalFormatting sqref="F160:F162">
    <cfRule type="cellIs" dxfId="10" priority="149" operator="equal">
      <formula>G160</formula>
    </cfRule>
  </conditionalFormatting>
  <conditionalFormatting sqref="F167:F169">
    <cfRule type="cellIs" dxfId="9" priority="150" operator="equal">
      <formula>G167</formula>
    </cfRule>
  </conditionalFormatting>
  <conditionalFormatting sqref="F170:F172">
    <cfRule type="cellIs" dxfId="8" priority="151" operator="equal">
      <formula>G170</formula>
    </cfRule>
  </conditionalFormatting>
  <conditionalFormatting sqref="F173:F175">
    <cfRule type="cellIs" dxfId="7" priority="152" operator="equal">
      <formula>G173</formula>
    </cfRule>
  </conditionalFormatting>
  <conditionalFormatting sqref="F180:F182">
    <cfRule type="cellIs" dxfId="6" priority="153" operator="equal">
      <formula>G180</formula>
    </cfRule>
  </conditionalFormatting>
  <conditionalFormatting sqref="F183:F185">
    <cfRule type="cellIs" dxfId="5" priority="154" operator="equal">
      <formula>G183</formula>
    </cfRule>
  </conditionalFormatting>
  <conditionalFormatting sqref="F186:F188">
    <cfRule type="cellIs" dxfId="4" priority="155" operator="equal">
      <formula>G186</formula>
    </cfRule>
  </conditionalFormatting>
  <conditionalFormatting sqref="F189:F191">
    <cfRule type="cellIs" dxfId="3" priority="156" operator="equal">
      <formula>G189</formula>
    </cfRule>
  </conditionalFormatting>
  <conditionalFormatting sqref="F195:F197">
    <cfRule type="cellIs" dxfId="2" priority="157" operator="equal">
      <formula>G195</formula>
    </cfRule>
  </conditionalFormatting>
  <conditionalFormatting sqref="H5:H7">
    <cfRule type="cellIs" dxfId="1" priority="158" operator="greaterThan">
      <formula>16</formula>
    </cfRule>
  </conditionalFormatting>
  <conditionalFormatting sqref="H5:H7">
    <cfRule type="cellIs" dxfId="0" priority="159" operator="between">
      <formula>-16</formula>
      <formula>16</formula>
    </cfRule>
  </conditionalFormatting>
  <pageMargins left="0.19685039370078741" right="0.15748031496062992" top="0.39370078740157483" bottom="0.39370078740157483" header="0" footer="0"/>
  <pageSetup paperSize="8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1) 考試時間表 + 監考 </vt:lpstr>
      <vt:lpstr>2) 老師上課時間總數</vt:lpstr>
      <vt:lpstr> 3) 監考時間表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cck</dc:creator>
  <cp:lastModifiedBy>lpt</cp:lastModifiedBy>
  <cp:lastPrinted>2023-05-30T04:00:53Z</cp:lastPrinted>
  <dcterms:created xsi:type="dcterms:W3CDTF">2014-01-02T08:20:23Z</dcterms:created>
  <dcterms:modified xsi:type="dcterms:W3CDTF">2023-05-30T10:30:17Z</dcterms:modified>
</cp:coreProperties>
</file>