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1670"/>
  </bookViews>
  <sheets>
    <sheet name="报价" sheetId="1" r:id="rId1"/>
    <sheet name="产能" sheetId="2" r:id="rId2"/>
    <sheet name="BOM" sheetId="3" r:id="rId3"/>
    <sheet name="包装" sheetId="4" r:id="rId4"/>
  </sheets>
  <calcPr calcId="144525"/>
</workbook>
</file>

<file path=xl/calcChain.xml><?xml version="1.0" encoding="utf-8"?>
<calcChain xmlns="http://schemas.openxmlformats.org/spreadsheetml/2006/main">
  <c r="G13" i="4"/>
  <c r="G12"/>
  <c r="G11"/>
  <c r="G10"/>
  <c r="G9"/>
  <c r="G8"/>
  <c r="G7"/>
  <c r="G6"/>
  <c r="G5"/>
  <c r="G4"/>
  <c r="G3"/>
  <c r="F21" i="2"/>
  <c r="F20"/>
  <c r="F19"/>
  <c r="F18"/>
  <c r="F17"/>
  <c r="F16"/>
  <c r="F15"/>
  <c r="F14"/>
  <c r="F13"/>
  <c r="F12"/>
  <c r="D9"/>
  <c r="D8"/>
  <c r="D7"/>
  <c r="F3"/>
  <c r="E3"/>
  <c r="D3"/>
  <c r="C3"/>
  <c r="B3"/>
</calcChain>
</file>

<file path=xl/sharedStrings.xml><?xml version="1.0" encoding="utf-8"?>
<sst xmlns="http://schemas.openxmlformats.org/spreadsheetml/2006/main" count="306" uniqueCount="234">
  <si>
    <t>杭州纽创电子PCBA产品报价信息表V2.0</t>
  </si>
  <si>
    <t>客户名称</t>
  </si>
  <si>
    <t>产品型号</t>
  </si>
  <si>
    <t>BOM编号</t>
  </si>
  <si>
    <t>提供具体的BOM编号，以附件形式提供带点数的BOM</t>
  </si>
  <si>
    <t>报价</t>
  </si>
  <si>
    <t>产品图片</t>
  </si>
  <si>
    <t>项目</t>
  </si>
  <si>
    <t>序号</t>
  </si>
  <si>
    <t>报价信息清单</t>
  </si>
  <si>
    <t>数据</t>
  </si>
  <si>
    <t>备注</t>
  </si>
  <si>
    <t>一、SMT</t>
  </si>
  <si>
    <t>SMT点数</t>
  </si>
  <si>
    <t>SMT折算点数</t>
  </si>
  <si>
    <t>如有需要，与业务确认折算规则</t>
  </si>
  <si>
    <t>DIP点数</t>
  </si>
  <si>
    <t>手焊点数</t>
  </si>
  <si>
    <t>红胶点数</t>
  </si>
  <si>
    <t>压接点数</t>
  </si>
  <si>
    <t>SMT产能</t>
  </si>
  <si>
    <t>提供产能，备注栏提供线体配置,拼板信息</t>
  </si>
  <si>
    <t>SMT产能表</t>
  </si>
  <si>
    <t>以附件形式提供SMT产能表</t>
  </si>
  <si>
    <t>其他</t>
  </si>
  <si>
    <t>二、生产测试工时</t>
  </si>
  <si>
    <t>测试工时</t>
  </si>
  <si>
    <t>所有工位测试工时总和</t>
  </si>
  <si>
    <t>测试产能</t>
  </si>
  <si>
    <t>提供产能、人班次</t>
  </si>
  <si>
    <t>测试产能表</t>
  </si>
  <si>
    <t>以附件形式提供测试产能表</t>
  </si>
  <si>
    <t>三、生产辅料</t>
  </si>
  <si>
    <t>锡膏</t>
  </si>
  <si>
    <t>条码</t>
  </si>
  <si>
    <t>胶水</t>
  </si>
  <si>
    <t>提供单板单价，备注栏提供胶水型号、用量</t>
  </si>
  <si>
    <t xml:space="preserve">三防漆
</t>
  </si>
  <si>
    <t>提供单板单价，备注栏提供三防漆型号、用量</t>
  </si>
  <si>
    <t>四、包材</t>
  </si>
  <si>
    <t>包材费用(元/pcs)
气泡袋、静电袋、纸箱等</t>
  </si>
  <si>
    <t>自购部分需以附件形式提供清单</t>
  </si>
  <si>
    <t>五、场地物流</t>
  </si>
  <si>
    <t>运输费(元/pcs)</t>
  </si>
  <si>
    <t>六、特殊工艺</t>
  </si>
  <si>
    <t>POP工艺</t>
  </si>
  <si>
    <t>氮气过炉</t>
  </si>
  <si>
    <t>无卤工艺</t>
  </si>
  <si>
    <t>红胶工艺</t>
  </si>
  <si>
    <t>压接工艺</t>
  </si>
  <si>
    <t>七、工装夹具设备</t>
  </si>
  <si>
    <t>钢网</t>
  </si>
  <si>
    <t>提供价格</t>
  </si>
  <si>
    <t>SMT夹具</t>
  </si>
  <si>
    <t>波峰焊夹具</t>
  </si>
  <si>
    <t>测试夹具</t>
  </si>
  <si>
    <t>测试设备</t>
  </si>
  <si>
    <t>工艺工程：</t>
  </si>
  <si>
    <t>PE：</t>
  </si>
  <si>
    <t>工艺部：</t>
  </si>
  <si>
    <t>产品工程部：</t>
  </si>
  <si>
    <t>生产部：</t>
  </si>
  <si>
    <t>业务：</t>
  </si>
  <si>
    <t>BU批准：</t>
  </si>
  <si>
    <t>日期：</t>
  </si>
  <si>
    <r>
      <rPr>
        <b/>
        <sz val="14"/>
        <rFont val="宋体"/>
        <charset val="134"/>
      </rPr>
      <t>涂鸦</t>
    </r>
    <r>
      <rPr>
        <b/>
        <sz val="14"/>
        <rFont val="Times New Roman"/>
        <family val="1"/>
      </rPr>
      <t>TYWE3L(</t>
    </r>
    <r>
      <rPr>
        <b/>
        <sz val="14"/>
        <rFont val="宋体"/>
        <charset val="134"/>
      </rPr>
      <t>带排针）</t>
    </r>
    <r>
      <rPr>
        <b/>
        <sz val="14"/>
        <rFont val="Times New Roman"/>
        <family val="1"/>
      </rPr>
      <t xml:space="preserve"> CAPA</t>
    </r>
  </si>
  <si>
    <t>INDEX</t>
  </si>
  <si>
    <t>线别</t>
  </si>
  <si>
    <t>平衡效率</t>
  </si>
  <si>
    <t>瓶颈时间</t>
  </si>
  <si>
    <t>在线人数</t>
  </si>
  <si>
    <t>每小时产量</t>
  </si>
  <si>
    <t>每班产量</t>
  </si>
  <si>
    <t>测试</t>
  </si>
  <si>
    <t>测试线</t>
  </si>
  <si>
    <r>
      <rPr>
        <b/>
        <sz val="9"/>
        <rFont val="宋体"/>
        <charset val="134"/>
      </rPr>
      <t>线别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</si>
  <si>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平衡效率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</si>
  <si>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第__周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</si>
  <si>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技术员</t>
    </r>
    <r>
      <rPr>
        <b/>
        <sz val="8"/>
        <rFont val="Arial"/>
        <family val="2"/>
      </rPr>
      <t xml:space="preserve"> :</t>
    </r>
  </si>
  <si>
    <r>
      <rPr>
        <b/>
        <sz val="9"/>
        <rFont val="宋体"/>
        <charset val="134"/>
      </rPr>
      <t>在线人数</t>
    </r>
    <r>
      <rPr>
        <b/>
        <sz val="8"/>
        <rFont val="Arial"/>
        <family val="2"/>
      </rPr>
      <t xml:space="preserve"> :</t>
    </r>
  </si>
  <si>
    <t>工序</t>
  </si>
  <si>
    <t>工位</t>
  </si>
  <si>
    <t>人数</t>
  </si>
  <si>
    <t>操作时间</t>
  </si>
  <si>
    <t>操作因子</t>
  </si>
  <si>
    <t>平衡时间</t>
  </si>
  <si>
    <t>分板</t>
  </si>
  <si>
    <t>贴条码</t>
  </si>
  <si>
    <t>焊接</t>
  </si>
  <si>
    <t>RF</t>
  </si>
  <si>
    <t>烧录</t>
  </si>
  <si>
    <t>检测</t>
  </si>
  <si>
    <t>扫码</t>
  </si>
  <si>
    <t>外观</t>
  </si>
  <si>
    <t>包装</t>
  </si>
  <si>
    <t>线长</t>
  </si>
  <si>
    <t>TYWE3L(不带屏蔽盖，6Pin排针)_BOM清单_BOM清单V1.0.0</t>
  </si>
  <si>
    <t>拟制：蔡全</t>
  </si>
  <si>
    <t>审核：</t>
  </si>
  <si>
    <t>版本：V1.0.0</t>
  </si>
  <si>
    <t>更新时间：2018-08-31</t>
  </si>
  <si>
    <t>编号</t>
  </si>
  <si>
    <t>涂鸦编码规则</t>
  </si>
  <si>
    <t>物料描述</t>
  </si>
  <si>
    <t>数量</t>
  </si>
  <si>
    <t>位置及说明</t>
  </si>
  <si>
    <t>制造商</t>
  </si>
  <si>
    <t>制造商型号</t>
  </si>
  <si>
    <t>替代物料</t>
  </si>
  <si>
    <t>单价</t>
  </si>
  <si>
    <t>1.17.01.00164</t>
  </si>
  <si>
    <t>FLASH-SPI接口-3.3V-SOP8(208mil) 105℃</t>
  </si>
  <si>
    <t>U2</t>
  </si>
  <si>
    <t>兆易(GigaDevice)</t>
  </si>
  <si>
    <t>GD25Q80CSJG</t>
  </si>
  <si>
    <t>客供</t>
  </si>
  <si>
    <t/>
  </si>
  <si>
    <t>A</t>
  </si>
  <si>
    <t>1.02.05.00721</t>
  </si>
  <si>
    <t>贴片电容-0201-C0G-2.0pF±0.1pF-50V</t>
  </si>
  <si>
    <t>L1</t>
  </si>
  <si>
    <t>村田(Murata)</t>
  </si>
  <si>
    <t>GRM0335C1H2R0BA01D</t>
  </si>
  <si>
    <t>匹配网络器件</t>
  </si>
  <si>
    <t>1.02.05.00752</t>
  </si>
  <si>
    <t>贴片电容-0201-HQC-2.0pF±0.1pF-50V</t>
  </si>
  <si>
    <t>C0201HQC2R0B500NTA</t>
  </si>
  <si>
    <t>C</t>
  </si>
  <si>
    <t>1.02.05.00719</t>
  </si>
  <si>
    <t>贴片电容-0201-C0G-3.0pF-±0.1pF-50V</t>
  </si>
  <si>
    <t>L2</t>
  </si>
  <si>
    <t>GRM0335C1H3R0BA01D</t>
  </si>
  <si>
    <t>1.02.05.00756</t>
  </si>
  <si>
    <t>贴片电容-0201-HQC-3.0pF-±0.1pF-50V</t>
  </si>
  <si>
    <t>C0201HQC3R0B500NTA</t>
  </si>
  <si>
    <t>1.50.01.00762</t>
  </si>
  <si>
    <t>TYWE3L 202XXXX PCB基板</t>
  </si>
  <si>
    <t>PCB基板</t>
  </si>
  <si>
    <t>202XXXX丝印在背面，X为生产周期代码</t>
  </si>
  <si>
    <t>1.02.05.00176</t>
  </si>
  <si>
    <t>贴片电容-0402-X5R-10uF-±20%-6.3V</t>
  </si>
  <si>
    <t>C3,C6,C11</t>
  </si>
  <si>
    <t>GRM155R60J106ME44D</t>
  </si>
  <si>
    <t>1.02.05.00703</t>
  </si>
  <si>
    <t>电容-0201-X5R-1uF±10%-6.3V</t>
  </si>
  <si>
    <t>C9</t>
  </si>
  <si>
    <t>GRM033R60J105KEA2D</t>
  </si>
  <si>
    <t>1.02.05.00794</t>
  </si>
  <si>
    <t>电容-0201-X5R-1uF±20%-6.3V</t>
  </si>
  <si>
    <t>GRM033R60J105MExxx</t>
  </si>
  <si>
    <t>1.02.05.00699</t>
  </si>
  <si>
    <t>贴片电容-0201-C0G-4.3pF-±0.1pF-50V</t>
  </si>
  <si>
    <t>C1, C2</t>
  </si>
  <si>
    <t>GRM0335C1H4R3BA01</t>
  </si>
  <si>
    <t>晶振旁路电容，需要根据晶振调整</t>
  </si>
  <si>
    <t>1.02.05.00757</t>
  </si>
  <si>
    <t>贴片电容-0201-HQC-4.3pF-±0.1pF-50V</t>
  </si>
  <si>
    <t>C0201HQC4R3B500NTA</t>
  </si>
  <si>
    <t>1.01.01.00697</t>
  </si>
  <si>
    <t>贴片电阻-0201-12K-±1%-1/20W</t>
  </si>
  <si>
    <t>R1, R2, R3</t>
  </si>
  <si>
    <t>厚声(UniOhm)</t>
  </si>
  <si>
    <t>0201WMF1202TCE</t>
  </si>
  <si>
    <t>1.01.01.00696</t>
  </si>
  <si>
    <t>贴片电阻-0201-200R-±5%-1/20W</t>
  </si>
  <si>
    <t>R4</t>
  </si>
  <si>
    <t>0201WMJ0201TCE</t>
  </si>
  <si>
    <t>1.17.13.00187</t>
  </si>
  <si>
    <t>芯片-ESP8266EX-2.4Gwifi芯片-QFN32</t>
  </si>
  <si>
    <t>U1</t>
  </si>
  <si>
    <t>乐鑫</t>
  </si>
  <si>
    <t>ESP8266EX</t>
  </si>
  <si>
    <t>1.04.02.00622</t>
  </si>
  <si>
    <t>贴片高频电感-0201-3.0nH±0.1nH-450mA</t>
  </si>
  <si>
    <t>C5</t>
  </si>
  <si>
    <t>LQP03TN3N0B02D</t>
  </si>
  <si>
    <t>1.01.01.00698</t>
  </si>
  <si>
    <t>贴片电阻-0201-0R-±5%-1/20W</t>
  </si>
  <si>
    <t>L3</t>
  </si>
  <si>
    <t>0201WMJ0000TCE</t>
  </si>
  <si>
    <t>1.04.01.00458</t>
  </si>
  <si>
    <t>贴片电感-0402-4.3nH±0.3nH-500mA_DC-0.2OHm</t>
  </si>
  <si>
    <t>L4</t>
  </si>
  <si>
    <t>顺络（Sunlord)</t>
  </si>
  <si>
    <t>SDCL1005C4N3STDFMB1</t>
  </si>
  <si>
    <t>1.16.08.00006</t>
  </si>
  <si>
    <t>排针-双层-1x6-2.0mm-针0.5mm</t>
  </si>
  <si>
    <t>J1,J2</t>
  </si>
  <si>
    <t>乐伟达</t>
  </si>
  <si>
    <t>B</t>
  </si>
  <si>
    <t>1.02.99.00025</t>
  </si>
  <si>
    <t>贴片电容-0201-X5R-0.1uF-±10%-6.3V</t>
  </si>
  <si>
    <t>C4,C8,C10</t>
  </si>
  <si>
    <t>GRM033R60J104KE19D</t>
  </si>
  <si>
    <t>1.02.99.00037</t>
  </si>
  <si>
    <t>GRM033R60J104KE19J</t>
  </si>
  <si>
    <t>1.03.01.00009</t>
  </si>
  <si>
    <t>晶振,26MHz,±7ppm,8.6pF,±18ppm@-40~105℃,SMD3.2*2.5,E3SB26E00004ZE,HOSONIC</t>
  </si>
  <si>
    <t>Y1</t>
  </si>
  <si>
    <t>鸿星</t>
  </si>
  <si>
    <t>E3SB26E00004ZE</t>
  </si>
  <si>
    <t>01</t>
  </si>
  <si>
    <t>新版发行</t>
  </si>
  <si>
    <t>版本号</t>
  </si>
  <si>
    <t>修改内容</t>
  </si>
  <si>
    <t>手焊：12</t>
  </si>
  <si>
    <t>SMT:81</t>
  </si>
  <si>
    <t>TYWE3L辅料List--号载带芯片</t>
  </si>
  <si>
    <t>料号</t>
  </si>
  <si>
    <t>规格</t>
  </si>
  <si>
    <t>用量/pcs</t>
  </si>
  <si>
    <t>平均单价</t>
  </si>
  <si>
    <t>纸箱（200装普通箱）</t>
  </si>
  <si>
    <t>隔板</t>
  </si>
  <si>
    <t>E0420002</t>
  </si>
  <si>
    <t>泡沫</t>
  </si>
  <si>
    <t>E0400004</t>
  </si>
  <si>
    <t>静电标签（25*55mm）</t>
  </si>
  <si>
    <t>通用</t>
  </si>
  <si>
    <t>E0400005</t>
  </si>
  <si>
    <t>RoHS标签（20*30mm）</t>
  </si>
  <si>
    <t>E0400006</t>
  </si>
  <si>
    <t xml:space="preserve">外480*540*0.16MM,短边开口,10MM,三边封边 </t>
  </si>
  <si>
    <t>E0400007</t>
  </si>
  <si>
    <t>6点蓝色湿度卡
10%-20%-30%-40%-50%-60%湿
度指示卡</t>
  </si>
  <si>
    <t>E0400008</t>
  </si>
  <si>
    <t>60*44MM 材质：硅胶 重量：5.2G</t>
  </si>
  <si>
    <t>E0400041</t>
  </si>
  <si>
    <t>7*10格，300mm*260mm托盘</t>
  </si>
  <si>
    <t>TYWE3L/TYBT4L（带排针）</t>
  </si>
  <si>
    <t>E0410005</t>
  </si>
  <si>
    <t>耐高温条码标签（16mm*10mm 倒角0.5mm）</t>
  </si>
  <si>
    <t>TYWE3L</t>
  </si>
  <si>
    <t>单板价格</t>
  </si>
</sst>
</file>

<file path=xl/styles.xml><?xml version="1.0" encoding="utf-8"?>
<styleSheet xmlns="http://schemas.openxmlformats.org/spreadsheetml/2006/main">
  <numFmts count="6">
    <numFmt numFmtId="178" formatCode="_ &quot;￥&quot;* #,##0.0000_ ;_ &quot;￥&quot;* \-#,##0.0000_ ;_ &quot;￥&quot;* &quot;-&quot;????_ ;_ @_ "/>
    <numFmt numFmtId="179" formatCode="_ &quot;￥&quot;* #,##0.000000_ ;_ &quot;￥&quot;* \-#,##0.000000_ ;_ &quot;￥&quot;* &quot;-&quot;??????_ ;_ @_ "/>
    <numFmt numFmtId="180" formatCode="&quot;￥&quot;#,##0.0000;&quot;￥&quot;\-#,##0.0000"/>
    <numFmt numFmtId="181" formatCode="0.00_ "/>
    <numFmt numFmtId="182" formatCode="#,##0_);[Red]\(#,##0\)"/>
    <numFmt numFmtId="183" formatCode="0.0"/>
  </numFmts>
  <fonts count="4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rgb="FF606266"/>
      <name val="宋体"/>
      <charset val="134"/>
    </font>
    <font>
      <sz val="10.5"/>
      <color rgb="FF606266"/>
      <name val="Segoe UI"/>
      <family val="2"/>
    </font>
    <font>
      <sz val="12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u/>
      <sz val="12"/>
      <color indexed="12"/>
      <name val="宋体"/>
      <charset val="134"/>
    </font>
    <font>
      <sz val="8"/>
      <name val="Arial"/>
      <family val="2"/>
    </font>
    <font>
      <b/>
      <sz val="9"/>
      <color indexed="9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0"/>
      <color indexed="9"/>
      <name val="宋体"/>
      <charset val="134"/>
    </font>
    <font>
      <b/>
      <sz val="9"/>
      <color indexed="52"/>
      <name val="Arial"/>
      <family val="2"/>
    </font>
    <font>
      <b/>
      <sz val="10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sz val="8"/>
      <name val="宋体"/>
      <charset val="134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color indexed="9"/>
      <name val="宋体"/>
      <charset val="134"/>
    </font>
    <font>
      <sz val="12"/>
      <name val="宋体"/>
      <charset val="134"/>
      <scheme val="major"/>
    </font>
    <font>
      <sz val="8"/>
      <name val="Times New Roman"/>
      <family val="1"/>
    </font>
    <font>
      <sz val="10"/>
      <name val="宋体"/>
      <charset val="134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.5"/>
      <color theme="1"/>
      <name val="Arial"/>
      <family val="2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8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80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80" fontId="6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2" fillId="0" borderId="0" xfId="7" applyFont="1" applyAlignment="1">
      <alignment horizontal="center" vertical="center"/>
    </xf>
    <xf numFmtId="0" fontId="15" fillId="0" borderId="0" xfId="1" applyFont="1" applyAlignment="1" applyProtection="1">
      <alignment horizontal="center" vertical="center"/>
    </xf>
    <xf numFmtId="0" fontId="16" fillId="0" borderId="0" xfId="7" applyFont="1" applyAlignment="1">
      <alignment horizontal="center" vertical="center"/>
    </xf>
    <xf numFmtId="0" fontId="17" fillId="3" borderId="1" xfId="7" applyFont="1" applyFill="1" applyBorder="1" applyAlignment="1">
      <alignment horizontal="center" vertical="center"/>
    </xf>
    <xf numFmtId="0" fontId="18" fillId="0" borderId="0" xfId="7" applyFont="1" applyAlignment="1">
      <alignment horizontal="center" vertical="center"/>
    </xf>
    <xf numFmtId="0" fontId="8" fillId="0" borderId="1" xfId="7" applyFont="1" applyFill="1" applyBorder="1" applyAlignment="1">
      <alignment horizontal="center" vertical="center"/>
    </xf>
    <xf numFmtId="9" fontId="19" fillId="0" borderId="1" xfId="7" applyNumberFormat="1" applyFont="1" applyFill="1" applyBorder="1" applyAlignment="1">
      <alignment horizontal="center" vertical="center"/>
    </xf>
    <xf numFmtId="181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1" fontId="19" fillId="0" borderId="1" xfId="7" applyNumberFormat="1" applyFont="1" applyFill="1" applyBorder="1" applyAlignment="1">
      <alignment horizontal="center" vertical="center"/>
    </xf>
    <xf numFmtId="182" fontId="19" fillId="0" borderId="1" xfId="7" applyNumberFormat="1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183" fontId="19" fillId="0" borderId="1" xfId="7" applyNumberFormat="1" applyFont="1" applyFill="1" applyBorder="1" applyAlignment="1">
      <alignment horizontal="center" vertical="center"/>
    </xf>
    <xf numFmtId="0" fontId="19" fillId="0" borderId="0" xfId="7" applyFont="1" applyAlignment="1">
      <alignment horizontal="center" vertical="center"/>
    </xf>
    <xf numFmtId="0" fontId="21" fillId="3" borderId="1" xfId="7" applyFont="1" applyFill="1" applyBorder="1" applyAlignment="1">
      <alignment horizontal="center" vertical="center"/>
    </xf>
    <xf numFmtId="0" fontId="22" fillId="3" borderId="6" xfId="7" applyFont="1" applyFill="1" applyBorder="1" applyAlignment="1">
      <alignment horizontal="center" vertical="center"/>
    </xf>
    <xf numFmtId="0" fontId="22" fillId="3" borderId="7" xfId="7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horizontal="center" vertical="center"/>
    </xf>
    <xf numFmtId="0" fontId="23" fillId="0" borderId="0" xfId="7" applyFont="1" applyFill="1" applyBorder="1" applyAlignment="1">
      <alignment horizontal="center" vertical="center"/>
    </xf>
    <xf numFmtId="0" fontId="24" fillId="0" borderId="0" xfId="7" applyFont="1" applyFill="1" applyBorder="1" applyAlignment="1">
      <alignment horizontal="center" vertical="center"/>
    </xf>
    <xf numFmtId="0" fontId="25" fillId="0" borderId="8" xfId="7" applyFont="1" applyFill="1" applyBorder="1" applyAlignment="1">
      <alignment horizontal="center" vertical="center"/>
    </xf>
    <xf numFmtId="0" fontId="26" fillId="0" borderId="9" xfId="7" applyFont="1" applyFill="1" applyBorder="1" applyAlignment="1">
      <alignment horizontal="center" vertical="center"/>
    </xf>
    <xf numFmtId="0" fontId="25" fillId="0" borderId="10" xfId="7" applyFont="1" applyFill="1" applyBorder="1" applyAlignment="1">
      <alignment horizontal="center" vertical="center"/>
    </xf>
    <xf numFmtId="9" fontId="19" fillId="0" borderId="11" xfId="7" applyNumberFormat="1" applyFont="1" applyFill="1" applyBorder="1" applyAlignment="1">
      <alignment horizontal="center" vertical="center"/>
    </xf>
    <xf numFmtId="0" fontId="25" fillId="0" borderId="12" xfId="7" applyFont="1" applyFill="1" applyBorder="1" applyAlignment="1">
      <alignment horizontal="center" vertical="center"/>
    </xf>
    <xf numFmtId="0" fontId="26" fillId="0" borderId="4" xfId="7" applyFont="1" applyFill="1" applyBorder="1" applyAlignment="1">
      <alignment horizontal="center" vertical="center"/>
    </xf>
    <xf numFmtId="181" fontId="19" fillId="0" borderId="13" xfId="7" applyNumberFormat="1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/>
    </xf>
    <xf numFmtId="0" fontId="25" fillId="0" borderId="14" xfId="7" applyFont="1" applyFill="1" applyBorder="1" applyAlignment="1">
      <alignment horizontal="center" vertical="center"/>
    </xf>
    <xf numFmtId="0" fontId="26" fillId="0" borderId="15" xfId="7" applyFont="1" applyFill="1" applyBorder="1" applyAlignment="1">
      <alignment horizontal="center" vertical="center"/>
    </xf>
    <xf numFmtId="0" fontId="19" fillId="0" borderId="16" xfId="7" applyFont="1" applyFill="1" applyBorder="1" applyAlignment="1">
      <alignment horizontal="center" vertical="center"/>
    </xf>
    <xf numFmtId="0" fontId="28" fillId="0" borderId="0" xfId="7" applyFont="1" applyAlignment="1">
      <alignment horizontal="center" vertical="center"/>
    </xf>
    <xf numFmtId="0" fontId="24" fillId="0" borderId="0" xfId="7" applyFont="1" applyAlignment="1">
      <alignment horizontal="center" vertical="center"/>
    </xf>
    <xf numFmtId="0" fontId="16" fillId="0" borderId="0" xfId="7" applyFont="1" applyBorder="1" applyAlignment="1">
      <alignment horizontal="center" vertical="center"/>
    </xf>
    <xf numFmtId="0" fontId="29" fillId="3" borderId="17" xfId="7" applyFont="1" applyFill="1" applyBorder="1" applyAlignment="1">
      <alignment horizontal="center" vertical="center"/>
    </xf>
    <xf numFmtId="0" fontId="29" fillId="3" borderId="18" xfId="7" applyFont="1" applyFill="1" applyBorder="1" applyAlignment="1">
      <alignment horizontal="center" vertical="center"/>
    </xf>
    <xf numFmtId="0" fontId="29" fillId="3" borderId="19" xfId="7" applyFont="1" applyFill="1" applyBorder="1" applyAlignment="1">
      <alignment horizontal="center" vertical="center"/>
    </xf>
    <xf numFmtId="0" fontId="17" fillId="3" borderId="20" xfId="7" applyFont="1" applyFill="1" applyBorder="1" applyAlignment="1">
      <alignment horizontal="center" vertical="center"/>
    </xf>
    <xf numFmtId="0" fontId="28" fillId="4" borderId="12" xfId="7" applyFont="1" applyFill="1" applyBorder="1" applyAlignment="1">
      <alignment horizontal="center" vertical="center"/>
    </xf>
    <xf numFmtId="0" fontId="30" fillId="0" borderId="1" xfId="7" applyFont="1" applyBorder="1" applyAlignment="1">
      <alignment horizontal="center" vertical="center"/>
    </xf>
    <xf numFmtId="0" fontId="12" fillId="0" borderId="1" xfId="7" applyFont="1" applyBorder="1" applyAlignment="1">
      <alignment horizontal="center" vertical="center"/>
    </xf>
    <xf numFmtId="183" fontId="16" fillId="0" borderId="1" xfId="7" applyNumberFormat="1" applyFont="1" applyFill="1" applyBorder="1" applyAlignment="1">
      <alignment horizontal="center" vertical="center"/>
    </xf>
    <xf numFmtId="0" fontId="16" fillId="0" borderId="13" xfId="7" applyFont="1" applyFill="1" applyBorder="1" applyAlignment="1">
      <alignment horizontal="center" vertical="center"/>
    </xf>
    <xf numFmtId="0" fontId="30" fillId="0" borderId="1" xfId="7" applyFont="1" applyBorder="1" applyAlignment="1">
      <alignment horizontal="center" vertical="center" wrapText="1"/>
    </xf>
    <xf numFmtId="0" fontId="16" fillId="0" borderId="1" xfId="7" applyFont="1" applyFill="1" applyBorder="1" applyAlignment="1">
      <alignment horizontal="center" vertical="center"/>
    </xf>
    <xf numFmtId="0" fontId="31" fillId="0" borderId="1" xfId="7" applyFont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  <xf numFmtId="0" fontId="32" fillId="0" borderId="1" xfId="7" applyFont="1" applyBorder="1" applyAlignment="1">
      <alignment horizontal="center" vertical="center" wrapText="1"/>
    </xf>
    <xf numFmtId="0" fontId="19" fillId="0" borderId="1" xfId="7" applyFont="1" applyBorder="1" applyAlignment="1">
      <alignment horizontal="center" vertical="center"/>
    </xf>
    <xf numFmtId="0" fontId="28" fillId="0" borderId="0" xfId="7" applyFont="1" applyFill="1" applyBorder="1" applyAlignment="1">
      <alignment horizontal="center" vertical="center"/>
    </xf>
    <xf numFmtId="0" fontId="16" fillId="0" borderId="0" xfId="7" applyFont="1" applyFill="1" applyBorder="1" applyAlignment="1">
      <alignment horizontal="center" vertical="center"/>
    </xf>
    <xf numFmtId="0" fontId="19" fillId="0" borderId="0" xfId="7" applyFont="1" applyBorder="1" applyAlignment="1">
      <alignment horizontal="center" vertical="center"/>
    </xf>
    <xf numFmtId="0" fontId="12" fillId="0" borderId="0" xfId="7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4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/>
    </xf>
    <xf numFmtId="0" fontId="39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/>
    </xf>
    <xf numFmtId="0" fontId="37" fillId="0" borderId="9" xfId="0" applyFont="1" applyFill="1" applyBorder="1" applyAlignment="1">
      <alignment horizontal="left" vertical="center"/>
    </xf>
    <xf numFmtId="0" fontId="37" fillId="0" borderId="22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/>
    </xf>
    <xf numFmtId="0" fontId="37" fillId="0" borderId="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13" fillId="0" borderId="0" xfId="7" applyFont="1" applyAlignment="1">
      <alignment horizontal="center" vertical="center"/>
    </xf>
    <xf numFmtId="0" fontId="14" fillId="0" borderId="0" xfId="7" applyFont="1" applyAlignment="1">
      <alignment horizontal="center" vertical="center"/>
    </xf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9" fillId="0" borderId="4" xfId="0" quotePrefix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7">
    <cellStyle name="常规" xfId="0" builtinId="0"/>
    <cellStyle name="常规 10 10 2" xfId="15"/>
    <cellStyle name="常规 19" xfId="16"/>
    <cellStyle name="常规 24 10 2" xfId="14"/>
    <cellStyle name="常规 33" xfId="9"/>
    <cellStyle name="常规 33 10" xfId="6"/>
    <cellStyle name="常规 34" xfId="13"/>
    <cellStyle name="常规 35 3" xfId="11"/>
    <cellStyle name="常规 36" xfId="10"/>
    <cellStyle name="常规 39 5" xfId="8"/>
    <cellStyle name="常规 40" xfId="2"/>
    <cellStyle name="常规 43" xfId="5"/>
    <cellStyle name="常规 46" xfId="4"/>
    <cellStyle name="常规 58" xfId="12"/>
    <cellStyle name="常规 6" xfId="3"/>
    <cellStyle name="常规_PCBA产能核算081005" xfId="7"/>
    <cellStyle name="超链接" xfId="1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3" workbookViewId="0">
      <selection activeCell="F42" sqref="F42"/>
    </sheetView>
  </sheetViews>
  <sheetFormatPr defaultColWidth="9" defaultRowHeight="12"/>
  <cols>
    <col min="1" max="1" width="10" style="89" customWidth="1"/>
    <col min="2" max="2" width="6.625" style="89" customWidth="1"/>
    <col min="3" max="3" width="4.5" style="89" customWidth="1"/>
    <col min="4" max="4" width="18.875" style="88" customWidth="1"/>
    <col min="5" max="5" width="17" style="88" customWidth="1"/>
    <col min="6" max="6" width="21.25" style="88" customWidth="1"/>
    <col min="7" max="10" width="17.375" style="88" customWidth="1"/>
    <col min="11" max="16384" width="9" style="88"/>
  </cols>
  <sheetData>
    <row r="1" spans="1:10" ht="39" customHeight="1">
      <c r="A1" s="103" t="s">
        <v>0</v>
      </c>
      <c r="B1" s="104"/>
      <c r="C1" s="104"/>
      <c r="D1" s="104"/>
      <c r="E1" s="104"/>
      <c r="F1" s="104"/>
      <c r="G1" s="104"/>
      <c r="H1" s="104"/>
      <c r="I1" s="104"/>
    </row>
    <row r="2" spans="1:10" ht="36" customHeight="1">
      <c r="A2" s="90" t="s">
        <v>1</v>
      </c>
      <c r="B2" s="105"/>
      <c r="C2" s="105"/>
      <c r="D2" s="105"/>
      <c r="E2" s="91" t="s">
        <v>2</v>
      </c>
      <c r="F2" s="106"/>
      <c r="G2" s="106"/>
      <c r="H2" s="106"/>
      <c r="I2" s="106"/>
    </row>
    <row r="3" spans="1:10" ht="33" customHeight="1">
      <c r="A3" s="90" t="s">
        <v>3</v>
      </c>
      <c r="B3" s="107" t="s">
        <v>4</v>
      </c>
      <c r="C3" s="108"/>
      <c r="D3" s="108"/>
      <c r="E3" s="108"/>
      <c r="F3" s="109"/>
      <c r="G3" s="92" t="s">
        <v>5</v>
      </c>
      <c r="H3" s="110"/>
      <c r="I3" s="111"/>
    </row>
    <row r="4" spans="1:10" ht="117" customHeight="1">
      <c r="A4" s="90" t="s">
        <v>6</v>
      </c>
      <c r="B4" s="107"/>
      <c r="C4" s="108"/>
      <c r="D4" s="108"/>
      <c r="E4" s="108"/>
      <c r="F4" s="108"/>
      <c r="G4" s="108"/>
      <c r="H4" s="108"/>
      <c r="I4" s="109"/>
    </row>
    <row r="5" spans="1:10" ht="17.25" customHeight="1">
      <c r="A5" s="112" t="s">
        <v>7</v>
      </c>
      <c r="B5" s="112"/>
      <c r="C5" s="113" t="s">
        <v>8</v>
      </c>
      <c r="D5" s="112" t="s">
        <v>9</v>
      </c>
      <c r="E5" s="112"/>
      <c r="F5" s="112"/>
      <c r="G5" s="112"/>
      <c r="H5" s="112"/>
      <c r="I5" s="112"/>
    </row>
    <row r="6" spans="1:10" ht="17.25" customHeight="1">
      <c r="A6" s="112"/>
      <c r="B6" s="112"/>
      <c r="C6" s="113"/>
      <c r="D6" s="113" t="s">
        <v>10</v>
      </c>
      <c r="E6" s="113"/>
      <c r="F6" s="113" t="s">
        <v>11</v>
      </c>
      <c r="G6" s="113"/>
      <c r="H6" s="113"/>
      <c r="I6" s="113"/>
    </row>
    <row r="7" spans="1:10" ht="17.25" customHeight="1">
      <c r="A7" s="112" t="s">
        <v>12</v>
      </c>
      <c r="B7" s="112"/>
      <c r="C7" s="93">
        <v>1</v>
      </c>
      <c r="D7" s="94" t="s">
        <v>13</v>
      </c>
      <c r="E7" s="94"/>
      <c r="F7" s="114"/>
      <c r="G7" s="114"/>
      <c r="H7" s="114"/>
      <c r="I7" s="114"/>
    </row>
    <row r="8" spans="1:10" ht="17.25" customHeight="1">
      <c r="A8" s="112"/>
      <c r="B8" s="112"/>
      <c r="C8" s="93">
        <v>2</v>
      </c>
      <c r="D8" s="95" t="s">
        <v>14</v>
      </c>
      <c r="E8" s="94"/>
      <c r="F8" s="114" t="s">
        <v>15</v>
      </c>
      <c r="G8" s="114"/>
      <c r="H8" s="114"/>
      <c r="I8" s="114"/>
    </row>
    <row r="9" spans="1:10" ht="17.25" customHeight="1">
      <c r="A9" s="112"/>
      <c r="B9" s="112"/>
      <c r="C9" s="93">
        <v>3</v>
      </c>
      <c r="D9" s="94" t="s">
        <v>16</v>
      </c>
      <c r="E9" s="94"/>
      <c r="F9" s="114"/>
      <c r="G9" s="114"/>
      <c r="H9" s="114"/>
      <c r="I9" s="114"/>
    </row>
    <row r="10" spans="1:10" ht="17.25" customHeight="1">
      <c r="A10" s="112"/>
      <c r="B10" s="112"/>
      <c r="C10" s="93">
        <v>4</v>
      </c>
      <c r="D10" s="94" t="s">
        <v>17</v>
      </c>
      <c r="E10" s="94"/>
      <c r="F10" s="114"/>
      <c r="G10" s="114"/>
      <c r="H10" s="114"/>
      <c r="I10" s="114"/>
      <c r="J10" s="101"/>
    </row>
    <row r="11" spans="1:10" ht="17.25" customHeight="1">
      <c r="A11" s="112"/>
      <c r="B11" s="112"/>
      <c r="C11" s="93">
        <v>5</v>
      </c>
      <c r="D11" s="94" t="s">
        <v>18</v>
      </c>
      <c r="E11" s="94"/>
      <c r="F11" s="114"/>
      <c r="G11" s="114"/>
      <c r="H11" s="114"/>
      <c r="I11" s="114"/>
      <c r="J11" s="102"/>
    </row>
    <row r="12" spans="1:10" ht="17.25" customHeight="1">
      <c r="A12" s="112"/>
      <c r="B12" s="112"/>
      <c r="C12" s="93">
        <v>6</v>
      </c>
      <c r="D12" s="95" t="s">
        <v>19</v>
      </c>
      <c r="E12" s="94"/>
      <c r="F12" s="114"/>
      <c r="G12" s="114"/>
      <c r="H12" s="114"/>
      <c r="I12" s="114"/>
      <c r="J12" s="102"/>
    </row>
    <row r="13" spans="1:10" ht="17.25" customHeight="1">
      <c r="A13" s="112"/>
      <c r="B13" s="112"/>
      <c r="C13" s="93">
        <v>7</v>
      </c>
      <c r="D13" s="95" t="s">
        <v>20</v>
      </c>
      <c r="E13" s="94"/>
      <c r="F13" s="114" t="s">
        <v>21</v>
      </c>
      <c r="G13" s="114"/>
      <c r="H13" s="114"/>
      <c r="I13" s="114"/>
      <c r="J13" s="102"/>
    </row>
    <row r="14" spans="1:10" ht="17.25" customHeight="1">
      <c r="A14" s="112"/>
      <c r="B14" s="112"/>
      <c r="C14" s="93">
        <v>8</v>
      </c>
      <c r="D14" s="95" t="s">
        <v>22</v>
      </c>
      <c r="E14" s="94"/>
      <c r="F14" s="114" t="s">
        <v>23</v>
      </c>
      <c r="G14" s="114"/>
      <c r="H14" s="114"/>
      <c r="I14" s="114"/>
      <c r="J14" s="102"/>
    </row>
    <row r="15" spans="1:10" ht="17.25" customHeight="1">
      <c r="A15" s="112"/>
      <c r="B15" s="112"/>
      <c r="C15" s="93">
        <v>9</v>
      </c>
      <c r="D15" s="95" t="s">
        <v>24</v>
      </c>
      <c r="E15" s="94"/>
      <c r="F15" s="114"/>
      <c r="G15" s="114"/>
      <c r="H15" s="114"/>
      <c r="I15" s="114"/>
      <c r="J15" s="102"/>
    </row>
    <row r="16" spans="1:10" ht="17.25" customHeight="1">
      <c r="A16" s="112" t="s">
        <v>25</v>
      </c>
      <c r="B16" s="112"/>
      <c r="C16" s="93">
        <v>10</v>
      </c>
      <c r="D16" s="95" t="s">
        <v>26</v>
      </c>
      <c r="E16" s="94"/>
      <c r="F16" s="114" t="s">
        <v>27</v>
      </c>
      <c r="G16" s="114"/>
      <c r="H16" s="114"/>
      <c r="I16" s="114"/>
      <c r="J16" s="102"/>
    </row>
    <row r="17" spans="1:10" ht="17.25" customHeight="1">
      <c r="A17" s="112"/>
      <c r="B17" s="112"/>
      <c r="C17" s="93">
        <v>11</v>
      </c>
      <c r="D17" s="95" t="s">
        <v>28</v>
      </c>
      <c r="E17" s="94"/>
      <c r="F17" s="114" t="s">
        <v>29</v>
      </c>
      <c r="G17" s="114"/>
      <c r="H17" s="114"/>
      <c r="I17" s="114"/>
      <c r="J17" s="102"/>
    </row>
    <row r="18" spans="1:10" ht="17.25" customHeight="1">
      <c r="A18" s="112"/>
      <c r="B18" s="112"/>
      <c r="C18" s="93">
        <v>12</v>
      </c>
      <c r="D18" s="95" t="s">
        <v>30</v>
      </c>
      <c r="E18" s="94"/>
      <c r="F18" s="114" t="s">
        <v>31</v>
      </c>
      <c r="G18" s="114"/>
      <c r="H18" s="114"/>
      <c r="I18" s="114"/>
      <c r="J18" s="102"/>
    </row>
    <row r="19" spans="1:10" ht="17.25" customHeight="1">
      <c r="A19" s="112"/>
      <c r="B19" s="112"/>
      <c r="C19" s="93">
        <v>13</v>
      </c>
      <c r="D19" s="95" t="s">
        <v>24</v>
      </c>
      <c r="E19" s="94"/>
      <c r="F19" s="114"/>
      <c r="G19" s="114"/>
      <c r="H19" s="114"/>
      <c r="I19" s="114"/>
    </row>
    <row r="20" spans="1:10" ht="17.25" customHeight="1">
      <c r="A20" s="115" t="s">
        <v>32</v>
      </c>
      <c r="B20" s="115"/>
      <c r="C20" s="93">
        <v>14</v>
      </c>
      <c r="D20" s="96" t="s">
        <v>33</v>
      </c>
      <c r="E20" s="94"/>
      <c r="F20" s="114"/>
      <c r="G20" s="114"/>
      <c r="H20" s="114"/>
      <c r="I20" s="114"/>
    </row>
    <row r="21" spans="1:10" ht="17.25" customHeight="1">
      <c r="A21" s="115"/>
      <c r="B21" s="115"/>
      <c r="C21" s="93">
        <v>15</v>
      </c>
      <c r="D21" s="95" t="s">
        <v>34</v>
      </c>
      <c r="E21" s="94"/>
      <c r="F21" s="114"/>
      <c r="G21" s="114"/>
      <c r="H21" s="114"/>
      <c r="I21" s="114"/>
    </row>
    <row r="22" spans="1:10" ht="18.95" customHeight="1">
      <c r="A22" s="115"/>
      <c r="B22" s="115"/>
      <c r="C22" s="93">
        <v>16</v>
      </c>
      <c r="D22" s="95" t="s">
        <v>35</v>
      </c>
      <c r="E22" s="94"/>
      <c r="F22" s="114" t="s">
        <v>36</v>
      </c>
      <c r="G22" s="114"/>
      <c r="H22" s="114"/>
      <c r="I22" s="114"/>
    </row>
    <row r="23" spans="1:10" ht="21" customHeight="1">
      <c r="A23" s="115"/>
      <c r="B23" s="115"/>
      <c r="C23" s="93">
        <v>17</v>
      </c>
      <c r="D23" s="95" t="s">
        <v>37</v>
      </c>
      <c r="E23" s="94"/>
      <c r="F23" s="114" t="s">
        <v>38</v>
      </c>
      <c r="G23" s="114"/>
      <c r="H23" s="114"/>
      <c r="I23" s="114"/>
    </row>
    <row r="24" spans="1:10" ht="19.5" customHeight="1">
      <c r="A24" s="115"/>
      <c r="B24" s="115"/>
      <c r="C24" s="93">
        <v>18</v>
      </c>
      <c r="D24" s="95" t="s">
        <v>24</v>
      </c>
      <c r="E24" s="94"/>
      <c r="F24" s="114"/>
      <c r="G24" s="114"/>
      <c r="H24" s="114"/>
      <c r="I24" s="114"/>
    </row>
    <row r="25" spans="1:10" ht="24">
      <c r="A25" s="115" t="s">
        <v>39</v>
      </c>
      <c r="B25" s="115"/>
      <c r="C25" s="93">
        <v>19</v>
      </c>
      <c r="D25" s="95" t="s">
        <v>40</v>
      </c>
      <c r="E25" s="94"/>
      <c r="F25" s="114" t="s">
        <v>41</v>
      </c>
      <c r="G25" s="114"/>
      <c r="H25" s="114"/>
      <c r="I25" s="114"/>
    </row>
    <row r="26" spans="1:10" ht="17.25" customHeight="1">
      <c r="A26" s="115" t="s">
        <v>42</v>
      </c>
      <c r="B26" s="115"/>
      <c r="C26" s="93">
        <v>20</v>
      </c>
      <c r="D26" s="95" t="s">
        <v>43</v>
      </c>
      <c r="E26" s="94"/>
      <c r="F26" s="114"/>
      <c r="G26" s="114"/>
      <c r="H26" s="114"/>
      <c r="I26" s="114"/>
    </row>
    <row r="27" spans="1:10" ht="17.25" customHeight="1">
      <c r="A27" s="115" t="s">
        <v>44</v>
      </c>
      <c r="B27" s="115"/>
      <c r="C27" s="93">
        <v>21</v>
      </c>
      <c r="D27" s="95" t="s">
        <v>45</v>
      </c>
      <c r="E27" s="94"/>
      <c r="F27" s="114"/>
      <c r="G27" s="114"/>
      <c r="H27" s="114"/>
      <c r="I27" s="114"/>
    </row>
    <row r="28" spans="1:10" ht="17.25" customHeight="1">
      <c r="A28" s="115"/>
      <c r="B28" s="115"/>
      <c r="C28" s="93">
        <v>22</v>
      </c>
      <c r="D28" s="95" t="s">
        <v>46</v>
      </c>
      <c r="E28" s="94"/>
      <c r="F28" s="114"/>
      <c r="G28" s="114"/>
      <c r="H28" s="114"/>
      <c r="I28" s="114"/>
    </row>
    <row r="29" spans="1:10" ht="17.25" customHeight="1">
      <c r="A29" s="115"/>
      <c r="B29" s="115"/>
      <c r="C29" s="93">
        <v>23</v>
      </c>
      <c r="D29" s="95" t="s">
        <v>47</v>
      </c>
      <c r="E29" s="94"/>
      <c r="F29" s="114"/>
      <c r="G29" s="114"/>
      <c r="H29" s="114"/>
      <c r="I29" s="114"/>
    </row>
    <row r="30" spans="1:10" ht="17.25" customHeight="1">
      <c r="A30" s="115"/>
      <c r="B30" s="115"/>
      <c r="C30" s="93">
        <v>24</v>
      </c>
      <c r="D30" s="95" t="s">
        <v>48</v>
      </c>
      <c r="E30" s="94"/>
      <c r="F30" s="114"/>
      <c r="G30" s="114"/>
      <c r="H30" s="114"/>
      <c r="I30" s="114"/>
    </row>
    <row r="31" spans="1:10" ht="17.25" customHeight="1">
      <c r="A31" s="115"/>
      <c r="B31" s="115"/>
      <c r="C31" s="93">
        <v>25</v>
      </c>
      <c r="D31" s="95" t="s">
        <v>49</v>
      </c>
      <c r="E31" s="94"/>
      <c r="F31" s="114"/>
      <c r="G31" s="114"/>
      <c r="H31" s="114"/>
      <c r="I31" s="114"/>
    </row>
    <row r="32" spans="1:10" ht="17.25" customHeight="1">
      <c r="A32" s="115"/>
      <c r="B32" s="115"/>
      <c r="C32" s="93">
        <v>26</v>
      </c>
      <c r="D32" s="95" t="s">
        <v>24</v>
      </c>
      <c r="E32" s="94"/>
      <c r="F32" s="114"/>
      <c r="G32" s="114"/>
      <c r="H32" s="114"/>
      <c r="I32" s="114"/>
    </row>
    <row r="33" spans="1:9" ht="17.25" customHeight="1">
      <c r="A33" s="115" t="s">
        <v>50</v>
      </c>
      <c r="B33" s="115"/>
      <c r="C33" s="93">
        <v>27</v>
      </c>
      <c r="D33" s="95" t="s">
        <v>51</v>
      </c>
      <c r="E33" s="94"/>
      <c r="F33" s="114" t="s">
        <v>52</v>
      </c>
      <c r="G33" s="114"/>
      <c r="H33" s="114"/>
      <c r="I33" s="114"/>
    </row>
    <row r="34" spans="1:9" ht="17.25" customHeight="1">
      <c r="A34" s="115"/>
      <c r="B34" s="115"/>
      <c r="C34" s="93">
        <v>28</v>
      </c>
      <c r="D34" s="95" t="s">
        <v>53</v>
      </c>
      <c r="E34" s="94"/>
      <c r="F34" s="114" t="s">
        <v>52</v>
      </c>
      <c r="G34" s="114"/>
      <c r="H34" s="114"/>
      <c r="I34" s="114"/>
    </row>
    <row r="35" spans="1:9" ht="17.25" customHeight="1">
      <c r="A35" s="115"/>
      <c r="B35" s="115"/>
      <c r="C35" s="93">
        <v>29</v>
      </c>
      <c r="D35" s="95" t="s">
        <v>54</v>
      </c>
      <c r="E35" s="94"/>
      <c r="F35" s="114" t="s">
        <v>52</v>
      </c>
      <c r="G35" s="114"/>
      <c r="H35" s="114"/>
      <c r="I35" s="114"/>
    </row>
    <row r="36" spans="1:9" ht="17.25" customHeight="1">
      <c r="A36" s="115"/>
      <c r="B36" s="115"/>
      <c r="C36" s="93">
        <v>30</v>
      </c>
      <c r="D36" s="95" t="s">
        <v>55</v>
      </c>
      <c r="E36" s="94"/>
      <c r="F36" s="114" t="s">
        <v>52</v>
      </c>
      <c r="G36" s="114"/>
      <c r="H36" s="114"/>
      <c r="I36" s="114"/>
    </row>
    <row r="37" spans="1:9" ht="17.25" customHeight="1">
      <c r="A37" s="115"/>
      <c r="B37" s="115"/>
      <c r="C37" s="93">
        <v>31</v>
      </c>
      <c r="D37" s="95" t="s">
        <v>56</v>
      </c>
      <c r="E37" s="94"/>
      <c r="F37" s="114" t="s">
        <v>52</v>
      </c>
      <c r="G37" s="114"/>
      <c r="H37" s="114"/>
      <c r="I37" s="114"/>
    </row>
    <row r="38" spans="1:9" ht="17.25" customHeight="1">
      <c r="A38" s="115"/>
      <c r="B38" s="115"/>
      <c r="C38" s="93">
        <v>32</v>
      </c>
      <c r="D38" s="95" t="s">
        <v>24</v>
      </c>
      <c r="E38" s="94"/>
      <c r="F38" s="114"/>
      <c r="G38" s="114"/>
      <c r="H38" s="114"/>
      <c r="I38" s="114"/>
    </row>
    <row r="39" spans="1:9" ht="17.25" customHeight="1">
      <c r="A39" s="116" t="s">
        <v>57</v>
      </c>
      <c r="B39" s="117"/>
      <c r="C39" s="118"/>
      <c r="D39" s="97" t="s">
        <v>58</v>
      </c>
      <c r="E39" s="98" t="s">
        <v>59</v>
      </c>
      <c r="F39" s="98" t="s">
        <v>60</v>
      </c>
      <c r="G39" s="98" t="s">
        <v>61</v>
      </c>
      <c r="H39" s="98" t="s">
        <v>62</v>
      </c>
      <c r="I39" s="97" t="s">
        <v>63</v>
      </c>
    </row>
    <row r="40" spans="1:9" ht="17.25" customHeight="1">
      <c r="A40" s="119" t="s">
        <v>64</v>
      </c>
      <c r="B40" s="120"/>
      <c r="C40" s="121"/>
      <c r="D40" s="99" t="s">
        <v>64</v>
      </c>
      <c r="E40" s="100" t="s">
        <v>64</v>
      </c>
      <c r="F40" s="100" t="s">
        <v>64</v>
      </c>
      <c r="G40" s="100" t="s">
        <v>64</v>
      </c>
      <c r="H40" s="99" t="s">
        <v>64</v>
      </c>
      <c r="I40" s="99" t="s">
        <v>64</v>
      </c>
    </row>
  </sheetData>
  <mergeCells count="52">
    <mergeCell ref="F37:I37"/>
    <mergeCell ref="F38:I38"/>
    <mergeCell ref="A39:C39"/>
    <mergeCell ref="A40:C40"/>
    <mergeCell ref="C5:C6"/>
    <mergeCell ref="A5:B6"/>
    <mergeCell ref="A7:B15"/>
    <mergeCell ref="A20:B24"/>
    <mergeCell ref="A27:B32"/>
    <mergeCell ref="A33:B38"/>
    <mergeCell ref="A16:B19"/>
    <mergeCell ref="F32:I32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23:I23"/>
    <mergeCell ref="F24:I24"/>
    <mergeCell ref="A25:B25"/>
    <mergeCell ref="F25:I25"/>
    <mergeCell ref="A26:B26"/>
    <mergeCell ref="F26:I26"/>
    <mergeCell ref="F18:I18"/>
    <mergeCell ref="F19:I19"/>
    <mergeCell ref="F20:I20"/>
    <mergeCell ref="F21:I21"/>
    <mergeCell ref="F22:I22"/>
    <mergeCell ref="F13:I13"/>
    <mergeCell ref="F14:I14"/>
    <mergeCell ref="F15:I15"/>
    <mergeCell ref="F16:I16"/>
    <mergeCell ref="F17:I17"/>
    <mergeCell ref="F8:I8"/>
    <mergeCell ref="F9:I9"/>
    <mergeCell ref="F10:I10"/>
    <mergeCell ref="F11:I11"/>
    <mergeCell ref="F12:I12"/>
    <mergeCell ref="B4:I4"/>
    <mergeCell ref="D5:I5"/>
    <mergeCell ref="D6:E6"/>
    <mergeCell ref="F6:I6"/>
    <mergeCell ref="F7:I7"/>
    <mergeCell ref="A1:I1"/>
    <mergeCell ref="B2:D2"/>
    <mergeCell ref="F2:I2"/>
    <mergeCell ref="B3:F3"/>
    <mergeCell ref="H3:I3"/>
  </mergeCells>
  <phoneticPr fontId="4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7" sqref="E17"/>
    </sheetView>
  </sheetViews>
  <sheetFormatPr defaultColWidth="9" defaultRowHeight="14.25"/>
  <cols>
    <col min="1" max="1" width="7.5" style="35" customWidth="1"/>
    <col min="2" max="2" width="11.875" style="35" customWidth="1"/>
    <col min="3" max="3" width="16.625" style="35" customWidth="1"/>
    <col min="4" max="4" width="12.5" style="35" customWidth="1"/>
    <col min="5" max="5" width="13" style="35" customWidth="1"/>
    <col min="6" max="6" width="11.875" style="35" customWidth="1"/>
    <col min="7" max="7" width="20.625" style="35" customWidth="1"/>
    <col min="8" max="16384" width="9" style="35"/>
  </cols>
  <sheetData>
    <row r="1" spans="1:7" ht="18.75">
      <c r="A1" s="122" t="s">
        <v>65</v>
      </c>
      <c r="B1" s="123"/>
      <c r="C1" s="123"/>
      <c r="D1" s="36" t="s">
        <v>66</v>
      </c>
      <c r="E1" s="37"/>
      <c r="F1" s="37"/>
      <c r="G1" s="37"/>
    </row>
    <row r="2" spans="1:7">
      <c r="A2" s="38" t="s">
        <v>67</v>
      </c>
      <c r="B2" s="38" t="s">
        <v>68</v>
      </c>
      <c r="C2" s="38" t="s">
        <v>69</v>
      </c>
      <c r="D2" s="38" t="s">
        <v>70</v>
      </c>
      <c r="E2" s="38" t="s">
        <v>71</v>
      </c>
      <c r="F2" s="38" t="s">
        <v>72</v>
      </c>
      <c r="G2" s="39"/>
    </row>
    <row r="3" spans="1:7">
      <c r="A3" s="40" t="s">
        <v>73</v>
      </c>
      <c r="B3" s="41">
        <f>D7</f>
        <v>0.73440326905967201</v>
      </c>
      <c r="C3" s="42">
        <f>D8</f>
        <v>6.75</v>
      </c>
      <c r="D3" s="43">
        <f>D9</f>
        <v>7</v>
      </c>
      <c r="E3" s="44">
        <f>IF(C3="-","-",3600*0.95*0.95*0.95/C3)</f>
        <v>457.26666666666699</v>
      </c>
      <c r="F3" s="45">
        <f>IF(E3="-","-",E3*11)</f>
        <v>5029.9333333333298</v>
      </c>
      <c r="G3" s="39"/>
    </row>
    <row r="4" spans="1:7">
      <c r="A4" s="46"/>
      <c r="B4" s="41"/>
      <c r="C4" s="47"/>
      <c r="D4" s="43"/>
      <c r="E4" s="44"/>
      <c r="F4" s="45"/>
      <c r="G4" s="39"/>
    </row>
    <row r="5" spans="1:7">
      <c r="A5" s="48"/>
      <c r="B5" s="48"/>
      <c r="C5" s="48"/>
      <c r="D5" s="48"/>
      <c r="E5" s="48"/>
      <c r="F5" s="48"/>
      <c r="G5" s="48"/>
    </row>
    <row r="6" spans="1:7">
      <c r="A6" s="49" t="s">
        <v>74</v>
      </c>
      <c r="B6" s="50"/>
      <c r="C6" s="50"/>
      <c r="D6" s="51"/>
      <c r="E6" s="52"/>
      <c r="F6" s="53"/>
      <c r="G6" s="54"/>
    </row>
    <row r="7" spans="1:7">
      <c r="A7" s="55" t="s">
        <v>75</v>
      </c>
      <c r="B7" s="56" t="s">
        <v>74</v>
      </c>
      <c r="C7" s="57" t="s">
        <v>76</v>
      </c>
      <c r="D7" s="58">
        <f>IF(SUM(F12:F22)=0,"-",1-(STDEV(F12:F22))/(AVERAGE(F12:F22)))</f>
        <v>0.73440326905967201</v>
      </c>
      <c r="E7" s="52"/>
      <c r="F7" s="52"/>
      <c r="G7" s="54"/>
    </row>
    <row r="8" spans="1:7">
      <c r="A8" s="59" t="s">
        <v>77</v>
      </c>
      <c r="B8" s="60"/>
      <c r="C8" s="59" t="s">
        <v>69</v>
      </c>
      <c r="D8" s="61">
        <f>IF(MAX(F12:F22)=0,"-",MAX(F12:F22))</f>
        <v>6.75</v>
      </c>
      <c r="E8" s="62"/>
      <c r="F8" s="52"/>
      <c r="G8" s="54"/>
    </row>
    <row r="9" spans="1:7">
      <c r="A9" s="63" t="s">
        <v>78</v>
      </c>
      <c r="B9" s="64"/>
      <c r="C9" s="63" t="s">
        <v>79</v>
      </c>
      <c r="D9" s="65">
        <f>IF(SUM(C15:C22)=0,"-",SUM(C15:C22))</f>
        <v>7</v>
      </c>
      <c r="E9" s="52"/>
      <c r="F9" s="52"/>
      <c r="G9" s="52"/>
    </row>
    <row r="10" spans="1:7">
      <c r="A10" s="66"/>
      <c r="B10" s="67"/>
      <c r="C10" s="37"/>
      <c r="D10" s="66"/>
      <c r="E10" s="66"/>
      <c r="F10" s="37"/>
      <c r="G10" s="68"/>
    </row>
    <row r="11" spans="1:7">
      <c r="A11" s="69" t="s">
        <v>80</v>
      </c>
      <c r="B11" s="70" t="s">
        <v>81</v>
      </c>
      <c r="C11" s="70" t="s">
        <v>82</v>
      </c>
      <c r="D11" s="70" t="s">
        <v>83</v>
      </c>
      <c r="E11" s="70" t="s">
        <v>84</v>
      </c>
      <c r="F11" s="71" t="s">
        <v>85</v>
      </c>
      <c r="G11" s="72" t="s">
        <v>11</v>
      </c>
    </row>
    <row r="12" spans="1:7">
      <c r="A12" s="73">
        <v>1</v>
      </c>
      <c r="B12" s="74" t="s">
        <v>86</v>
      </c>
      <c r="C12" s="75">
        <v>1</v>
      </c>
      <c r="D12" s="75">
        <v>5</v>
      </c>
      <c r="E12" s="75">
        <v>1</v>
      </c>
      <c r="F12" s="76">
        <f t="shared" ref="F12:F20" si="0">D12/E12/C12</f>
        <v>5</v>
      </c>
      <c r="G12" s="77"/>
    </row>
    <row r="13" spans="1:7">
      <c r="A13" s="73">
        <v>2</v>
      </c>
      <c r="B13" s="74" t="s">
        <v>87</v>
      </c>
      <c r="C13" s="75">
        <v>1</v>
      </c>
      <c r="D13" s="75">
        <v>5</v>
      </c>
      <c r="E13" s="75">
        <v>1</v>
      </c>
      <c r="F13" s="76">
        <f t="shared" si="0"/>
        <v>5</v>
      </c>
      <c r="G13" s="77"/>
    </row>
    <row r="14" spans="1:7">
      <c r="A14" s="73">
        <v>3</v>
      </c>
      <c r="B14" s="74" t="s">
        <v>88</v>
      </c>
      <c r="C14" s="75">
        <v>3</v>
      </c>
      <c r="D14" s="75">
        <v>19</v>
      </c>
      <c r="E14" s="75">
        <v>1</v>
      </c>
      <c r="F14" s="76">
        <f t="shared" si="0"/>
        <v>6.3333333333333304</v>
      </c>
      <c r="G14" s="77"/>
    </row>
    <row r="15" spans="1:7">
      <c r="A15" s="73">
        <v>4</v>
      </c>
      <c r="B15" s="78" t="s">
        <v>89</v>
      </c>
      <c r="C15" s="79">
        <v>1</v>
      </c>
      <c r="D15" s="79">
        <v>18</v>
      </c>
      <c r="E15" s="80">
        <v>4</v>
      </c>
      <c r="F15" s="76">
        <f t="shared" si="0"/>
        <v>4.5</v>
      </c>
      <c r="G15" s="77"/>
    </row>
    <row r="16" spans="1:7">
      <c r="A16" s="73">
        <v>5</v>
      </c>
      <c r="B16" s="78" t="s">
        <v>90</v>
      </c>
      <c r="C16" s="79">
        <v>1</v>
      </c>
      <c r="D16" s="79">
        <v>27</v>
      </c>
      <c r="E16" s="80">
        <v>4</v>
      </c>
      <c r="F16" s="76">
        <f t="shared" si="0"/>
        <v>6.75</v>
      </c>
      <c r="G16" s="77"/>
    </row>
    <row r="17" spans="1:7">
      <c r="A17" s="73">
        <v>6</v>
      </c>
      <c r="B17" s="78" t="s">
        <v>91</v>
      </c>
      <c r="C17" s="79">
        <v>1</v>
      </c>
      <c r="D17" s="79">
        <v>9</v>
      </c>
      <c r="E17" s="80">
        <v>2</v>
      </c>
      <c r="F17" s="76">
        <f t="shared" si="0"/>
        <v>4.5</v>
      </c>
      <c r="G17" s="77"/>
    </row>
    <row r="18" spans="1:7">
      <c r="A18" s="73">
        <v>7</v>
      </c>
      <c r="B18" s="78" t="s">
        <v>92</v>
      </c>
      <c r="C18" s="79">
        <v>1</v>
      </c>
      <c r="D18" s="79">
        <v>3</v>
      </c>
      <c r="E18" s="80">
        <v>1</v>
      </c>
      <c r="F18" s="76">
        <f t="shared" si="0"/>
        <v>3</v>
      </c>
      <c r="G18" s="77"/>
    </row>
    <row r="19" spans="1:7">
      <c r="A19" s="73">
        <v>8</v>
      </c>
      <c r="B19" s="78" t="s">
        <v>93</v>
      </c>
      <c r="C19" s="81">
        <v>2</v>
      </c>
      <c r="D19" s="79">
        <v>20</v>
      </c>
      <c r="E19" s="80">
        <v>2</v>
      </c>
      <c r="F19" s="76">
        <f t="shared" si="0"/>
        <v>5</v>
      </c>
      <c r="G19" s="77"/>
    </row>
    <row r="20" spans="1:7">
      <c r="A20" s="73">
        <v>9</v>
      </c>
      <c r="B20" s="78" t="s">
        <v>94</v>
      </c>
      <c r="C20" s="81">
        <v>1</v>
      </c>
      <c r="D20" s="79">
        <v>3</v>
      </c>
      <c r="E20" s="80">
        <v>1</v>
      </c>
      <c r="F20" s="76">
        <f t="shared" si="0"/>
        <v>3</v>
      </c>
      <c r="G20" s="77"/>
    </row>
    <row r="21" spans="1:7">
      <c r="A21" s="73">
        <v>10</v>
      </c>
      <c r="B21" s="78" t="s">
        <v>95</v>
      </c>
      <c r="C21" s="81"/>
      <c r="D21" s="79"/>
      <c r="E21" s="79"/>
      <c r="F21" s="76" t="str">
        <f>IF(C21=0," ",D21/C21/E21)</f>
        <v/>
      </c>
      <c r="G21" s="79"/>
    </row>
    <row r="22" spans="1:7">
      <c r="A22" s="82"/>
      <c r="B22" s="82"/>
      <c r="C22" s="81"/>
      <c r="D22" s="79"/>
      <c r="E22" s="79"/>
      <c r="F22" s="76"/>
      <c r="G22" s="79"/>
    </row>
    <row r="23" spans="1:7">
      <c r="A23" s="82"/>
      <c r="B23" s="82"/>
      <c r="C23" s="81"/>
      <c r="D23" s="79"/>
      <c r="E23" s="79"/>
      <c r="F23" s="76"/>
      <c r="G23" s="83"/>
    </row>
    <row r="24" spans="1:7">
      <c r="A24" s="82"/>
      <c r="B24" s="82"/>
      <c r="C24" s="81"/>
      <c r="D24" s="79"/>
      <c r="E24" s="79"/>
      <c r="F24" s="76"/>
      <c r="G24" s="83"/>
    </row>
    <row r="25" spans="1:7">
      <c r="A25" s="82"/>
      <c r="B25" s="82"/>
      <c r="C25" s="81"/>
      <c r="D25" s="79"/>
      <c r="E25" s="79"/>
      <c r="F25" s="76"/>
      <c r="G25" s="83"/>
    </row>
    <row r="26" spans="1:7">
      <c r="A26" s="82"/>
      <c r="B26" s="82"/>
      <c r="C26" s="81"/>
      <c r="D26" s="79"/>
      <c r="E26" s="79"/>
      <c r="F26" s="76"/>
      <c r="G26" s="83"/>
    </row>
    <row r="27" spans="1:7">
      <c r="A27" s="82"/>
      <c r="B27" s="82"/>
      <c r="C27" s="81"/>
      <c r="D27" s="79"/>
      <c r="E27" s="79"/>
      <c r="F27" s="76"/>
      <c r="G27" s="83"/>
    </row>
    <row r="28" spans="1:7">
      <c r="A28" s="84"/>
      <c r="B28" s="84"/>
      <c r="C28" s="85"/>
      <c r="D28" s="85"/>
      <c r="E28" s="85"/>
      <c r="F28" s="85"/>
      <c r="G28" s="86"/>
    </row>
    <row r="29" spans="1:7">
      <c r="A29" s="87"/>
    </row>
  </sheetData>
  <mergeCells count="1">
    <mergeCell ref="A1:C1"/>
  </mergeCells>
  <phoneticPr fontId="42" type="noConversion"/>
  <hyperlinks>
    <hyperlink ref="D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K16" sqref="K16"/>
    </sheetView>
  </sheetViews>
  <sheetFormatPr defaultColWidth="9" defaultRowHeight="13.5"/>
  <cols>
    <col min="1" max="1" width="4.5" style="24" customWidth="1"/>
    <col min="2" max="2" width="12.125" style="24" customWidth="1"/>
    <col min="3" max="3" width="31.25" style="24" customWidth="1"/>
    <col min="4" max="4" width="5" style="24" customWidth="1"/>
    <col min="5" max="5" width="10" style="24" customWidth="1"/>
    <col min="6" max="6" width="13.875" style="24" customWidth="1"/>
    <col min="7" max="7" width="17.875" style="24" customWidth="1"/>
    <col min="8" max="8" width="12.625" style="24" customWidth="1"/>
    <col min="9" max="9" width="11.375" style="24" customWidth="1"/>
    <col min="10" max="10" width="16.5" style="24" customWidth="1"/>
    <col min="11" max="11" width="21.625" style="24" customWidth="1"/>
    <col min="12" max="12" width="4.5" style="24" customWidth="1"/>
    <col min="13" max="16384" width="9" style="24"/>
  </cols>
  <sheetData>
    <row r="1" spans="1:14">
      <c r="A1" s="124" t="s">
        <v>96</v>
      </c>
      <c r="B1" s="125"/>
      <c r="C1" s="125"/>
      <c r="D1" s="125"/>
      <c r="E1" s="26" t="s">
        <v>97</v>
      </c>
      <c r="F1" s="26" t="s">
        <v>98</v>
      </c>
      <c r="G1" s="26" t="s">
        <v>99</v>
      </c>
      <c r="H1" s="124" t="s">
        <v>100</v>
      </c>
      <c r="I1" s="125"/>
      <c r="J1" s="27"/>
      <c r="K1" s="31"/>
      <c r="L1" s="31"/>
    </row>
    <row r="2" spans="1:14">
      <c r="A2" s="26" t="s">
        <v>101</v>
      </c>
      <c r="B2" s="26" t="s">
        <v>102</v>
      </c>
      <c r="C2" s="26" t="s">
        <v>103</v>
      </c>
      <c r="D2" s="26" t="s">
        <v>104</v>
      </c>
      <c r="E2" s="26" t="s">
        <v>105</v>
      </c>
      <c r="F2" s="26" t="s">
        <v>106</v>
      </c>
      <c r="G2" s="26" t="s">
        <v>107</v>
      </c>
      <c r="H2" s="26" t="s">
        <v>11</v>
      </c>
      <c r="I2" s="26" t="s">
        <v>108</v>
      </c>
      <c r="J2" s="27"/>
      <c r="K2" s="31"/>
      <c r="L2" s="26" t="s">
        <v>109</v>
      </c>
    </row>
    <row r="3" spans="1:14" ht="23.25" customHeight="1">
      <c r="A3" s="27">
        <v>1</v>
      </c>
      <c r="B3" s="27" t="s">
        <v>110</v>
      </c>
      <c r="C3" s="27" t="s">
        <v>111</v>
      </c>
      <c r="D3" s="28">
        <v>1</v>
      </c>
      <c r="E3" s="27" t="s">
        <v>112</v>
      </c>
      <c r="F3" s="27" t="s">
        <v>113</v>
      </c>
      <c r="G3" s="27" t="s">
        <v>114</v>
      </c>
      <c r="H3" s="27" t="s">
        <v>115</v>
      </c>
      <c r="I3" s="27" t="s">
        <v>116</v>
      </c>
      <c r="J3" s="27"/>
      <c r="K3" s="31"/>
      <c r="L3" s="31" t="s">
        <v>117</v>
      </c>
      <c r="M3" s="24">
        <v>8</v>
      </c>
      <c r="N3" s="24">
        <v>8</v>
      </c>
    </row>
    <row r="4" spans="1:14" ht="30.75" customHeight="1">
      <c r="A4" s="27">
        <v>2</v>
      </c>
      <c r="B4" s="27" t="s">
        <v>118</v>
      </c>
      <c r="C4" s="27" t="s">
        <v>119</v>
      </c>
      <c r="D4" s="28">
        <v>1</v>
      </c>
      <c r="E4" s="27" t="s">
        <v>120</v>
      </c>
      <c r="F4" s="27" t="s">
        <v>121</v>
      </c>
      <c r="G4" s="27" t="s">
        <v>122</v>
      </c>
      <c r="H4" s="27" t="s">
        <v>123</v>
      </c>
      <c r="I4" s="27" t="s">
        <v>124</v>
      </c>
      <c r="J4" s="32" t="s">
        <v>125</v>
      </c>
      <c r="K4" s="33" t="s">
        <v>126</v>
      </c>
      <c r="L4" s="31" t="s">
        <v>127</v>
      </c>
      <c r="M4" s="24">
        <v>2</v>
      </c>
      <c r="N4" s="24">
        <v>2</v>
      </c>
    </row>
    <row r="5" spans="1:14" ht="30.75" customHeight="1">
      <c r="A5" s="27">
        <v>3</v>
      </c>
      <c r="B5" s="27" t="s">
        <v>128</v>
      </c>
      <c r="C5" s="27" t="s">
        <v>129</v>
      </c>
      <c r="D5" s="28">
        <v>1</v>
      </c>
      <c r="E5" s="27" t="s">
        <v>130</v>
      </c>
      <c r="F5" s="27" t="s">
        <v>121</v>
      </c>
      <c r="G5" s="27" t="s">
        <v>131</v>
      </c>
      <c r="H5" s="27" t="s">
        <v>123</v>
      </c>
      <c r="I5" s="27" t="s">
        <v>132</v>
      </c>
      <c r="J5" s="32" t="s">
        <v>133</v>
      </c>
      <c r="K5" s="33" t="s">
        <v>134</v>
      </c>
      <c r="L5" s="31" t="s">
        <v>127</v>
      </c>
      <c r="M5" s="24">
        <v>2</v>
      </c>
      <c r="N5" s="24">
        <v>2</v>
      </c>
    </row>
    <row r="6" spans="1:14" ht="40.5" customHeight="1">
      <c r="A6" s="27">
        <v>4</v>
      </c>
      <c r="B6" s="27" t="s">
        <v>135</v>
      </c>
      <c r="C6" s="27" t="s">
        <v>136</v>
      </c>
      <c r="D6" s="28">
        <v>1</v>
      </c>
      <c r="E6" s="27" t="s">
        <v>137</v>
      </c>
      <c r="F6" s="27" t="s">
        <v>116</v>
      </c>
      <c r="G6" s="27" t="s">
        <v>116</v>
      </c>
      <c r="H6" s="27" t="s">
        <v>138</v>
      </c>
      <c r="I6" s="27" t="s">
        <v>116</v>
      </c>
      <c r="J6" s="27"/>
      <c r="K6" s="31"/>
      <c r="L6" s="31" t="s">
        <v>127</v>
      </c>
    </row>
    <row r="7" spans="1:14">
      <c r="A7" s="27">
        <v>5</v>
      </c>
      <c r="B7" s="27" t="s">
        <v>139</v>
      </c>
      <c r="C7" s="27" t="s">
        <v>140</v>
      </c>
      <c r="D7" s="28">
        <v>3</v>
      </c>
      <c r="E7" s="27" t="s">
        <v>141</v>
      </c>
      <c r="F7" s="27" t="s">
        <v>121</v>
      </c>
      <c r="G7" s="27" t="s">
        <v>142</v>
      </c>
      <c r="H7" s="27" t="s">
        <v>116</v>
      </c>
      <c r="I7" s="27" t="s">
        <v>116</v>
      </c>
      <c r="J7" s="27"/>
      <c r="K7" s="31"/>
      <c r="L7" s="31" t="s">
        <v>127</v>
      </c>
      <c r="M7" s="24">
        <v>2</v>
      </c>
      <c r="N7" s="24">
        <v>6</v>
      </c>
    </row>
    <row r="8" spans="1:14" ht="30" customHeight="1">
      <c r="A8" s="27">
        <v>6</v>
      </c>
      <c r="B8" s="27" t="s">
        <v>143</v>
      </c>
      <c r="C8" s="27" t="s">
        <v>144</v>
      </c>
      <c r="D8" s="28">
        <v>1</v>
      </c>
      <c r="E8" s="27" t="s">
        <v>145</v>
      </c>
      <c r="F8" s="27" t="s">
        <v>121</v>
      </c>
      <c r="G8" s="27" t="s">
        <v>146</v>
      </c>
      <c r="H8" s="27" t="s">
        <v>116</v>
      </c>
      <c r="I8" s="27" t="s">
        <v>147</v>
      </c>
      <c r="J8" s="32" t="s">
        <v>148</v>
      </c>
      <c r="K8" s="33" t="s">
        <v>149</v>
      </c>
      <c r="L8" s="31" t="s">
        <v>127</v>
      </c>
      <c r="M8" s="24">
        <v>2</v>
      </c>
      <c r="N8" s="24">
        <v>2</v>
      </c>
    </row>
    <row r="9" spans="1:14" ht="38.25" customHeight="1">
      <c r="A9" s="27">
        <v>7</v>
      </c>
      <c r="B9" s="27" t="s">
        <v>150</v>
      </c>
      <c r="C9" s="27" t="s">
        <v>151</v>
      </c>
      <c r="D9" s="28">
        <v>2</v>
      </c>
      <c r="E9" s="27" t="s">
        <v>152</v>
      </c>
      <c r="F9" s="27" t="s">
        <v>121</v>
      </c>
      <c r="G9" s="27" t="s">
        <v>153</v>
      </c>
      <c r="H9" s="27" t="s">
        <v>154</v>
      </c>
      <c r="I9" s="27" t="s">
        <v>155</v>
      </c>
      <c r="J9" s="32" t="s">
        <v>156</v>
      </c>
      <c r="K9" s="33" t="s">
        <v>157</v>
      </c>
      <c r="L9" s="31" t="s">
        <v>127</v>
      </c>
      <c r="M9" s="24">
        <v>2</v>
      </c>
      <c r="N9" s="24">
        <v>4</v>
      </c>
    </row>
    <row r="10" spans="1:14">
      <c r="A10" s="27">
        <v>8</v>
      </c>
      <c r="B10" s="27" t="s">
        <v>158</v>
      </c>
      <c r="C10" s="27" t="s">
        <v>159</v>
      </c>
      <c r="D10" s="28">
        <v>3</v>
      </c>
      <c r="E10" s="27" t="s">
        <v>160</v>
      </c>
      <c r="F10" s="27" t="s">
        <v>161</v>
      </c>
      <c r="G10" s="27" t="s">
        <v>162</v>
      </c>
      <c r="H10" s="27" t="s">
        <v>116</v>
      </c>
      <c r="I10" s="27" t="s">
        <v>116</v>
      </c>
      <c r="J10" s="27"/>
      <c r="K10" s="31"/>
      <c r="L10" s="31" t="s">
        <v>127</v>
      </c>
      <c r="M10" s="24">
        <v>2</v>
      </c>
      <c r="N10" s="24">
        <v>6</v>
      </c>
    </row>
    <row r="11" spans="1:14">
      <c r="A11" s="27">
        <v>9</v>
      </c>
      <c r="B11" s="27" t="s">
        <v>163</v>
      </c>
      <c r="C11" s="27" t="s">
        <v>164</v>
      </c>
      <c r="D11" s="28">
        <v>1</v>
      </c>
      <c r="E11" s="27" t="s">
        <v>165</v>
      </c>
      <c r="F11" s="27" t="s">
        <v>161</v>
      </c>
      <c r="G11" s="27" t="s">
        <v>166</v>
      </c>
      <c r="H11" s="27" t="s">
        <v>116</v>
      </c>
      <c r="I11" s="27" t="s">
        <v>116</v>
      </c>
      <c r="J11" s="27"/>
      <c r="K11" s="31"/>
      <c r="L11" s="31" t="s">
        <v>127</v>
      </c>
      <c r="M11" s="24">
        <v>2</v>
      </c>
      <c r="N11" s="24">
        <v>2</v>
      </c>
    </row>
    <row r="12" spans="1:14">
      <c r="A12" s="27">
        <v>10</v>
      </c>
      <c r="B12" s="27" t="s">
        <v>167</v>
      </c>
      <c r="C12" s="27" t="s">
        <v>168</v>
      </c>
      <c r="D12" s="28">
        <v>1</v>
      </c>
      <c r="E12" s="27" t="s">
        <v>169</v>
      </c>
      <c r="F12" s="27" t="s">
        <v>170</v>
      </c>
      <c r="G12" s="27" t="s">
        <v>171</v>
      </c>
      <c r="H12" s="27" t="s">
        <v>115</v>
      </c>
      <c r="I12" s="27" t="s">
        <v>116</v>
      </c>
      <c r="J12" s="27"/>
      <c r="K12" s="31"/>
      <c r="L12" s="31" t="s">
        <v>117</v>
      </c>
      <c r="M12" s="24">
        <v>33</v>
      </c>
      <c r="N12" s="24">
        <v>33</v>
      </c>
    </row>
    <row r="13" spans="1:14" ht="23.25" customHeight="1">
      <c r="A13" s="27">
        <v>11</v>
      </c>
      <c r="B13" s="27" t="s">
        <v>172</v>
      </c>
      <c r="C13" s="27" t="s">
        <v>173</v>
      </c>
      <c r="D13" s="28">
        <v>1</v>
      </c>
      <c r="E13" s="27" t="s">
        <v>174</v>
      </c>
      <c r="F13" s="27" t="s">
        <v>121</v>
      </c>
      <c r="G13" s="27" t="s">
        <v>175</v>
      </c>
      <c r="H13" s="27" t="s">
        <v>123</v>
      </c>
      <c r="I13" s="27" t="s">
        <v>116</v>
      </c>
      <c r="J13" s="27"/>
      <c r="K13" s="31"/>
      <c r="L13" s="31" t="s">
        <v>127</v>
      </c>
      <c r="M13" s="24">
        <v>2</v>
      </c>
      <c r="N13" s="24">
        <v>2</v>
      </c>
    </row>
    <row r="14" spans="1:14">
      <c r="A14" s="27">
        <v>12</v>
      </c>
      <c r="B14" s="27" t="s">
        <v>176</v>
      </c>
      <c r="C14" s="27" t="s">
        <v>177</v>
      </c>
      <c r="D14" s="28">
        <v>1</v>
      </c>
      <c r="E14" s="27" t="s">
        <v>178</v>
      </c>
      <c r="F14" s="27" t="s">
        <v>161</v>
      </c>
      <c r="G14" s="27" t="s">
        <v>179</v>
      </c>
      <c r="H14" s="27" t="s">
        <v>116</v>
      </c>
      <c r="I14" s="27" t="s">
        <v>116</v>
      </c>
      <c r="J14" s="27"/>
      <c r="K14" s="31"/>
      <c r="L14" s="31" t="s">
        <v>127</v>
      </c>
      <c r="M14" s="24">
        <v>2</v>
      </c>
      <c r="N14" s="24">
        <v>2</v>
      </c>
    </row>
    <row r="15" spans="1:14" ht="22.5">
      <c r="A15" s="27">
        <v>13</v>
      </c>
      <c r="B15" s="27" t="s">
        <v>180</v>
      </c>
      <c r="C15" s="27" t="s">
        <v>181</v>
      </c>
      <c r="D15" s="28">
        <v>1</v>
      </c>
      <c r="E15" s="27" t="s">
        <v>182</v>
      </c>
      <c r="F15" s="27" t="s">
        <v>183</v>
      </c>
      <c r="G15" s="27" t="s">
        <v>184</v>
      </c>
      <c r="H15" s="27" t="s">
        <v>116</v>
      </c>
      <c r="I15" s="27" t="s">
        <v>116</v>
      </c>
      <c r="J15" s="27"/>
      <c r="K15" s="31"/>
      <c r="L15" s="31" t="s">
        <v>127</v>
      </c>
      <c r="M15" s="24">
        <v>2</v>
      </c>
      <c r="N15" s="24">
        <v>2</v>
      </c>
    </row>
    <row r="16" spans="1:14" s="25" customFormat="1" ht="22.5">
      <c r="A16" s="29">
        <v>14</v>
      </c>
      <c r="B16" s="29" t="s">
        <v>185</v>
      </c>
      <c r="C16" s="29" t="s">
        <v>186</v>
      </c>
      <c r="D16" s="30">
        <v>2</v>
      </c>
      <c r="E16" s="29" t="s">
        <v>187</v>
      </c>
      <c r="F16" s="29" t="s">
        <v>188</v>
      </c>
      <c r="G16" s="29" t="s">
        <v>186</v>
      </c>
      <c r="H16" s="29" t="s">
        <v>116</v>
      </c>
      <c r="I16" s="29" t="s">
        <v>116</v>
      </c>
      <c r="J16" s="29"/>
      <c r="K16" s="34"/>
      <c r="L16" s="34" t="s">
        <v>189</v>
      </c>
      <c r="M16" s="25">
        <v>6</v>
      </c>
      <c r="N16" s="25">
        <v>12</v>
      </c>
    </row>
    <row r="17" spans="1:14" ht="35.25" customHeight="1">
      <c r="A17" s="27">
        <v>15</v>
      </c>
      <c r="B17" s="27" t="s">
        <v>190</v>
      </c>
      <c r="C17" s="27" t="s">
        <v>191</v>
      </c>
      <c r="D17" s="28">
        <v>3</v>
      </c>
      <c r="E17" s="27" t="s">
        <v>192</v>
      </c>
      <c r="F17" s="27" t="s">
        <v>121</v>
      </c>
      <c r="G17" s="27" t="s">
        <v>193</v>
      </c>
      <c r="H17" s="27" t="s">
        <v>116</v>
      </c>
      <c r="I17" s="27" t="s">
        <v>194</v>
      </c>
      <c r="J17" s="32" t="s">
        <v>191</v>
      </c>
      <c r="K17" s="33" t="s">
        <v>195</v>
      </c>
      <c r="L17" s="31" t="s">
        <v>127</v>
      </c>
      <c r="M17" s="24">
        <v>2</v>
      </c>
      <c r="N17" s="24">
        <v>6</v>
      </c>
    </row>
    <row r="18" spans="1:14" ht="35.25" customHeight="1">
      <c r="A18" s="27">
        <v>16</v>
      </c>
      <c r="B18" s="27" t="s">
        <v>196</v>
      </c>
      <c r="C18" s="27" t="s">
        <v>197</v>
      </c>
      <c r="D18" s="28">
        <v>1</v>
      </c>
      <c r="E18" s="27" t="s">
        <v>198</v>
      </c>
      <c r="F18" s="27" t="s">
        <v>199</v>
      </c>
      <c r="G18" s="27" t="s">
        <v>200</v>
      </c>
      <c r="H18" s="27" t="s">
        <v>116</v>
      </c>
      <c r="I18" s="27" t="s">
        <v>116</v>
      </c>
      <c r="J18" s="27"/>
      <c r="K18" s="31"/>
      <c r="L18" s="31" t="s">
        <v>127</v>
      </c>
      <c r="M18" s="24">
        <v>4</v>
      </c>
      <c r="N18" s="24">
        <v>4</v>
      </c>
    </row>
    <row r="19" spans="1:14" ht="15" customHeight="1">
      <c r="A19" s="126" t="s">
        <v>201</v>
      </c>
      <c r="B19" s="127"/>
      <c r="C19" s="127"/>
      <c r="D19" s="127"/>
      <c r="E19" s="127"/>
      <c r="F19" s="128"/>
      <c r="G19" s="129" t="s">
        <v>202</v>
      </c>
      <c r="H19" s="127"/>
      <c r="I19" s="127"/>
      <c r="J19" s="127"/>
      <c r="K19" s="127"/>
      <c r="L19" s="128"/>
    </row>
    <row r="20" spans="1:14" ht="15" customHeight="1">
      <c r="A20" s="129" t="s">
        <v>203</v>
      </c>
      <c r="B20" s="127"/>
      <c r="C20" s="127"/>
      <c r="D20" s="127"/>
      <c r="E20" s="127"/>
      <c r="F20" s="128"/>
      <c r="G20" s="129" t="s">
        <v>204</v>
      </c>
      <c r="H20" s="127"/>
      <c r="I20" s="127"/>
      <c r="J20" s="127"/>
      <c r="K20" s="127"/>
      <c r="L20" s="128"/>
    </row>
    <row r="23" spans="1:14">
      <c r="M23" s="24" t="s">
        <v>205</v>
      </c>
      <c r="N23" s="24" t="s">
        <v>206</v>
      </c>
    </row>
  </sheetData>
  <mergeCells count="6">
    <mergeCell ref="A1:D1"/>
    <mergeCell ref="H1:I1"/>
    <mergeCell ref="A19:F19"/>
    <mergeCell ref="G19:L19"/>
    <mergeCell ref="A20:F20"/>
    <mergeCell ref="G20:L20"/>
  </mergeCells>
  <phoneticPr fontId="4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B1"/>
    </sheetView>
  </sheetViews>
  <sheetFormatPr defaultColWidth="9" defaultRowHeight="13.5"/>
  <cols>
    <col min="1" max="1" width="15.375" customWidth="1"/>
    <col min="2" max="2" width="61.375" customWidth="1"/>
    <col min="3" max="3" width="21.5" customWidth="1"/>
    <col min="4" max="4" width="26.75" customWidth="1"/>
    <col min="6" max="6" width="12.5" customWidth="1"/>
    <col min="7" max="7" width="15.125" style="1" customWidth="1"/>
  </cols>
  <sheetData>
    <row r="1" spans="1:7" ht="135" customHeight="1">
      <c r="A1" s="130" t="s">
        <v>207</v>
      </c>
      <c r="B1" s="130"/>
      <c r="C1" s="130"/>
      <c r="D1" s="130"/>
      <c r="E1" s="130"/>
      <c r="F1" s="130"/>
      <c r="G1" s="130"/>
    </row>
    <row r="2" spans="1:7" ht="26.25" customHeight="1">
      <c r="A2" s="2" t="s">
        <v>208</v>
      </c>
      <c r="B2" s="2" t="s">
        <v>209</v>
      </c>
      <c r="C2" s="3" t="s">
        <v>210</v>
      </c>
      <c r="D2" s="3" t="s">
        <v>11</v>
      </c>
      <c r="E2" s="4" t="s">
        <v>2</v>
      </c>
      <c r="F2" s="3" t="s">
        <v>109</v>
      </c>
      <c r="G2" s="5" t="s">
        <v>211</v>
      </c>
    </row>
    <row r="3" spans="1:7" ht="31.5" customHeight="1">
      <c r="A3" s="6"/>
      <c r="B3" s="7" t="s">
        <v>212</v>
      </c>
      <c r="C3" s="8">
        <v>4</v>
      </c>
      <c r="D3" s="7"/>
      <c r="E3" s="8"/>
      <c r="F3" s="8">
        <v>6.5</v>
      </c>
      <c r="G3" s="9">
        <f>F3/2100</f>
        <v>3.0952380952381001E-3</v>
      </c>
    </row>
    <row r="4" spans="1:7" ht="27" customHeight="1">
      <c r="A4" s="10"/>
      <c r="B4" s="11" t="s">
        <v>213</v>
      </c>
      <c r="C4" s="12">
        <v>2</v>
      </c>
      <c r="D4" s="7"/>
      <c r="E4" s="8"/>
      <c r="F4" s="8">
        <v>0.5</v>
      </c>
      <c r="G4" s="13">
        <f>F4/2100</f>
        <v>2.3809523809523799E-4</v>
      </c>
    </row>
    <row r="5" spans="1:7" ht="18.95" customHeight="1">
      <c r="A5" s="10" t="s">
        <v>214</v>
      </c>
      <c r="B5" s="11" t="s">
        <v>215</v>
      </c>
      <c r="C5" s="12">
        <v>4</v>
      </c>
      <c r="D5" s="7"/>
      <c r="E5" s="8"/>
      <c r="F5" s="8">
        <v>1.5</v>
      </c>
      <c r="G5" s="13">
        <f>F5/600</f>
        <v>2.5000000000000001E-3</v>
      </c>
    </row>
    <row r="6" spans="1:7">
      <c r="A6" s="2" t="s">
        <v>216</v>
      </c>
      <c r="B6" s="14" t="s">
        <v>217</v>
      </c>
      <c r="C6" s="2">
        <v>1.56E-3</v>
      </c>
      <c r="D6" s="14"/>
      <c r="E6" s="2" t="s">
        <v>218</v>
      </c>
      <c r="F6" s="2">
        <v>0.06</v>
      </c>
      <c r="G6" s="15">
        <f>F6/2100*5</f>
        <v>1.42857142857143E-4</v>
      </c>
    </row>
    <row r="7" spans="1:7">
      <c r="A7" s="2" t="s">
        <v>219</v>
      </c>
      <c r="B7" s="14" t="s">
        <v>220</v>
      </c>
      <c r="C7" s="2">
        <v>1.56E-3</v>
      </c>
      <c r="D7" s="14"/>
      <c r="E7" s="2" t="s">
        <v>218</v>
      </c>
      <c r="F7" s="2">
        <v>0.04</v>
      </c>
      <c r="G7" s="15">
        <f>F7/2100*5</f>
        <v>9.5238095238095295E-5</v>
      </c>
    </row>
    <row r="8" spans="1:7">
      <c r="A8" s="16" t="s">
        <v>221</v>
      </c>
      <c r="B8" s="17" t="s">
        <v>222</v>
      </c>
      <c r="C8" s="18">
        <v>1.56E-3</v>
      </c>
      <c r="D8" s="19"/>
      <c r="E8" s="2" t="s">
        <v>218</v>
      </c>
      <c r="F8" s="2">
        <v>3.35</v>
      </c>
      <c r="G8" s="15">
        <f t="shared" ref="G8:G10" si="0">F8/500</f>
        <v>6.7000000000000002E-3</v>
      </c>
    </row>
    <row r="9" spans="1:7" ht="36">
      <c r="A9" s="16" t="s">
        <v>223</v>
      </c>
      <c r="B9" s="20" t="s">
        <v>224</v>
      </c>
      <c r="C9" s="18">
        <v>1.56E-3</v>
      </c>
      <c r="D9" s="19"/>
      <c r="E9" s="2" t="s">
        <v>218</v>
      </c>
      <c r="F9" s="2">
        <v>0.75</v>
      </c>
      <c r="G9" s="15">
        <f t="shared" si="0"/>
        <v>1.5E-3</v>
      </c>
    </row>
    <row r="10" spans="1:7" ht="24.75" customHeight="1">
      <c r="A10" s="16" t="s">
        <v>225</v>
      </c>
      <c r="B10" s="17" t="s">
        <v>226</v>
      </c>
      <c r="C10" s="18">
        <v>1.56E-3</v>
      </c>
      <c r="D10" s="19"/>
      <c r="E10" s="2" t="s">
        <v>218</v>
      </c>
      <c r="F10" s="2">
        <v>0.19</v>
      </c>
      <c r="G10" s="15">
        <f t="shared" si="0"/>
        <v>3.8000000000000002E-4</v>
      </c>
    </row>
    <row r="11" spans="1:7" ht="24" customHeight="1">
      <c r="A11" s="21" t="s">
        <v>227</v>
      </c>
      <c r="B11" s="14" t="s">
        <v>228</v>
      </c>
      <c r="C11" s="2">
        <v>1.4E-2</v>
      </c>
      <c r="D11" s="131" t="s">
        <v>229</v>
      </c>
      <c r="E11" s="132"/>
      <c r="F11" s="2">
        <v>3</v>
      </c>
      <c r="G11" s="15">
        <f>F11*11/500</f>
        <v>6.6000000000000003E-2</v>
      </c>
    </row>
    <row r="12" spans="1:7" ht="24" customHeight="1">
      <c r="A12" s="2" t="s">
        <v>230</v>
      </c>
      <c r="B12" s="22" t="s">
        <v>231</v>
      </c>
      <c r="C12" s="2">
        <v>1</v>
      </c>
      <c r="D12" s="14"/>
      <c r="E12" s="14" t="s">
        <v>232</v>
      </c>
      <c r="F12" s="2">
        <v>4.2999999999999997E-2</v>
      </c>
      <c r="G12" s="15">
        <f>F12</f>
        <v>4.2999999999999997E-2</v>
      </c>
    </row>
    <row r="13" spans="1:7" ht="24.95" customHeight="1">
      <c r="A13" s="14"/>
      <c r="B13" s="14"/>
      <c r="C13" s="14"/>
      <c r="D13" s="14"/>
      <c r="E13" s="133" t="s">
        <v>233</v>
      </c>
      <c r="F13" s="133"/>
      <c r="G13" s="23">
        <f>SUM(G3:G12)</f>
        <v>0.123651428571429</v>
      </c>
    </row>
    <row r="14" spans="1:7">
      <c r="A14" s="134"/>
      <c r="B14" s="134"/>
    </row>
  </sheetData>
  <mergeCells count="5">
    <mergeCell ref="A1:B1"/>
    <mergeCell ref="C1:G1"/>
    <mergeCell ref="D11:E11"/>
    <mergeCell ref="E13:F13"/>
    <mergeCell ref="A14:B14"/>
  </mergeCells>
  <phoneticPr fontId="4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报价</vt:lpstr>
      <vt:lpstr>产能</vt:lpstr>
      <vt:lpstr>BOM</vt:lpstr>
      <vt:lpstr>包装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Micorosoft</cp:lastModifiedBy>
  <dcterms:created xsi:type="dcterms:W3CDTF">2018-11-09T04:59:00Z</dcterms:created>
  <dcterms:modified xsi:type="dcterms:W3CDTF">2018-11-22T00:56:18Z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