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MSI\Desktop\"/>
    </mc:Choice>
  </mc:AlternateContent>
  <bookViews>
    <workbookView xWindow="1515" yWindow="1515" windowWidth="38700" windowHeight="15435"/>
  </bookViews>
  <sheets>
    <sheet name="Project Plan" sheetId="9" r:id="rId1"/>
  </sheets>
  <definedNames>
    <definedName name="prevWBS" localSheetId="0">'Project Plan'!$A1048576</definedName>
    <definedName name="_xlnm.Print_Area" localSheetId="0">'Project Plan'!$A$1:$BN$54</definedName>
    <definedName name="_xlnm.Print_Titles" localSheetId="0">'Project Plan'!$4:$7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6" i="9" l="1"/>
  <c r="E9" i="9" l="1"/>
  <c r="F9" i="9" s="1"/>
  <c r="E10" i="9" s="1"/>
  <c r="H10" i="9" l="1"/>
  <c r="I54" i="9"/>
  <c r="E8" i="9" l="1"/>
  <c r="F8" i="9" s="1"/>
  <c r="K6" i="9" l="1"/>
  <c r="K5" i="9" s="1"/>
  <c r="F10" i="9" l="1"/>
  <c r="E11" i="9" s="1"/>
  <c r="F11" i="9" s="1"/>
  <c r="E12" i="9" s="1"/>
  <c r="I9" i="9"/>
  <c r="K7" i="9"/>
  <c r="K4" i="9"/>
  <c r="A8" i="9"/>
  <c r="I10" i="9" l="1"/>
  <c r="I11" i="9" l="1"/>
  <c r="F12" i="9"/>
  <c r="E13" i="9" s="1"/>
  <c r="I12" i="9" l="1"/>
  <c r="F13" i="9"/>
  <c r="E14" i="9" s="1"/>
  <c r="E15" i="9" s="1"/>
  <c r="E16" i="9" s="1"/>
  <c r="L6" i="9"/>
  <c r="I13" i="9" l="1"/>
  <c r="M6" i="9"/>
  <c r="N6" i="9" l="1"/>
  <c r="O6" i="9" l="1"/>
  <c r="F14" i="9" l="1"/>
  <c r="F15" i="9" s="1"/>
  <c r="P6" i="9"/>
  <c r="L7" i="9"/>
  <c r="I15" i="9" l="1"/>
  <c r="F16" i="9"/>
  <c r="E18" i="9" s="1"/>
  <c r="E19" i="9" s="1"/>
  <c r="Q6" i="9"/>
  <c r="M7" i="9"/>
  <c r="I16" i="9" l="1"/>
  <c r="E17" i="9"/>
  <c r="F17" i="9" s="1"/>
  <c r="I17" i="9" s="1"/>
  <c r="R6" i="9"/>
  <c r="N7" i="9"/>
  <c r="F18" i="9" l="1"/>
  <c r="S6" i="9"/>
  <c r="O7" i="9"/>
  <c r="I18" i="9" l="1"/>
  <c r="F19" i="9"/>
  <c r="T6" i="9"/>
  <c r="P7" i="9"/>
  <c r="I19" i="9" l="1"/>
  <c r="E20" i="9"/>
  <c r="F20" i="9" s="1"/>
  <c r="U6" i="9"/>
  <c r="Q7" i="9"/>
  <c r="I20" i="9" l="1"/>
  <c r="E21" i="9"/>
  <c r="V6" i="9"/>
  <c r="R7" i="9"/>
  <c r="R5" i="9"/>
  <c r="R4" i="9"/>
  <c r="W6" i="9" l="1"/>
  <c r="S7" i="9"/>
  <c r="X6" i="9" l="1"/>
  <c r="F21" i="9" s="1"/>
  <c r="I21" i="9" s="1"/>
  <c r="T7" i="9"/>
  <c r="Y6" i="9" l="1"/>
  <c r="E22" i="9" s="1"/>
  <c r="U7" i="9"/>
  <c r="E36" i="9" l="1"/>
  <c r="F36" i="9" s="1"/>
  <c r="E31" i="9"/>
  <c r="F31" i="9" s="1"/>
  <c r="E23" i="9"/>
  <c r="F22" i="9"/>
  <c r="I22" i="9" s="1"/>
  <c r="Z6" i="9"/>
  <c r="V7" i="9"/>
  <c r="I31" i="9" l="1"/>
  <c r="E32" i="9"/>
  <c r="F32" i="9" s="1"/>
  <c r="F23" i="9"/>
  <c r="I23" i="9" s="1"/>
  <c r="E24" i="9"/>
  <c r="F24" i="9" s="1"/>
  <c r="E37" i="9"/>
  <c r="F37" i="9" s="1"/>
  <c r="I36" i="9"/>
  <c r="AA6" i="9"/>
  <c r="X7" i="9"/>
  <c r="W7" i="9"/>
  <c r="I37" i="9" l="1"/>
  <c r="E38" i="9"/>
  <c r="F38" i="9" s="1"/>
  <c r="E33" i="9"/>
  <c r="F33" i="9" s="1"/>
  <c r="I32" i="9"/>
  <c r="I24" i="9"/>
  <c r="E25" i="9"/>
  <c r="F25" i="9" s="1"/>
  <c r="AB6" i="9"/>
  <c r="Y5" i="9"/>
  <c r="Y4" i="9"/>
  <c r="Y7" i="9"/>
  <c r="E34" i="9" l="1"/>
  <c r="F34" i="9" s="1"/>
  <c r="I33" i="9"/>
  <c r="I38" i="9"/>
  <c r="E39" i="9"/>
  <c r="F39" i="9" s="1"/>
  <c r="E26" i="9"/>
  <c r="F26" i="9" s="1"/>
  <c r="I25" i="9"/>
  <c r="AC6" i="9"/>
  <c r="Z7" i="9"/>
  <c r="I39" i="9" l="1"/>
  <c r="E40" i="9"/>
  <c r="F40" i="9" s="1"/>
  <c r="I26" i="9"/>
  <c r="E27" i="9"/>
  <c r="F27" i="9" s="1"/>
  <c r="I34" i="9"/>
  <c r="E35" i="9"/>
  <c r="F35" i="9" s="1"/>
  <c r="I35" i="9" s="1"/>
  <c r="AD6" i="9"/>
  <c r="AA7" i="9"/>
  <c r="I40" i="9" l="1"/>
  <c r="E41" i="9"/>
  <c r="F41" i="9" s="1"/>
  <c r="I27" i="9"/>
  <c r="E28" i="9"/>
  <c r="F28" i="9" s="1"/>
  <c r="AE6" i="9"/>
  <c r="AB7" i="9"/>
  <c r="I28" i="9" l="1"/>
  <c r="E29" i="9"/>
  <c r="F29" i="9" s="1"/>
  <c r="I41" i="9"/>
  <c r="E42" i="9"/>
  <c r="F42" i="9" s="1"/>
  <c r="AF6" i="9"/>
  <c r="AC7" i="9"/>
  <c r="I29" i="9" l="1"/>
  <c r="E30" i="9"/>
  <c r="F30" i="9" s="1"/>
  <c r="I30" i="9" s="1"/>
  <c r="I42" i="9"/>
  <c r="E43" i="9"/>
  <c r="F43" i="9" s="1"/>
  <c r="AG6" i="9"/>
  <c r="AD7" i="9"/>
  <c r="E44" i="9" l="1"/>
  <c r="F44" i="9" s="1"/>
  <c r="I43" i="9"/>
  <c r="AH6" i="9"/>
  <c r="AE7" i="9"/>
  <c r="I44" i="9" l="1"/>
  <c r="E45" i="9"/>
  <c r="F45" i="9" s="1"/>
  <c r="AI6" i="9"/>
  <c r="AF4" i="9"/>
  <c r="AF7" i="9"/>
  <c r="AF5" i="9"/>
  <c r="I45" i="9" l="1"/>
  <c r="F46" i="9"/>
  <c r="AJ6" i="9"/>
  <c r="AG7" i="9"/>
  <c r="I46" i="9" l="1"/>
  <c r="E48" i="9"/>
  <c r="E49" i="9" s="1"/>
  <c r="E47" i="9"/>
  <c r="AK6" i="9"/>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F47" i="9" l="1"/>
  <c r="AY6" i="9"/>
  <c r="AV7" i="9"/>
  <c r="F48" i="9" l="1"/>
  <c r="I48" i="9" s="1"/>
  <c r="F49" i="9"/>
  <c r="AZ6" i="9"/>
  <c r="AW7" i="9"/>
  <c r="I49" i="9" l="1"/>
  <c r="E51" i="9"/>
  <c r="F51" i="9" s="1"/>
  <c r="E50" i="9"/>
  <c r="BA6" i="9"/>
  <c r="AX7" i="9"/>
  <c r="F50" i="9" l="1"/>
  <c r="E52" i="9"/>
  <c r="F52" i="9" s="1"/>
  <c r="I51" i="9"/>
  <c r="BB6" i="9"/>
  <c r="AY7" i="9"/>
  <c r="E53" i="9" l="1"/>
  <c r="I52" i="9"/>
  <c r="BC6" i="9"/>
  <c r="AZ7" i="9"/>
  <c r="F53" i="9" l="1"/>
  <c r="I53" i="9" s="1"/>
  <c r="BD6" i="9"/>
  <c r="BA5" i="9"/>
  <c r="BA4" i="9"/>
  <c r="BA7" i="9"/>
  <c r="BE6" i="9" l="1"/>
  <c r="BB7" i="9"/>
  <c r="BF6" i="9" l="1"/>
  <c r="BC7" i="9"/>
  <c r="BG6" i="9" l="1"/>
  <c r="BD7" i="9"/>
  <c r="BE7" i="9" l="1"/>
  <c r="BF7" i="9" l="1"/>
  <c r="BG7" i="9" l="1"/>
  <c r="A9" i="9" l="1"/>
  <c r="A10" i="9" s="1"/>
  <c r="A11" i="9" l="1"/>
  <c r="A12" i="9" s="1"/>
  <c r="A13" i="9" s="1"/>
  <c r="A14" i="9" s="1"/>
  <c r="A15" i="9" s="1"/>
  <c r="A16" i="9" l="1"/>
  <c r="A17" i="9" l="1"/>
  <c r="A18" i="9" l="1"/>
  <c r="A19" i="9" s="1"/>
  <c r="A20" i="9" s="1"/>
  <c r="A21" i="9" l="1"/>
  <c r="A22" i="9" s="1"/>
  <c r="A23" i="9" l="1"/>
  <c r="A46" i="9" s="1"/>
  <c r="A47" i="9" s="1"/>
  <c r="A48" i="9" s="1"/>
  <c r="A49" i="9" s="1"/>
  <c r="A50" i="9" s="1"/>
  <c r="A51" i="9" s="1"/>
  <c r="A52" i="9" s="1"/>
  <c r="A53"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<sst xmlns="http://schemas.openxmlformats.org/spreadsheetml/2006/main" count="92" uniqueCount="83">
  <si>
    <t>WBS</t>
  </si>
  <si>
    <t>TASK</t>
  </si>
  <si>
    <t>LEAD</t>
  </si>
  <si>
    <t>START</t>
  </si>
  <si>
    <t>END</t>
  </si>
  <si>
    <t>DAYS</t>
  </si>
  <si>
    <t>% DONE</t>
  </si>
  <si>
    <t>WORK DAYS</t>
  </si>
  <si>
    <t>PREDECESSOR</t>
  </si>
  <si>
    <t xml:space="preserve">Display Week </t>
  </si>
  <si>
    <t xml:space="preserve">Project Start Date </t>
  </si>
  <si>
    <t xml:space="preserve">Project Lead </t>
  </si>
  <si>
    <t>Khảo sát, phân tích &amp; thiết kế</t>
  </si>
  <si>
    <t>Khảo sát và thu thập yêu cầu chi tiết</t>
  </si>
  <si>
    <t>Vận hành thử và cải tiến tối ưu</t>
  </si>
  <si>
    <t>Nghiệm thu và vận hành chính thức</t>
  </si>
  <si>
    <t>Đào tạo, hướng dẫn sử dụng</t>
  </si>
  <si>
    <t>Vận hành thử và cho ý kiến điều chỉnh tối ưu</t>
  </si>
  <si>
    <t>Nghiệm thu hệ thống</t>
  </si>
  <si>
    <t>Bắt đầu vận hành chính thức và chuyển sang giai đoạn bảo hành, bảo trì phần mềm.</t>
  </si>
  <si>
    <t>Viết tài liêu bàn giao</t>
  </si>
  <si>
    <t>[Komestik Website] Project BaseLine</t>
  </si>
  <si>
    <t>Yuki</t>
  </si>
  <si>
    <t>GOAP TEAM</t>
  </si>
  <si>
    <t>Phân tích, thiết kế website</t>
  </si>
  <si>
    <t>Màu sắc, logo</t>
  </si>
  <si>
    <t>Chức năng website</t>
  </si>
  <si>
    <t>Bố cục website</t>
  </si>
  <si>
    <t>Thiết kế</t>
  </si>
  <si>
    <t>Xây dựng</t>
  </si>
  <si>
    <t>Wireframe</t>
  </si>
  <si>
    <t>Trang chủ</t>
  </si>
  <si>
    <t>Các trang chi tiết theo yêu cầu</t>
  </si>
  <si>
    <t>Figma</t>
  </si>
  <si>
    <t>Thay đổi nếu có yêu cầu của khách</t>
  </si>
  <si>
    <t>Upload demo</t>
  </si>
  <si>
    <t>3.1.1</t>
  </si>
  <si>
    <t>3.1.2</t>
  </si>
  <si>
    <t>3.1.3</t>
  </si>
  <si>
    <t>3.1.4</t>
  </si>
  <si>
    <t>3.1.5</t>
  </si>
  <si>
    <t>Nghĩa</t>
  </si>
  <si>
    <t>Team</t>
  </si>
  <si>
    <t>Tấn</t>
  </si>
  <si>
    <t>thiết kế layout</t>
  </si>
  <si>
    <t>3.1.2.1</t>
  </si>
  <si>
    <t xml:space="preserve"> thông tin tài khoản</t>
  </si>
  <si>
    <t>trang đăng nhập</t>
  </si>
  <si>
    <t>3.1.2.2</t>
  </si>
  <si>
    <t>3.1.2.3</t>
  </si>
  <si>
    <t>3.1.2.4</t>
  </si>
  <si>
    <t>trang đăng ký</t>
  </si>
  <si>
    <t>trang quên mật khẩu</t>
  </si>
  <si>
    <t>kiểm tra đơn hàng</t>
  </si>
  <si>
    <t>3.1.2.5</t>
  </si>
  <si>
    <t>đăng xuất</t>
  </si>
  <si>
    <t>sản phẩm</t>
  </si>
  <si>
    <t>danh sách sản phẩm</t>
  </si>
  <si>
    <t>chi tiết sản phẩm</t>
  </si>
  <si>
    <t xml:space="preserve">giỏ hàng </t>
  </si>
  <si>
    <t>thanh toán</t>
  </si>
  <si>
    <t>3.1.3.1</t>
  </si>
  <si>
    <t>3.1.3.2</t>
  </si>
  <si>
    <t>3.1.3.3</t>
  </si>
  <si>
    <t>3.1.3.4</t>
  </si>
  <si>
    <t>trang</t>
  </si>
  <si>
    <t>3.1.4.1</t>
  </si>
  <si>
    <t>3.1.4.2</t>
  </si>
  <si>
    <t>3.1.5.1</t>
  </si>
  <si>
    <t>về Doanh Nghiệp</t>
  </si>
  <si>
    <t>tin tức</t>
  </si>
  <si>
    <t>danh sách  tin tức</t>
  </si>
  <si>
    <t>tin tức chi tiết</t>
  </si>
  <si>
    <t>chính sách đổi trả</t>
  </si>
  <si>
    <t>FAQ's</t>
  </si>
  <si>
    <t>chính sách vận chuyển</t>
  </si>
  <si>
    <t>liên hệ</t>
  </si>
  <si>
    <t xml:space="preserve"> trang lỗi hệ thống (404)</t>
  </si>
  <si>
    <t>3.1.5.2</t>
  </si>
  <si>
    <t>3.1.5.3</t>
  </si>
  <si>
    <t>3.1.5.4</t>
  </si>
  <si>
    <t>3.1.6</t>
  </si>
  <si>
    <t>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</si>
</sst>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dddd\)"/>
    <numFmt numFmtId="165" formatCode="d"/>
    <numFmt numFmtId="166"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thin">
        <color indexed="22"/>
      </top>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0" fillId="20" borderId="0" xfId="0" applyFill="1"/>
    <xf numFmtId="0" fontId="1" fillId="0" borderId="0" xfId="0" applyFont="1"/>
    <xf numFmtId="0" fontId="7" fillId="0" borderId="0" xfId="0" applyFo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Font="1" applyAlignment="1" applyProtection="1">
      <alignment vertical="center"/>
      <protection locked="0"/>
    </xf>
    <xf numFmtId="0" fontId="31" fillId="0" borderId="0" xfId="0" applyFont="1"/>
    <xf numFmtId="0" fontId="32" fillId="0" borderId="0" xfId="0" applyFont="1" applyAlignment="1" applyProtection="1">
      <alignment vertical="center"/>
      <protection locked="0"/>
    </xf>
    <xf numFmtId="0" fontId="34" fillId="21" borderId="10" xfId="0" applyFont="1" applyFill="1" applyBorder="1" applyAlignment="1">
      <alignment horizontal="left" vertical="center"/>
    </xf>
    <xf numFmtId="0" fontId="34" fillId="21" borderId="10" xfId="0" applyFont="1" applyFill="1" applyBorder="1" applyAlignment="1">
      <alignment vertical="center"/>
    </xf>
    <xf numFmtId="0" fontId="30" fillId="21" borderId="10" xfId="0" applyFont="1" applyFill="1" applyBorder="1" applyAlignment="1">
      <alignment vertical="center"/>
    </xf>
    <xf numFmtId="0" fontId="30" fillId="21" borderId="10" xfId="0" applyFont="1" applyFill="1" applyBorder="1" applyAlignment="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lignment horizontal="center" vertical="center"/>
    </xf>
    <xf numFmtId="0" fontId="30" fillId="0" borderId="10" xfId="0" applyFont="1" applyBorder="1" applyAlignment="1">
      <alignment horizontal="left" vertical="center"/>
    </xf>
    <xf numFmtId="0" fontId="30" fillId="0" borderId="10" xfId="0" applyFont="1" applyBorder="1" applyAlignment="1">
      <alignment vertical="center"/>
    </xf>
    <xf numFmtId="1" fontId="35" fillId="23" borderId="11" xfId="0" applyNumberFormat="1" applyFont="1" applyFill="1" applyBorder="1" applyAlignment="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lignment horizontal="center" vertical="center"/>
    </xf>
    <xf numFmtId="0" fontId="36" fillId="0" borderId="10" xfId="0" applyFont="1" applyBorder="1" applyAlignment="1">
      <alignment vertical="center"/>
    </xf>
    <xf numFmtId="0" fontId="30" fillId="0" borderId="10" xfId="0" applyFont="1" applyBorder="1" applyAlignment="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Border="1" applyAlignment="1">
      <alignment horizontal="center" vertical="center"/>
    </xf>
    <xf numFmtId="0" fontId="30" fillId="0" borderId="0" xfId="0" applyFont="1" applyAlignment="1">
      <alignment vertical="center"/>
    </xf>
    <xf numFmtId="165" fontId="3" fillId="0" borderId="12" xfId="0" applyNumberFormat="1" applyFont="1" applyBorder="1" applyAlignment="1">
      <alignment horizontal="center" vertical="center" shrinkToFit="1"/>
    </xf>
    <xf numFmtId="0" fontId="34" fillId="21" borderId="13" xfId="0" applyFont="1" applyFill="1" applyBorder="1" applyAlignment="1">
      <alignment horizontal="left" vertical="center"/>
    </xf>
    <xf numFmtId="0" fontId="34" fillId="21" borderId="13" xfId="0" applyFont="1" applyFill="1" applyBorder="1" applyAlignment="1">
      <alignment vertical="center"/>
    </xf>
    <xf numFmtId="0" fontId="30" fillId="21" borderId="13" xfId="0" applyFont="1" applyFill="1" applyBorder="1" applyAlignment="1">
      <alignment vertical="center"/>
    </xf>
    <xf numFmtId="0" fontId="30" fillId="21" borderId="13" xfId="0" applyFont="1" applyFill="1" applyBorder="1" applyAlignment="1">
      <alignment horizontal="center"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lignment horizontal="center" vertical="center"/>
    </xf>
    <xf numFmtId="165" fontId="3" fillId="0" borderId="15" xfId="0" applyNumberFormat="1" applyFont="1" applyBorder="1" applyAlignment="1">
      <alignment horizontal="center" vertical="center" shrinkToFit="1"/>
    </xf>
    <xf numFmtId="165" fontId="3" fillId="0" borderId="16" xfId="0" applyNumberFormat="1" applyFont="1" applyBorder="1" applyAlignment="1">
      <alignment horizontal="center" vertical="center" shrinkToFit="1"/>
    </xf>
    <xf numFmtId="1" fontId="38" fillId="21" borderId="13" xfId="0" applyNumberFormat="1" applyFont="1" applyFill="1" applyBorder="1" applyAlignment="1">
      <alignment horizontal="center" vertical="center"/>
    </xf>
    <xf numFmtId="1" fontId="39" fillId="0" borderId="11" xfId="0" applyNumberFormat="1" applyFont="1" applyBorder="1" applyAlignment="1">
      <alignment horizontal="center" vertical="center"/>
    </xf>
    <xf numFmtId="1" fontId="38" fillId="21" borderId="10" xfId="0" applyNumberFormat="1" applyFont="1" applyFill="1" applyBorder="1" applyAlignment="1">
      <alignment horizontal="center" vertical="center"/>
    </xf>
    <xf numFmtId="1" fontId="38" fillId="0" borderId="10" xfId="0" applyNumberFormat="1" applyFont="1" applyBorder="1" applyAlignment="1">
      <alignment horizontal="center" vertical="center"/>
    </xf>
    <xf numFmtId="0" fontId="36" fillId="0" borderId="10" xfId="0" applyFont="1" applyBorder="1" applyAlignment="1">
      <alignment horizontal="center" vertical="center"/>
    </xf>
    <xf numFmtId="0" fontId="30" fillId="21" borderId="13" xfId="0" applyFont="1" applyFill="1" applyBorder="1" applyAlignment="1">
      <alignment horizontal="left" vertical="center"/>
    </xf>
    <xf numFmtId="0" fontId="30" fillId="21" borderId="10" xfId="0" applyFont="1" applyFill="1" applyBorder="1" applyAlignment="1">
      <alignment horizontal="left" vertical="center"/>
    </xf>
    <xf numFmtId="0" fontId="40" fillId="0" borderId="0" xfId="0" applyFont="1"/>
    <xf numFmtId="0" fontId="40" fillId="0" borderId="0" xfId="0" applyFont="1" applyAlignment="1">
      <alignment horizontal="right" vertical="center"/>
    </xf>
    <xf numFmtId="0" fontId="41" fillId="0" borderId="17" xfId="0" applyFont="1" applyBorder="1" applyAlignment="1">
      <alignment horizontal="left" vertical="center"/>
    </xf>
    <xf numFmtId="0" fontId="41" fillId="0" borderId="17" xfId="0" applyFont="1" applyBorder="1" applyAlignment="1">
      <alignment horizontal="center" vertical="center" wrapText="1"/>
    </xf>
    <xf numFmtId="0" fontId="42" fillId="0" borderId="17" xfId="0" applyFont="1" applyBorder="1" applyAlignment="1">
      <alignment horizontal="center" vertical="center" wrapText="1"/>
    </xf>
    <xf numFmtId="0" fontId="41" fillId="0" borderId="17" xfId="0" applyFont="1" applyBorder="1" applyAlignment="1">
      <alignment horizontal="center" vertical="center"/>
    </xf>
    <xf numFmtId="0" fontId="30" fillId="0" borderId="18" xfId="0" applyFont="1" applyBorder="1" applyAlignment="1">
      <alignment horizontal="center" vertical="center" shrinkToFit="1"/>
    </xf>
    <xf numFmtId="0" fontId="30" fillId="0" borderId="19" xfId="0" applyFont="1" applyBorder="1" applyAlignment="1">
      <alignment horizontal="center" vertical="center" shrinkToFit="1"/>
    </xf>
    <xf numFmtId="0" fontId="30" fillId="0" borderId="20" xfId="0" applyFont="1" applyBorder="1" applyAlignment="1">
      <alignment horizontal="center" vertical="center" shrinkToFit="1"/>
    </xf>
    <xf numFmtId="0" fontId="43" fillId="0" borderId="0" xfId="0" applyFont="1" applyAlignment="1" applyProtection="1">
      <alignment vertical="center"/>
      <protection locked="0"/>
    </xf>
    <xf numFmtId="0" fontId="30" fillId="0" borderId="10" xfId="0" applyFont="1" applyBorder="1" applyAlignment="1">
      <alignment vertical="center" wrapText="1"/>
    </xf>
    <xf numFmtId="0" fontId="35" fillId="0" borderId="11" xfId="0" applyFont="1" applyBorder="1" applyAlignment="1">
      <alignment horizontal="center" vertical="center"/>
    </xf>
    <xf numFmtId="0" fontId="30" fillId="0" borderId="10" xfId="0" applyFont="1" applyBorder="1" applyAlignment="1">
      <alignment horizontal="left" vertical="center" wrapText="1" indent="1"/>
    </xf>
    <xf numFmtId="0" fontId="33" fillId="0" borderId="21" xfId="0" applyFont="1" applyBorder="1" applyAlignment="1" applyProtection="1">
      <alignment horizontal="center" vertical="center"/>
      <protection locked="0"/>
    </xf>
    <xf numFmtId="0" fontId="1" fillId="0" borderId="0" xfId="0" applyFont="1" applyAlignment="1">
      <alignment horizontal="right" vertical="center"/>
    </xf>
    <xf numFmtId="0" fontId="8" fillId="0" borderId="0" xfId="0" applyFont="1" applyProtection="1">
      <protection locked="0"/>
    </xf>
    <xf numFmtId="0" fontId="30" fillId="0" borderId="10" xfId="0" applyFont="1" applyBorder="1" applyAlignment="1">
      <alignment horizontal="left" vertical="center" indent="1"/>
    </xf>
    <xf numFmtId="14" fontId="30" fillId="21" borderId="13" xfId="0" applyNumberFormat="1" applyFont="1" applyFill="1" applyBorder="1" applyAlignment="1">
      <alignment horizontal="center" vertical="center"/>
    </xf>
    <xf numFmtId="14" fontId="35" fillId="0" borderId="11" xfId="0" applyNumberFormat="1" applyFont="1" applyBorder="1" applyAlignment="1">
      <alignment horizontal="center" vertical="center"/>
    </xf>
    <xf numFmtId="14" fontId="30" fillId="21" borderId="10" xfId="0" applyNumberFormat="1" applyFont="1" applyFill="1" applyBorder="1" applyAlignment="1">
      <alignment horizontal="center" vertical="center"/>
    </xf>
    <xf numFmtId="14" fontId="30" fillId="21" borderId="13" xfId="0" applyNumberFormat="1" applyFont="1" applyFill="1" applyBorder="1" applyAlignment="1">
      <alignment horizontal="right" vertical="center"/>
    </xf>
    <xf numFmtId="14" fontId="35" fillId="22" borderId="11" xfId="0" applyNumberFormat="1" applyFont="1" applyFill="1" applyBorder="1" applyAlignment="1">
      <alignment horizontal="center" vertical="center"/>
    </xf>
    <xf numFmtId="0" fontId="30" fillId="0" borderId="13" xfId="0" applyFont="1" applyBorder="1" applyAlignment="1">
      <alignment horizontal="center" vertical="center"/>
    </xf>
    <xf numFmtId="0" fontId="44" fillId="0" borderId="0" xfId="34" applyFont="1" applyBorder="1" applyAlignment="1" applyProtection="1">
      <alignment horizontal="left" vertical="center"/>
    </xf>
    <xf numFmtId="164" fontId="33" fillId="0" borderId="14" xfId="0" applyNumberFormat="1" applyFont="1" applyBorder="1" applyAlignment="1" applyProtection="1">
      <alignment horizontal="center" vertical="center" shrinkToFit="1"/>
      <protection locked="0"/>
    </xf>
    <xf numFmtId="0" fontId="37" fillId="0" borderId="15" xfId="0" applyFont="1" applyBorder="1" applyAlignment="1">
      <alignment horizontal="center" vertical="center"/>
    </xf>
    <xf numFmtId="0" fontId="37" fillId="0" borderId="12" xfId="0" applyFont="1" applyBorder="1" applyAlignment="1">
      <alignment horizontal="center" vertical="center"/>
    </xf>
    <xf numFmtId="0" fontId="37" fillId="0" borderId="16" xfId="0" applyFont="1" applyBorder="1" applyAlignment="1">
      <alignment horizontal="center" vertical="center"/>
    </xf>
    <xf numFmtId="14" fontId="33" fillId="0" borderId="21" xfId="0" applyNumberFormat="1" applyFont="1" applyBorder="1" applyAlignment="1" applyProtection="1">
      <alignment horizontal="center" vertical="center" shrinkToFit="1"/>
      <protection locked="0"/>
    </xf>
    <xf numFmtId="166" fontId="33" fillId="0" borderId="15" xfId="0" applyNumberFormat="1" applyFont="1" applyBorder="1" applyAlignment="1">
      <alignment horizontal="center" vertical="center"/>
    </xf>
    <xf numFmtId="166" fontId="33" fillId="0" borderId="12" xfId="0" applyNumberFormat="1" applyFont="1" applyBorder="1" applyAlignment="1">
      <alignment horizontal="center" vertical="center"/>
    </xf>
    <xf numFmtId="166" fontId="33" fillId="0" borderId="16" xfId="0" applyNumberFormat="1" applyFont="1" applyBorder="1" applyAlignment="1">
      <alignment horizontal="center" vertical="center"/>
    </xf>
    <xf numFmtId="0" fontId="30" fillId="0" borderId="22" xfId="0" applyFont="1" applyBorder="1" applyAlignment="1">
      <alignment horizontal="center" vertical="center"/>
    </xf>
    <xf numFmtId="0" fontId="30" fillId="0" borderId="0" xfId="0" applyFont="1" applyBorder="1" applyAlignment="1">
      <alignment horizontal="center" vertical="center"/>
    </xf>
    <xf numFmtId="0" fontId="30" fillId="0" borderId="13" xfId="0" applyFont="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5</xdr:col>
      <xdr:colOff>361950</xdr:colOff>
      <xdr:row>5</xdr:row>
      <xdr:rowOff>142875</xdr:rowOff>
    </xdr:from>
    <xdr:to>
      <xdr:col>17</xdr:col>
      <xdr:colOff>95250</xdr:colOff>
      <xdr:row>10</xdr:row>
      <xdr:rowOff>78776</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G55"/>
  <sheetViews>
    <sheetView showGridLines="0" tabSelected="1" zoomScaleNormal="100" workbookViewId="0">
      <pane ySplit="7" topLeftCell="A13" activePane="bottomLeft" state="frozen"/>
      <selection pane="bottomLeft" activeCell="E15" sqref="E15"/>
    </sheetView>
  </sheetViews>
  <sheetFormatPr defaultColWidth="9.140625" defaultRowHeight="12.75" x14ac:dyDescent="0.2"/>
  <cols>
    <col min="1" max="1" width="6.85546875" customWidth="1"/>
    <col min="2" max="2" width="39" customWidth="1"/>
    <col min="3" max="3" width="7.7109375" customWidth="1"/>
    <col min="4" max="4" width="6.85546875" hidden="1" customWidth="1"/>
    <col min="5" max="5" width="15.28515625" customWidth="1"/>
    <col min="6" max="6" width="17.28515625" customWidth="1"/>
    <col min="7" max="7" width="6" customWidth="1"/>
    <col min="8" max="8" width="6.7109375" customWidth="1"/>
    <col min="9" max="9" width="6.42578125" customWidth="1"/>
    <col min="10" max="10" width="1.85546875" customWidth="1"/>
    <col min="11" max="143" width="2.42578125" customWidth="1"/>
  </cols>
  <sheetData>
    <row r="1" spans="1:59" ht="30" customHeight="1" x14ac:dyDescent="0.2">
      <c r="A1" s="53" t="s">
        <v>21</v>
      </c>
      <c r="B1" s="6"/>
      <c r="C1" s="6"/>
      <c r="D1" s="6"/>
      <c r="E1" s="6"/>
      <c r="F1" s="6"/>
      <c r="I1" s="58"/>
      <c r="K1" s="67"/>
      <c r="L1" s="67"/>
      <c r="M1" s="67"/>
      <c r="N1" s="67"/>
      <c r="O1" s="67"/>
      <c r="P1" s="67"/>
      <c r="Q1" s="67"/>
      <c r="R1" s="67"/>
      <c r="S1" s="67"/>
      <c r="T1" s="67"/>
      <c r="U1" s="67"/>
      <c r="V1" s="67"/>
      <c r="W1" s="67"/>
      <c r="X1" s="67"/>
      <c r="Y1" s="67"/>
      <c r="Z1" s="67"/>
      <c r="AA1" s="67"/>
      <c r="AB1" s="67"/>
      <c r="AC1" s="67"/>
      <c r="AD1" s="67"/>
      <c r="AE1" s="67"/>
    </row>
    <row r="2" spans="1:59" ht="18" customHeight="1" x14ac:dyDescent="0.2">
      <c r="A2" s="8" t="s">
        <v>23</v>
      </c>
      <c r="B2" s="3"/>
      <c r="C2" s="3"/>
      <c r="D2" s="5"/>
      <c r="E2" s="59"/>
      <c r="F2" s="59"/>
      <c r="H2" s="1"/>
    </row>
    <row r="3" spans="1:59" ht="14.25" x14ac:dyDescent="0.2">
      <c r="A3" s="8"/>
      <c r="B3" s="2"/>
      <c r="H3" s="1"/>
      <c r="K3" s="4"/>
      <c r="L3" s="4"/>
      <c r="M3" s="4"/>
      <c r="N3" s="4"/>
      <c r="O3" s="4"/>
      <c r="P3" s="4"/>
      <c r="Q3" s="4"/>
      <c r="R3" s="4"/>
      <c r="S3" s="4"/>
      <c r="T3" s="4"/>
      <c r="U3" s="4"/>
      <c r="V3" s="4"/>
      <c r="W3" s="4"/>
      <c r="X3" s="4"/>
      <c r="Y3" s="4"/>
      <c r="Z3" s="4"/>
      <c r="AA3" s="4"/>
    </row>
    <row r="4" spans="1:59" ht="17.25" customHeight="1" x14ac:dyDescent="0.2">
      <c r="A4" s="44"/>
      <c r="B4" s="45" t="s">
        <v>10</v>
      </c>
      <c r="C4" s="72">
        <v>45202</v>
      </c>
      <c r="D4" s="72"/>
      <c r="E4" s="72"/>
      <c r="F4" s="44"/>
      <c r="G4" s="45" t="s">
        <v>9</v>
      </c>
      <c r="H4" s="57">
        <v>1</v>
      </c>
      <c r="I4" s="2"/>
      <c r="J4" s="7"/>
      <c r="K4" s="69" t="str">
        <f>"Week "&amp;(K6-($C$4-WEEKDAY($C$4,1)+2))/7+1</f>
        <v>Week 1</v>
      </c>
      <c r="L4" s="70"/>
      <c r="M4" s="70"/>
      <c r="N4" s="70"/>
      <c r="O4" s="70"/>
      <c r="P4" s="70"/>
      <c r="Q4" s="71"/>
      <c r="R4" s="69" t="str">
        <f>"Week "&amp;(R6-($C$4-WEEKDAY($C$4,1)+2))/7+1</f>
        <v>Week 2</v>
      </c>
      <c r="S4" s="70"/>
      <c r="T4" s="70"/>
      <c r="U4" s="70"/>
      <c r="V4" s="70"/>
      <c r="W4" s="70"/>
      <c r="X4" s="71"/>
      <c r="Y4" s="69" t="str">
        <f>"Week "&amp;(Y6-($C$4-WEEKDAY($C$4,1)+2))/7+1</f>
        <v>Week 3</v>
      </c>
      <c r="Z4" s="70"/>
      <c r="AA4" s="70"/>
      <c r="AB4" s="70"/>
      <c r="AC4" s="70"/>
      <c r="AD4" s="70"/>
      <c r="AE4" s="71"/>
      <c r="AF4" s="69" t="str">
        <f>"Week "&amp;(AF6-($C$4-WEEKDAY($C$4,1)+2))/7+1</f>
        <v>Week 4</v>
      </c>
      <c r="AG4" s="70"/>
      <c r="AH4" s="70"/>
      <c r="AI4" s="70"/>
      <c r="AJ4" s="70"/>
      <c r="AK4" s="70"/>
      <c r="AL4" s="71"/>
      <c r="AM4" s="69" t="str">
        <f>"Week "&amp;(AM6-($C$4-WEEKDAY($C$4,1)+2))/7+1</f>
        <v>Week 5</v>
      </c>
      <c r="AN4" s="70"/>
      <c r="AO4" s="70"/>
      <c r="AP4" s="70"/>
      <c r="AQ4" s="70"/>
      <c r="AR4" s="70"/>
      <c r="AS4" s="71"/>
      <c r="AT4" s="69" t="str">
        <f>"Week "&amp;(AT6-($C$4-WEEKDAY($C$4,1)+2))/7+1</f>
        <v>Week 6</v>
      </c>
      <c r="AU4" s="70"/>
      <c r="AV4" s="70"/>
      <c r="AW4" s="70"/>
      <c r="AX4" s="70"/>
      <c r="AY4" s="70"/>
      <c r="AZ4" s="71"/>
      <c r="BA4" s="69" t="str">
        <f>"Week "&amp;(BA6-($C$4-WEEKDAY($C$4,1)+2))/7+1</f>
        <v>Week 7</v>
      </c>
      <c r="BB4" s="70"/>
      <c r="BC4" s="70"/>
      <c r="BD4" s="70"/>
      <c r="BE4" s="70"/>
      <c r="BF4" s="70"/>
      <c r="BG4" s="71"/>
    </row>
    <row r="5" spans="1:59" ht="17.25" customHeight="1" x14ac:dyDescent="0.2">
      <c r="A5" s="44"/>
      <c r="B5" s="45" t="s">
        <v>11</v>
      </c>
      <c r="C5" s="68" t="s">
        <v>22</v>
      </c>
      <c r="D5" s="68"/>
      <c r="E5" s="68"/>
      <c r="F5" s="44"/>
      <c r="G5" s="44"/>
      <c r="H5" s="44"/>
      <c r="I5" s="44"/>
      <c r="J5" s="7"/>
      <c r="K5" s="73">
        <f>K6</f>
        <v>45201</v>
      </c>
      <c r="L5" s="74"/>
      <c r="M5" s="74"/>
      <c r="N5" s="74"/>
      <c r="O5" s="74"/>
      <c r="P5" s="74"/>
      <c r="Q5" s="75"/>
      <c r="R5" s="73">
        <f>R6</f>
        <v>45208</v>
      </c>
      <c r="S5" s="74"/>
      <c r="T5" s="74"/>
      <c r="U5" s="74"/>
      <c r="V5" s="74"/>
      <c r="W5" s="74"/>
      <c r="X5" s="75"/>
      <c r="Y5" s="73">
        <f>Y6</f>
        <v>45215</v>
      </c>
      <c r="Z5" s="74"/>
      <c r="AA5" s="74"/>
      <c r="AB5" s="74"/>
      <c r="AC5" s="74"/>
      <c r="AD5" s="74"/>
      <c r="AE5" s="75"/>
      <c r="AF5" s="73">
        <f>AF6</f>
        <v>45222</v>
      </c>
      <c r="AG5" s="74"/>
      <c r="AH5" s="74"/>
      <c r="AI5" s="74"/>
      <c r="AJ5" s="74"/>
      <c r="AK5" s="74"/>
      <c r="AL5" s="75"/>
      <c r="AM5" s="73">
        <f>AM6</f>
        <v>45229</v>
      </c>
      <c r="AN5" s="74"/>
      <c r="AO5" s="74"/>
      <c r="AP5" s="74"/>
      <c r="AQ5" s="74"/>
      <c r="AR5" s="74"/>
      <c r="AS5" s="75"/>
      <c r="AT5" s="73">
        <f>AT6</f>
        <v>45236</v>
      </c>
      <c r="AU5" s="74"/>
      <c r="AV5" s="74"/>
      <c r="AW5" s="74"/>
      <c r="AX5" s="74"/>
      <c r="AY5" s="74"/>
      <c r="AZ5" s="75"/>
      <c r="BA5" s="73">
        <f>BA6</f>
        <v>45243</v>
      </c>
      <c r="BB5" s="74"/>
      <c r="BC5" s="74"/>
      <c r="BD5" s="74"/>
      <c r="BE5" s="74"/>
      <c r="BF5" s="74"/>
      <c r="BG5" s="75"/>
    </row>
    <row r="6" spans="1:59" x14ac:dyDescent="0.2">
      <c r="A6" s="7"/>
      <c r="B6" s="7"/>
      <c r="C6" s="7"/>
      <c r="D6" s="7"/>
      <c r="E6" s="7"/>
      <c r="F6" s="7"/>
      <c r="G6" s="7"/>
      <c r="H6" s="7"/>
      <c r="I6" s="7"/>
      <c r="J6" s="7"/>
      <c r="K6" s="35">
        <f>C4-WEEKDAY(C4,1)+2+7*(H4-1)</f>
        <v>45201</v>
      </c>
      <c r="L6" s="27">
        <f t="shared" ref="L6:AQ6" si="0">K6+1</f>
        <v>45202</v>
      </c>
      <c r="M6" s="27">
        <f t="shared" si="0"/>
        <v>45203</v>
      </c>
      <c r="N6" s="27">
        <f t="shared" si="0"/>
        <v>45204</v>
      </c>
      <c r="O6" s="27">
        <f t="shared" si="0"/>
        <v>45205</v>
      </c>
      <c r="P6" s="27">
        <f t="shared" si="0"/>
        <v>45206</v>
      </c>
      <c r="Q6" s="36">
        <f t="shared" si="0"/>
        <v>45207</v>
      </c>
      <c r="R6" s="35">
        <f t="shared" si="0"/>
        <v>45208</v>
      </c>
      <c r="S6" s="27">
        <f t="shared" si="0"/>
        <v>45209</v>
      </c>
      <c r="T6" s="27">
        <f t="shared" si="0"/>
        <v>45210</v>
      </c>
      <c r="U6" s="27">
        <f t="shared" si="0"/>
        <v>45211</v>
      </c>
      <c r="V6" s="27">
        <f t="shared" si="0"/>
        <v>45212</v>
      </c>
      <c r="W6" s="27">
        <f t="shared" si="0"/>
        <v>45213</v>
      </c>
      <c r="X6" s="36">
        <f t="shared" si="0"/>
        <v>45214</v>
      </c>
      <c r="Y6" s="35">
        <f t="shared" si="0"/>
        <v>45215</v>
      </c>
      <c r="Z6" s="27">
        <f t="shared" si="0"/>
        <v>45216</v>
      </c>
      <c r="AA6" s="27">
        <f t="shared" si="0"/>
        <v>45217</v>
      </c>
      <c r="AB6" s="27">
        <f t="shared" si="0"/>
        <v>45218</v>
      </c>
      <c r="AC6" s="27">
        <f t="shared" si="0"/>
        <v>45219</v>
      </c>
      <c r="AD6" s="27">
        <f t="shared" si="0"/>
        <v>45220</v>
      </c>
      <c r="AE6" s="36">
        <f t="shared" si="0"/>
        <v>45221</v>
      </c>
      <c r="AF6" s="35">
        <f t="shared" si="0"/>
        <v>45222</v>
      </c>
      <c r="AG6" s="27">
        <f t="shared" si="0"/>
        <v>45223</v>
      </c>
      <c r="AH6" s="27">
        <f t="shared" si="0"/>
        <v>45224</v>
      </c>
      <c r="AI6" s="27">
        <f t="shared" si="0"/>
        <v>45225</v>
      </c>
      <c r="AJ6" s="27">
        <f t="shared" si="0"/>
        <v>45226</v>
      </c>
      <c r="AK6" s="27">
        <f t="shared" si="0"/>
        <v>45227</v>
      </c>
      <c r="AL6" s="36">
        <f t="shared" si="0"/>
        <v>45228</v>
      </c>
      <c r="AM6" s="35">
        <f t="shared" si="0"/>
        <v>45229</v>
      </c>
      <c r="AN6" s="27">
        <f t="shared" si="0"/>
        <v>45230</v>
      </c>
      <c r="AO6" s="27">
        <f t="shared" si="0"/>
        <v>45231</v>
      </c>
      <c r="AP6" s="27">
        <f t="shared" si="0"/>
        <v>45232</v>
      </c>
      <c r="AQ6" s="27">
        <f t="shared" si="0"/>
        <v>45233</v>
      </c>
      <c r="AR6" s="27">
        <f t="shared" ref="AR6:BG6" si="1">AQ6+1</f>
        <v>45234</v>
      </c>
      <c r="AS6" s="36">
        <f t="shared" si="1"/>
        <v>45235</v>
      </c>
      <c r="AT6" s="35">
        <f t="shared" si="1"/>
        <v>45236</v>
      </c>
      <c r="AU6" s="27">
        <f t="shared" si="1"/>
        <v>45237</v>
      </c>
      <c r="AV6" s="27">
        <f t="shared" si="1"/>
        <v>45238</v>
      </c>
      <c r="AW6" s="27">
        <f t="shared" si="1"/>
        <v>45239</v>
      </c>
      <c r="AX6" s="27">
        <f t="shared" si="1"/>
        <v>45240</v>
      </c>
      <c r="AY6" s="27">
        <f t="shared" si="1"/>
        <v>45241</v>
      </c>
      <c r="AZ6" s="36">
        <f t="shared" si="1"/>
        <v>45242</v>
      </c>
      <c r="BA6" s="35">
        <f t="shared" si="1"/>
        <v>45243</v>
      </c>
      <c r="BB6" s="27">
        <f t="shared" si="1"/>
        <v>45244</v>
      </c>
      <c r="BC6" s="27">
        <f t="shared" si="1"/>
        <v>45245</v>
      </c>
      <c r="BD6" s="27">
        <f t="shared" si="1"/>
        <v>45246</v>
      </c>
      <c r="BE6" s="27">
        <f t="shared" si="1"/>
        <v>45247</v>
      </c>
      <c r="BF6" s="27">
        <f t="shared" si="1"/>
        <v>45248</v>
      </c>
      <c r="BG6" s="36">
        <f t="shared" si="1"/>
        <v>45249</v>
      </c>
    </row>
    <row r="7" spans="1:59" s="2" customFormat="1" ht="24.75" thickBot="1" x14ac:dyDescent="0.25">
      <c r="A7" s="46" t="s">
        <v>0</v>
      </c>
      <c r="B7" s="46" t="s">
        <v>1</v>
      </c>
      <c r="C7" s="47" t="s">
        <v>2</v>
      </c>
      <c r="D7" s="48" t="s">
        <v>8</v>
      </c>
      <c r="E7" s="49" t="s">
        <v>3</v>
      </c>
      <c r="F7" s="49" t="s">
        <v>4</v>
      </c>
      <c r="G7" s="47" t="s">
        <v>5</v>
      </c>
      <c r="H7" s="47" t="s">
        <v>6</v>
      </c>
      <c r="I7" s="47" t="s">
        <v>7</v>
      </c>
      <c r="J7" s="47"/>
      <c r="K7" s="50" t="str">
        <f t="shared" ref="K7:AP7" si="2">CHOOSE(WEEKDAY(K6,1),"S","M","T","W","T","F","S")</f>
        <v>M</v>
      </c>
      <c r="L7" s="51" t="str">
        <f t="shared" si="2"/>
        <v>T</v>
      </c>
      <c r="M7" s="51" t="str">
        <f t="shared" si="2"/>
        <v>W</v>
      </c>
      <c r="N7" s="51" t="str">
        <f t="shared" si="2"/>
        <v>T</v>
      </c>
      <c r="O7" s="51" t="str">
        <f t="shared" si="2"/>
        <v>F</v>
      </c>
      <c r="P7" s="51" t="str">
        <f t="shared" si="2"/>
        <v>S</v>
      </c>
      <c r="Q7" s="52" t="str">
        <f t="shared" si="2"/>
        <v>S</v>
      </c>
      <c r="R7" s="50" t="str">
        <f t="shared" si="2"/>
        <v>M</v>
      </c>
      <c r="S7" s="51" t="str">
        <f t="shared" si="2"/>
        <v>T</v>
      </c>
      <c r="T7" s="51" t="str">
        <f t="shared" si="2"/>
        <v>W</v>
      </c>
      <c r="U7" s="51" t="str">
        <f t="shared" si="2"/>
        <v>T</v>
      </c>
      <c r="V7" s="51" t="str">
        <f t="shared" si="2"/>
        <v>F</v>
      </c>
      <c r="W7" s="51" t="str">
        <f t="shared" si="2"/>
        <v>S</v>
      </c>
      <c r="X7" s="52" t="str">
        <f t="shared" si="2"/>
        <v>S</v>
      </c>
      <c r="Y7" s="50" t="str">
        <f t="shared" si="2"/>
        <v>M</v>
      </c>
      <c r="Z7" s="51" t="str">
        <f t="shared" si="2"/>
        <v>T</v>
      </c>
      <c r="AA7" s="51" t="str">
        <f t="shared" si="2"/>
        <v>W</v>
      </c>
      <c r="AB7" s="51" t="str">
        <f t="shared" si="2"/>
        <v>T</v>
      </c>
      <c r="AC7" s="51" t="str">
        <f t="shared" si="2"/>
        <v>F</v>
      </c>
      <c r="AD7" s="51" t="str">
        <f t="shared" si="2"/>
        <v>S</v>
      </c>
      <c r="AE7" s="52" t="str">
        <f t="shared" si="2"/>
        <v>S</v>
      </c>
      <c r="AF7" s="50" t="str">
        <f t="shared" si="2"/>
        <v>M</v>
      </c>
      <c r="AG7" s="51" t="str">
        <f t="shared" si="2"/>
        <v>T</v>
      </c>
      <c r="AH7" s="51" t="str">
        <f t="shared" si="2"/>
        <v>W</v>
      </c>
      <c r="AI7" s="51" t="str">
        <f t="shared" si="2"/>
        <v>T</v>
      </c>
      <c r="AJ7" s="51" t="str">
        <f t="shared" si="2"/>
        <v>F</v>
      </c>
      <c r="AK7" s="51" t="str">
        <f t="shared" si="2"/>
        <v>S</v>
      </c>
      <c r="AL7" s="52" t="str">
        <f t="shared" si="2"/>
        <v>S</v>
      </c>
      <c r="AM7" s="50" t="str">
        <f t="shared" si="2"/>
        <v>M</v>
      </c>
      <c r="AN7" s="51" t="str">
        <f t="shared" si="2"/>
        <v>T</v>
      </c>
      <c r="AO7" s="51" t="str">
        <f t="shared" si="2"/>
        <v>W</v>
      </c>
      <c r="AP7" s="51" t="str">
        <f t="shared" si="2"/>
        <v>T</v>
      </c>
      <c r="AQ7" s="51" t="str">
        <f t="shared" ref="AQ7:BG7" si="3">CHOOSE(WEEKDAY(AQ6,1),"S","M","T","W","T","F","S")</f>
        <v>F</v>
      </c>
      <c r="AR7" s="51" t="str">
        <f t="shared" si="3"/>
        <v>S</v>
      </c>
      <c r="AS7" s="52" t="str">
        <f t="shared" si="3"/>
        <v>S</v>
      </c>
      <c r="AT7" s="50" t="str">
        <f t="shared" si="3"/>
        <v>M</v>
      </c>
      <c r="AU7" s="51" t="str">
        <f t="shared" si="3"/>
        <v>T</v>
      </c>
      <c r="AV7" s="51" t="str">
        <f t="shared" si="3"/>
        <v>W</v>
      </c>
      <c r="AW7" s="51" t="str">
        <f t="shared" si="3"/>
        <v>T</v>
      </c>
      <c r="AX7" s="51" t="str">
        <f t="shared" si="3"/>
        <v>F</v>
      </c>
      <c r="AY7" s="51" t="str">
        <f t="shared" si="3"/>
        <v>S</v>
      </c>
      <c r="AZ7" s="52" t="str">
        <f t="shared" si="3"/>
        <v>S</v>
      </c>
      <c r="BA7" s="50" t="str">
        <f t="shared" si="3"/>
        <v>M</v>
      </c>
      <c r="BB7" s="51" t="str">
        <f t="shared" si="3"/>
        <v>T</v>
      </c>
      <c r="BC7" s="51" t="str">
        <f t="shared" si="3"/>
        <v>W</v>
      </c>
      <c r="BD7" s="51" t="str">
        <f t="shared" si="3"/>
        <v>T</v>
      </c>
      <c r="BE7" s="51" t="str">
        <f t="shared" si="3"/>
        <v>F</v>
      </c>
      <c r="BF7" s="51" t="str">
        <f t="shared" si="3"/>
        <v>S</v>
      </c>
      <c r="BG7" s="52" t="str">
        <f t="shared" si="3"/>
        <v>S</v>
      </c>
    </row>
    <row r="8" spans="1:59" s="11" customFormat="1" ht="18" x14ac:dyDescent="0.2">
      <c r="A8" s="28" t="str">
        <f>IF(ISERROR(VALUE(SUBSTITUTE(prevWBS,".",""))),"1",IF(ISERROR(FIND("`",SUBSTITUTE(prevWBS,".","`",1))),TEXT(VALUE(prevWBS)+1,"#"),TEXT(VALUE(LEFT(prevWBS,FIND("`",SUBSTITUTE(prevWBS,".","`",1))-1))+1,"#")))</f>
        <v>1</v>
      </c>
      <c r="B8" s="29" t="s">
        <v>12</v>
      </c>
      <c r="C8" s="30"/>
      <c r="D8" s="31"/>
      <c r="E8" s="64">
        <f>E9</f>
        <v>45202</v>
      </c>
      <c r="F8" s="61">
        <f>IF(ISBLANK(E8)," - ",IF(G8=0,E8,E8+G8-1))</f>
        <v>45206</v>
      </c>
      <c r="G8" s="32">
        <v>5</v>
      </c>
      <c r="H8" s="33">
        <v>0</v>
      </c>
      <c r="I8" s="34">
        <v>7</v>
      </c>
      <c r="J8" s="37"/>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row>
    <row r="9" spans="1:59" s="17" customFormat="1" ht="18" x14ac:dyDescent="0.2">
      <c r="A9" s="16" t="str">
        <f t="shared" ref="A9:A10"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4" t="s">
        <v>13</v>
      </c>
      <c r="C9" s="76" t="s">
        <v>42</v>
      </c>
      <c r="D9" s="55"/>
      <c r="E9" s="65">
        <f>C4</f>
        <v>45202</v>
      </c>
      <c r="F9" s="62">
        <f>IF(ISBLANK(E9)," - ",IF(G9=0,E9,E9+G9-1))</f>
        <v>45202</v>
      </c>
      <c r="G9" s="18">
        <v>1</v>
      </c>
      <c r="H9" s="19">
        <v>0</v>
      </c>
      <c r="I9" s="20">
        <f t="shared" ref="I9:I54" si="5">IF(OR(F9=0,E9=0)," - ",NETWORKDAYS(E9,F9))</f>
        <v>1</v>
      </c>
      <c r="J9" s="38"/>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row>
    <row r="10" spans="1:59" s="17" customFormat="1" ht="18" x14ac:dyDescent="0.2">
      <c r="A10" s="16" t="str">
        <f t="shared" si="4"/>
        <v>1.2</v>
      </c>
      <c r="B10" s="54" t="s">
        <v>24</v>
      </c>
      <c r="C10" s="77"/>
      <c r="D10" s="55"/>
      <c r="E10" s="65">
        <f>F9+1</f>
        <v>45203</v>
      </c>
      <c r="F10" s="62">
        <f t="shared" ref="F10:F52" si="6">IF(ISBLANK(E10)," - ",IF(G10=0,E10,E10+G10-1))</f>
        <v>45204</v>
      </c>
      <c r="G10" s="18">
        <v>2</v>
      </c>
      <c r="H10" s="19">
        <f>AVERAGE(H11:H13)</f>
        <v>0</v>
      </c>
      <c r="I10" s="20">
        <f t="shared" si="5"/>
        <v>2</v>
      </c>
      <c r="J10" s="38"/>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row>
    <row r="11" spans="1:59" s="17" customFormat="1" ht="18" x14ac:dyDescent="0.2">
      <c r="A1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56" t="s">
        <v>25</v>
      </c>
      <c r="C11" s="77"/>
      <c r="D11" s="55"/>
      <c r="E11" s="65">
        <f>F10</f>
        <v>45204</v>
      </c>
      <c r="F11" s="62">
        <f t="shared" si="6"/>
        <v>45205</v>
      </c>
      <c r="G11" s="18">
        <v>2</v>
      </c>
      <c r="H11" s="19">
        <v>0</v>
      </c>
      <c r="I11" s="20">
        <f t="shared" si="5"/>
        <v>2</v>
      </c>
      <c r="J11" s="38"/>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row>
    <row r="12" spans="1:59" s="17" customFormat="1" ht="18" x14ac:dyDescent="0.2">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2" s="56" t="s">
        <v>26</v>
      </c>
      <c r="C12" s="77"/>
      <c r="D12" s="55"/>
      <c r="E12" s="65">
        <f>F11</f>
        <v>45205</v>
      </c>
      <c r="F12" s="62">
        <f t="shared" si="6"/>
        <v>45205</v>
      </c>
      <c r="G12" s="18">
        <v>0</v>
      </c>
      <c r="H12" s="19">
        <v>0</v>
      </c>
      <c r="I12" s="20">
        <f t="shared" si="5"/>
        <v>1</v>
      </c>
      <c r="J12" s="38"/>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row>
    <row r="13" spans="1:59" s="17" customFormat="1" ht="18"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3" s="56" t="s">
        <v>27</v>
      </c>
      <c r="C13" s="78"/>
      <c r="D13" s="55"/>
      <c r="E13" s="65">
        <f>F12+1</f>
        <v>45206</v>
      </c>
      <c r="F13" s="62">
        <f t="shared" si="6"/>
        <v>45206</v>
      </c>
      <c r="G13" s="18">
        <v>0</v>
      </c>
      <c r="H13" s="19">
        <v>0</v>
      </c>
      <c r="I13" s="20">
        <f t="shared" si="5"/>
        <v>0</v>
      </c>
      <c r="J13" s="38"/>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row>
    <row r="14" spans="1:59" s="11" customFormat="1" ht="18" x14ac:dyDescent="0.2">
      <c r="A14" s="9" t="str">
        <f>IF(ISERROR(VALUE(SUBSTITUTE(prevWBS,".",""))),"1",IF(ISERROR(FIND("`",SUBSTITUTE(prevWBS,".","`",1))),TEXT(VALUE(prevWBS)+1,"#"),TEXT(VALUE(LEFT(prevWBS,FIND("`",SUBSTITUTE(prevWBS,".","`",1))-1))+1,"#")))</f>
        <v>2</v>
      </c>
      <c r="B14" s="10" t="s">
        <v>28</v>
      </c>
      <c r="D14" s="12"/>
      <c r="E14" s="63">
        <f>F13+2</f>
        <v>45208</v>
      </c>
      <c r="F14" s="63">
        <f t="shared" si="6"/>
        <v>45217</v>
      </c>
      <c r="G14" s="13">
        <v>10</v>
      </c>
      <c r="H14" s="14">
        <v>0</v>
      </c>
      <c r="I14" s="15">
        <v>7</v>
      </c>
      <c r="J14" s="39"/>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row>
    <row r="15" spans="1:59" s="17" customFormat="1" ht="18" x14ac:dyDescent="0.2">
      <c r="A15"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54" t="s">
        <v>30</v>
      </c>
      <c r="C15" s="76" t="s">
        <v>41</v>
      </c>
      <c r="D15" s="55"/>
      <c r="E15" s="65">
        <f>E14</f>
        <v>45208</v>
      </c>
      <c r="F15" s="62">
        <f t="shared" si="6"/>
        <v>45211</v>
      </c>
      <c r="G15" s="18">
        <v>4</v>
      </c>
      <c r="H15" s="19">
        <v>0</v>
      </c>
      <c r="I15" s="20">
        <f t="shared" si="5"/>
        <v>4</v>
      </c>
      <c r="J15" s="38"/>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row>
    <row r="16" spans="1:59" s="17" customFormat="1" ht="18" x14ac:dyDescent="0.2">
      <c r="A16"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6" s="56" t="s">
        <v>31</v>
      </c>
      <c r="C16" s="77"/>
      <c r="D16" s="55"/>
      <c r="E16" s="65">
        <f>E15</f>
        <v>45208</v>
      </c>
      <c r="F16" s="62">
        <f t="shared" si="6"/>
        <v>45208</v>
      </c>
      <c r="G16" s="18">
        <v>1</v>
      </c>
      <c r="H16" s="19">
        <v>0</v>
      </c>
      <c r="I16" s="20">
        <f t="shared" si="5"/>
        <v>1</v>
      </c>
      <c r="J16" s="38"/>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row>
    <row r="17" spans="1:59" s="17" customFormat="1" ht="18" x14ac:dyDescent="0.2">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7" s="56" t="s">
        <v>32</v>
      </c>
      <c r="C17" s="78"/>
      <c r="D17" s="55"/>
      <c r="E17" s="65">
        <f t="shared" ref="E17:E21" si="7">F16+1</f>
        <v>45209</v>
      </c>
      <c r="F17" s="62">
        <f t="shared" si="6"/>
        <v>45211</v>
      </c>
      <c r="G17" s="18">
        <v>3</v>
      </c>
      <c r="H17" s="19">
        <v>0</v>
      </c>
      <c r="I17" s="20">
        <f t="shared" si="5"/>
        <v>3</v>
      </c>
      <c r="J17" s="38"/>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row>
    <row r="18" spans="1:59" s="17" customFormat="1" ht="18" x14ac:dyDescent="0.2">
      <c r="A18"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54" t="s">
        <v>33</v>
      </c>
      <c r="C18" s="76" t="s">
        <v>43</v>
      </c>
      <c r="D18" s="55"/>
      <c r="E18" s="65">
        <f>F16+1</f>
        <v>45209</v>
      </c>
      <c r="F18" s="62">
        <f t="shared" ref="F18" si="8">IF(ISBLANK(E18)," - ",IF(G18=0,E18,E18+G18-1))</f>
        <v>45214</v>
      </c>
      <c r="G18" s="18">
        <v>6</v>
      </c>
      <c r="H18" s="19">
        <v>0</v>
      </c>
      <c r="I18" s="20">
        <f t="shared" ref="I18" si="9">IF(OR(F18=0,E18=0)," - ",NETWORKDAYS(E18,F18))</f>
        <v>4</v>
      </c>
      <c r="J18" s="38"/>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row>
    <row r="19" spans="1:59" s="17" customFormat="1" ht="18" x14ac:dyDescent="0.2">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9" s="56" t="s">
        <v>31</v>
      </c>
      <c r="C19" s="77"/>
      <c r="D19" s="55"/>
      <c r="E19" s="65">
        <f>E18</f>
        <v>45209</v>
      </c>
      <c r="F19" s="62">
        <f t="shared" si="6"/>
        <v>45210</v>
      </c>
      <c r="G19" s="18">
        <v>2</v>
      </c>
      <c r="H19" s="19">
        <v>0</v>
      </c>
      <c r="I19" s="20">
        <f t="shared" si="5"/>
        <v>2</v>
      </c>
      <c r="J19" s="38"/>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row>
    <row r="20" spans="1:59" s="17" customFormat="1" ht="18" x14ac:dyDescent="0.2">
      <c r="A2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0" s="56" t="s">
        <v>32</v>
      </c>
      <c r="C20" s="77"/>
      <c r="D20" s="55"/>
      <c r="E20" s="65">
        <f t="shared" si="7"/>
        <v>45211</v>
      </c>
      <c r="F20" s="62">
        <f t="shared" si="6"/>
        <v>45214</v>
      </c>
      <c r="G20" s="18">
        <v>4</v>
      </c>
      <c r="H20" s="19">
        <v>0</v>
      </c>
      <c r="I20" s="20">
        <f t="shared" si="5"/>
        <v>2</v>
      </c>
      <c r="J20" s="38"/>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row>
    <row r="21" spans="1:59" s="17" customFormat="1" ht="18" x14ac:dyDescent="0.2">
      <c r="A21"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54" t="s">
        <v>34</v>
      </c>
      <c r="C21" s="78"/>
      <c r="D21" s="55"/>
      <c r="E21" s="65">
        <f t="shared" si="7"/>
        <v>45215</v>
      </c>
      <c r="F21" s="62">
        <f t="shared" si="6"/>
        <v>45215</v>
      </c>
      <c r="G21" s="18">
        <v>1</v>
      </c>
      <c r="H21" s="19">
        <v>0</v>
      </c>
      <c r="I21" s="20">
        <f t="shared" si="5"/>
        <v>1</v>
      </c>
      <c r="J21" s="38"/>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row>
    <row r="22" spans="1:59" s="11" customFormat="1" ht="18" x14ac:dyDescent="0.2">
      <c r="A22" s="9" t="str">
        <f>IF(ISERROR(VALUE(SUBSTITUTE(prevWBS,".",""))),"1",IF(ISERROR(FIND("`",SUBSTITUTE(prevWBS,".","`",1))),TEXT(VALUE(prevWBS)+1,"#"),TEXT(VALUE(LEFT(prevWBS,FIND("`",SUBSTITUTE(prevWBS,".","`",1))-1))+1,"#")))</f>
        <v>3</v>
      </c>
      <c r="B22" s="10" t="s">
        <v>29</v>
      </c>
      <c r="D22" s="12"/>
      <c r="E22" s="63">
        <f>Y6+1</f>
        <v>45216</v>
      </c>
      <c r="F22" s="63">
        <f t="shared" ref="F22:F46" si="10">IF(ISBLANK(E22)," - ",IF(G22=0,E22,E22+G22-1))</f>
        <v>45239</v>
      </c>
      <c r="G22" s="13">
        <v>24</v>
      </c>
      <c r="H22" s="14">
        <v>0</v>
      </c>
      <c r="I22" s="20">
        <f t="shared" si="5"/>
        <v>18</v>
      </c>
      <c r="J22" s="39"/>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row>
    <row r="23" spans="1:59" s="17" customFormat="1" ht="18" x14ac:dyDescent="0.2">
      <c r="A23"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54" t="s">
        <v>44</v>
      </c>
      <c r="C23" s="17" t="s">
        <v>42</v>
      </c>
      <c r="D23" s="55"/>
      <c r="E23" s="65">
        <f>E22</f>
        <v>45216</v>
      </c>
      <c r="F23" s="62">
        <f t="shared" ref="F23:F35" si="11">IF(ISBLANK(E23)," - ",IF(G23=0,E23,E23+G23-1))</f>
        <v>45237</v>
      </c>
      <c r="G23" s="18">
        <v>22</v>
      </c>
      <c r="H23" s="19">
        <v>0</v>
      </c>
      <c r="I23" s="20">
        <f t="shared" ref="I23:I46" si="12">IF(OR(F23=0,E23=0)," - ",NETWORKDAYS(E23,F23))</f>
        <v>16</v>
      </c>
      <c r="J23" s="38"/>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row>
    <row r="24" spans="1:59" s="17" customFormat="1" ht="18" x14ac:dyDescent="0.2">
      <c r="A24" s="16" t="s">
        <v>36</v>
      </c>
      <c r="B24" s="54" t="s">
        <v>31</v>
      </c>
      <c r="C24" s="76" t="s">
        <v>41</v>
      </c>
      <c r="D24" s="55"/>
      <c r="E24" s="65">
        <f>E23</f>
        <v>45216</v>
      </c>
      <c r="F24" s="62">
        <f t="shared" si="11"/>
        <v>45220</v>
      </c>
      <c r="G24" s="18">
        <v>5</v>
      </c>
      <c r="H24" s="19">
        <v>0</v>
      </c>
      <c r="I24" s="20">
        <f t="shared" si="12"/>
        <v>4</v>
      </c>
      <c r="J24" s="38"/>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row>
    <row r="25" spans="1:59" s="17" customFormat="1" ht="18" x14ac:dyDescent="0.2">
      <c r="A25" s="16" t="s">
        <v>37</v>
      </c>
      <c r="B25" s="54" t="s">
        <v>46</v>
      </c>
      <c r="C25" s="77"/>
      <c r="D25" s="55"/>
      <c r="E25" s="65">
        <f>F24+1</f>
        <v>45221</v>
      </c>
      <c r="F25" s="62">
        <f t="shared" si="11"/>
        <v>45223</v>
      </c>
      <c r="G25" s="18">
        <v>3</v>
      </c>
      <c r="H25" s="19">
        <v>0</v>
      </c>
      <c r="I25" s="20">
        <f t="shared" si="12"/>
        <v>2</v>
      </c>
      <c r="J25" s="38"/>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row>
    <row r="26" spans="1:59" s="17" customFormat="1" ht="18" x14ac:dyDescent="0.2">
      <c r="A26" s="16" t="s">
        <v>45</v>
      </c>
      <c r="B26" s="54" t="s">
        <v>47</v>
      </c>
      <c r="C26" s="77"/>
      <c r="D26" s="55"/>
      <c r="E26" s="65">
        <f t="shared" ref="E26:E30" si="13">F25+1</f>
        <v>45224</v>
      </c>
      <c r="F26" s="62">
        <f t="shared" si="11"/>
        <v>45224</v>
      </c>
      <c r="G26" s="18">
        <v>1</v>
      </c>
      <c r="H26" s="19">
        <v>0</v>
      </c>
      <c r="I26" s="20">
        <f t="shared" si="12"/>
        <v>1</v>
      </c>
      <c r="J26" s="38"/>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row>
    <row r="27" spans="1:59" s="17" customFormat="1" ht="18" x14ac:dyDescent="0.2">
      <c r="A27" s="16" t="s">
        <v>48</v>
      </c>
      <c r="B27" s="54" t="s">
        <v>51</v>
      </c>
      <c r="C27" s="77"/>
      <c r="D27" s="55"/>
      <c r="E27" s="65">
        <f t="shared" si="13"/>
        <v>45225</v>
      </c>
      <c r="F27" s="62">
        <f t="shared" si="11"/>
        <v>45225</v>
      </c>
      <c r="G27" s="18">
        <v>1</v>
      </c>
      <c r="H27" s="19">
        <v>0</v>
      </c>
      <c r="I27" s="20">
        <f t="shared" si="12"/>
        <v>1</v>
      </c>
      <c r="J27" s="38"/>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row>
    <row r="28" spans="1:59" s="17" customFormat="1" ht="18" x14ac:dyDescent="0.2">
      <c r="A28" s="16" t="s">
        <v>49</v>
      </c>
      <c r="B28" s="54" t="s">
        <v>52</v>
      </c>
      <c r="C28" s="77"/>
      <c r="D28" s="55"/>
      <c r="E28" s="65">
        <f t="shared" si="13"/>
        <v>45226</v>
      </c>
      <c r="F28" s="62">
        <f t="shared" si="11"/>
        <v>45226</v>
      </c>
      <c r="G28" s="18">
        <v>1</v>
      </c>
      <c r="H28" s="19">
        <v>0</v>
      </c>
      <c r="I28" s="20">
        <f t="shared" si="12"/>
        <v>1</v>
      </c>
      <c r="J28" s="38"/>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row>
    <row r="29" spans="1:59" s="17" customFormat="1" ht="18" x14ac:dyDescent="0.2">
      <c r="A29" s="16" t="s">
        <v>50</v>
      </c>
      <c r="B29" s="54" t="s">
        <v>53</v>
      </c>
      <c r="C29" s="77"/>
      <c r="D29" s="55"/>
      <c r="E29" s="65">
        <f t="shared" si="13"/>
        <v>45227</v>
      </c>
      <c r="F29" s="62">
        <f t="shared" si="11"/>
        <v>45227</v>
      </c>
      <c r="G29" s="18">
        <v>1</v>
      </c>
      <c r="H29" s="19">
        <v>0</v>
      </c>
      <c r="I29" s="20">
        <f t="shared" si="12"/>
        <v>0</v>
      </c>
      <c r="J29" s="38"/>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row>
    <row r="30" spans="1:59" s="17" customFormat="1" ht="18" x14ac:dyDescent="0.2">
      <c r="A30" s="16" t="s">
        <v>54</v>
      </c>
      <c r="B30" s="54" t="s">
        <v>55</v>
      </c>
      <c r="C30" s="78"/>
      <c r="D30" s="55"/>
      <c r="E30" s="65">
        <f t="shared" si="13"/>
        <v>45228</v>
      </c>
      <c r="F30" s="62">
        <f t="shared" si="11"/>
        <v>45228</v>
      </c>
      <c r="G30" s="18">
        <v>1</v>
      </c>
      <c r="H30" s="19">
        <v>0</v>
      </c>
      <c r="I30" s="20">
        <f t="shared" si="12"/>
        <v>0</v>
      </c>
      <c r="J30" s="38"/>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row>
    <row r="31" spans="1:59" s="17" customFormat="1" ht="18" x14ac:dyDescent="0.2">
      <c r="A31" s="16" t="s">
        <v>38</v>
      </c>
      <c r="B31" s="54" t="s">
        <v>56</v>
      </c>
      <c r="C31" s="76" t="s">
        <v>43</v>
      </c>
      <c r="D31" s="55"/>
      <c r="E31" s="65">
        <f>E22</f>
        <v>45216</v>
      </c>
      <c r="F31" s="62">
        <f t="shared" si="11"/>
        <v>45220</v>
      </c>
      <c r="G31" s="18">
        <v>5</v>
      </c>
      <c r="H31" s="19">
        <v>0</v>
      </c>
      <c r="I31" s="20">
        <f t="shared" si="12"/>
        <v>4</v>
      </c>
      <c r="J31" s="38"/>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row>
    <row r="32" spans="1:59" s="17" customFormat="1" ht="18" x14ac:dyDescent="0.2">
      <c r="A32" s="16" t="s">
        <v>61</v>
      </c>
      <c r="B32" s="54" t="s">
        <v>57</v>
      </c>
      <c r="C32" s="77"/>
      <c r="D32" s="55"/>
      <c r="E32" s="65">
        <f>F31+1</f>
        <v>45221</v>
      </c>
      <c r="F32" s="62">
        <f t="shared" si="11"/>
        <v>45226</v>
      </c>
      <c r="G32" s="18">
        <v>6</v>
      </c>
      <c r="H32" s="19">
        <v>0</v>
      </c>
      <c r="I32" s="20">
        <f t="shared" si="12"/>
        <v>5</v>
      </c>
      <c r="J32" s="38"/>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row>
    <row r="33" spans="1:59" s="17" customFormat="1" ht="18" x14ac:dyDescent="0.2">
      <c r="A33" s="16" t="s">
        <v>62</v>
      </c>
      <c r="B33" s="54" t="s">
        <v>58</v>
      </c>
      <c r="C33" s="77"/>
      <c r="D33" s="55"/>
      <c r="E33" s="65">
        <f t="shared" ref="E33:E35" si="14">F32+1</f>
        <v>45227</v>
      </c>
      <c r="F33" s="62">
        <f t="shared" si="11"/>
        <v>45231</v>
      </c>
      <c r="G33" s="18">
        <v>5</v>
      </c>
      <c r="H33" s="19">
        <v>0</v>
      </c>
      <c r="I33" s="20">
        <f t="shared" si="12"/>
        <v>3</v>
      </c>
      <c r="J33" s="38"/>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row>
    <row r="34" spans="1:59" s="17" customFormat="1" ht="18" x14ac:dyDescent="0.2">
      <c r="A34" s="16" t="s">
        <v>63</v>
      </c>
      <c r="B34" s="54" t="s">
        <v>59</v>
      </c>
      <c r="C34" s="77"/>
      <c r="D34" s="55"/>
      <c r="E34" s="65">
        <f t="shared" si="14"/>
        <v>45232</v>
      </c>
      <c r="F34" s="62">
        <f t="shared" si="11"/>
        <v>45234</v>
      </c>
      <c r="G34" s="18">
        <v>3</v>
      </c>
      <c r="H34" s="19">
        <v>0</v>
      </c>
      <c r="I34" s="20">
        <f t="shared" si="12"/>
        <v>2</v>
      </c>
      <c r="J34" s="38"/>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row>
    <row r="35" spans="1:59" s="17" customFormat="1" ht="18" x14ac:dyDescent="0.2">
      <c r="A35" s="16" t="s">
        <v>64</v>
      </c>
      <c r="B35" s="54" t="s">
        <v>60</v>
      </c>
      <c r="C35" s="78"/>
      <c r="D35" s="55"/>
      <c r="E35" s="65">
        <f t="shared" si="14"/>
        <v>45235</v>
      </c>
      <c r="F35" s="62">
        <f t="shared" si="11"/>
        <v>45236</v>
      </c>
      <c r="G35" s="18">
        <v>2</v>
      </c>
      <c r="H35" s="19">
        <v>0</v>
      </c>
      <c r="I35" s="20">
        <f t="shared" si="12"/>
        <v>1</v>
      </c>
      <c r="J35" s="38"/>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row>
    <row r="36" spans="1:59" s="17" customFormat="1" ht="18" x14ac:dyDescent="0.2">
      <c r="A36" s="16" t="s">
        <v>39</v>
      </c>
      <c r="B36" s="54" t="s">
        <v>70</v>
      </c>
      <c r="C36" s="76" t="s">
        <v>22</v>
      </c>
      <c r="D36" s="55"/>
      <c r="E36" s="65">
        <f>E22</f>
        <v>45216</v>
      </c>
      <c r="F36" s="62">
        <f t="shared" ref="F36:F45" si="15">IF(ISBLANK(E36)," - ",IF(G36=0,E36,E36+G36-1))</f>
        <v>45217</v>
      </c>
      <c r="G36" s="18">
        <v>2</v>
      </c>
      <c r="H36" s="19">
        <v>0</v>
      </c>
      <c r="I36" s="20">
        <f t="shared" ref="I36:I45" si="16">IF(OR(F36=0,E36=0)," - ",NETWORKDAYS(E36,F36))</f>
        <v>2</v>
      </c>
      <c r="J36" s="38"/>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row>
    <row r="37" spans="1:59" s="17" customFormat="1" ht="18" x14ac:dyDescent="0.2">
      <c r="A37" s="16" t="s">
        <v>66</v>
      </c>
      <c r="B37" s="54" t="s">
        <v>71</v>
      </c>
      <c r="C37" s="77"/>
      <c r="D37" s="55"/>
      <c r="E37" s="65">
        <f>F36+1</f>
        <v>45218</v>
      </c>
      <c r="F37" s="62">
        <f t="shared" si="15"/>
        <v>45219</v>
      </c>
      <c r="G37" s="18">
        <v>2</v>
      </c>
      <c r="H37" s="19">
        <v>0</v>
      </c>
      <c r="I37" s="20">
        <f t="shared" si="16"/>
        <v>2</v>
      </c>
      <c r="J37" s="38"/>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row>
    <row r="38" spans="1:59" s="17" customFormat="1" ht="18" x14ac:dyDescent="0.2">
      <c r="A38" s="16" t="s">
        <v>67</v>
      </c>
      <c r="B38" s="54" t="s">
        <v>72</v>
      </c>
      <c r="C38" s="77"/>
      <c r="D38" s="55"/>
      <c r="E38" s="65">
        <f t="shared" ref="E38:E45" si="17">F37+1</f>
        <v>45220</v>
      </c>
      <c r="F38" s="62">
        <f t="shared" si="15"/>
        <v>45221</v>
      </c>
      <c r="G38" s="18">
        <v>2</v>
      </c>
      <c r="H38" s="19">
        <v>0</v>
      </c>
      <c r="I38" s="20">
        <f t="shared" si="16"/>
        <v>0</v>
      </c>
      <c r="J38" s="38"/>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row>
    <row r="39" spans="1:59" s="17" customFormat="1" ht="18" x14ac:dyDescent="0.2">
      <c r="A39" s="16" t="s">
        <v>40</v>
      </c>
      <c r="B39" s="54" t="s">
        <v>65</v>
      </c>
      <c r="C39" s="77"/>
      <c r="D39" s="55"/>
      <c r="E39" s="65">
        <f t="shared" si="17"/>
        <v>45222</v>
      </c>
      <c r="F39" s="62">
        <f t="shared" si="15"/>
        <v>45223</v>
      </c>
      <c r="G39" s="18">
        <v>2</v>
      </c>
      <c r="H39" s="19">
        <v>0</v>
      </c>
      <c r="I39" s="20">
        <f t="shared" si="16"/>
        <v>2</v>
      </c>
      <c r="J39" s="38"/>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row>
    <row r="40" spans="1:59" s="17" customFormat="1" ht="18" x14ac:dyDescent="0.2">
      <c r="A40" s="16" t="s">
        <v>68</v>
      </c>
      <c r="B40" s="54" t="s">
        <v>69</v>
      </c>
      <c r="C40" s="77"/>
      <c r="D40" s="55"/>
      <c r="E40" s="65">
        <f t="shared" si="17"/>
        <v>45224</v>
      </c>
      <c r="F40" s="62">
        <f t="shared" si="15"/>
        <v>45225</v>
      </c>
      <c r="G40" s="18">
        <v>2</v>
      </c>
      <c r="H40" s="19">
        <v>0</v>
      </c>
      <c r="I40" s="20">
        <f t="shared" si="16"/>
        <v>2</v>
      </c>
      <c r="J40" s="38"/>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row>
    <row r="41" spans="1:59" s="17" customFormat="1" ht="18" x14ac:dyDescent="0.2">
      <c r="A41" s="16" t="s">
        <v>78</v>
      </c>
      <c r="B41" s="54" t="s">
        <v>73</v>
      </c>
      <c r="C41" s="77"/>
      <c r="D41" s="55"/>
      <c r="E41" s="65">
        <f t="shared" si="17"/>
        <v>45226</v>
      </c>
      <c r="F41" s="62">
        <f t="shared" si="15"/>
        <v>45227</v>
      </c>
      <c r="G41" s="18">
        <v>2</v>
      </c>
      <c r="H41" s="19">
        <v>0</v>
      </c>
      <c r="I41" s="20">
        <f t="shared" si="16"/>
        <v>1</v>
      </c>
      <c r="J41" s="38"/>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row>
    <row r="42" spans="1:59" s="17" customFormat="1" ht="18" x14ac:dyDescent="0.2">
      <c r="A42" s="16" t="s">
        <v>79</v>
      </c>
      <c r="B42" s="54" t="s">
        <v>75</v>
      </c>
      <c r="C42" s="77"/>
      <c r="D42" s="55"/>
      <c r="E42" s="65">
        <f t="shared" si="17"/>
        <v>45228</v>
      </c>
      <c r="F42" s="62">
        <f t="shared" si="15"/>
        <v>45229</v>
      </c>
      <c r="G42" s="18">
        <v>2</v>
      </c>
      <c r="H42" s="19">
        <v>0</v>
      </c>
      <c r="I42" s="20">
        <f t="shared" si="16"/>
        <v>1</v>
      </c>
      <c r="J42" s="38"/>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row>
    <row r="43" spans="1:59" s="17" customFormat="1" ht="18" x14ac:dyDescent="0.2">
      <c r="A43" s="16" t="s">
        <v>80</v>
      </c>
      <c r="B43" s="54" t="s">
        <v>74</v>
      </c>
      <c r="C43" s="77"/>
      <c r="D43" s="55"/>
      <c r="E43" s="65">
        <f t="shared" si="17"/>
        <v>45230</v>
      </c>
      <c r="F43" s="62">
        <f t="shared" ref="F43" si="18">IF(ISBLANK(E43)," - ",IF(G43=0,E43,E43+G43-1))</f>
        <v>45231</v>
      </c>
      <c r="G43" s="18">
        <v>2</v>
      </c>
      <c r="H43" s="19">
        <v>0</v>
      </c>
      <c r="I43" s="20">
        <f t="shared" ref="I43" si="19">IF(OR(F43=0,E43=0)," - ",NETWORKDAYS(E43,F43))</f>
        <v>2</v>
      </c>
      <c r="J43" s="38"/>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row>
    <row r="44" spans="1:59" s="17" customFormat="1" ht="18" x14ac:dyDescent="0.2">
      <c r="A44" s="16" t="s">
        <v>81</v>
      </c>
      <c r="B44" s="17" t="s">
        <v>76</v>
      </c>
      <c r="C44" s="77"/>
      <c r="D44" s="55"/>
      <c r="E44" s="65">
        <f>F43</f>
        <v>45231</v>
      </c>
      <c r="F44" s="62">
        <f t="shared" si="15"/>
        <v>45231</v>
      </c>
      <c r="G44" s="18">
        <v>1</v>
      </c>
      <c r="H44" s="19">
        <v>0</v>
      </c>
      <c r="I44" s="20">
        <f t="shared" si="16"/>
        <v>1</v>
      </c>
      <c r="J44" s="38"/>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row>
    <row r="45" spans="1:59" s="17" customFormat="1" ht="17.25" customHeight="1" x14ac:dyDescent="0.2">
      <c r="A45" s="16" t="s">
        <v>82</v>
      </c>
      <c r="B45" s="54" t="s">
        <v>77</v>
      </c>
      <c r="C45" s="78"/>
      <c r="D45" s="55"/>
      <c r="E45" s="65">
        <f t="shared" si="17"/>
        <v>45232</v>
      </c>
      <c r="F45" s="62">
        <f t="shared" si="15"/>
        <v>45232</v>
      </c>
      <c r="G45" s="18">
        <v>1</v>
      </c>
      <c r="H45" s="19">
        <v>0</v>
      </c>
      <c r="I45" s="20">
        <f t="shared" si="16"/>
        <v>1</v>
      </c>
      <c r="J45" s="38"/>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row>
    <row r="46" spans="1:59" s="17" customFormat="1" ht="18" x14ac:dyDescent="0.2">
      <c r="A46"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6" s="54" t="s">
        <v>35</v>
      </c>
      <c r="C46" s="66"/>
      <c r="D46" s="55"/>
      <c r="E46" s="65">
        <f>F45+1</f>
        <v>45233</v>
      </c>
      <c r="F46" s="62">
        <f t="shared" si="10"/>
        <v>45234</v>
      </c>
      <c r="G46" s="18">
        <v>2</v>
      </c>
      <c r="H46" s="19">
        <v>0</v>
      </c>
      <c r="I46" s="20">
        <f t="shared" si="12"/>
        <v>1</v>
      </c>
      <c r="J46" s="38"/>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row>
    <row r="47" spans="1:59" s="17" customFormat="1" ht="18" x14ac:dyDescent="0.2">
      <c r="A47" s="9" t="str">
        <f>IF(ISERROR(VALUE(SUBSTITUTE(prevWBS,".",""))),"1",IF(ISERROR(FIND("`",SUBSTITUTE(prevWBS,".","`",1))),TEXT(VALUE(prevWBS)+1,"#"),TEXT(VALUE(LEFT(prevWBS,FIND("`",SUBSTITUTE(prevWBS,".","`",1))-1))+1,"#")))</f>
        <v>4</v>
      </c>
      <c r="B47" s="10" t="s">
        <v>14</v>
      </c>
      <c r="C47" s="11"/>
      <c r="D47" s="12"/>
      <c r="E47" s="63">
        <f>F46</f>
        <v>45234</v>
      </c>
      <c r="F47" s="63">
        <f t="shared" si="6"/>
        <v>45236</v>
      </c>
      <c r="G47" s="13">
        <v>3</v>
      </c>
      <c r="H47" s="14">
        <v>0</v>
      </c>
      <c r="I47" s="15">
        <v>7</v>
      </c>
      <c r="J47" s="39"/>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row>
    <row r="48" spans="1:59" s="17" customFormat="1" ht="18" x14ac:dyDescent="0.2">
      <c r="A48"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8" s="54" t="s">
        <v>16</v>
      </c>
      <c r="C48" s="76" t="s">
        <v>42</v>
      </c>
      <c r="D48" s="55"/>
      <c r="E48" s="65">
        <f>F46+1</f>
        <v>45235</v>
      </c>
      <c r="F48" s="62">
        <f t="shared" si="6"/>
        <v>45235</v>
      </c>
      <c r="G48" s="18">
        <v>1</v>
      </c>
      <c r="H48" s="19">
        <v>0</v>
      </c>
      <c r="I48" s="20">
        <f t="shared" si="5"/>
        <v>0</v>
      </c>
      <c r="J48" s="38"/>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row>
    <row r="49" spans="1:59" s="11" customFormat="1" ht="18" x14ac:dyDescent="0.2">
      <c r="A49"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9" s="54" t="s">
        <v>17</v>
      </c>
      <c r="C49" s="78"/>
      <c r="D49" s="55"/>
      <c r="E49" s="65">
        <f>E48+1</f>
        <v>45236</v>
      </c>
      <c r="F49" s="62">
        <f t="shared" si="6"/>
        <v>45237</v>
      </c>
      <c r="G49" s="18">
        <v>2</v>
      </c>
      <c r="H49" s="19">
        <v>0</v>
      </c>
      <c r="I49" s="20">
        <f t="shared" si="5"/>
        <v>2</v>
      </c>
      <c r="J49" s="38"/>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row>
    <row r="50" spans="1:59" s="17" customFormat="1" ht="18" x14ac:dyDescent="0.2">
      <c r="A50" s="9" t="str">
        <f>IF(ISERROR(VALUE(SUBSTITUTE(prevWBS,".",""))),"1",IF(ISERROR(FIND("`",SUBSTITUTE(prevWBS,".","`",1))),TEXT(VALUE(prevWBS)+1,"#"),TEXT(VALUE(LEFT(prevWBS,FIND("`",SUBSTITUTE(prevWBS,".","`",1))-1))+1,"#")))</f>
        <v>5</v>
      </c>
      <c r="B50" s="10" t="s">
        <v>15</v>
      </c>
      <c r="C50" s="11"/>
      <c r="D50" s="12"/>
      <c r="E50" s="63">
        <f>F49</f>
        <v>45237</v>
      </c>
      <c r="F50" s="63">
        <f t="shared" si="6"/>
        <v>45239</v>
      </c>
      <c r="G50" s="13">
        <v>3</v>
      </c>
      <c r="H50" s="14">
        <v>0</v>
      </c>
      <c r="I50" s="15">
        <v>3</v>
      </c>
      <c r="J50" s="39"/>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row>
    <row r="51" spans="1:59" s="17" customFormat="1" ht="18" x14ac:dyDescent="0.2">
      <c r="A51"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51" s="54" t="s">
        <v>20</v>
      </c>
      <c r="C51" s="76" t="s">
        <v>42</v>
      </c>
      <c r="D51" s="55"/>
      <c r="E51" s="65">
        <f>F49+1</f>
        <v>45238</v>
      </c>
      <c r="F51" s="62">
        <f t="shared" si="6"/>
        <v>45238</v>
      </c>
      <c r="G51" s="18">
        <v>1</v>
      </c>
      <c r="H51" s="19">
        <v>0</v>
      </c>
      <c r="I51" s="20">
        <f t="shared" si="5"/>
        <v>1</v>
      </c>
      <c r="J51" s="38"/>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row>
    <row r="52" spans="1:59" s="17" customFormat="1" ht="18" x14ac:dyDescent="0.2">
      <c r="A52"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52" s="54" t="s">
        <v>18</v>
      </c>
      <c r="C52" s="77"/>
      <c r="D52" s="55"/>
      <c r="E52" s="65">
        <f>F51+1</f>
        <v>45239</v>
      </c>
      <c r="F52" s="62">
        <f t="shared" si="6"/>
        <v>45239</v>
      </c>
      <c r="G52" s="18">
        <v>1</v>
      </c>
      <c r="H52" s="19">
        <v>0</v>
      </c>
      <c r="I52" s="20">
        <f t="shared" si="5"/>
        <v>1</v>
      </c>
      <c r="J52" s="38"/>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row>
    <row r="53" spans="1:59" s="26" customFormat="1" ht="24" x14ac:dyDescent="0.2">
      <c r="A53" s="1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53" s="54" t="s">
        <v>19</v>
      </c>
      <c r="C53" s="78"/>
      <c r="D53" s="55"/>
      <c r="E53" s="65">
        <f>F52+1</f>
        <v>45240</v>
      </c>
      <c r="F53" s="62">
        <f>IF(ISBLANK(E53)," - ",IF(G53=0,E53,E53+G53-1))</f>
        <v>45240</v>
      </c>
      <c r="G53" s="18">
        <v>1</v>
      </c>
      <c r="H53" s="19">
        <v>0</v>
      </c>
      <c r="I53" s="20">
        <f t="shared" si="5"/>
        <v>1</v>
      </c>
      <c r="J53" s="38"/>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row>
    <row r="54" spans="1:59" s="26" customFormat="1" ht="18" x14ac:dyDescent="0.2">
      <c r="A54" s="16"/>
      <c r="B54" s="21"/>
      <c r="C54" s="21"/>
      <c r="D54" s="22"/>
      <c r="E54" s="41"/>
      <c r="F54" s="41"/>
      <c r="G54" s="23"/>
      <c r="H54" s="24"/>
      <c r="I54" s="25" t="str">
        <f t="shared" si="5"/>
        <v xml:space="preserve"> - </v>
      </c>
      <c r="J54" s="40"/>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row>
    <row r="55" spans="1:59" ht="18" x14ac:dyDescent="0.2">
      <c r="A55" s="16"/>
      <c r="B55" s="21"/>
      <c r="C55" s="21"/>
      <c r="D55" s="22"/>
      <c r="E55" s="65"/>
      <c r="F55" s="62"/>
      <c r="G55" s="18"/>
      <c r="H55" s="24"/>
      <c r="I55" s="25"/>
      <c r="J55" s="40"/>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row>
  </sheetData>
  <sheetProtection formatCells="0" formatColumns="0" formatRows="0" insertRows="0" deleteRows="0"/>
  <mergeCells count="25">
    <mergeCell ref="C51:C53"/>
    <mergeCell ref="C24:C30"/>
    <mergeCell ref="C31:C35"/>
    <mergeCell ref="C36:C45"/>
    <mergeCell ref="C48:C49"/>
    <mergeCell ref="BA4:BG4"/>
    <mergeCell ref="BA5:BG5"/>
    <mergeCell ref="C15:C17"/>
    <mergeCell ref="C9:C13"/>
    <mergeCell ref="C18:C21"/>
    <mergeCell ref="AF4:AL4"/>
    <mergeCell ref="AF5:AL5"/>
    <mergeCell ref="AM5:AS5"/>
    <mergeCell ref="AT4:AZ4"/>
    <mergeCell ref="AT5:AZ5"/>
    <mergeCell ref="AM4:AS4"/>
    <mergeCell ref="K1:AE1"/>
    <mergeCell ref="C5:E5"/>
    <mergeCell ref="R4:X4"/>
    <mergeCell ref="K4:Q4"/>
    <mergeCell ref="C4:E4"/>
    <mergeCell ref="R5:X5"/>
    <mergeCell ref="K5:Q5"/>
    <mergeCell ref="Y4:AE4"/>
    <mergeCell ref="Y5:AE5"/>
  </mergeCells>
  <phoneticPr fontId="3" type="noConversion"/>
  <conditionalFormatting sqref="H8:H17 H47:H55 H19:H20">
    <cfRule type="dataBar" priority="6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G7">
    <cfRule type="expression" dxfId="6" priority="112">
      <formula>K$6=TODAY()</formula>
    </cfRule>
  </conditionalFormatting>
  <conditionalFormatting sqref="L8:BG8 K9:BG55">
    <cfRule type="expression" dxfId="5" priority="115">
      <formula>AND($E8&lt;=K$6,ROUNDDOWN(($F8-$E8+1)*$H8,0)+$E8-1&gt;=K$6)</formula>
    </cfRule>
    <cfRule type="expression" dxfId="4" priority="116">
      <formula>AND(NOT(ISBLANK($E8)),$E8&lt;=K$6,$F8&gt;=K$6)</formula>
    </cfRule>
  </conditionalFormatting>
  <conditionalFormatting sqref="K6:BG7 L8:BG8 K9:BG55">
    <cfRule type="expression" dxfId="3" priority="75">
      <formula>K$6=TODAY()</formula>
    </cfRule>
  </conditionalFormatting>
  <conditionalFormatting sqref="H22">
    <cfRule type="dataBar" priority="20">
      <dataBar>
        <cfvo type="num" val="0"/>
        <cfvo type="num" val="1"/>
        <color theme="0" tint="-0.34998626667073579"/>
      </dataBar>
      <extLst>
        <ext xmlns:x14="http://schemas.microsoft.com/office/spreadsheetml/2009/9/main" uri="{B025F937-C7B1-47D3-B67F-A62EFF666E3E}">
          <x14:id>{261A84D8-9962-4B70-9AFA-0D34666E0FA4}</x14:id>
        </ext>
      </extLst>
    </cfRule>
  </conditionalFormatting>
  <conditionalFormatting sqref="H46">
    <cfRule type="dataBar" priority="16">
      <dataBar>
        <cfvo type="num" val="0"/>
        <cfvo type="num" val="1"/>
        <color theme="0" tint="-0.34998626667073579"/>
      </dataBar>
      <extLst>
        <ext xmlns:x14="http://schemas.microsoft.com/office/spreadsheetml/2009/9/main" uri="{B025F937-C7B1-47D3-B67F-A62EFF666E3E}">
          <x14:id>{F76D9BD9-6AA2-4AA1-8FD4-D47D18A9A019}</x14:id>
        </ext>
      </extLst>
    </cfRule>
  </conditionalFormatting>
  <conditionalFormatting sqref="H18">
    <cfRule type="dataBar" priority="12">
      <dataBar>
        <cfvo type="num" val="0"/>
        <cfvo type="num" val="1"/>
        <color theme="0" tint="-0.34998626667073579"/>
      </dataBar>
      <extLst>
        <ext xmlns:x14="http://schemas.microsoft.com/office/spreadsheetml/2009/9/main" uri="{B025F937-C7B1-47D3-B67F-A62EFF666E3E}">
          <x14:id>{CB742BD7-2959-42DC-83C5-CE4ACBB69E0C}</x14:id>
        </ext>
      </extLst>
    </cfRule>
  </conditionalFormatting>
  <conditionalFormatting sqref="H21">
    <cfRule type="dataBar" priority="8">
      <dataBar>
        <cfvo type="num" val="0"/>
        <cfvo type="num" val="1"/>
        <color theme="0" tint="-0.34998626667073579"/>
      </dataBar>
      <extLst>
        <ext xmlns:x14="http://schemas.microsoft.com/office/spreadsheetml/2009/9/main" uri="{B025F937-C7B1-47D3-B67F-A62EFF666E3E}">
          <x14:id>{2C7E6016-CF97-453D-B475-7CEB33D5D11A}</x14:id>
        </ext>
      </extLst>
    </cfRule>
  </conditionalFormatting>
  <conditionalFormatting sqref="H23:H45">
    <cfRule type="dataBar" priority="4">
      <dataBar>
        <cfvo type="num" val="0"/>
        <cfvo type="num" val="1"/>
        <color theme="0" tint="-0.34998626667073579"/>
      </dataBar>
      <extLst>
        <ext xmlns:x14="http://schemas.microsoft.com/office/spreadsheetml/2009/9/main" uri="{B025F937-C7B1-47D3-B67F-A62EFF666E3E}">
          <x14:id>{E29F0622-30FA-4F97-98A6-5C9432FF788D}</x14:id>
        </ext>
      </extLst>
    </cfRule>
  </conditionalFormatting>
  <conditionalFormatting sqref="K8">
    <cfRule type="expression" dxfId="2" priority="2">
      <formula>AND($E8&lt;=K$6,ROUNDDOWN(($F8-$E8+1)*$H8,0)+$E8-1&gt;=K$6)</formula>
    </cfRule>
    <cfRule type="expression" dxfId="1" priority="3">
      <formula>AND(NOT(ISBLANK($E8)),$E8&lt;=K$6,$F8&gt;=K$6)</formula>
    </cfRule>
  </conditionalFormatting>
  <conditionalFormatting sqref="K8">
    <cfRule type="expression" dxfId="0" priority="1">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54:B55 E54:H54 H48:H49 H53 H51" unlockedFormula="1"/>
    <ignoredError sqref="A50 A47 A1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H8:H17 H47:H55 H19:H20</xm:sqref>
        </x14:conditionalFormatting>
        <x14:conditionalFormatting xmlns:xm="http://schemas.microsoft.com/office/excel/2006/main">
          <x14:cfRule type="dataBar" id="{261A84D8-9962-4B70-9AFA-0D34666E0FA4}">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F76D9BD9-6AA2-4AA1-8FD4-D47D18A9A019}">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CB742BD7-2959-42DC-83C5-CE4ACBB69E0C}">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2C7E6016-CF97-453D-B475-7CEB33D5D11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29F0622-30FA-4F97-98A6-5C9432FF788D}">
            <x14:dataBar minLength="0" maxLength="100" gradient="0">
              <x14:cfvo type="num">
                <xm:f>0</xm:f>
              </x14:cfvo>
              <x14:cfvo type="num">
                <xm:f>1</xm:f>
              </x14:cfvo>
              <x14:negativeFillColor rgb="FFFF0000"/>
              <x14:axisColor rgb="FF000000"/>
            </x14:dataBar>
          </x14:cfRule>
          <xm:sqref>H23:H45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Plan</vt:lpstr>
      <vt:lpstr>'Project Plan'!prevWBS</vt:lpstr>
      <vt:lpstr>'Project Plan'!Print_Area</vt:lpstr>
      <vt:lpstr>'Project Plan'!Print_Titles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MSI</cp:lastModifiedBy>
  <cp:lastPrinted>2018-02-12T20:25:38Z</cp:lastPrinted>
  <dcterms:created xsi:type="dcterms:W3CDTF">2010-06-09T16:05:03Z</dcterms:created>
  <dcterms:modified xsi:type="dcterms:W3CDTF">2023-10-11T02:33:11Z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