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hena/Desktop/ML/handson-ml/mech510_cfd/Project_Final/code/"/>
    </mc:Choice>
  </mc:AlternateContent>
  <xr:revisionPtr revIDLastSave="0" documentId="13_ncr:1_{28569BFE-A032-5548-8FBF-3BA860A989F6}" xr6:coauthVersionLast="45" xr6:coauthVersionMax="45" xr10:uidLastSave="{00000000-0000-0000-0000-000000000000}"/>
  <bookViews>
    <workbookView xWindow="1020" yWindow="460" windowWidth="30980" windowHeight="17540" activeTab="1" xr2:uid="{EBBEAF78-3910-654C-BF91-E7791522FE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2" l="1"/>
  <c r="I37" i="2" s="1"/>
  <c r="H33" i="2"/>
  <c r="I33" i="2" s="1"/>
  <c r="H29" i="2"/>
  <c r="I29" i="2" s="1"/>
  <c r="L22" i="2"/>
  <c r="M22" i="2" s="1"/>
  <c r="L21" i="2"/>
  <c r="M21" i="2" s="1"/>
  <c r="L20" i="2"/>
  <c r="M20" i="2" s="1"/>
  <c r="L19" i="2"/>
  <c r="M19" i="2" s="1"/>
  <c r="L15" i="2"/>
  <c r="M15" i="2" s="1"/>
  <c r="L14" i="2"/>
  <c r="M14" i="2" s="1"/>
  <c r="L13" i="2"/>
  <c r="M13" i="2" s="1"/>
  <c r="L12" i="2"/>
  <c r="M12" i="2" s="1"/>
  <c r="L8" i="2"/>
  <c r="M8" i="2" s="1"/>
  <c r="L7" i="2"/>
  <c r="M7" i="2" s="1"/>
  <c r="L6" i="2"/>
  <c r="L5" i="2"/>
  <c r="M5" i="2" s="1"/>
  <c r="C37" i="2"/>
  <c r="D37" i="2" s="1"/>
  <c r="C33" i="2"/>
  <c r="D33" i="2" s="1"/>
  <c r="C29" i="2"/>
  <c r="D29" i="2" s="1"/>
  <c r="C22" i="2"/>
  <c r="D22" i="2" s="1"/>
  <c r="C21" i="2"/>
  <c r="D21" i="2" s="1"/>
  <c r="C20" i="2"/>
  <c r="D20" i="2" s="1"/>
  <c r="C19" i="2"/>
  <c r="D19" i="2" s="1"/>
  <c r="C15" i="2"/>
  <c r="D15" i="2" s="1"/>
  <c r="C14" i="2"/>
  <c r="D14" i="2" s="1"/>
  <c r="C13" i="2"/>
  <c r="D13" i="2" s="1"/>
  <c r="C12" i="2"/>
  <c r="D12" i="2" s="1"/>
  <c r="C8" i="2"/>
  <c r="D8" i="2" s="1"/>
  <c r="C7" i="2"/>
  <c r="D7" i="2" s="1"/>
  <c r="C6" i="2"/>
  <c r="D6" i="2" s="1"/>
  <c r="C5" i="2"/>
  <c r="D5" i="2" s="1"/>
  <c r="N14" i="2" l="1"/>
  <c r="O14" i="2" s="1"/>
  <c r="P14" i="2" s="1"/>
  <c r="N7" i="2"/>
  <c r="O7" i="2" s="1"/>
  <c r="P7" i="2" s="1"/>
  <c r="M6" i="2"/>
  <c r="N6" i="2"/>
  <c r="O6" i="2" s="1"/>
  <c r="P6" i="2" s="1"/>
  <c r="N8" i="2"/>
  <c r="O8" i="2" s="1"/>
  <c r="P8" i="2" s="1"/>
  <c r="N13" i="2"/>
  <c r="O13" i="2" s="1"/>
  <c r="P13" i="2" s="1"/>
  <c r="N15" i="2"/>
  <c r="O15" i="2" s="1"/>
  <c r="P15" i="2" s="1"/>
  <c r="N20" i="2"/>
  <c r="O20" i="2" s="1"/>
  <c r="P20" i="2" s="1"/>
  <c r="N22" i="2"/>
  <c r="O22" i="2" s="1"/>
  <c r="P22" i="2" s="1"/>
  <c r="N21" i="2"/>
  <c r="O21" i="2" s="1"/>
  <c r="P21" i="2" s="1"/>
  <c r="E20" i="2"/>
  <c r="F20" i="2" s="1"/>
  <c r="G20" i="2" s="1"/>
  <c r="E22" i="2"/>
  <c r="F22" i="2" s="1"/>
  <c r="G22" i="2" s="1"/>
  <c r="E21" i="2"/>
  <c r="F21" i="2" s="1"/>
  <c r="G21" i="2" s="1"/>
  <c r="E13" i="2"/>
  <c r="F13" i="2" s="1"/>
  <c r="G13" i="2" s="1"/>
  <c r="E15" i="2"/>
  <c r="F15" i="2" s="1"/>
  <c r="G15" i="2" s="1"/>
  <c r="E14" i="2"/>
  <c r="F14" i="2" s="1"/>
  <c r="G14" i="2" s="1"/>
  <c r="E6" i="2"/>
  <c r="F6" i="2" s="1"/>
  <c r="G6" i="2" s="1"/>
  <c r="E8" i="2"/>
  <c r="F8" i="2" s="1"/>
  <c r="G8" i="2" s="1"/>
  <c r="E7" i="2"/>
  <c r="F7" i="2" s="1"/>
  <c r="G7" i="2" s="1"/>
  <c r="I16" i="1"/>
  <c r="I17" i="1"/>
  <c r="I15" i="1"/>
  <c r="I24" i="1"/>
  <c r="I25" i="1"/>
  <c r="I23" i="1"/>
  <c r="Q14" i="2" l="1"/>
  <c r="Q7" i="2"/>
  <c r="Q22" i="2"/>
  <c r="H15" i="2"/>
  <c r="Q21" i="2"/>
  <c r="H6" i="2"/>
  <c r="Q20" i="2"/>
  <c r="Q6" i="2"/>
  <c r="H20" i="2"/>
  <c r="Q15" i="2"/>
  <c r="Q8" i="2"/>
  <c r="Q13" i="2"/>
  <c r="H22" i="2"/>
  <c r="H21" i="2"/>
  <c r="H14" i="2"/>
  <c r="H13" i="2"/>
  <c r="H8" i="2"/>
  <c r="H7" i="2"/>
  <c r="D25" i="1"/>
  <c r="E25" i="1" s="1"/>
  <c r="D24" i="1"/>
  <c r="E24" i="1" s="1"/>
  <c r="D23" i="1"/>
  <c r="E23" i="1" s="1"/>
  <c r="D22" i="1"/>
  <c r="E22" i="1" s="1"/>
  <c r="E15" i="1"/>
  <c r="E17" i="1"/>
  <c r="D15" i="1"/>
  <c r="F16" i="1" s="1"/>
  <c r="G16" i="1" s="1"/>
  <c r="H16" i="1" s="1"/>
  <c r="D16" i="1"/>
  <c r="E16" i="1" s="1"/>
  <c r="D17" i="1"/>
  <c r="F23" i="1" l="1"/>
  <c r="G23" i="1" s="1"/>
  <c r="H23" i="1" s="1"/>
  <c r="F25" i="1"/>
  <c r="G25" i="1" s="1"/>
  <c r="H25" i="1" s="1"/>
  <c r="F24" i="1"/>
  <c r="G24" i="1" s="1"/>
  <c r="H24" i="1" s="1"/>
  <c r="F17" i="1"/>
  <c r="G17" i="1" s="1"/>
  <c r="H17" i="1" s="1"/>
  <c r="G8" i="1"/>
  <c r="J8" i="1"/>
  <c r="K8" i="1" s="1"/>
  <c r="J7" i="1"/>
  <c r="K7" i="1" s="1"/>
  <c r="J6" i="1"/>
  <c r="K6" i="1" s="1"/>
  <c r="H8" i="1"/>
  <c r="G7" i="1"/>
  <c r="H7" i="1" s="1"/>
  <c r="G6" i="1"/>
  <c r="H6" i="1" s="1"/>
  <c r="D14" i="1" l="1"/>
  <c r="E14" i="1" s="1"/>
  <c r="F15" i="1" l="1"/>
  <c r="G15" i="1" s="1"/>
  <c r="H15" i="1" s="1"/>
  <c r="D8" i="1" l="1"/>
  <c r="E8" i="1" s="1"/>
  <c r="D7" i="1" l="1"/>
  <c r="E7" i="1" s="1"/>
  <c r="D6" i="1"/>
  <c r="E6" i="1" s="1"/>
</calcChain>
</file>

<file path=xl/sharedStrings.xml><?xml version="1.0" encoding="utf-8"?>
<sst xmlns="http://schemas.openxmlformats.org/spreadsheetml/2006/main" count="175" uniqueCount="35">
  <si>
    <t>Order</t>
  </si>
  <si>
    <t>Ratio</t>
  </si>
  <si>
    <t>L2 Error</t>
  </si>
  <si>
    <t>Mesh</t>
  </si>
  <si>
    <t>Difference</t>
  </si>
  <si>
    <t>Extrap Value</t>
  </si>
  <si>
    <t>GCI</t>
  </si>
  <si>
    <t>Apprx Rel Err</t>
  </si>
  <si>
    <t>Extrap Rel Err</t>
  </si>
  <si>
    <t>10*10</t>
  </si>
  <si>
    <t>20*20</t>
  </si>
  <si>
    <t>40*40</t>
  </si>
  <si>
    <t>80*80</t>
  </si>
  <si>
    <t>1st Component</t>
  </si>
  <si>
    <t>2nd Component</t>
  </si>
  <si>
    <t>3rd Component</t>
  </si>
  <si>
    <t>1.1. Flux Integral, setting u0=v0=P0=beta=1, Re=10</t>
  </si>
  <si>
    <t>160*160</t>
  </si>
  <si>
    <t>min(u)</t>
  </si>
  <si>
    <t>3.2.3 Grid convergence, u along x=1/2</t>
  </si>
  <si>
    <t>Cell data</t>
  </si>
  <si>
    <t>Interpolated data (presented)</t>
  </si>
  <si>
    <t>x_loc</t>
  </si>
  <si>
    <t>y_loc</t>
  </si>
  <si>
    <t>Top Vortex</t>
  </si>
  <si>
    <t>vorticity</t>
  </si>
  <si>
    <t>Bottom Vortex</t>
  </si>
  <si>
    <t>Left Corner Vortex</t>
  </si>
  <si>
    <t>Right Corner Vortex</t>
  </si>
  <si>
    <t>20*50</t>
  </si>
  <si>
    <t>40*100</t>
  </si>
  <si>
    <t>80*200</t>
  </si>
  <si>
    <t>160*400</t>
  </si>
  <si>
    <t>320*800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</si>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</sst>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E+00"/>
    <numFmt numFmtId="165" formatCode="0.000000000"/>
    <numFmt numFmtId="166" formatCode="0.00000%"/>
    <numFmt numFmtId="167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3" fontId="0" fillId="0" borderId="0" xfId="0" applyNumberFormat="1"/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167" fontId="0" fillId="0" borderId="0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166" fontId="0" fillId="0" borderId="0" xfId="0" applyNumberFormat="1" applyBorder="1"/>
    <xf numFmtId="167" fontId="0" fillId="0" borderId="2" xfId="0" applyNumberFormat="1" applyBorder="1"/>
    <xf numFmtId="2" fontId="0" fillId="0" borderId="2" xfId="0" applyNumberFormat="1" applyBorder="1"/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7" fontId="0" fillId="0" borderId="10" xfId="0" applyNumberFormat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/>
    <xf numFmtId="164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353A-6EBD-AD4F-8099-DE875D26DEFC}">
  <dimension ref="B1:K32"/>
  <sheetViews>
    <sheetView zoomScale="110" zoomScaleNormal="110" workbookViewId="0">
      <selection activeCell="B20" sqref="B20:I25"/>
    </sheetView>
  </sheetViews>
  <sheetFormatPr baseColWidth="10" defaultRowHeight="16" x14ac:dyDescent="0.2"/>
  <cols>
    <col min="1" max="1" width="6.6640625" customWidth="1"/>
    <col min="3" max="3" width="10.33203125" style="9" customWidth="1"/>
    <col min="4" max="4" width="11.5" style="1" customWidth="1"/>
    <col min="5" max="5" width="11.6640625" style="1" customWidth="1"/>
    <col min="6" max="6" width="7.6640625" customWidth="1"/>
    <col min="7" max="7" width="10.5" customWidth="1"/>
    <col min="8" max="8" width="12.33203125" customWidth="1"/>
    <col min="9" max="9" width="12" customWidth="1"/>
    <col min="10" max="10" width="7.33203125" customWidth="1"/>
    <col min="11" max="11" width="6.83203125" customWidth="1"/>
  </cols>
  <sheetData>
    <row r="1" spans="2:11" x14ac:dyDescent="0.2">
      <c r="B1" s="5" t="s">
        <v>16</v>
      </c>
      <c r="C1" s="6"/>
      <c r="D1" s="2"/>
      <c r="E1" s="2"/>
    </row>
    <row r="2" spans="2:11" x14ac:dyDescent="0.2">
      <c r="B2" s="5"/>
      <c r="C2" s="6"/>
      <c r="D2" s="2"/>
      <c r="E2" s="2"/>
    </row>
    <row r="3" spans="2:11" x14ac:dyDescent="0.2">
      <c r="B3" s="51" t="s">
        <v>3</v>
      </c>
      <c r="C3" s="45" t="s">
        <v>13</v>
      </c>
      <c r="D3" s="46"/>
      <c r="E3" s="47"/>
      <c r="F3" s="48" t="s">
        <v>14</v>
      </c>
      <c r="G3" s="49"/>
      <c r="H3" s="50"/>
      <c r="I3" s="49" t="s">
        <v>15</v>
      </c>
      <c r="J3" s="49"/>
      <c r="K3" s="49"/>
    </row>
    <row r="4" spans="2:11" x14ac:dyDescent="0.2">
      <c r="B4" s="52"/>
      <c r="C4" s="30" t="s">
        <v>2</v>
      </c>
      <c r="D4" s="3" t="s">
        <v>1</v>
      </c>
      <c r="E4" s="31" t="s">
        <v>0</v>
      </c>
      <c r="F4" s="30" t="s">
        <v>2</v>
      </c>
      <c r="G4" s="3" t="s">
        <v>1</v>
      </c>
      <c r="H4" s="31" t="s">
        <v>0</v>
      </c>
      <c r="I4" s="7" t="s">
        <v>2</v>
      </c>
      <c r="J4" s="3" t="s">
        <v>1</v>
      </c>
      <c r="K4" s="3" t="s">
        <v>0</v>
      </c>
    </row>
    <row r="5" spans="2:11" x14ac:dyDescent="0.2">
      <c r="B5" s="14" t="s">
        <v>9</v>
      </c>
      <c r="C5" s="32">
        <v>4.7946882000000003E-2</v>
      </c>
      <c r="D5" s="12"/>
      <c r="E5" s="33"/>
      <c r="F5" s="32">
        <v>0.19505755</v>
      </c>
      <c r="G5" s="12"/>
      <c r="H5" s="33"/>
      <c r="I5" s="6">
        <v>0.19505755</v>
      </c>
      <c r="J5" s="2"/>
      <c r="K5" s="2"/>
    </row>
    <row r="6" spans="2:11" x14ac:dyDescent="0.2">
      <c r="B6" s="14" t="s">
        <v>10</v>
      </c>
      <c r="C6" s="32">
        <v>1.1983387999999999E-2</v>
      </c>
      <c r="D6" s="12">
        <f>C5/C6</f>
        <v>4.0011123732286737</v>
      </c>
      <c r="E6" s="33">
        <f>LOG(D6,2)</f>
        <v>2.0004011480594461</v>
      </c>
      <c r="F6" s="32">
        <v>5.0025855000000001E-2</v>
      </c>
      <c r="G6" s="12">
        <f>F5/F6</f>
        <v>3.8991347574169395</v>
      </c>
      <c r="H6" s="33">
        <f>LOG(G6,2)</f>
        <v>1.9631540163661074</v>
      </c>
      <c r="I6" s="6">
        <v>5.0025855000000001E-2</v>
      </c>
      <c r="J6" s="2">
        <f>I5/I6</f>
        <v>3.8991347574169395</v>
      </c>
      <c r="K6" s="2">
        <f>LOG(J6,2)</f>
        <v>1.9631540163661074</v>
      </c>
    </row>
    <row r="7" spans="2:11" x14ac:dyDescent="0.2">
      <c r="B7" s="14" t="s">
        <v>11</v>
      </c>
      <c r="C7" s="32">
        <v>2.9956977000000001E-3</v>
      </c>
      <c r="D7" s="12">
        <f>C6/C7</f>
        <v>4.0001993525581696</v>
      </c>
      <c r="E7" s="33">
        <f>LOG(D7,2)</f>
        <v>2.0000718994451123</v>
      </c>
      <c r="F7" s="32">
        <v>1.2585865999999999E-2</v>
      </c>
      <c r="G7" s="12">
        <f>F6/F7</f>
        <v>3.9747646288304677</v>
      </c>
      <c r="H7" s="33">
        <f>LOG(G7,2)</f>
        <v>1.9908694317497297</v>
      </c>
      <c r="I7" s="11">
        <v>1.2585865999999999E-2</v>
      </c>
      <c r="J7" s="12">
        <f>I6/I7</f>
        <v>3.9747646288304677</v>
      </c>
      <c r="K7" s="12">
        <f>LOG(J7,2)</f>
        <v>1.9908694317497297</v>
      </c>
    </row>
    <row r="8" spans="2:11" x14ac:dyDescent="0.2">
      <c r="B8" s="15" t="s">
        <v>12</v>
      </c>
      <c r="C8" s="34">
        <v>7.4891598000000005E-4</v>
      </c>
      <c r="D8" s="4">
        <f>C7/C8</f>
        <v>4.0000451051932417</v>
      </c>
      <c r="E8" s="35">
        <f>LOG(D8,2)</f>
        <v>2.0000162681679301</v>
      </c>
      <c r="F8" s="34">
        <v>3.1514396E-3</v>
      </c>
      <c r="G8" s="4">
        <f>F7/F8</f>
        <v>3.9936878371395723</v>
      </c>
      <c r="H8" s="35">
        <f>LOG(G8,2)</f>
        <v>1.9977215702853783</v>
      </c>
      <c r="I8" s="8">
        <v>3.1514396E-3</v>
      </c>
      <c r="J8" s="4">
        <f>I7/I8</f>
        <v>3.9936878371395723</v>
      </c>
      <c r="K8" s="4">
        <f>LOG(J8,2)</f>
        <v>1.9977215702853783</v>
      </c>
    </row>
    <row r="10" spans="2:11" x14ac:dyDescent="0.2">
      <c r="B10" s="28" t="s">
        <v>19</v>
      </c>
    </row>
    <row r="11" spans="2:11" x14ac:dyDescent="0.2">
      <c r="B11" s="42" t="s">
        <v>20</v>
      </c>
    </row>
    <row r="12" spans="2:11" x14ac:dyDescent="0.2">
      <c r="B12" s="16" t="s">
        <v>3</v>
      </c>
      <c r="C12" s="25" t="s">
        <v>18</v>
      </c>
      <c r="D12" s="25" t="s">
        <v>4</v>
      </c>
      <c r="E12" s="25" t="s">
        <v>7</v>
      </c>
      <c r="F12" s="25" t="s">
        <v>0</v>
      </c>
      <c r="G12" s="25" t="s">
        <v>5</v>
      </c>
      <c r="H12" s="25" t="s">
        <v>8</v>
      </c>
      <c r="I12" s="25" t="s">
        <v>6</v>
      </c>
    </row>
    <row r="13" spans="2:11" x14ac:dyDescent="0.2">
      <c r="B13" s="14" t="s">
        <v>9</v>
      </c>
      <c r="C13" s="18">
        <v>-0.17296700000000001</v>
      </c>
      <c r="D13" s="18"/>
      <c r="E13" s="18"/>
      <c r="F13" s="18"/>
      <c r="G13" s="18"/>
      <c r="H13" s="19"/>
      <c r="I13" s="19"/>
    </row>
    <row r="14" spans="2:11" x14ac:dyDescent="0.2">
      <c r="B14" s="14" t="s">
        <v>10</v>
      </c>
      <c r="C14" s="18">
        <v>-0.198794</v>
      </c>
      <c r="D14" s="18">
        <f>ABS(C14-C13)</f>
        <v>2.5826999999999989E-2</v>
      </c>
      <c r="E14" s="18">
        <f>D14/C14</f>
        <v>-0.1299184080002414</v>
      </c>
      <c r="F14" s="18"/>
      <c r="G14" s="18"/>
      <c r="H14" s="19"/>
      <c r="I14" s="19"/>
    </row>
    <row r="15" spans="2:11" x14ac:dyDescent="0.2">
      <c r="B15" s="14" t="s">
        <v>11</v>
      </c>
      <c r="C15" s="18">
        <v>-0.20995</v>
      </c>
      <c r="D15" s="18">
        <f t="shared" ref="D15:D17" si="0">ABS(C15-C14)</f>
        <v>1.1155999999999999E-2</v>
      </c>
      <c r="E15" s="18">
        <f t="shared" ref="E15:E17" si="1">D15/C15</f>
        <v>-5.3136461062157657E-2</v>
      </c>
      <c r="F15" s="20">
        <f>LN(D14/D15)/LN(2)</f>
        <v>1.2110602338460887</v>
      </c>
      <c r="G15" s="18">
        <f>(2^F15*C15-C14)/(2^F15-1)</f>
        <v>-0.21843315288664711</v>
      </c>
      <c r="H15" s="21">
        <f>ABS((G15-C15)/G15)</f>
        <v>3.8836379801052118E-2</v>
      </c>
      <c r="I15" s="21">
        <f>ABS(1.25*E15/(2^F15-1))</f>
        <v>5.0506983130787879E-2</v>
      </c>
    </row>
    <row r="16" spans="2:11" x14ac:dyDescent="0.2">
      <c r="B16" s="14" t="s">
        <v>12</v>
      </c>
      <c r="C16" s="18">
        <v>-0.213028</v>
      </c>
      <c r="D16" s="18">
        <f t="shared" si="0"/>
        <v>3.0779999999999974E-3</v>
      </c>
      <c r="E16" s="18">
        <f t="shared" si="1"/>
        <v>-1.4448804851944334E-2</v>
      </c>
      <c r="F16" s="20">
        <f t="shared" ref="F16:F17" si="2">LN(D15/D16)/LN(2)</f>
        <v>1.8577547027001031</v>
      </c>
      <c r="G16" s="18">
        <f t="shared" ref="G16:G17" si="3">(2^F16*C16-C15)/(2^F16-1)</f>
        <v>-0.21420082545184449</v>
      </c>
      <c r="H16" s="21">
        <f t="shared" ref="H16:H17" si="4">ABS((G16-C16)/G16)</f>
        <v>5.4753544920776373E-3</v>
      </c>
      <c r="I16" s="21">
        <f t="shared" ref="I16:I17" si="5">ABS(1.25*E16/(2^F16-1))</f>
        <v>6.8818738137974437E-3</v>
      </c>
    </row>
    <row r="17" spans="2:11" x14ac:dyDescent="0.2">
      <c r="B17" s="26" t="s">
        <v>17</v>
      </c>
      <c r="C17" s="36">
        <v>-0.21379200000000001</v>
      </c>
      <c r="D17" s="22">
        <f t="shared" si="0"/>
        <v>7.6400000000001467E-4</v>
      </c>
      <c r="E17" s="22">
        <f t="shared" si="1"/>
        <v>-3.5735668313127463E-3</v>
      </c>
      <c r="F17" s="23">
        <f t="shared" si="2"/>
        <v>2.0103486882924329</v>
      </c>
      <c r="G17" s="22">
        <f t="shared" si="3"/>
        <v>-0.2140442454624028</v>
      </c>
      <c r="H17" s="24">
        <f t="shared" si="4"/>
        <v>1.17847345934419E-3</v>
      </c>
      <c r="I17" s="24">
        <f t="shared" si="5"/>
        <v>1.4748298720413844E-3</v>
      </c>
    </row>
    <row r="19" spans="2:11" x14ac:dyDescent="0.2">
      <c r="B19" s="43" t="s">
        <v>21</v>
      </c>
      <c r="C19" s="10"/>
      <c r="D19" s="10"/>
      <c r="E19" s="10"/>
      <c r="F19" s="10"/>
      <c r="G19" s="10"/>
      <c r="H19" s="10"/>
      <c r="I19" s="10"/>
      <c r="J19" s="17"/>
    </row>
    <row r="20" spans="2:11" x14ac:dyDescent="0.2">
      <c r="B20" s="38" t="s">
        <v>3</v>
      </c>
      <c r="C20" s="37" t="s">
        <v>18</v>
      </c>
      <c r="D20" s="37" t="s">
        <v>4</v>
      </c>
      <c r="E20" s="37" t="s">
        <v>7</v>
      </c>
      <c r="F20" s="37" t="s">
        <v>0</v>
      </c>
      <c r="G20" s="37" t="s">
        <v>5</v>
      </c>
      <c r="H20" s="37" t="s">
        <v>8</v>
      </c>
      <c r="I20" s="37" t="s">
        <v>6</v>
      </c>
      <c r="J20" s="17"/>
    </row>
    <row r="21" spans="2:11" x14ac:dyDescent="0.2">
      <c r="B21" s="14" t="s">
        <v>9</v>
      </c>
      <c r="C21" s="18">
        <v>-0.172969587221878</v>
      </c>
      <c r="D21" s="18"/>
      <c r="E21" s="18"/>
      <c r="F21" s="18"/>
      <c r="G21" s="18"/>
      <c r="H21" s="19"/>
      <c r="I21" s="19"/>
      <c r="J21" s="17"/>
    </row>
    <row r="22" spans="2:11" x14ac:dyDescent="0.2">
      <c r="B22" s="14" t="s">
        <v>10</v>
      </c>
      <c r="C22" s="18">
        <v>-0.19922964086433201</v>
      </c>
      <c r="D22" s="18">
        <f>ABS(C22-C21)</f>
        <v>2.6260053642454012E-2</v>
      </c>
      <c r="E22" s="18">
        <f>D22/C22</f>
        <v>-0.1318079655644018</v>
      </c>
      <c r="F22" s="18"/>
      <c r="G22" s="18"/>
      <c r="H22" s="19"/>
      <c r="I22" s="19"/>
      <c r="J22" s="17"/>
    </row>
    <row r="23" spans="2:11" x14ac:dyDescent="0.2">
      <c r="B23" s="14" t="s">
        <v>11</v>
      </c>
      <c r="C23" s="18">
        <v>-0.20999414405144701</v>
      </c>
      <c r="D23" s="18">
        <f t="shared" ref="D23:D25" si="6">ABS(C23-C22)</f>
        <v>1.0764503187114999E-2</v>
      </c>
      <c r="E23" s="18">
        <f t="shared" ref="E23:E25" si="7">D23/C23</f>
        <v>-5.1260968422423128E-2</v>
      </c>
      <c r="F23" s="20">
        <f>LN(D22/D23)/LN(2)</f>
        <v>1.2865881267819002</v>
      </c>
      <c r="G23" s="18">
        <f>(2^F23*C23-C22)/(2^F23-1)</f>
        <v>-0.2174720667750947</v>
      </c>
      <c r="H23" s="21">
        <f>ABS((G23-C23)/G23)</f>
        <v>3.4385670005983873E-2</v>
      </c>
      <c r="I23" s="21">
        <f>ABS(1.25*E23/(2^F23-1))</f>
        <v>4.4512686040757282E-2</v>
      </c>
      <c r="J23" s="17"/>
    </row>
    <row r="24" spans="2:11" x14ac:dyDescent="0.2">
      <c r="B24" s="14" t="s">
        <v>12</v>
      </c>
      <c r="C24" s="18">
        <v>-0.21303685387768001</v>
      </c>
      <c r="D24" s="18">
        <f t="shared" si="6"/>
        <v>3.0427098262330032E-3</v>
      </c>
      <c r="E24" s="18">
        <f t="shared" si="7"/>
        <v>-1.4282551449900987E-2</v>
      </c>
      <c r="F24" s="20">
        <f t="shared" ref="F24:F25" si="8">LN(D23/D24)/LN(2)</f>
        <v>1.822853076313347</v>
      </c>
      <c r="G24" s="18">
        <f t="shared" ref="G24:G25" si="9">(2^F24*C24-C23)/(2^F24-1)</f>
        <v>-0.21423580892011299</v>
      </c>
      <c r="H24" s="21">
        <f t="shared" ref="H24:H25" si="10">ABS((G24-C24)/G24)</f>
        <v>5.5964268927612242E-3</v>
      </c>
      <c r="I24" s="21">
        <f t="shared" ref="I24:I25" si="11">ABS(1.25*E24/(2^F24-1))</f>
        <v>7.0349039415580072E-3</v>
      </c>
      <c r="J24" s="17"/>
    </row>
    <row r="25" spans="2:11" x14ac:dyDescent="0.2">
      <c r="B25" s="29" t="s">
        <v>17</v>
      </c>
      <c r="C25" s="36">
        <v>-0.213796240023475</v>
      </c>
      <c r="D25" s="22">
        <f t="shared" si="6"/>
        <v>7.5938614579498798E-4</v>
      </c>
      <c r="E25" s="22">
        <f t="shared" si="7"/>
        <v>-3.551915345712379E-3</v>
      </c>
      <c r="F25" s="23">
        <f t="shared" si="8"/>
        <v>2.002451171226876</v>
      </c>
      <c r="G25" s="22">
        <f t="shared" si="9"/>
        <v>-0.21404879612113467</v>
      </c>
      <c r="H25" s="24">
        <f t="shared" si="10"/>
        <v>1.1798996408124915E-3</v>
      </c>
      <c r="I25" s="24">
        <f t="shared" si="11"/>
        <v>1.4766168106601792E-3</v>
      </c>
      <c r="J25" s="17"/>
    </row>
    <row r="26" spans="2:11" x14ac:dyDescent="0.2">
      <c r="B26" s="17"/>
      <c r="C26" s="27"/>
      <c r="D26" s="20"/>
      <c r="E26" s="20"/>
      <c r="F26" s="17"/>
      <c r="G26" s="17"/>
      <c r="H26" s="17"/>
      <c r="I26" s="17"/>
      <c r="J26" s="17"/>
    </row>
    <row r="27" spans="2:11" x14ac:dyDescent="0.2">
      <c r="K27" s="13"/>
    </row>
    <row r="31" spans="2:11" x14ac:dyDescent="0.2">
      <c r="K31" s="13"/>
    </row>
    <row r="32" spans="2:11" x14ac:dyDescent="0.2">
      <c r="K32" s="13"/>
    </row>
  </sheetData>
  <mergeCells count="4">
    <mergeCell ref="C3:E3"/>
    <mergeCell ref="F3:H3"/>
    <mergeCell ref="I3:K3"/>
    <mergeCell ref="B3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EA08-DCD9-0448-B9A1-197CFC101287}">
  <dimension ref="A1:Q37"/>
  <sheetViews>
    <sheetView tabSelected="1" topLeftCell="A5" workbookViewId="0">
      <selection activeCell="D29" sqref="D29"/>
    </sheetView>
  </sheetViews>
  <sheetFormatPr baseColWidth="10" defaultRowHeight="16" x14ac:dyDescent="0.2"/>
  <cols>
    <col min="4" max="4" width="11.1640625" customWidth="1"/>
    <col min="5" max="5" width="8" customWidth="1"/>
    <col min="7" max="7" width="11.6640625" customWidth="1"/>
    <col min="14" max="14" width="8.33203125" customWidth="1"/>
    <col min="16" max="16" width="12.33203125" customWidth="1"/>
  </cols>
  <sheetData>
    <row r="1" spans="1:17" x14ac:dyDescent="0.2">
      <c r="A1" s="44" t="s">
        <v>24</v>
      </c>
      <c r="J1" s="44" t="s">
        <v>26</v>
      </c>
    </row>
    <row r="3" spans="1:17" x14ac:dyDescent="0.2">
      <c r="A3" s="40" t="s">
        <v>3</v>
      </c>
      <c r="B3" s="39" t="s">
        <v>22</v>
      </c>
      <c r="C3" s="39" t="s">
        <v>4</v>
      </c>
      <c r="D3" s="39" t="s">
        <v>7</v>
      </c>
      <c r="E3" s="39" t="s">
        <v>0</v>
      </c>
      <c r="F3" s="39" t="s">
        <v>5</v>
      </c>
      <c r="G3" s="39" t="s">
        <v>8</v>
      </c>
      <c r="H3" s="39" t="s">
        <v>6</v>
      </c>
      <c r="J3" s="40" t="s">
        <v>3</v>
      </c>
      <c r="K3" s="39" t="s">
        <v>22</v>
      </c>
      <c r="L3" s="39" t="s">
        <v>4</v>
      </c>
      <c r="M3" s="39" t="s">
        <v>7</v>
      </c>
      <c r="N3" s="39" t="s">
        <v>0</v>
      </c>
      <c r="O3" s="39" t="s">
        <v>5</v>
      </c>
      <c r="P3" s="39" t="s">
        <v>8</v>
      </c>
      <c r="Q3" s="39" t="s">
        <v>6</v>
      </c>
    </row>
    <row r="4" spans="1:17" x14ac:dyDescent="0.2">
      <c r="A4" s="14" t="s">
        <v>29</v>
      </c>
      <c r="B4" s="18">
        <v>0.58597793077477101</v>
      </c>
      <c r="C4" s="18"/>
      <c r="D4" s="18"/>
      <c r="E4" s="18"/>
      <c r="F4" s="18"/>
      <c r="G4" s="19"/>
      <c r="H4" s="19"/>
      <c r="J4" s="14" t="s">
        <v>29</v>
      </c>
      <c r="K4" s="18">
        <v>0.48644831472021499</v>
      </c>
      <c r="L4" s="18"/>
      <c r="M4" s="18"/>
      <c r="N4" s="18"/>
      <c r="O4" s="18"/>
      <c r="P4" s="19"/>
      <c r="Q4" s="19"/>
    </row>
    <row r="5" spans="1:17" x14ac:dyDescent="0.2">
      <c r="A5" s="14" t="s">
        <v>30</v>
      </c>
      <c r="B5" s="18">
        <v>0.57110760361282598</v>
      </c>
      <c r="C5" s="18">
        <f>ABS(B5-B4)</f>
        <v>1.4870327161945029E-2</v>
      </c>
      <c r="D5" s="18">
        <f>C5/B5</f>
        <v>2.6037697743604461E-2</v>
      </c>
      <c r="E5" s="18"/>
      <c r="F5" s="18"/>
      <c r="G5" s="19"/>
      <c r="H5" s="19"/>
      <c r="J5" s="14" t="s">
        <v>30</v>
      </c>
      <c r="K5" s="18">
        <v>0.46951155413636603</v>
      </c>
      <c r="L5" s="18">
        <f>ABS(K5-K4)</f>
        <v>1.6936760583848964E-2</v>
      </c>
      <c r="M5" s="18">
        <f>L5/K5</f>
        <v>3.607314971194471E-2</v>
      </c>
      <c r="N5" s="18"/>
      <c r="O5" s="18"/>
      <c r="P5" s="19"/>
      <c r="Q5" s="19"/>
    </row>
    <row r="6" spans="1:17" x14ac:dyDescent="0.2">
      <c r="A6" s="14" t="s">
        <v>31</v>
      </c>
      <c r="B6" s="18">
        <v>0.56834505148304304</v>
      </c>
      <c r="C6" s="18">
        <f t="shared" ref="C6:C8" si="0">ABS(B6-B5)</f>
        <v>2.7625521297829359E-3</v>
      </c>
      <c r="D6" s="18">
        <f t="shared" ref="D6:D8" si="1">C6/B6</f>
        <v>4.8606953162947672E-3</v>
      </c>
      <c r="E6" s="20">
        <f>LN(C5/C6)/LN(2)</f>
        <v>2.4283627947106288</v>
      </c>
      <c r="F6" s="18">
        <f>(2^E6*B6-B5)/(2^E6-1)</f>
        <v>0.56771473796553085</v>
      </c>
      <c r="G6" s="21">
        <f>ABS((F6-B6)/F6)</f>
        <v>1.110264496164028E-3</v>
      </c>
      <c r="H6" s="21">
        <f>ABS(1.25*D6/(2^E6-1))</f>
        <v>1.3862914700045242E-3</v>
      </c>
      <c r="J6" s="14" t="s">
        <v>31</v>
      </c>
      <c r="K6" s="18">
        <v>0.46291165853910998</v>
      </c>
      <c r="L6" s="18">
        <f t="shared" ref="L6:L8" si="2">ABS(K6-K5)</f>
        <v>6.5998955972560447E-3</v>
      </c>
      <c r="M6" s="18">
        <f t="shared" ref="M6:M8" si="3">L6/K6</f>
        <v>1.4257354455242004E-2</v>
      </c>
      <c r="N6" s="20">
        <f>LN(L5/L6)/LN(2)</f>
        <v>1.3596428554320221</v>
      </c>
      <c r="O6" s="18">
        <f>(2^N6*K6-K5)/(2^N6-1)</f>
        <v>0.45869774823350223</v>
      </c>
      <c r="P6" s="21">
        <f>ABS((O6-K6)/O6)</f>
        <v>9.1866819094621709E-3</v>
      </c>
      <c r="Q6" s="21">
        <f>ABS(1.25*M6/(2^N6-1))</f>
        <v>1.1378818798024829E-2</v>
      </c>
    </row>
    <row r="7" spans="1:17" x14ac:dyDescent="0.2">
      <c r="A7" s="14" t="s">
        <v>32</v>
      </c>
      <c r="B7" s="18">
        <v>0.56812017978803797</v>
      </c>
      <c r="C7" s="18">
        <f t="shared" si="0"/>
        <v>2.2487169500506887E-4</v>
      </c>
      <c r="D7" s="18">
        <f t="shared" si="1"/>
        <v>3.9581712286468519E-4</v>
      </c>
      <c r="E7" s="20">
        <f t="shared" ref="E7:E8" si="4">LN(C6/C7)/LN(2)</f>
        <v>3.6188277055386129</v>
      </c>
      <c r="F7" s="18">
        <f t="shared" ref="F7:F8" si="5">(2^E7*B7-B6)/(2^E7-1)</f>
        <v>0.56810025321315427</v>
      </c>
      <c r="G7" s="21">
        <f t="shared" ref="G7:G8" si="6">ABS((F7-B7)/F7)</f>
        <v>3.5075807079816748E-5</v>
      </c>
      <c r="H7" s="21">
        <f t="shared" ref="H7:H8" si="7">ABS(1.25*D7/(2^E7-1))</f>
        <v>4.3843221013367371E-5</v>
      </c>
      <c r="J7" s="14" t="s">
        <v>32</v>
      </c>
      <c r="K7" s="18">
        <v>0.46117252718991297</v>
      </c>
      <c r="L7" s="18">
        <f t="shared" si="2"/>
        <v>1.7391313491970095E-3</v>
      </c>
      <c r="M7" s="18">
        <f t="shared" si="3"/>
        <v>3.7711078753848389E-3</v>
      </c>
      <c r="N7" s="20">
        <f t="shared" ref="N7:N8" si="8">LN(L6/L7)/LN(2)</f>
        <v>1.9240763054960264</v>
      </c>
      <c r="O7" s="18">
        <f t="shared" ref="O7:O8" si="9">(2^N7*K7-K6)/(2^N7-1)</f>
        <v>0.46055028391798974</v>
      </c>
      <c r="P7" s="21">
        <f t="shared" ref="P7:P8" si="10">ABS((O7-K7)/O7)</f>
        <v>1.3510865016294973E-3</v>
      </c>
      <c r="Q7" s="21">
        <f t="shared" ref="Q7:Q8" si="11">ABS(1.25*M7/(2^N7-1))</f>
        <v>1.6865794123589661E-3</v>
      </c>
    </row>
    <row r="8" spans="1:17" x14ac:dyDescent="0.2">
      <c r="A8" s="41" t="s">
        <v>33</v>
      </c>
      <c r="B8" s="36">
        <v>0.568153739978983</v>
      </c>
      <c r="C8" s="22">
        <f t="shared" si="0"/>
        <v>3.3560190945025603E-5</v>
      </c>
      <c r="D8" s="22">
        <f t="shared" si="1"/>
        <v>5.9068855106484127E-5</v>
      </c>
      <c r="E8" s="23">
        <f t="shared" si="4"/>
        <v>2.7442792486738221</v>
      </c>
      <c r="F8" s="22">
        <f t="shared" si="5"/>
        <v>0.56815962716502444</v>
      </c>
      <c r="G8" s="24">
        <f t="shared" si="6"/>
        <v>1.036185212739917E-5</v>
      </c>
      <c r="H8" s="24">
        <f t="shared" si="7"/>
        <v>1.2952449370579221E-5</v>
      </c>
      <c r="J8" s="41" t="s">
        <v>33</v>
      </c>
      <c r="K8" s="36">
        <v>0.46076020312127802</v>
      </c>
      <c r="L8" s="22">
        <f t="shared" si="2"/>
        <v>4.1232406863495052E-4</v>
      </c>
      <c r="M8" s="22">
        <f t="shared" si="3"/>
        <v>8.9487778206925894E-4</v>
      </c>
      <c r="N8" s="23">
        <f t="shared" si="8"/>
        <v>2.0765163140007514</v>
      </c>
      <c r="O8" s="22">
        <f t="shared" si="9"/>
        <v>0.46063206760373426</v>
      </c>
      <c r="P8" s="24">
        <f t="shared" si="10"/>
        <v>2.7817324618830015E-4</v>
      </c>
      <c r="Q8" s="24">
        <f t="shared" si="11"/>
        <v>3.4761985919077025E-4</v>
      </c>
    </row>
    <row r="10" spans="1:17" x14ac:dyDescent="0.2">
      <c r="A10" s="40" t="s">
        <v>3</v>
      </c>
      <c r="B10" s="39" t="s">
        <v>23</v>
      </c>
      <c r="C10" s="39" t="s">
        <v>4</v>
      </c>
      <c r="D10" s="39" t="s">
        <v>7</v>
      </c>
      <c r="E10" s="39" t="s">
        <v>0</v>
      </c>
      <c r="F10" s="39" t="s">
        <v>5</v>
      </c>
      <c r="G10" s="39" t="s">
        <v>8</v>
      </c>
      <c r="H10" s="39" t="s">
        <v>6</v>
      </c>
      <c r="J10" s="40" t="s">
        <v>3</v>
      </c>
      <c r="K10" s="39" t="s">
        <v>23</v>
      </c>
      <c r="L10" s="39" t="s">
        <v>4</v>
      </c>
      <c r="M10" s="39" t="s">
        <v>7</v>
      </c>
      <c r="N10" s="39" t="s">
        <v>0</v>
      </c>
      <c r="O10" s="39" t="s">
        <v>5</v>
      </c>
      <c r="P10" s="39" t="s">
        <v>8</v>
      </c>
      <c r="Q10" s="39" t="s">
        <v>6</v>
      </c>
    </row>
    <row r="11" spans="1:17" x14ac:dyDescent="0.2">
      <c r="A11" s="14" t="s">
        <v>29</v>
      </c>
      <c r="B11" s="18">
        <v>2.1284158830808102</v>
      </c>
      <c r="C11" s="18"/>
      <c r="D11" s="18"/>
      <c r="E11" s="18"/>
      <c r="F11" s="18"/>
      <c r="G11" s="19"/>
      <c r="H11" s="19"/>
      <c r="J11" s="14" t="s">
        <v>29</v>
      </c>
      <c r="K11" s="18">
        <v>1.28776009708592</v>
      </c>
      <c r="L11" s="18"/>
      <c r="M11" s="18"/>
      <c r="N11" s="18"/>
      <c r="O11" s="18"/>
      <c r="P11" s="19"/>
      <c r="Q11" s="19"/>
    </row>
    <row r="12" spans="1:17" x14ac:dyDescent="0.2">
      <c r="A12" s="14" t="s">
        <v>30</v>
      </c>
      <c r="B12" s="18">
        <v>2.1239989161650801</v>
      </c>
      <c r="C12" s="18">
        <f>ABS(B12-B11)</f>
        <v>4.416966915730125E-3</v>
      </c>
      <c r="D12" s="18">
        <f>C12/B12</f>
        <v>2.079552339746501E-3</v>
      </c>
      <c r="E12" s="18"/>
      <c r="F12" s="18"/>
      <c r="G12" s="19"/>
      <c r="H12" s="19"/>
      <c r="J12" s="14" t="s">
        <v>30</v>
      </c>
      <c r="K12" s="18">
        <v>1.31658408274746</v>
      </c>
      <c r="L12" s="18">
        <f>ABS(K12-K11)</f>
        <v>2.8823985661539986E-2</v>
      </c>
      <c r="M12" s="18">
        <f>L12/K12</f>
        <v>2.1893007852099976E-2</v>
      </c>
      <c r="N12" s="18"/>
      <c r="O12" s="18"/>
      <c r="P12" s="19"/>
      <c r="Q12" s="19"/>
    </row>
    <row r="13" spans="1:17" x14ac:dyDescent="0.2">
      <c r="A13" s="14" t="s">
        <v>31</v>
      </c>
      <c r="B13" s="18">
        <v>2.1239221968611699</v>
      </c>
      <c r="C13" s="18">
        <f t="shared" ref="C13:C15" si="12">ABS(B13-B12)</f>
        <v>7.6719303910177672E-5</v>
      </c>
      <c r="D13" s="18">
        <f t="shared" ref="D13:D15" si="13">C13/B13</f>
        <v>3.6121522729767121E-5</v>
      </c>
      <c r="E13" s="20">
        <f>LN(C12/C13)/LN(2)</f>
        <v>5.8473225854691</v>
      </c>
      <c r="F13" s="18">
        <f>(2^E13*B13-B12)/(2^E13-1)</f>
        <v>2.1239208407515378</v>
      </c>
      <c r="G13" s="21">
        <f>ABS((F13-B13)/F13)</f>
        <v>6.3849349096492532E-7</v>
      </c>
      <c r="H13" s="21">
        <f>ABS(1.25*D13/(2^E13-1))</f>
        <v>7.9811635413854024E-7</v>
      </c>
      <c r="J13" s="14" t="s">
        <v>31</v>
      </c>
      <c r="K13" s="18">
        <v>1.3245526730255099</v>
      </c>
      <c r="L13" s="18">
        <f t="shared" ref="L13:L15" si="14">ABS(K13-K12)</f>
        <v>7.9685902780499696E-3</v>
      </c>
      <c r="M13" s="18">
        <f t="shared" ref="M13:M15" si="15">L13/K13</f>
        <v>6.0160614525417971E-3</v>
      </c>
      <c r="N13" s="20">
        <f>LN(L12/L13)/LN(2)</f>
        <v>1.8548734142428287</v>
      </c>
      <c r="O13" s="18">
        <f>(2^N13*K13-K12)/(2^N13-1)</f>
        <v>1.3275973734424436</v>
      </c>
      <c r="P13" s="21">
        <f>ABS((O13-K13)/O13)</f>
        <v>2.2933914135719775E-3</v>
      </c>
      <c r="Q13" s="21">
        <f>ABS(1.25*M13/(2^N13-1))</f>
        <v>2.8733289348728095E-3</v>
      </c>
    </row>
    <row r="14" spans="1:17" x14ac:dyDescent="0.2">
      <c r="A14" s="14" t="s">
        <v>32</v>
      </c>
      <c r="B14" s="18">
        <v>2.1233582055186</v>
      </c>
      <c r="C14" s="18">
        <f t="shared" si="12"/>
        <v>5.639913425699028E-4</v>
      </c>
      <c r="D14" s="18">
        <f t="shared" si="13"/>
        <v>2.656129055870514E-4</v>
      </c>
      <c r="E14" s="20">
        <f t="shared" ref="E14:E15" si="16">LN(C13/C14)/LN(2)</f>
        <v>-2.8780114813452173</v>
      </c>
      <c r="F14" s="18">
        <f t="shared" ref="F14:F15" si="17">(2^E14*B14-B13)/(2^E14-1)</f>
        <v>2.1240109953551944</v>
      </c>
      <c r="G14" s="21">
        <f t="shared" ref="G14:G15" si="18">ABS((F14-B14)/F14)</f>
        <v>3.0733825673312135E-4</v>
      </c>
      <c r="H14" s="21">
        <f t="shared" ref="H14:H15" si="19">ABS(1.25*D14/(2^E14-1))</f>
        <v>3.8429092822045137E-4</v>
      </c>
      <c r="J14" s="14" t="s">
        <v>32</v>
      </c>
      <c r="K14" s="18">
        <v>1.3268981854342501</v>
      </c>
      <c r="L14" s="18">
        <f t="shared" si="14"/>
        <v>2.3455124087401469E-3</v>
      </c>
      <c r="M14" s="18">
        <f t="shared" si="15"/>
        <v>1.7676656992130393E-3</v>
      </c>
      <c r="N14" s="20">
        <f t="shared" ref="N14:N15" si="20">LN(L13/L14)/LN(2)</f>
        <v>1.7644213865416583</v>
      </c>
      <c r="O14" s="18">
        <f t="shared" ref="O14:O15" si="21">(2^N14*K14-K13)/(2^N14-1)</f>
        <v>1.3278765514799316</v>
      </c>
      <c r="P14" s="21">
        <f t="shared" ref="P14:P15" si="22">ABS((O14-K14)/O14)</f>
        <v>7.367899106216374E-4</v>
      </c>
      <c r="Q14" s="21">
        <f t="shared" ref="Q14:Q15" si="23">ABS(1.25*M14/(2^N14-1))</f>
        <v>9.2166646282754649E-4</v>
      </c>
    </row>
    <row r="15" spans="1:17" x14ac:dyDescent="0.2">
      <c r="A15" s="41" t="s">
        <v>33</v>
      </c>
      <c r="B15" s="36">
        <v>2.1235846650719399</v>
      </c>
      <c r="C15" s="22">
        <f t="shared" si="12"/>
        <v>2.264595533398861E-4</v>
      </c>
      <c r="D15" s="22">
        <f t="shared" si="13"/>
        <v>1.0664022822570835E-4</v>
      </c>
      <c r="E15" s="23">
        <f t="shared" si="16"/>
        <v>1.3164196153311374</v>
      </c>
      <c r="F15" s="22">
        <f t="shared" si="17"/>
        <v>2.1237366031439535</v>
      </c>
      <c r="G15" s="24">
        <f t="shared" si="18"/>
        <v>7.1542804220028111E-5</v>
      </c>
      <c r="H15" s="24">
        <f t="shared" si="19"/>
        <v>8.9434903698804683E-5</v>
      </c>
      <c r="J15" s="41" t="s">
        <v>33</v>
      </c>
      <c r="K15" s="36">
        <v>1.32747756251909</v>
      </c>
      <c r="L15" s="22">
        <f t="shared" si="14"/>
        <v>5.7937708483990491E-4</v>
      </c>
      <c r="M15" s="22">
        <f t="shared" si="15"/>
        <v>4.3644962536349693E-4</v>
      </c>
      <c r="N15" s="23">
        <f t="shared" si="20"/>
        <v>2.0173286030359354</v>
      </c>
      <c r="O15" s="22">
        <f t="shared" si="21"/>
        <v>1.3276676259881204</v>
      </c>
      <c r="P15" s="24">
        <f t="shared" si="22"/>
        <v>1.4315591139682488E-4</v>
      </c>
      <c r="Q15" s="24">
        <f t="shared" si="23"/>
        <v>1.7897050993249269E-4</v>
      </c>
    </row>
    <row r="17" spans="1:17" x14ac:dyDescent="0.2">
      <c r="A17" s="40" t="s">
        <v>3</v>
      </c>
      <c r="B17" s="39" t="s">
        <v>25</v>
      </c>
      <c r="C17" s="39" t="s">
        <v>4</v>
      </c>
      <c r="D17" s="39" t="s">
        <v>7</v>
      </c>
      <c r="E17" s="39" t="s">
        <v>0</v>
      </c>
      <c r="F17" s="39" t="s">
        <v>5</v>
      </c>
      <c r="G17" s="39" t="s">
        <v>8</v>
      </c>
      <c r="H17" s="39" t="s">
        <v>6</v>
      </c>
      <c r="J17" s="40" t="s">
        <v>3</v>
      </c>
      <c r="K17" s="39" t="s">
        <v>25</v>
      </c>
      <c r="L17" s="39" t="s">
        <v>4</v>
      </c>
      <c r="M17" s="39" t="s">
        <v>7</v>
      </c>
      <c r="N17" s="39" t="s">
        <v>0</v>
      </c>
      <c r="O17" s="39" t="s">
        <v>5</v>
      </c>
      <c r="P17" s="39" t="s">
        <v>8</v>
      </c>
      <c r="Q17" s="39" t="s">
        <v>6</v>
      </c>
    </row>
    <row r="18" spans="1:17" x14ac:dyDescent="0.2">
      <c r="A18" s="14" t="s">
        <v>29</v>
      </c>
      <c r="B18" s="18">
        <v>-2.2187358018308299</v>
      </c>
      <c r="C18" s="18"/>
      <c r="D18" s="18"/>
      <c r="E18" s="18"/>
      <c r="F18" s="18"/>
      <c r="G18" s="19"/>
      <c r="H18" s="19"/>
      <c r="J18" s="14" t="s">
        <v>29</v>
      </c>
      <c r="K18" s="18">
        <v>0.173920112448465</v>
      </c>
      <c r="L18" s="18"/>
      <c r="M18" s="18"/>
      <c r="N18" s="18"/>
      <c r="O18" s="18"/>
      <c r="P18" s="19"/>
      <c r="Q18" s="19"/>
    </row>
    <row r="19" spans="1:17" x14ac:dyDescent="0.2">
      <c r="A19" s="14" t="s">
        <v>30</v>
      </c>
      <c r="B19" s="18">
        <v>-2.3650394899054001</v>
      </c>
      <c r="C19" s="18">
        <f>ABS(B19-B18)</f>
        <v>0.14630368807457028</v>
      </c>
      <c r="D19" s="18">
        <f>C19/B19</f>
        <v>-6.1860991623620763E-2</v>
      </c>
      <c r="E19" s="18"/>
      <c r="F19" s="18"/>
      <c r="G19" s="19"/>
      <c r="H19" s="19"/>
      <c r="J19" s="14" t="s">
        <v>30</v>
      </c>
      <c r="K19" s="18">
        <v>0.23011216773042301</v>
      </c>
      <c r="L19" s="18">
        <f>ABS(K19-K18)</f>
        <v>5.6192055281958003E-2</v>
      </c>
      <c r="M19" s="18">
        <f>L19/K19</f>
        <v>0.24419419379764021</v>
      </c>
      <c r="N19" s="18"/>
      <c r="O19" s="18"/>
      <c r="P19" s="19"/>
      <c r="Q19" s="19"/>
    </row>
    <row r="20" spans="1:17" x14ac:dyDescent="0.2">
      <c r="A20" s="14" t="s">
        <v>31</v>
      </c>
      <c r="B20" s="18">
        <v>-2.4014862769468701</v>
      </c>
      <c r="C20" s="18">
        <f t="shared" ref="C20:C22" si="24">ABS(B20-B19)</f>
        <v>3.6446787041469975E-2</v>
      </c>
      <c r="D20" s="18">
        <f t="shared" ref="D20:D22" si="25">C20/B20</f>
        <v>-1.5176762570472234E-2</v>
      </c>
      <c r="E20" s="20">
        <f>LN(C19/C20)/LN(2)</f>
        <v>2.0051025930913648</v>
      </c>
      <c r="F20" s="18">
        <f>(2^E20*B20-B19)/(2^E20-1)</f>
        <v>-2.4135780824971289</v>
      </c>
      <c r="G20" s="21">
        <f>ABS((F20-B20)/F20)</f>
        <v>5.0099085825922015E-3</v>
      </c>
      <c r="H20" s="21">
        <f>ABS(1.25*D20/(2^E20-1))</f>
        <v>6.2939176804456031E-3</v>
      </c>
      <c r="J20" s="14" t="s">
        <v>31</v>
      </c>
      <c r="K20" s="18">
        <v>0.245636143621106</v>
      </c>
      <c r="L20" s="18">
        <f t="shared" ref="L20:L22" si="26">ABS(K20-K19)</f>
        <v>1.5523975890682995E-2</v>
      </c>
      <c r="M20" s="18">
        <f t="shared" ref="M20:M22" si="27">L20/K20</f>
        <v>6.319907022571053E-2</v>
      </c>
      <c r="N20" s="20">
        <f>LN(L19/L20)/LN(2)</f>
        <v>1.8558680716372715</v>
      </c>
      <c r="O20" s="18">
        <f>(2^N20*K20-K19)/(2^N20-1)</f>
        <v>0.25156201548576579</v>
      </c>
      <c r="P20" s="21">
        <f>ABS((O20-K20)/O20)</f>
        <v>2.355630619836202E-2</v>
      </c>
      <c r="Q20" s="21">
        <f>ABS(1.25*M20/(2^N20-1))</f>
        <v>3.0155740607337323E-2</v>
      </c>
    </row>
    <row r="21" spans="1:17" x14ac:dyDescent="0.2">
      <c r="A21" s="14" t="s">
        <v>32</v>
      </c>
      <c r="B21" s="18">
        <v>-2.4134676288250301</v>
      </c>
      <c r="C21" s="18">
        <f t="shared" si="24"/>
        <v>1.1981351878159963E-2</v>
      </c>
      <c r="D21" s="18">
        <f t="shared" si="25"/>
        <v>-4.9643723143670054E-3</v>
      </c>
      <c r="E21" s="20">
        <f t="shared" ref="E21:E22" si="28">LN(C20/C21)/LN(2)</f>
        <v>1.6050009404234722</v>
      </c>
      <c r="F21" s="18">
        <f t="shared" ref="F21:F22" si="29">(2^E21*B21-B20)/(2^E21-1)</f>
        <v>-2.4193352045239727</v>
      </c>
      <c r="G21" s="21">
        <f t="shared" ref="G21:G22" si="30">ABS((F21-B21)/F21)</f>
        <v>2.4252843045356695E-3</v>
      </c>
      <c r="H21" s="21">
        <f t="shared" ref="H21:H22" si="31">ABS(1.25*D21/(2^E21-1))</f>
        <v>3.0389757608841978E-3</v>
      </c>
      <c r="J21" s="14" t="s">
        <v>32</v>
      </c>
      <c r="K21" s="18">
        <v>0.25514508461591601</v>
      </c>
      <c r="L21" s="18">
        <f t="shared" si="26"/>
        <v>9.5089409948100057E-3</v>
      </c>
      <c r="M21" s="18">
        <f t="shared" si="27"/>
        <v>3.7268760278585576E-2</v>
      </c>
      <c r="N21" s="20">
        <f t="shared" ref="N21:N22" si="32">LN(L20/L21)/LN(2)</f>
        <v>0.70714151463525721</v>
      </c>
      <c r="O21" s="18">
        <f t="shared" ref="O21:O22" si="33">(2^N21*K21-K20)/(2^N21-1)</f>
        <v>0.27017740951644437</v>
      </c>
      <c r="P21" s="21">
        <f t="shared" ref="P21:P22" si="34">ABS((O21-K21)/O21)</f>
        <v>5.5638718749405347E-2</v>
      </c>
      <c r="Q21" s="21">
        <f t="shared" ref="Q21:Q22" si="35">ABS(1.25*M21/(2^N21-1))</f>
        <v>7.3645965604027364E-2</v>
      </c>
    </row>
    <row r="22" spans="1:17" x14ac:dyDescent="0.2">
      <c r="A22" s="41" t="s">
        <v>33</v>
      </c>
      <c r="B22" s="36">
        <v>-2.4145297067267899</v>
      </c>
      <c r="C22" s="22">
        <f t="shared" si="24"/>
        <v>1.0620779017598281E-3</v>
      </c>
      <c r="D22" s="22">
        <f t="shared" si="25"/>
        <v>-4.3986946973603952E-4</v>
      </c>
      <c r="E22" s="23">
        <f t="shared" si="28"/>
        <v>3.4958292046989223</v>
      </c>
      <c r="F22" s="22">
        <f t="shared" si="29"/>
        <v>-2.4146330111655141</v>
      </c>
      <c r="G22" s="24">
        <f t="shared" si="30"/>
        <v>4.2782666453454379E-5</v>
      </c>
      <c r="H22" s="24">
        <f t="shared" si="31"/>
        <v>5.3480621110337725E-5</v>
      </c>
      <c r="J22" s="41" t="s">
        <v>33</v>
      </c>
      <c r="K22" s="36">
        <v>0.254869957552399</v>
      </c>
      <c r="L22" s="22">
        <f t="shared" si="26"/>
        <v>2.7512706351701111E-4</v>
      </c>
      <c r="M22" s="22">
        <f t="shared" si="27"/>
        <v>1.0794801637633083E-3</v>
      </c>
      <c r="N22" s="23">
        <f t="shared" si="32"/>
        <v>5.1111147121116796</v>
      </c>
      <c r="O22" s="22">
        <f t="shared" si="33"/>
        <v>0.25486175997535848</v>
      </c>
      <c r="P22" s="24">
        <f t="shared" si="34"/>
        <v>3.2164798050938036E-5</v>
      </c>
      <c r="Q22" s="24">
        <f t="shared" si="35"/>
        <v>4.0204704387447198E-5</v>
      </c>
    </row>
    <row r="23" spans="1:17" x14ac:dyDescent="0.2">
      <c r="K23" s="18"/>
    </row>
    <row r="25" spans="1:17" x14ac:dyDescent="0.2">
      <c r="A25" s="44" t="s">
        <v>27</v>
      </c>
      <c r="F25" s="44" t="s">
        <v>28</v>
      </c>
    </row>
    <row r="27" spans="1:17" x14ac:dyDescent="0.2">
      <c r="A27" s="40" t="s">
        <v>3</v>
      </c>
      <c r="B27" s="39" t="s">
        <v>22</v>
      </c>
      <c r="C27" s="39" t="s">
        <v>4</v>
      </c>
      <c r="D27" s="39" t="s">
        <v>7</v>
      </c>
      <c r="F27" s="40" t="s">
        <v>3</v>
      </c>
      <c r="G27" s="39" t="s">
        <v>22</v>
      </c>
      <c r="H27" s="39" t="s">
        <v>4</v>
      </c>
      <c r="I27" s="39" t="s">
        <v>7</v>
      </c>
    </row>
    <row r="28" spans="1:17" x14ac:dyDescent="0.2">
      <c r="A28" s="14" t="s">
        <v>32</v>
      </c>
      <c r="B28" s="18">
        <v>0.108282892433961</v>
      </c>
      <c r="C28" s="18"/>
      <c r="D28" s="18"/>
      <c r="F28" s="14" t="s">
        <v>32</v>
      </c>
      <c r="G28" s="18">
        <v>0.891776783752256</v>
      </c>
      <c r="H28" s="18" t="s">
        <v>34</v>
      </c>
      <c r="I28" s="18" t="s">
        <v>34</v>
      </c>
    </row>
    <row r="29" spans="1:17" x14ac:dyDescent="0.2">
      <c r="A29" s="41" t="s">
        <v>33</v>
      </c>
      <c r="B29" s="36">
        <v>0.115571208932593</v>
      </c>
      <c r="C29" s="22">
        <f t="shared" ref="C29" si="36">ABS(B29-B28)</f>
        <v>7.2883164986319998E-3</v>
      </c>
      <c r="D29" s="22">
        <f t="shared" ref="D29" si="37">C29/B29</f>
        <v>6.3063427007005846E-2</v>
      </c>
      <c r="F29" s="41" t="s">
        <v>33</v>
      </c>
      <c r="G29" s="36">
        <v>0.89810524501771605</v>
      </c>
      <c r="H29" s="22">
        <f t="shared" ref="H29" si="38">ABS(G29-G28)</f>
        <v>6.3284612654600503E-3</v>
      </c>
      <c r="I29" s="22">
        <f t="shared" ref="I29" si="39">H29/G29</f>
        <v>7.0464584196200915E-3</v>
      </c>
    </row>
    <row r="31" spans="1:17" x14ac:dyDescent="0.2">
      <c r="A31" s="40" t="s">
        <v>3</v>
      </c>
      <c r="B31" s="39" t="s">
        <v>23</v>
      </c>
      <c r="C31" s="39" t="s">
        <v>4</v>
      </c>
      <c r="D31" s="39" t="s">
        <v>7</v>
      </c>
      <c r="F31" s="40" t="s">
        <v>3</v>
      </c>
      <c r="G31" s="39" t="s">
        <v>23</v>
      </c>
      <c r="H31" s="39" t="s">
        <v>4</v>
      </c>
      <c r="I31" s="39" t="s">
        <v>7</v>
      </c>
    </row>
    <row r="32" spans="1:17" x14ac:dyDescent="0.2">
      <c r="A32" s="14" t="s">
        <v>32</v>
      </c>
      <c r="B32" s="18">
        <v>0.125875780780246</v>
      </c>
      <c r="C32" s="18" t="s">
        <v>34</v>
      </c>
      <c r="D32" s="18" t="s">
        <v>34</v>
      </c>
      <c r="F32" s="14" t="s">
        <v>32</v>
      </c>
      <c r="G32" s="18">
        <v>0.101956545812318</v>
      </c>
      <c r="H32" s="18" t="s">
        <v>34</v>
      </c>
      <c r="I32" s="18" t="s">
        <v>34</v>
      </c>
    </row>
    <row r="33" spans="1:9" x14ac:dyDescent="0.2">
      <c r="A33" s="41" t="s">
        <v>33</v>
      </c>
      <c r="B33" s="36">
        <v>0.12433667369498</v>
      </c>
      <c r="C33" s="22">
        <f t="shared" ref="C33" si="40">ABS(B33-B32)</f>
        <v>1.5391070852660005E-3</v>
      </c>
      <c r="D33" s="22">
        <f t="shared" ref="D33" si="41">C33/B33</f>
        <v>1.2378544797182723E-2</v>
      </c>
      <c r="F33" s="41" t="s">
        <v>33</v>
      </c>
      <c r="G33" s="36">
        <v>0.10744806153756201</v>
      </c>
      <c r="H33" s="22">
        <f t="shared" ref="H33" si="42">ABS(G33-G32)</f>
        <v>5.4915157252440061E-3</v>
      </c>
      <c r="I33" s="22">
        <f t="shared" ref="I33" si="43">H33/G33</f>
        <v>5.1108560235163164E-2</v>
      </c>
    </row>
    <row r="34" spans="1:9" x14ac:dyDescent="0.2">
      <c r="B34" s="18"/>
    </row>
    <row r="35" spans="1:9" x14ac:dyDescent="0.2">
      <c r="A35" s="40" t="s">
        <v>3</v>
      </c>
      <c r="B35" s="39" t="s">
        <v>25</v>
      </c>
      <c r="C35" s="39" t="s">
        <v>4</v>
      </c>
      <c r="D35" s="39" t="s">
        <v>7</v>
      </c>
      <c r="F35" s="40" t="s">
        <v>3</v>
      </c>
      <c r="G35" s="39" t="s">
        <v>25</v>
      </c>
      <c r="H35" s="39" t="s">
        <v>4</v>
      </c>
      <c r="I35" s="39" t="s">
        <v>7</v>
      </c>
    </row>
    <row r="36" spans="1:9" x14ac:dyDescent="0.2">
      <c r="A36" s="14" t="s">
        <v>32</v>
      </c>
      <c r="B36" s="18">
        <v>-3.6615567312725202E-4</v>
      </c>
      <c r="C36" s="18" t="s">
        <v>34</v>
      </c>
      <c r="D36" s="18" t="s">
        <v>34</v>
      </c>
      <c r="F36" s="14" t="s">
        <v>32</v>
      </c>
      <c r="G36" s="18">
        <v>-3.0532948790945699E-4</v>
      </c>
      <c r="H36" s="18" t="s">
        <v>34</v>
      </c>
      <c r="I36" s="18" t="s">
        <v>34</v>
      </c>
    </row>
    <row r="37" spans="1:9" x14ac:dyDescent="0.2">
      <c r="A37" s="41" t="s">
        <v>33</v>
      </c>
      <c r="B37" s="36">
        <v>-3.7810861775138601E-4</v>
      </c>
      <c r="C37" s="22">
        <f t="shared" ref="C37" si="44">ABS(B37-B36)</f>
        <v>1.1952944624133983E-5</v>
      </c>
      <c r="D37" s="22">
        <f t="shared" ref="D37" si="45">C37/B37</f>
        <v>-3.1612462829380114E-2</v>
      </c>
      <c r="F37" s="41" t="s">
        <v>33</v>
      </c>
      <c r="G37" s="36">
        <v>-2.99250173874955E-4</v>
      </c>
      <c r="H37" s="22">
        <f t="shared" ref="H37" si="46">ABS(G37-G36)</f>
        <v>6.079314034501996E-6</v>
      </c>
      <c r="I37" s="22">
        <f t="shared" ref="I37" si="47">H37/G37</f>
        <v>-2.0315156231261889E-2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Xiaohe Liu</dc:creator>
  <cp:lastModifiedBy>Xiaohe Liu</cp:lastModifiedBy>
  <dcterms:created xsi:type="dcterms:W3CDTF">2019-10-28T01:33:03Z</dcterms:created>
  <dcterms:modified xsi:type="dcterms:W3CDTF">2019-12-16T07:57:37Z</dcterms:modified>
</cp:coreProperties>
</file>