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8" l="1"/>
  <c r="J21" i="18"/>
  <c r="J20" i="18"/>
  <c r="J19" i="18"/>
  <c r="J18" i="18"/>
  <c r="J17" i="18"/>
  <c r="J11" i="18"/>
  <c r="J10" i="18"/>
  <c r="J9" i="18"/>
  <c r="J8" i="18"/>
  <c r="J7" i="18"/>
  <c r="J6" i="18"/>
  <c r="J17" i="22" l="1"/>
  <c r="J16" i="22"/>
  <c r="J15" i="22"/>
  <c r="I15" i="22"/>
  <c r="G6" i="22"/>
  <c r="G5" i="22"/>
  <c r="E5" i="22"/>
  <c r="E18" i="22"/>
  <c r="D20" i="22"/>
  <c r="I11" i="18" l="1"/>
  <c r="K22" i="18"/>
  <c r="K21" i="18"/>
  <c r="K20" i="18"/>
  <c r="K19" i="18"/>
  <c r="K18" i="18"/>
  <c r="I18" i="18"/>
  <c r="I17" i="18"/>
  <c r="G22" i="18"/>
  <c r="H22" i="18" s="1"/>
  <c r="I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M24" i="18"/>
  <c r="M22" i="18"/>
  <c r="M19" i="18"/>
  <c r="M16" i="18"/>
  <c r="M15" i="18"/>
  <c r="M11" i="18"/>
  <c r="N8" i="18"/>
  <c r="I9" i="18"/>
  <c r="I8" i="18"/>
  <c r="I7" i="18"/>
  <c r="I6" i="18"/>
  <c r="H11" i="18"/>
  <c r="H10" i="18"/>
  <c r="H9" i="18"/>
  <c r="H8" i="18"/>
  <c r="H7" i="18"/>
  <c r="H6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<sst xmlns="http://schemas.openxmlformats.org/spreadsheetml/2006/main" count="68" uniqueCount="56">
  <si>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</si>
  <si>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</si>
  <si>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</si>
  <si>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</si>
  <si>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</si>
  <si>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</si>
  <si>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</si>
  <si>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</si>
  <si>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</si>
  <si>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</si>
  <si>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</si>
  <si>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</si>
  <si>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</si>
  <si>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</si>
  <si>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</si>
  <si>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</si>
  <si>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</si>
  <si>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</si>
  <si>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</si>
  <si>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</si>
  <si>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</si>
  <si>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</si>
  <si>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</si>
  <si>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</si>
  <si>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</si>
  <si>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</si>
  <si>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</si>
  <si>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</si>
  <si>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cat IV</t>
  </si>
  <si>
    <t>classe B</t>
  </si>
  <si>
    <t>Fv (Kn/m)</t>
  </si>
  <si>
    <t>H</t>
  </si>
  <si>
    <t>desprumo</t>
  </si>
  <si>
    <t>comprimento total</t>
  </si>
  <si>
    <t>comprimento por pavimento</t>
  </si>
  <si>
    <t>altura da parede</t>
  </si>
  <si>
    <t>kn/m3</t>
  </si>
  <si>
    <t>espessura</t>
  </si>
  <si>
    <t>peso próprio paredes</t>
  </si>
  <si>
    <t>volume de piso</t>
  </si>
  <si>
    <t>kn de piso/m3</t>
  </si>
  <si>
    <t>kn de piso por pavimento</t>
  </si>
  <si>
    <t>m2 de piso</t>
  </si>
  <si>
    <t>kn/m2 de sobrecarga</t>
  </si>
  <si>
    <t>kn de sobrecarga</t>
  </si>
  <si>
    <t>kn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</si>
  <si>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</si>
  <si>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</si>
  <si>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</si>
  <si>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</si>
  <si>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</si>
  <si>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</si>
  <si>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</si>
  <si>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</si>
  <si>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</si>
  <si>
    <t>NBR 6123/1988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</si>
</sst>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34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7" fillId="0" borderId="0" xfId="0" applyFont="1"/>
    <xf numFmtId="164" fontId="3" fillId="3" borderId="0" xfId="3" applyNumberFormat="1" applyBorder="1" applyAlignment="1">
      <alignment horizontal="center"/>
    </xf>
    <xf numFmtId="0" fontId="7" fillId="4" borderId="0" xfId="0" applyFont="1" applyFill="1"/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2" fillId="2" borderId="0" xfId="2" applyFill="1" applyBorder="1" applyAlignment="1">
      <alignment horizontal="center" vertical="center"/>
    </xf>
    <xf numFmtId="0" fontId="2" fillId="2" borderId="2" xfId="2" applyFill="1" applyAlignment="1">
      <alignment horizontal="center" vertical="center"/>
    </xf>
    <xf numFmtId="0" fontId="4" fillId="2" borderId="2" xfId="2" applyFont="1" applyFill="1" applyAlignment="1">
      <alignment horizontal="center"/>
    </xf>
    <xf numFmtId="164" fontId="7" fillId="5" borderId="0" xfId="1" applyFont="1" applyFill="1" applyAlignment="1">
      <alignment horizont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zoomScale="110" zoomScaleNormal="110" workbookViewId="0">
      <selection activeCell="E7" sqref="E7"/>
    </sheetView>
  </sheetViews>
  <sheetFormatPr defaultRowHeight="15" x14ac:dyDescent="0.25"/>
  <cols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53" customWidth="1"/>
    <col min="13" max="13" width="12" bestFit="1" customWidth="1"/>
    <col min="14" max="14" width="27" bestFit="1" customWidth="1"/>
  </cols>
  <sheetData>
    <row r="1" spans="1:14" x14ac:dyDescent="0.25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4" ht="15.75" thickBo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4" ht="15.75" thickTop="1" x14ac:dyDescent="0.25">
      <c r="B3" s="1"/>
      <c r="C3" s="1"/>
      <c r="D3" s="1"/>
      <c r="E3" s="1" t="s">
        <v>28</v>
      </c>
      <c r="F3" s="1"/>
      <c r="G3" s="1"/>
      <c r="H3" s="1"/>
      <c r="I3" s="1"/>
      <c r="J3" s="1"/>
      <c r="K3" s="1"/>
      <c r="L3" s="1"/>
    </row>
    <row r="4" spans="1:14" x14ac:dyDescent="0.25">
      <c r="A4" s="1" t="s">
        <v>23</v>
      </c>
      <c r="B4" s="1"/>
      <c r="C4" s="1"/>
      <c r="D4" s="1"/>
      <c r="E4" s="1" t="s">
        <v>29</v>
      </c>
      <c r="F4" s="1"/>
      <c r="G4" s="1"/>
      <c r="H4" s="1"/>
      <c r="I4" s="1"/>
      <c r="J4" s="1"/>
      <c r="K4" s="1"/>
      <c r="L4" s="1"/>
    </row>
    <row r="5" spans="1:14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30</v>
      </c>
      <c r="J5" s="20" t="s">
        <v>46</v>
      </c>
      <c r="K5" s="20" t="s">
        <v>54</v>
      </c>
      <c r="L5" s="33" t="s">
        <v>55</v>
      </c>
    </row>
    <row r="6" spans="1:14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 t="shared" ref="H6:H11" si="1">(0.613*(G6^2))/1000</f>
        <v>0.81220047999999989</v>
      </c>
      <c r="I6" s="2">
        <f>H6*1.5</f>
        <v>1.2183007199999998</v>
      </c>
      <c r="J6" s="2">
        <f t="shared" ref="J6:J11" si="2">(4100*$N$8)/23.7</f>
        <v>0.40775496524118782</v>
      </c>
      <c r="K6" s="2">
        <f t="shared" ref="K6:K11" si="3">I6+J6</f>
        <v>1.6260556852411876</v>
      </c>
      <c r="L6" s="1"/>
      <c r="M6" t="s">
        <v>31</v>
      </c>
      <c r="N6" s="21">
        <v>18</v>
      </c>
    </row>
    <row r="7" spans="1:14" ht="14.25" x14ac:dyDescent="0.4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si="1"/>
        <v>0.75953152000000013</v>
      </c>
      <c r="I7" s="2">
        <f>H7*3</f>
        <v>2.2785945600000002</v>
      </c>
      <c r="J7" s="2">
        <f t="shared" si="2"/>
        <v>0.40775496524118782</v>
      </c>
      <c r="K7" s="2">
        <f t="shared" si="3"/>
        <v>2.6863495252411882</v>
      </c>
      <c r="L7" s="1"/>
    </row>
    <row r="8" spans="1:14" ht="14.25" x14ac:dyDescent="0.4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1"/>
        <v>0.75953152000000013</v>
      </c>
      <c r="I8" s="2">
        <f t="shared" ref="I8:I11" si="4">H8*3</f>
        <v>2.2785945600000002</v>
      </c>
      <c r="J8" s="2">
        <f t="shared" si="2"/>
        <v>0.40775496524118782</v>
      </c>
      <c r="K8" s="2">
        <f t="shared" si="3"/>
        <v>2.6863495252411882</v>
      </c>
      <c r="L8" s="1"/>
      <c r="M8" t="s">
        <v>32</v>
      </c>
      <c r="N8" s="22">
        <f>1/(100*SQRT(N6))</f>
        <v>2.3570226039551587E-3</v>
      </c>
    </row>
    <row r="9" spans="1:14" ht="14.25" x14ac:dyDescent="0.4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1"/>
        <v>0.67567311999999979</v>
      </c>
      <c r="I9" s="2">
        <f t="shared" si="4"/>
        <v>2.0270193599999993</v>
      </c>
      <c r="J9" s="2">
        <f t="shared" si="2"/>
        <v>0.40775496524118782</v>
      </c>
      <c r="K9" s="2">
        <f t="shared" si="3"/>
        <v>2.4347743252411869</v>
      </c>
      <c r="L9" s="1"/>
    </row>
    <row r="10" spans="1:14" ht="14.25" x14ac:dyDescent="0.4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1"/>
        <v>0.67567311999999979</v>
      </c>
      <c r="I10" s="2">
        <f>H10*3</f>
        <v>2.0270193599999993</v>
      </c>
      <c r="J10" s="2">
        <f t="shared" si="2"/>
        <v>0.40775496524118782</v>
      </c>
      <c r="K10" s="2">
        <f t="shared" si="3"/>
        <v>2.4347743252411869</v>
      </c>
      <c r="L10" s="1"/>
      <c r="M10">
        <v>2423</v>
      </c>
      <c r="N10" t="s">
        <v>33</v>
      </c>
    </row>
    <row r="11" spans="1:14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1"/>
        <v>0.56651008000000003</v>
      </c>
      <c r="I11" s="2">
        <f t="shared" si="4"/>
        <v>1.6995302400000001</v>
      </c>
      <c r="J11" s="2">
        <f t="shared" si="2"/>
        <v>0.40775496524118782</v>
      </c>
      <c r="K11" s="2">
        <f t="shared" si="3"/>
        <v>2.1072852052411877</v>
      </c>
      <c r="L11" s="1"/>
      <c r="M11">
        <f>M10/6</f>
        <v>403.83333333333331</v>
      </c>
      <c r="N11" t="s">
        <v>34</v>
      </c>
    </row>
    <row r="12" spans="1:14" ht="14.2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>
        <v>2.8</v>
      </c>
      <c r="N12" t="s">
        <v>35</v>
      </c>
    </row>
    <row r="13" spans="1:14" ht="14.25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>
        <v>0.14000000000000001</v>
      </c>
      <c r="N13" t="s">
        <v>37</v>
      </c>
    </row>
    <row r="14" spans="1:14" ht="14.25" x14ac:dyDescent="0.4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>
        <v>15</v>
      </c>
      <c r="N14" t="s">
        <v>36</v>
      </c>
    </row>
    <row r="15" spans="1:14" x14ac:dyDescent="0.2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>
        <f>M11*M12*M13</f>
        <v>158.30266666666665</v>
      </c>
    </row>
    <row r="16" spans="1:14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46</v>
      </c>
      <c r="K16" s="20" t="s">
        <v>54</v>
      </c>
      <c r="L16" s="1"/>
      <c r="M16" s="25">
        <f>M15*M14</f>
        <v>2374.54</v>
      </c>
      <c r="N16" s="24" t="s">
        <v>38</v>
      </c>
    </row>
    <row r="17" spans="1:14" ht="14.25" x14ac:dyDescent="0.4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5">C17*D17*E17*F17</f>
        <v>36.4</v>
      </c>
      <c r="H17" s="2">
        <f t="shared" ref="H17:H22" si="6">(0.613*(G17^2))/1000</f>
        <v>0.81220047999999989</v>
      </c>
      <c r="I17" s="2">
        <f>H17*1.5</f>
        <v>1.2183007199999998</v>
      </c>
      <c r="J17" s="2">
        <f t="shared" ref="J17:J22" si="7">(4100*$N$8)/23.7</f>
        <v>0.40775496524118782</v>
      </c>
      <c r="K17" s="2">
        <f t="shared" ref="K17:K22" si="8">I17+J17</f>
        <v>1.6260556852411876</v>
      </c>
      <c r="L17" s="1"/>
      <c r="M17">
        <v>99</v>
      </c>
      <c r="N17" t="s">
        <v>39</v>
      </c>
    </row>
    <row r="18" spans="1:14" ht="14.25" x14ac:dyDescent="0.4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5"/>
        <v>35.200000000000003</v>
      </c>
      <c r="H18" s="2">
        <f t="shared" si="6"/>
        <v>0.75953152000000013</v>
      </c>
      <c r="I18" s="2">
        <f>H18*3</f>
        <v>2.2785945600000002</v>
      </c>
      <c r="J18" s="2">
        <f t="shared" si="7"/>
        <v>0.40775496524118782</v>
      </c>
      <c r="K18" s="2">
        <f t="shared" si="8"/>
        <v>2.6863495252411882</v>
      </c>
      <c r="L18" s="1"/>
      <c r="M18">
        <v>2.5</v>
      </c>
      <c r="N18" t="s">
        <v>40</v>
      </c>
    </row>
    <row r="19" spans="1:14" ht="14.25" x14ac:dyDescent="0.4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5"/>
        <v>35.200000000000003</v>
      </c>
      <c r="H19" s="2">
        <f t="shared" si="6"/>
        <v>0.75953152000000013</v>
      </c>
      <c r="I19" s="2">
        <f t="shared" ref="I19:I22" si="9">H19*3</f>
        <v>2.2785945600000002</v>
      </c>
      <c r="J19" s="2">
        <f t="shared" si="7"/>
        <v>0.40775496524118782</v>
      </c>
      <c r="K19" s="2">
        <f t="shared" si="8"/>
        <v>2.6863495252411882</v>
      </c>
      <c r="L19" s="1"/>
      <c r="M19" s="25">
        <f>M17*M18</f>
        <v>247.5</v>
      </c>
      <c r="N19" t="s">
        <v>41</v>
      </c>
    </row>
    <row r="20" spans="1:14" ht="14.25" x14ac:dyDescent="0.4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5"/>
        <v>33.199999999999996</v>
      </c>
      <c r="H20" s="2">
        <f t="shared" si="6"/>
        <v>0.67567311999999979</v>
      </c>
      <c r="I20" s="2">
        <f t="shared" si="9"/>
        <v>2.0270193599999993</v>
      </c>
      <c r="J20" s="2">
        <f t="shared" si="7"/>
        <v>0.40775496524118782</v>
      </c>
      <c r="K20" s="2">
        <f t="shared" si="8"/>
        <v>2.4347743252411869</v>
      </c>
      <c r="L20" s="1"/>
      <c r="M20">
        <v>493</v>
      </c>
      <c r="N20" t="s">
        <v>42</v>
      </c>
    </row>
    <row r="21" spans="1:14" ht="14.25" x14ac:dyDescent="0.4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5"/>
        <v>33.199999999999996</v>
      </c>
      <c r="H21" s="2">
        <f t="shared" si="6"/>
        <v>0.67567311999999979</v>
      </c>
      <c r="I21" s="2">
        <f>H21*3</f>
        <v>2.0270193599999993</v>
      </c>
      <c r="J21" s="2">
        <f t="shared" si="7"/>
        <v>0.40775496524118782</v>
      </c>
      <c r="K21" s="2">
        <f t="shared" si="8"/>
        <v>2.4347743252411869</v>
      </c>
      <c r="L21" s="1"/>
      <c r="M21">
        <v>3</v>
      </c>
      <c r="N21" t="s">
        <v>43</v>
      </c>
    </row>
    <row r="22" spans="1:14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5"/>
        <v>30.4</v>
      </c>
      <c r="H22" s="2">
        <f t="shared" si="6"/>
        <v>0.56651008000000003</v>
      </c>
      <c r="I22" s="2">
        <f t="shared" si="9"/>
        <v>1.6995302400000001</v>
      </c>
      <c r="J22" s="2">
        <f t="shared" si="7"/>
        <v>0.40775496524118782</v>
      </c>
      <c r="K22" s="2">
        <f t="shared" si="8"/>
        <v>2.1072852052411877</v>
      </c>
      <c r="M22" s="25">
        <f>M20*M21</f>
        <v>1479</v>
      </c>
      <c r="N22" t="s">
        <v>44</v>
      </c>
    </row>
    <row r="24" spans="1:14" ht="14.25" x14ac:dyDescent="0.45">
      <c r="M24" s="23">
        <f>M22+M19+M16</f>
        <v>4101.04</v>
      </c>
      <c r="N24" s="23" t="s">
        <v>45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32" t="s">
        <v>20</v>
      </c>
      <c r="B1" s="32"/>
      <c r="C1" s="32"/>
      <c r="D1" s="32"/>
      <c r="E1" s="32"/>
      <c r="F1" s="32"/>
      <c r="G1" s="32"/>
      <c r="H1" s="10"/>
    </row>
    <row r="2" spans="1:10" thickTop="1" x14ac:dyDescent="0.4">
      <c r="A2" s="15" t="s">
        <v>49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7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7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7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7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7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7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7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7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7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7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8">
        <f>F5</f>
        <v>3951.4519999999993</v>
      </c>
      <c r="J15" s="28">
        <f>I15*2</f>
        <v>7902.9039999999986</v>
      </c>
    </row>
    <row r="16" spans="1:10" ht="13.9" x14ac:dyDescent="0.4">
      <c r="J16" s="29">
        <f>J15/0.7</f>
        <v>11289.862857142856</v>
      </c>
    </row>
    <row r="17" spans="1:11" ht="13.5" x14ac:dyDescent="0.35">
      <c r="C17" s="6" t="s">
        <v>12</v>
      </c>
      <c r="D17" s="26" t="s">
        <v>47</v>
      </c>
      <c r="E17" s="6" t="s">
        <v>48</v>
      </c>
      <c r="J17" s="28">
        <f>J16/1000</f>
        <v>11.289862857142856</v>
      </c>
      <c r="K17" s="6" t="s">
        <v>52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53</v>
      </c>
    </row>
    <row r="23" spans="1:11" x14ac:dyDescent="0.2">
      <c r="A23" s="17" t="s">
        <v>50</v>
      </c>
      <c r="B23" s="26" t="s">
        <v>51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2021-01-11T18:24:23Z</dcterms:modified>
</cp:coreProperties>
</file>