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2031" documentId="11_F25DC773A252ABEACE02ECA5E39F7D7C5ADE589E" xr6:coauthVersionLast="43" xr6:coauthVersionMax="43" xr10:uidLastSave="{9D75FA1B-70C2-4420-9FB6-67AA434DCC57}"/>
  <bookViews>
    <workbookView xWindow="-98" yWindow="-98" windowWidth="22695" windowHeight="14595" firstSheet="13" activeTab="14" xr2:uid="{00000000-000D-0000-FFFF-FFFF00000000}"/>
  </bookViews>
  <sheets>
    <sheet name="fig-postgresql-combined-use (2)" sheetId="31" r:id="rId1"/>
    <sheet name="app_code_size" sheetId="1" r:id="rId2"/>
    <sheet name="benchmarks" sheetId="5" r:id="rId3"/>
    <sheet name="fig-sup_potential_exe_cycles" sheetId="6" r:id="rId4"/>
    <sheet name="fig-sup_potential_itlb" sheetId="7" r:id="rId5"/>
    <sheet name="fig-sup_potential_dtlb" sheetId="8" r:id="rId6"/>
    <sheet name="fig-mot-itlb-overhead" sheetId="11" r:id="rId7"/>
    <sheet name="fig-mot-itlb-overhead (2)" sheetId="29" r:id="rId8"/>
    <sheet name="fig-mot-itlb-overhead-cores-psq" sheetId="12" r:id="rId9"/>
    <sheet name="fig-mot-itlb-overhead-cores-cla" sheetId="15" r:id="rId10"/>
    <sheet name="fig-itlb-stall-pg-walk" sheetId="17" r:id="rId11"/>
    <sheet name="fig-superpg-exec-aggressive" sheetId="27" r:id="rId12"/>
    <sheet name="fig-superpg-exec-aggressive-tps" sheetId="35" r:id="rId13"/>
    <sheet name="fig-superpg-pgwalk-aggressive" sheetId="28" r:id="rId14"/>
    <sheet name="sup_page_potentialex" sheetId="2" r:id="rId15"/>
    <sheet name="fig-code-access-pattern" sheetId="10" r:id="rId16"/>
    <sheet name="fig-code-access-pattern-cdf" sheetId="18" r:id="rId17"/>
    <sheet name="code_access_pattern" sheetId="9" r:id="rId18"/>
    <sheet name="code_access_pattern_calcula" sheetId="37" r:id="rId19"/>
    <sheet name="fig-ld-lld" sheetId="14" r:id="rId20"/>
    <sheet name="ld-vs-lld" sheetId="13" r:id="rId21"/>
    <sheet name="fig-clang-aggressive-promotion" sheetId="19" r:id="rId22"/>
    <sheet name="fig-clang-aggressive-promot (2)" sheetId="34" r:id="rId23"/>
    <sheet name="fig-mysql-aggressive-promotion" sheetId="20" r:id="rId24"/>
    <sheet name="superpg-analysis" sheetId="16" r:id="rId25"/>
    <sheet name="padding" sheetId="21" r:id="rId26"/>
    <sheet name="fig-postgresql-inst-pgwalk-sptp" sheetId="23" r:id="rId27"/>
    <sheet name="sharing-pgtable" sheetId="22" r:id="rId28"/>
    <sheet name="fig-postgresql-combined-user" sheetId="25" r:id="rId29"/>
    <sheet name="fig-postgresql-combined-os (2)" sheetId="32" r:id="rId30"/>
    <sheet name="fig-postgresql-combined-os" sheetId="26" r:id="rId31"/>
    <sheet name="fig-postgresql-combined-tps" sheetId="36" r:id="rId32"/>
    <sheet name="combined-tech" sheetId="24" r:id="rId33"/>
    <sheet name="hwpmc-equations" sheetId="30" r:id="rId3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2" l="1"/>
  <c r="D160" i="2"/>
  <c r="D95" i="2"/>
  <c r="K72" i="37"/>
  <c r="L72" i="37"/>
  <c r="M72" i="37"/>
  <c r="N72" i="37"/>
  <c r="O72" i="37"/>
  <c r="J72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O39" i="37"/>
  <c r="N39" i="37"/>
  <c r="M39" i="37"/>
  <c r="L39" i="37"/>
  <c r="K39" i="37"/>
  <c r="J39" i="37"/>
  <c r="N34" i="37"/>
  <c r="M34" i="37"/>
  <c r="L34" i="37"/>
  <c r="K34" i="37"/>
  <c r="J34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C110" i="37"/>
  <c r="D110" i="37"/>
  <c r="E110" i="37"/>
  <c r="F110" i="37"/>
  <c r="G110" i="37"/>
  <c r="B110" i="37"/>
  <c r="K71" i="37"/>
  <c r="C109" i="37"/>
  <c r="L71" i="37"/>
  <c r="D109" i="37"/>
  <c r="M71" i="37"/>
  <c r="E109" i="37"/>
  <c r="N71" i="37"/>
  <c r="F109" i="37"/>
  <c r="O71" i="37"/>
  <c r="G109" i="37"/>
  <c r="J71" i="37"/>
  <c r="B109" i="37"/>
  <c r="C108" i="37"/>
  <c r="D108" i="37"/>
  <c r="E108" i="37"/>
  <c r="F108" i="37"/>
  <c r="G108" i="37"/>
  <c r="B108" i="37"/>
  <c r="B73" i="37"/>
  <c r="A40" i="37"/>
  <c r="B40" i="37"/>
  <c r="B74" i="37"/>
  <c r="A41" i="37"/>
  <c r="B41" i="37"/>
  <c r="B75" i="37"/>
  <c r="A42" i="37"/>
  <c r="B42" i="37"/>
  <c r="B76" i="37"/>
  <c r="A43" i="37"/>
  <c r="B43" i="37"/>
  <c r="B77" i="37"/>
  <c r="A44" i="37"/>
  <c r="B44" i="37"/>
  <c r="B78" i="37"/>
  <c r="A45" i="37"/>
  <c r="B45" i="37"/>
  <c r="B79" i="37"/>
  <c r="A46" i="37"/>
  <c r="B46" i="37"/>
  <c r="B80" i="37"/>
  <c r="A47" i="37"/>
  <c r="B47" i="37"/>
  <c r="B81" i="37"/>
  <c r="A48" i="37"/>
  <c r="B48" i="37"/>
  <c r="B82" i="37"/>
  <c r="A49" i="37"/>
  <c r="B49" i="37"/>
  <c r="B83" i="37"/>
  <c r="A50" i="37"/>
  <c r="B50" i="37"/>
  <c r="B84" i="37"/>
  <c r="A51" i="37"/>
  <c r="B51" i="37"/>
  <c r="B85" i="37"/>
  <c r="A52" i="37"/>
  <c r="B52" i="37"/>
  <c r="B86" i="37"/>
  <c r="A53" i="37"/>
  <c r="B53" i="37"/>
  <c r="B87" i="37"/>
  <c r="A54" i="37"/>
  <c r="B54" i="37"/>
  <c r="B88" i="37"/>
  <c r="A55" i="37"/>
  <c r="B55" i="37"/>
  <c r="B89" i="37"/>
  <c r="A56" i="37"/>
  <c r="B56" i="37"/>
  <c r="B90" i="37"/>
  <c r="A57" i="37"/>
  <c r="B57" i="37"/>
  <c r="B91" i="37"/>
  <c r="A58" i="37"/>
  <c r="B58" i="37"/>
  <c r="B92" i="37"/>
  <c r="A59" i="37"/>
  <c r="B59" i="37"/>
  <c r="B93" i="37"/>
  <c r="A60" i="37"/>
  <c r="B60" i="37"/>
  <c r="B94" i="37"/>
  <c r="A61" i="37"/>
  <c r="B61" i="37"/>
  <c r="B95" i="37"/>
  <c r="A62" i="37"/>
  <c r="B62" i="37"/>
  <c r="B96" i="37"/>
  <c r="A63" i="37"/>
  <c r="B63" i="37"/>
  <c r="B97" i="37"/>
  <c r="A64" i="37"/>
  <c r="B64" i="37"/>
  <c r="B98" i="37"/>
  <c r="A65" i="37"/>
  <c r="B65" i="37"/>
  <c r="B99" i="37"/>
  <c r="A66" i="37"/>
  <c r="B66" i="37"/>
  <c r="B100" i="37"/>
  <c r="A67" i="37"/>
  <c r="B67" i="37"/>
  <c r="B101" i="37"/>
  <c r="A68" i="37"/>
  <c r="B68" i="37"/>
  <c r="B102" i="37"/>
  <c r="A69" i="37"/>
  <c r="B69" i="37"/>
  <c r="B103" i="37"/>
  <c r="A70" i="37"/>
  <c r="B70" i="37"/>
  <c r="B104" i="37"/>
  <c r="B105" i="37"/>
  <c r="C40" i="37"/>
  <c r="C74" i="37"/>
  <c r="C41" i="37"/>
  <c r="C75" i="37"/>
  <c r="C42" i="37"/>
  <c r="C76" i="37"/>
  <c r="C43" i="37"/>
  <c r="C77" i="37"/>
  <c r="C44" i="37"/>
  <c r="C78" i="37"/>
  <c r="C45" i="37"/>
  <c r="C79" i="37"/>
  <c r="C46" i="37"/>
  <c r="C80" i="37"/>
  <c r="C47" i="37"/>
  <c r="C81" i="37"/>
  <c r="C48" i="37"/>
  <c r="C82" i="37"/>
  <c r="C49" i="37"/>
  <c r="C83" i="37"/>
  <c r="C50" i="37"/>
  <c r="C84" i="37"/>
  <c r="C51" i="37"/>
  <c r="C85" i="37"/>
  <c r="C52" i="37"/>
  <c r="C86" i="37"/>
  <c r="C53" i="37"/>
  <c r="C87" i="37"/>
  <c r="C54" i="37"/>
  <c r="C88" i="37"/>
  <c r="C55" i="37"/>
  <c r="C89" i="37"/>
  <c r="C56" i="37"/>
  <c r="C90" i="37"/>
  <c r="C57" i="37"/>
  <c r="C91" i="37"/>
  <c r="C58" i="37"/>
  <c r="C92" i="37"/>
  <c r="C59" i="37"/>
  <c r="C93" i="37"/>
  <c r="C60" i="37"/>
  <c r="C94" i="37"/>
  <c r="C61" i="37"/>
  <c r="C95" i="37"/>
  <c r="C62" i="37"/>
  <c r="C96" i="37"/>
  <c r="C63" i="37"/>
  <c r="C97" i="37"/>
  <c r="C64" i="37"/>
  <c r="C98" i="37"/>
  <c r="C65" i="37"/>
  <c r="C99" i="37"/>
  <c r="C66" i="37"/>
  <c r="C100" i="37"/>
  <c r="C67" i="37"/>
  <c r="C101" i="37"/>
  <c r="C68" i="37"/>
  <c r="C102" i="37"/>
  <c r="C69" i="37"/>
  <c r="C103" i="37"/>
  <c r="C70" i="37"/>
  <c r="C104" i="37"/>
  <c r="C73" i="37"/>
  <c r="C105" i="37"/>
  <c r="C106" i="37"/>
  <c r="D40" i="37"/>
  <c r="D74" i="37"/>
  <c r="D41" i="37"/>
  <c r="D75" i="37"/>
  <c r="D42" i="37"/>
  <c r="D76" i="37"/>
  <c r="D43" i="37"/>
  <c r="D77" i="37"/>
  <c r="D44" i="37"/>
  <c r="D78" i="37"/>
  <c r="D45" i="37"/>
  <c r="D79" i="37"/>
  <c r="D46" i="37"/>
  <c r="D80" i="37"/>
  <c r="D47" i="37"/>
  <c r="D81" i="37"/>
  <c r="D48" i="37"/>
  <c r="D82" i="37"/>
  <c r="D49" i="37"/>
  <c r="D83" i="37"/>
  <c r="D50" i="37"/>
  <c r="D84" i="37"/>
  <c r="D51" i="37"/>
  <c r="D85" i="37"/>
  <c r="D52" i="37"/>
  <c r="D86" i="37"/>
  <c r="D53" i="37"/>
  <c r="D87" i="37"/>
  <c r="D54" i="37"/>
  <c r="D88" i="37"/>
  <c r="D55" i="37"/>
  <c r="D89" i="37"/>
  <c r="D56" i="37"/>
  <c r="D90" i="37"/>
  <c r="D57" i="37"/>
  <c r="D91" i="37"/>
  <c r="D58" i="37"/>
  <c r="D92" i="37"/>
  <c r="D59" i="37"/>
  <c r="D93" i="37"/>
  <c r="D60" i="37"/>
  <c r="D94" i="37"/>
  <c r="D61" i="37"/>
  <c r="D95" i="37"/>
  <c r="D62" i="37"/>
  <c r="D96" i="37"/>
  <c r="D63" i="37"/>
  <c r="D97" i="37"/>
  <c r="D64" i="37"/>
  <c r="D98" i="37"/>
  <c r="D65" i="37"/>
  <c r="D99" i="37"/>
  <c r="D66" i="37"/>
  <c r="D100" i="37"/>
  <c r="D67" i="37"/>
  <c r="D101" i="37"/>
  <c r="D68" i="37"/>
  <c r="D102" i="37"/>
  <c r="D69" i="37"/>
  <c r="D103" i="37"/>
  <c r="D70" i="37"/>
  <c r="D104" i="37"/>
  <c r="D73" i="37"/>
  <c r="D105" i="37"/>
  <c r="D106" i="37"/>
  <c r="E40" i="37"/>
  <c r="E74" i="37"/>
  <c r="E41" i="37"/>
  <c r="E75" i="37"/>
  <c r="E42" i="37"/>
  <c r="E76" i="37"/>
  <c r="E43" i="37"/>
  <c r="E77" i="37"/>
  <c r="E44" i="37"/>
  <c r="E78" i="37"/>
  <c r="E45" i="37"/>
  <c r="E79" i="37"/>
  <c r="E46" i="37"/>
  <c r="E80" i="37"/>
  <c r="E47" i="37"/>
  <c r="E81" i="37"/>
  <c r="E48" i="37"/>
  <c r="E82" i="37"/>
  <c r="E49" i="37"/>
  <c r="E83" i="37"/>
  <c r="E50" i="37"/>
  <c r="E84" i="37"/>
  <c r="E51" i="37"/>
  <c r="E85" i="37"/>
  <c r="E52" i="37"/>
  <c r="E86" i="37"/>
  <c r="E53" i="37"/>
  <c r="E87" i="37"/>
  <c r="E54" i="37"/>
  <c r="E88" i="37"/>
  <c r="E55" i="37"/>
  <c r="E89" i="37"/>
  <c r="E56" i="37"/>
  <c r="E90" i="37"/>
  <c r="E57" i="37"/>
  <c r="E91" i="37"/>
  <c r="E58" i="37"/>
  <c r="E92" i="37"/>
  <c r="E59" i="37"/>
  <c r="E93" i="37"/>
  <c r="E60" i="37"/>
  <c r="E94" i="37"/>
  <c r="E61" i="37"/>
  <c r="E95" i="37"/>
  <c r="E62" i="37"/>
  <c r="E96" i="37"/>
  <c r="E63" i="37"/>
  <c r="E97" i="37"/>
  <c r="E64" i="37"/>
  <c r="E98" i="37"/>
  <c r="E65" i="37"/>
  <c r="E99" i="37"/>
  <c r="E66" i="37"/>
  <c r="E100" i="37"/>
  <c r="E67" i="37"/>
  <c r="E101" i="37"/>
  <c r="E68" i="37"/>
  <c r="E102" i="37"/>
  <c r="E69" i="37"/>
  <c r="E103" i="37"/>
  <c r="E70" i="37"/>
  <c r="E104" i="37"/>
  <c r="E73" i="37"/>
  <c r="E105" i="37"/>
  <c r="E106" i="37"/>
  <c r="F40" i="37"/>
  <c r="F74" i="37"/>
  <c r="F41" i="37"/>
  <c r="F75" i="37"/>
  <c r="F42" i="37"/>
  <c r="F76" i="37"/>
  <c r="F43" i="37"/>
  <c r="F77" i="37"/>
  <c r="F44" i="37"/>
  <c r="F78" i="37"/>
  <c r="F45" i="37"/>
  <c r="F79" i="37"/>
  <c r="F46" i="37"/>
  <c r="F80" i="37"/>
  <c r="F47" i="37"/>
  <c r="F81" i="37"/>
  <c r="F48" i="37"/>
  <c r="F82" i="37"/>
  <c r="F49" i="37"/>
  <c r="F83" i="37"/>
  <c r="F50" i="37"/>
  <c r="F84" i="37"/>
  <c r="F51" i="37"/>
  <c r="F85" i="37"/>
  <c r="F52" i="37"/>
  <c r="F86" i="37"/>
  <c r="F53" i="37"/>
  <c r="F87" i="37"/>
  <c r="F54" i="37"/>
  <c r="F88" i="37"/>
  <c r="F55" i="37"/>
  <c r="F89" i="37"/>
  <c r="F56" i="37"/>
  <c r="F90" i="37"/>
  <c r="F57" i="37"/>
  <c r="F91" i="37"/>
  <c r="F58" i="37"/>
  <c r="F92" i="37"/>
  <c r="F59" i="37"/>
  <c r="F93" i="37"/>
  <c r="F60" i="37"/>
  <c r="F94" i="37"/>
  <c r="F61" i="37"/>
  <c r="F95" i="37"/>
  <c r="F62" i="37"/>
  <c r="F96" i="37"/>
  <c r="F63" i="37"/>
  <c r="F97" i="37"/>
  <c r="F64" i="37"/>
  <c r="F98" i="37"/>
  <c r="F65" i="37"/>
  <c r="F99" i="37"/>
  <c r="F66" i="37"/>
  <c r="F100" i="37"/>
  <c r="F67" i="37"/>
  <c r="F101" i="37"/>
  <c r="F68" i="37"/>
  <c r="F102" i="37"/>
  <c r="F69" i="37"/>
  <c r="F103" i="37"/>
  <c r="F70" i="37"/>
  <c r="F104" i="37"/>
  <c r="F73" i="37"/>
  <c r="F105" i="37"/>
  <c r="F106" i="37"/>
  <c r="G40" i="37"/>
  <c r="G74" i="37"/>
  <c r="G41" i="37"/>
  <c r="G75" i="37"/>
  <c r="G42" i="37"/>
  <c r="G76" i="37"/>
  <c r="G43" i="37"/>
  <c r="G77" i="37"/>
  <c r="G44" i="37"/>
  <c r="G78" i="37"/>
  <c r="G45" i="37"/>
  <c r="G79" i="37"/>
  <c r="G46" i="37"/>
  <c r="G80" i="37"/>
  <c r="G47" i="37"/>
  <c r="G81" i="37"/>
  <c r="G48" i="37"/>
  <c r="G82" i="37"/>
  <c r="G49" i="37"/>
  <c r="G83" i="37"/>
  <c r="G50" i="37"/>
  <c r="G84" i="37"/>
  <c r="G51" i="37"/>
  <c r="G85" i="37"/>
  <c r="G52" i="37"/>
  <c r="G86" i="37"/>
  <c r="G53" i="37"/>
  <c r="G87" i="37"/>
  <c r="G54" i="37"/>
  <c r="G88" i="37"/>
  <c r="G55" i="37"/>
  <c r="G89" i="37"/>
  <c r="G56" i="37"/>
  <c r="G90" i="37"/>
  <c r="G57" i="37"/>
  <c r="G91" i="37"/>
  <c r="G58" i="37"/>
  <c r="G92" i="37"/>
  <c r="G59" i="37"/>
  <c r="G93" i="37"/>
  <c r="G60" i="37"/>
  <c r="G94" i="37"/>
  <c r="G61" i="37"/>
  <c r="G95" i="37"/>
  <c r="G62" i="37"/>
  <c r="G96" i="37"/>
  <c r="G63" i="37"/>
  <c r="G97" i="37"/>
  <c r="G64" i="37"/>
  <c r="G98" i="37"/>
  <c r="G65" i="37"/>
  <c r="G99" i="37"/>
  <c r="G66" i="37"/>
  <c r="G100" i="37"/>
  <c r="G67" i="37"/>
  <c r="G101" i="37"/>
  <c r="G68" i="37"/>
  <c r="G102" i="37"/>
  <c r="G69" i="37"/>
  <c r="G103" i="37"/>
  <c r="G70" i="37"/>
  <c r="G104" i="37"/>
  <c r="G73" i="37"/>
  <c r="G105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G106" i="37"/>
  <c r="B106" i="37"/>
  <c r="C107" i="37"/>
  <c r="D107" i="37"/>
  <c r="E107" i="37"/>
  <c r="F107" i="37"/>
  <c r="G107" i="37"/>
  <c r="B107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E39" i="24"/>
  <c r="D39" i="24"/>
  <c r="C39" i="24"/>
  <c r="B39" i="24"/>
  <c r="C22" i="24"/>
  <c r="D22" i="24"/>
  <c r="E22" i="24"/>
  <c r="B22" i="24"/>
  <c r="E66" i="2"/>
  <c r="D66" i="2"/>
  <c r="C66" i="2"/>
  <c r="B66" i="2"/>
  <c r="E67" i="2"/>
  <c r="E68" i="2"/>
  <c r="E69" i="2"/>
  <c r="E70" i="2"/>
  <c r="D67" i="2"/>
  <c r="D68" i="2"/>
  <c r="D69" i="2"/>
  <c r="D70" i="2"/>
  <c r="C67" i="2"/>
  <c r="C68" i="2"/>
  <c r="C69" i="2"/>
  <c r="C70" i="2"/>
  <c r="B67" i="2"/>
  <c r="B68" i="2"/>
  <c r="B69" i="2"/>
  <c r="B70" i="2"/>
  <c r="E65" i="2"/>
  <c r="D65" i="2"/>
  <c r="C65" i="2"/>
  <c r="B65" i="2"/>
  <c r="C35" i="9"/>
  <c r="D35" i="9"/>
  <c r="E35" i="9"/>
  <c r="F35" i="9"/>
  <c r="C23" i="22"/>
  <c r="D23" i="22"/>
  <c r="E23" i="22"/>
  <c r="B23" i="22"/>
  <c r="F28" i="24"/>
  <c r="F29" i="24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L5" i="9"/>
  <c r="L4" i="9"/>
  <c r="L3" i="9"/>
  <c r="L2" i="9"/>
  <c r="N5" i="9"/>
  <c r="M5" i="9"/>
  <c r="K5" i="9"/>
  <c r="J5" i="9"/>
  <c r="N4" i="9"/>
  <c r="M4" i="9"/>
  <c r="K4" i="9"/>
  <c r="J4" i="9"/>
  <c r="H15" i="2"/>
  <c r="H10" i="2"/>
  <c r="H4" i="2"/>
  <c r="I20" i="2"/>
  <c r="N3" i="9"/>
  <c r="N2" i="9"/>
  <c r="M3" i="9"/>
  <c r="M2" i="9"/>
  <c r="K3" i="9"/>
  <c r="K2" i="9"/>
  <c r="J3" i="9"/>
  <c r="J2" i="9"/>
  <c r="C34" i="9"/>
  <c r="D34" i="9"/>
  <c r="E34" i="9"/>
  <c r="F34" i="9"/>
  <c r="B3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</calcChain>
</file>

<file path=xl/sharedStrings.xml><?xml version="1.0" encoding="utf-8"?>
<sst xmlns="http://schemas.openxmlformats.org/spreadsheetml/2006/main" count="584" uniqueCount="224">
  <si>
    <t>Clang 6.0.0</t>
  </si>
  <si>
    <t xml:space="preserve"> Postgres 9.6.8</t>
  </si>
  <si>
    <t>main executable</t>
  </si>
  <si>
    <t>libcrypto.so.8</t>
  </si>
  <si>
    <t>libxml2.so.2.9.7</t>
  </si>
  <si>
    <t>libm.so.5</t>
  </si>
  <si>
    <t>libthr.so.3</t>
  </si>
  <si>
    <t>libz.so.6</t>
  </si>
  <si>
    <t>libcxxrt.so.1</t>
  </si>
  <si>
    <t>libssl.so.8</t>
  </si>
  <si>
    <t>libc++.so.1</t>
  </si>
  <si>
    <t>libgcc_s.so.1</t>
  </si>
  <si>
    <t>libicui18n.so.61.1</t>
  </si>
  <si>
    <t>libicuuc.so.61.1</t>
  </si>
  <si>
    <t>liblzma.so.5</t>
  </si>
  <si>
    <t>libc.so.7</t>
  </si>
  <si>
    <t>ld-elf.so.1</t>
  </si>
  <si>
    <t>libintl.so.8.1.5</t>
  </si>
  <si>
    <t>SPECjvm 2008 compiler.compiler</t>
  </si>
  <si>
    <t>libjava.so</t>
  </si>
  <si>
    <t>libverify.so</t>
  </si>
  <si>
    <t>libzip.so</t>
  </si>
  <si>
    <t>libjvm.so</t>
  </si>
  <si>
    <t>libjli.so</t>
  </si>
  <si>
    <t>libnet.so</t>
  </si>
  <si>
    <t>libnio.so</t>
  </si>
  <si>
    <t>SPECjvm 2008 derby</t>
  </si>
  <si>
    <t>librt.so.1</t>
  </si>
  <si>
    <t>libexecinfo.so.1</t>
  </si>
  <si>
    <t>libutil.so.9</t>
  </si>
  <si>
    <t>libkvm.so.7</t>
  </si>
  <si>
    <t>libcares.so.2.2.0</t>
  </si>
  <si>
    <t>libelf.so.2</t>
  </si>
  <si>
    <t>libuv.so.1.0.0</t>
  </si>
  <si>
    <t>libdl.so.1</t>
  </si>
  <si>
    <t>Node v8.11.1</t>
  </si>
  <si>
    <t>JIT code</t>
  </si>
  <si>
    <t>Application</t>
  </si>
  <si>
    <t>Mysql</t>
  </si>
  <si>
    <t>Binary size (MB)</t>
  </si>
  <si>
    <t>PyPy</t>
  </si>
  <si>
    <t>Firefox</t>
  </si>
  <si>
    <t>Apache</t>
  </si>
  <si>
    <t>mysqld(40)</t>
  </si>
  <si>
    <t>libphp7.so(4), php (3.7)</t>
  </si>
  <si>
    <t>libpypy3-c.so (32.7)</t>
  </si>
  <si>
    <t>libxul.so(79.7)</t>
  </si>
  <si>
    <t>Mysqld v8.0.2</t>
  </si>
  <si>
    <t>liblz4.so.1.8.1</t>
  </si>
  <si>
    <t>libcrypt.so.5</t>
  </si>
  <si>
    <t>CPU_CLK_UNHALTED.THREAD_P,</t>
  </si>
  <si>
    <t>Clang Dhrystone</t>
  </si>
  <si>
    <t>Compiler.compiler</t>
  </si>
  <si>
    <t>ITLB_MISSES.WALK_PENDING,</t>
  </si>
  <si>
    <t>DTLB_MISSES.WALK_PENDING,</t>
  </si>
  <si>
    <t># of 64KB chunks accessed</t>
  </si>
  <si>
    <t>MySQL</t>
  </si>
  <si>
    <t>1 - 8</t>
  </si>
  <si>
    <t>9 - 16</t>
  </si>
  <si>
    <t>sum</t>
  </si>
  <si>
    <t>Node.js</t>
  </si>
  <si>
    <t>PostgreSQL</t>
  </si>
  <si>
    <t>% of unhalted clock cycles ITLB stalls accounts for</t>
  </si>
  <si>
    <t>W/O Automatic Superpage</t>
  </si>
  <si>
    <t>Mostly Superpage</t>
  </si>
  <si>
    <t>itlb stall with various number of cores</t>
  </si>
  <si>
    <t>PostreSQL (both M_L and M-s_L)</t>
  </si>
  <si>
    <t># of logical cores</t>
  </si>
  <si>
    <t>17 - 24</t>
  </si>
  <si>
    <t>25 - 32</t>
  </si>
  <si>
    <t>Clang</t>
  </si>
  <si>
    <t>Main executable size (MB)</t>
  </si>
  <si>
    <t># of shared libraries linked</t>
  </si>
  <si>
    <t>Multi-process</t>
  </si>
  <si>
    <t>N</t>
  </si>
  <si>
    <t>Y</t>
  </si>
  <si>
    <t>20.000</t>
  </si>
  <si>
    <t>Large shared libraries size (MB)</t>
  </si>
  <si>
    <t>1.531 to 2.883</t>
  </si>
  <si>
    <t>1.590 to 11.223</t>
  </si>
  <si>
    <t>1.590 to 2.883</t>
  </si>
  <si>
    <t>1.590 to 2.266</t>
  </si>
  <si>
    <t># of shared libraries &lt; 1~MB</t>
  </si>
  <si>
    <t>ld-mostly-superpage</t>
  </si>
  <si>
    <t>Node.js is excluded since it cannot be compiled with lld</t>
  </si>
  <si>
    <t>ld-native</t>
  </si>
  <si>
    <t>LLD-native</t>
  </si>
  <si>
    <t>LLD-mostly-superpage</t>
  </si>
  <si>
    <t>Derby</t>
  </si>
  <si>
    <t>Stock FreeBSD W/O Automatic Superpage</t>
  </si>
  <si>
    <t>Stock FreeBSD</t>
  </si>
  <si>
    <t>Javac</t>
  </si>
  <si>
    <t>clang</t>
  </si>
  <si>
    <t>mysql</t>
  </si>
  <si>
    <t>node</t>
  </si>
  <si>
    <t>javac</t>
  </si>
  <si>
    <t>derby</t>
  </si>
  <si>
    <t>postgres</t>
  </si>
  <si>
    <t>50%(14/27)</t>
  </si>
  <si>
    <t>75%(21/27)</t>
  </si>
  <si>
    <t>50%(8/15)</t>
  </si>
  <si>
    <t>75%(11/15)</t>
  </si>
  <si>
    <t>50%(3/5)</t>
  </si>
  <si>
    <t>75%(4/5)</t>
  </si>
  <si>
    <t>50%(1/2)</t>
  </si>
  <si>
    <t>50% reservations prompted</t>
  </si>
  <si>
    <t>inst page table walk cycles</t>
  </si>
  <si>
    <t>data page table walk cycles</t>
  </si>
  <si>
    <t>inst page walk cycles / ITLB cycles</t>
  </si>
  <si>
    <t>Superpage reservations No.</t>
  </si>
  <si>
    <t>x</t>
  </si>
  <si>
    <t>y</t>
  </si>
  <si>
    <t>Code Access Pattern Final Figure</t>
  </si>
  <si>
    <t># resident superpages</t>
  </si>
  <si>
    <t>Data page table walk</t>
  </si>
  <si>
    <t>Inst page table walk</t>
  </si>
  <si>
    <t>Default</t>
  </si>
  <si>
    <t>With in-kernel padding</t>
  </si>
  <si>
    <t>Start</t>
  </si>
  <si>
    <t>End</t>
  </si>
  <si>
    <t>Protection</t>
  </si>
  <si>
    <t>0x400000</t>
  </si>
  <si>
    <t>0x9f4000</t>
  </si>
  <si>
    <t>r-x</t>
  </si>
  <si>
    <t>0xbf4000</t>
  </si>
  <si>
    <t>0xc00000</t>
  </si>
  <si>
    <t>rw-</t>
  </si>
  <si>
    <t>0xa00000</t>
  </si>
  <si>
    <t>Without PTP sharing</t>
  </si>
  <si>
    <t>With PTP sharing</t>
  </si>
  <si>
    <t>Padding, sharing page table</t>
  </si>
  <si>
    <t>M_L</t>
  </si>
  <si>
    <t>Ms_L</t>
  </si>
  <si>
    <t>Msp_L</t>
  </si>
  <si>
    <t>Ms_Lt</t>
  </si>
  <si>
    <t>Msp_lt</t>
  </si>
  <si>
    <t>userspace</t>
  </si>
  <si>
    <t>Native</t>
  </si>
  <si>
    <t>Superpage</t>
  </si>
  <si>
    <t>Superpage + padding</t>
  </si>
  <si>
    <t>Superpage + ptp sharing</t>
  </si>
  <si>
    <t>Superpage + padding + ptp sharing</t>
  </si>
  <si>
    <t>Execution cycles</t>
  </si>
  <si>
    <t>Inst page table walk cycles</t>
  </si>
  <si>
    <t>Data page table walk cycles</t>
  </si>
  <si>
    <t>kernelspace</t>
  </si>
  <si>
    <t># of instructions retired</t>
  </si>
  <si>
    <t>OS</t>
  </si>
  <si>
    <t>Userspace</t>
  </si>
  <si>
    <t>Inst</t>
  </si>
  <si>
    <t>Data</t>
  </si>
  <si>
    <t>Page table walk cycles normalized</t>
  </si>
  <si>
    <t>LLC stall cycles</t>
  </si>
  <si>
    <t>PostgreSQL-default</t>
  </si>
  <si>
    <t>Postgres-p</t>
  </si>
  <si>
    <t>Postgres-r</t>
  </si>
  <si>
    <t>FreeBSD W/O Automatic Superpage</t>
  </si>
  <si>
    <t>FreeBSD</t>
  </si>
  <si>
    <t>execution cycles with various heuristics</t>
  </si>
  <si>
    <t># of inst retired</t>
  </si>
  <si>
    <t>INST_RETIRED.ANY_P</t>
  </si>
  <si>
    <t>CPU_CLK_UNHALTED.THREAD_P</t>
  </si>
  <si>
    <t>Inst addr Translation</t>
  </si>
  <si>
    <t>cycles (ITLB stall)</t>
  </si>
  <si>
    <t>ICACHE_64B.IFTAG_STALL</t>
  </si>
  <si>
    <t>overhead</t>
  </si>
  <si>
    <t>ICACHE_64B.IFTAG_STALL /</t>
  </si>
  <si>
    <t>ITLB_MISSES.WALK_COMPLETED</t>
  </si>
  <si>
    <t>page table walk</t>
  </si>
  <si>
    <t>inst page table walk cycles /</t>
  </si>
  <si>
    <t xml:space="preserve">Avg. cycles per inst </t>
  </si>
  <si>
    <t>DTLB_LOAD_MISSES.WALK_PENDING +</t>
  </si>
  <si>
    <t>DTLB_STORE_MISSES.WALK_PENDING</t>
  </si>
  <si>
    <t># of inst page table walks</t>
  </si>
  <si>
    <t># of data page table walks</t>
  </si>
  <si>
    <t>DTLB_LOAD_MISSES.WALK_COMPLETED +</t>
  </si>
  <si>
    <t>DTLB_STORE_MISSES.WALK_COMPLETED</t>
  </si>
  <si>
    <t>CYCLE_ACTIVITY.STALLS_L3_MISS</t>
  </si>
  <si>
    <t>ITLB_MISSES.WALK_PENDING</t>
  </si>
  <si>
    <t>Events</t>
  </si>
  <si>
    <t>Equations</t>
  </si>
  <si>
    <t>new results: 5GB, 5 workers per core x 4 cores, server and client on separate machines, no reconnect</t>
  </si>
  <si>
    <t>no reconnect, M_L</t>
  </si>
  <si>
    <t>1 core</t>
  </si>
  <si>
    <t>2 cores</t>
  </si>
  <si>
    <t>DTLB_LOAD_MISSES.WALK_COMPLETED</t>
  </si>
  <si>
    <t>DTLB_LOAD_MISSES.WALK_PENDING</t>
  </si>
  <si>
    <t>CPU_CLK_UNHALTED.THREAD_P,all</t>
  </si>
  <si>
    <t>INST_RETIRED.ANY_P,all</t>
  </si>
  <si>
    <t>inst addr translation overhead</t>
  </si>
  <si>
    <t>Inst address translation/ITLB stall</t>
  </si>
  <si>
    <t>Inst address translation cycles</t>
  </si>
  <si>
    <t>&gt;=18</t>
  </si>
  <si>
    <t>SPECJvm Compiiler.compiler</t>
  </si>
  <si>
    <t>SPECJvm derby</t>
  </si>
  <si>
    <t>Multi-thread</t>
  </si>
  <si>
    <t>For defense slides</t>
  </si>
  <si>
    <t># of shared libraries &lt; 1MB</t>
  </si>
  <si>
    <t xml:space="preserve">elapse time with various heuritistics </t>
  </si>
  <si>
    <t>stock</t>
  </si>
  <si>
    <t>elapse time (user + os)</t>
  </si>
  <si>
    <t>stock, M_L</t>
  </si>
  <si>
    <t>Execution Time</t>
  </si>
  <si>
    <t>Additional memory consumption</t>
  </si>
  <si>
    <t>additional memory consumption percentage</t>
  </si>
  <si>
    <t># of 64KB chunks accessed (with residual code)</t>
  </si>
  <si>
    <t># of 64KB chunks accessed (without residual code)</t>
  </si>
  <si>
    <t>Translate the table above into not-cdf style</t>
  </si>
  <si>
    <t>thresold &gt;=18 sum</t>
  </si>
  <si>
    <t>Superpage reservations No. (without residual code)</t>
  </si>
  <si>
    <t>total physical memory consumption (with residual code)</t>
  </si>
  <si>
    <t>additional memory consumption in Mb</t>
  </si>
  <si>
    <t>additional memory consumption in MB</t>
  </si>
  <si>
    <t>memory consumption in MB</t>
  </si>
  <si>
    <t>total memory consumption in MB</t>
  </si>
  <si>
    <t>cycles spent on instruction TLB misses</t>
  </si>
  <si>
    <t>OS-level impact analysis</t>
  </si>
  <si>
    <t>DTLB_LOAD_MISSES.WALK_PENDING,os</t>
  </si>
  <si>
    <t>DTLB_STORE_MISSES.WALK_PENDING,os</t>
  </si>
  <si>
    <t>ITLB_MISSES.WALK_PENDING,os</t>
  </si>
  <si>
    <t>ICACHE_64B.IFTAG_STALL,os</t>
  </si>
  <si>
    <t>CPU_CLK_UNHALTED.THREAD_P,os</t>
  </si>
  <si>
    <t>J_L</t>
  </si>
  <si>
    <t>Js_Ls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</si>
</sst>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0_);_(* \(#,##0.000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454545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4" fontId="2" fillId="0" borderId="0" xfId="0" applyNumberFormat="1" applyFont="1"/>
    <xf numFmtId="0" fontId="0" fillId="0" borderId="0" xfId="0" applyFont="1"/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wrapText="1"/>
    </xf>
    <xf numFmtId="4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9" fontId="4" fillId="0" borderId="0" xfId="0" applyNumberFormat="1" applyFont="1" applyAlignment="1">
      <alignment horizontal="right" wrapText="1"/>
    </xf>
    <xf numFmtId="43" fontId="2" fillId="0" borderId="0" xfId="1" applyFont="1"/>
    <xf numFmtId="0" fontId="4" fillId="0" borderId="0" xfId="0" applyFont="1" applyAlignment="1">
      <alignment vertical="center" wrapText="1"/>
    </xf>
    <xf numFmtId="43" fontId="0" fillId="0" borderId="0" xfId="1" applyFont="1" applyAlignment="1">
      <alignment wrapText="1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43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43" fontId="8" fillId="0" borderId="0" xfId="1" applyFont="1" applyAlignment="1">
      <alignment wrapText="1"/>
    </xf>
    <xf numFmtId="166" fontId="0" fillId="0" borderId="1" xfId="0" applyNumberFormat="1" applyBorder="1" applyAlignment="1">
      <alignment horizontal="right" wrapText="1"/>
    </xf>
    <xf numFmtId="166" fontId="0" fillId="0" borderId="1" xfId="0" applyNumberFormat="1" applyBorder="1"/>
    <xf numFmtId="43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worksheet" Target="worksheets/sheet4.xml"/><Relationship Id="rId26" Type="http://schemas.openxmlformats.org/officeDocument/2006/relationships/worksheet" Target="worksheets/sheet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6.xml"/><Relationship Id="rId34" Type="http://schemas.openxmlformats.org/officeDocument/2006/relationships/worksheet" Target="worksheets/sheet1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4.xml"/><Relationship Id="rId25" Type="http://schemas.openxmlformats.org/officeDocument/2006/relationships/worksheet" Target="worksheets/sheet7.xml"/><Relationship Id="rId33" Type="http://schemas.openxmlformats.org/officeDocument/2006/relationships/worksheet" Target="worksheets/sheet10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chartsheet" Target="chartsheets/sheet18.xml"/><Relationship Id="rId32" Type="http://schemas.openxmlformats.org/officeDocument/2006/relationships/chartsheet" Target="chartsheets/sheet23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3.xml"/><Relationship Id="rId23" Type="http://schemas.openxmlformats.org/officeDocument/2006/relationships/chartsheet" Target="chartsheets/sheet17.xml"/><Relationship Id="rId28" Type="http://schemas.openxmlformats.org/officeDocument/2006/relationships/worksheet" Target="worksheets/sheet9.xml"/><Relationship Id="rId36" Type="http://schemas.openxmlformats.org/officeDocument/2006/relationships/styles" Target="styles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5.xml"/><Relationship Id="rId31" Type="http://schemas.openxmlformats.org/officeDocument/2006/relationships/chartsheet" Target="chartsheets/sheet22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6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1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404A-949C-6E8032772CD1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7-404A-949C-6E803277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'combined-tech'!$D$16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'combined-tech'!$D$17:$D$21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0.85244335406054073</c:v>
                      </c:pt>
                      <c:pt idx="1">
                        <c:v>0.35160242727629659</c:v>
                      </c:pt>
                      <c:pt idx="2">
                        <c:v>0.87727766540313146</c:v>
                      </c:pt>
                      <c:pt idx="3">
                        <c:v>0.37040786769353296</c:v>
                      </c:pt>
                      <c:pt idx="4">
                        <c:v>0.86498459251181048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67-404A-949C-6E8032772C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'combined-tech'!$E$16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pattFill prst="wdUp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'combined-tech'!$E$17:$E$21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0.81791572234231658</c:v>
                      </c:pt>
                      <c:pt idx="1">
                        <c:v>0.31100735134923163</c:v>
                      </c:pt>
                      <c:pt idx="2">
                        <c:v>0.73555779391789733</c:v>
                      </c:pt>
                      <c:pt idx="3">
                        <c:v>0.34094004682518564</c:v>
                      </c:pt>
                      <c:pt idx="4">
                        <c:v>0.84078090574761899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67-404A-949C-6E8032772CD1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99971086625577"/>
          <c:y val="0.67846473018486453"/>
          <c:w val="0.845550157776497"/>
          <c:h val="6.097672680432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36602875755"/>
          <c:y val="3.4757522009041551E-2"/>
          <c:w val="0.81389060382242229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sup_page_potentialex!$B$39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sup_page_potentialex!$B$40:$B$45</c:f>
              <c:numCache>
                <c:formatCode>_(* #,##0.00_);_(* \(#,##0.00\);_(* "-"??_);_(@_)</c:formatCode>
                <c:ptCount val="6"/>
                <c:pt idx="0">
                  <c:v>0.97527019758864153</c:v>
                </c:pt>
                <c:pt idx="1">
                  <c:v>0.91483664810021947</c:v>
                </c:pt>
                <c:pt idx="2">
                  <c:v>0.99739350903298518</c:v>
                </c:pt>
                <c:pt idx="3">
                  <c:v>0.99693214440228262</c:v>
                </c:pt>
                <c:pt idx="4">
                  <c:v>0.99968732312880004</c:v>
                </c:pt>
                <c:pt idx="5">
                  <c:v>0.97587136958214571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6DA-9908-B2DD8148E0FD}"/>
            </c:ext>
          </c:extLst>
        </c:ser>
        <c:ser>
          <c:idx val="1"/>
          <c:order val="1"/>
          <c:tx>
            <c:strRef>
              <c:f>sup_page_potentialex!$C$39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sup_page_potentialex!$C$40:$C$45</c:f>
              <c:numCache>
                <c:formatCode>_(* #,##0.00_);_(* \(#,##0.00\);_(* "-"??_);_(@_)</c:formatCode>
                <c:ptCount val="6"/>
                <c:pt idx="0">
                  <c:v>0.95016963067256932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0.99828665064074329</c:v>
                </c:pt>
                <c:pt idx="5">
                  <c:v>0.97606224010745757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4-46DA-9908-B2DD8148E0FD}"/>
            </c:ext>
          </c:extLst>
        </c:ser>
        <c:ser>
          <c:idx val="2"/>
          <c:order val="2"/>
          <c:tx>
            <c:strRef>
              <c:f>sup_page_potentialex!$D$39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sup_page_potentialex!$D$40:$D$45</c:f>
              <c:numCache>
                <c:formatCode>_(* #,##0.00_);_(* \(#,##0.00\);_(* "-"??_);_(@_)</c:formatCode>
                <c:ptCount val="6"/>
                <c:pt idx="0">
                  <c:v>0.95015574589069429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0.97211338584987095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4-46DA-9908-B2DD8148E0FD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sup_page_potentialex!$E$40:$E$45</c:f>
              <c:numCache>
                <c:formatCode>_(* #,##0.00_);_(* \(#,##0.00\);_(* "-"??_);_(@_)</c:formatCode>
                <c:ptCount val="6"/>
                <c:pt idx="0">
                  <c:v>0.94900320810739813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0.97162199400161442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4-46DA-9908-B2DD8148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User-space</a:t>
                </a:r>
                <a:r>
                  <a:rPr lang="en-US" b="1" baseline="0"/>
                  <a:t> e</a:t>
                </a:r>
                <a:r>
                  <a:rPr lang="en-US" b="1"/>
                  <a:t>xecution cycles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1697870941045"/>
          <c:y val="3.4757522009041551E-2"/>
          <c:w val="0.80215896536307074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sup_page_potentialex!$B$39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sup_page_potentialex!$B$65:$B$70</c:f>
              <c:numCache>
                <c:formatCode>_(* #,##0.00_);_(* \(#,##0.00\);_(* "-"??_);_(@_)</c:formatCode>
                <c:ptCount val="6"/>
                <c:pt idx="0">
                  <c:v>0.96304489837520801</c:v>
                </c:pt>
                <c:pt idx="1">
                  <c:v>0.9596219931271478</c:v>
                </c:pt>
                <c:pt idx="2">
                  <c:v>0.99820703804469024</c:v>
                </c:pt>
                <c:pt idx="3">
                  <c:v>1.0002950722927118</c:v>
                </c:pt>
                <c:pt idx="4">
                  <c:v>0.9981506876763665</c:v>
                </c:pt>
                <c:pt idx="5">
                  <c:v>0.99727130800661623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6B3-A3BF-EB3C3048EA7C}"/>
            </c:ext>
          </c:extLst>
        </c:ser>
        <c:ser>
          <c:idx val="1"/>
          <c:order val="1"/>
          <c:tx>
            <c:strRef>
              <c:f>sup_page_potentialex!$C$39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sup_page_potentialex!$C$65:$C$70</c:f>
              <c:numCache>
                <c:formatCode>_(* #,##0.00_);_(* \(#,##0.00\);_(* "-"??_);_(@_)</c:formatCode>
                <c:ptCount val="6"/>
                <c:pt idx="0">
                  <c:v>0.93604147459032727</c:v>
                </c:pt>
                <c:pt idx="1">
                  <c:v>0.9596219931271478</c:v>
                </c:pt>
                <c:pt idx="2">
                  <c:v>0.99999107979126711</c:v>
                </c:pt>
                <c:pt idx="3">
                  <c:v>1.0001361872120207</c:v>
                </c:pt>
                <c:pt idx="4">
                  <c:v>0.99338812198032811</c:v>
                </c:pt>
                <c:pt idx="5">
                  <c:v>0.99732579025314194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5-46B3-A3BF-EB3C3048EA7C}"/>
            </c:ext>
          </c:extLst>
        </c:ser>
        <c:ser>
          <c:idx val="2"/>
          <c:order val="2"/>
          <c:tx>
            <c:strRef>
              <c:f>sup_page_potentialex!$D$39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sup_page_potentialex!$D$65:$D$70</c:f>
              <c:numCache>
                <c:formatCode>_(* #,##0.00_);_(* \(#,##0.00\);_(* "-"??_);_(@_)</c:formatCode>
                <c:ptCount val="6"/>
                <c:pt idx="0">
                  <c:v>0.93245090181289181</c:v>
                </c:pt>
                <c:pt idx="1">
                  <c:v>0.9596219931271478</c:v>
                </c:pt>
                <c:pt idx="2">
                  <c:v>0.99949154810222562</c:v>
                </c:pt>
                <c:pt idx="3">
                  <c:v>0.99997730213132985</c:v>
                </c:pt>
                <c:pt idx="4">
                  <c:v>0.9927391032790106</c:v>
                </c:pt>
                <c:pt idx="5">
                  <c:v>0.99423025113315178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5-46B3-A3BF-EB3C3048EA7C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sup_page_potentialex!$E$65:$E$70</c:f>
              <c:numCache>
                <c:formatCode>_(* #,##0.00_);_(* \(#,##0.00\);_(* "-"??_);_(@_)</c:formatCode>
                <c:ptCount val="6"/>
                <c:pt idx="0">
                  <c:v>0.93176174348948082</c:v>
                </c:pt>
                <c:pt idx="1">
                  <c:v>0.9596219931271478</c:v>
                </c:pt>
                <c:pt idx="2">
                  <c:v>0.99968779269434915</c:v>
                </c:pt>
                <c:pt idx="3">
                  <c:v>0.99884240869782326</c:v>
                </c:pt>
                <c:pt idx="4">
                  <c:v>0.9918110260848827</c:v>
                </c:pt>
                <c:pt idx="5">
                  <c:v>0.9933144756328548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5-46B3-A3BF-EB3C3048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Elapsed</a:t>
                </a:r>
                <a:r>
                  <a:rPr lang="en-US" b="1" baseline="0"/>
                  <a:t> time</a:t>
                </a:r>
                <a:r>
                  <a:rPr lang="en-US" b="1"/>
                  <a:t>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765415097979"/>
          <c:y val="3.4757522009041551E-2"/>
          <c:w val="0.79715831570020013"/>
          <c:h val="0.4415934940522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sup_page_potentialex!$A$50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sup_page_potentialex!$B$50:$G$50</c:f>
              <c:numCache>
                <c:formatCode>_(* #,##0.00_);_(* \(#,##0.00\);_(* "-"??_);_(@_)</c:formatCode>
                <c:ptCount val="6"/>
                <c:pt idx="0">
                  <c:v>0.11074636483148376</c:v>
                </c:pt>
                <c:pt idx="1">
                  <c:v>0.5</c:v>
                </c:pt>
                <c:pt idx="2">
                  <c:v>2.3251666138158707E-2</c:v>
                </c:pt>
                <c:pt idx="3">
                  <c:v>6.8605656445624302E-2</c:v>
                </c:pt>
                <c:pt idx="4">
                  <c:v>0.97291155505809268</c:v>
                </c:pt>
                <c:pt idx="5">
                  <c:v>0.58577184189758325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65E-9811-8154C4C8852F}"/>
            </c:ext>
          </c:extLst>
        </c:ser>
        <c:ser>
          <c:idx val="1"/>
          <c:order val="1"/>
          <c:tx>
            <c:strRef>
              <c:f>sup_page_potentialex!$A$51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sup_page_potentialex!$B$51:$G$51</c:f>
              <c:numCache>
                <c:formatCode>_(* #,##0.00_);_(* \(#,##0.00\);_(* "-"??_);_(@_)</c:formatCode>
                <c:ptCount val="6"/>
                <c:pt idx="0">
                  <c:v>0.54768895004257623</c:v>
                </c:pt>
                <c:pt idx="1">
                  <c:v>0.94</c:v>
                </c:pt>
                <c:pt idx="2">
                  <c:v>0.80517614658960768</c:v>
                </c:pt>
                <c:pt idx="3">
                  <c:v>0.50138028718791638</c:v>
                </c:pt>
                <c:pt idx="4">
                  <c:v>0.99149963253408468</c:v>
                </c:pt>
                <c:pt idx="5">
                  <c:v>0.75178809734755569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65E-9811-8154C4C8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65440"/>
        <c:axId val="686132376"/>
      </c:barChart>
      <c:catAx>
        <c:axId val="8824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2376"/>
        <c:crosses val="autoZero"/>
        <c:auto val="1"/>
        <c:lblAlgn val="ctr"/>
        <c:lblOffset val="100"/>
        <c:noMultiLvlLbl val="0"/>
      </c:catAx>
      <c:valAx>
        <c:axId val="6861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</a:t>
                </a:r>
                <a:r>
                  <a:rPr lang="en-US" b="1" baseline="0"/>
                  <a:t> Table Walk Cycles</a:t>
                </a:r>
              </a:p>
              <a:p>
                <a:pPr>
                  <a:defRPr b="1"/>
                </a:pPr>
                <a:r>
                  <a:rPr lang="en-US" b="1" baseline="0"/>
                  <a:t>Normalized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023458559456"/>
          <c:y val="4.4238682473054125E-2"/>
          <c:w val="0.19732638880472922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2440887308724"/>
          <c:y val="3.4757522009041551E-2"/>
          <c:w val="0.83765156097809268"/>
          <c:h val="0.49622484022052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code_access_pattern!$J$1</c:f>
              <c:strCache>
                <c:ptCount val="1"/>
                <c:pt idx="0">
                  <c:v>Clang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code_access_pattern!$J$2:$J$5</c:f>
              <c:numCache>
                <c:formatCode>0%</c:formatCode>
                <c:ptCount val="4"/>
                <c:pt idx="0">
                  <c:v>3.7037037037037035E-2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FCA-AF02-DC620C00F9F5}"/>
            </c:ext>
          </c:extLst>
        </c:ser>
        <c:ser>
          <c:idx val="1"/>
          <c:order val="1"/>
          <c:tx>
            <c:strRef>
              <c:f>code_access_pattern!$K$1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code_access_pattern!$K$2:$K$5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FCA-AF02-DC620C00F9F5}"/>
            </c:ext>
          </c:extLst>
        </c:ser>
        <c:ser>
          <c:idx val="2"/>
          <c:order val="2"/>
          <c:tx>
            <c:strRef>
              <c:f>code_access_pattern!$L$1</c:f>
              <c:strCache>
                <c:ptCount val="1"/>
                <c:pt idx="0">
                  <c:v>Javac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code_access_pattern!$L$2:$L$5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6-4FCA-AF02-DC620C00F9F5}"/>
            </c:ext>
          </c:extLst>
        </c:ser>
        <c:ser>
          <c:idx val="3"/>
          <c:order val="3"/>
          <c:tx>
            <c:strRef>
              <c:f>code_access_pattern!$M$1</c:f>
              <c:strCache>
                <c:ptCount val="1"/>
                <c:pt idx="0">
                  <c:v>Node.js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code_access_pattern!$M$2:$M$5</c:f>
              <c:numCache>
                <c:formatCode>0%</c:formatCode>
                <c:ptCount val="4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6-4FCA-AF02-DC620C00F9F5}"/>
            </c:ext>
          </c:extLst>
        </c:ser>
        <c:ser>
          <c:idx val="4"/>
          <c:order val="4"/>
          <c:tx>
            <c:strRef>
              <c:f>code_access_pattern!$N$1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code_access_pattern!$N$2:$N$5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6-4FCA-AF02-DC620C00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28496"/>
        <c:axId val="332228168"/>
      </c:barChart>
      <c:catAx>
        <c:axId val="3322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64KB Chunks Accessed wthin A</a:t>
                </a:r>
                <a:r>
                  <a:rPr lang="en-US" baseline="0"/>
                  <a:t> Superpage Boundary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168"/>
        <c:crosses val="autoZero"/>
        <c:auto val="1"/>
        <c:lblAlgn val="ctr"/>
        <c:lblOffset val="100"/>
        <c:noMultiLvlLbl val="0"/>
      </c:catAx>
      <c:valAx>
        <c:axId val="332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All Superpage 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936207358029E-2"/>
          <c:y val="0.66839016219063607"/>
          <c:w val="0.97622265335054925"/>
          <c:h val="7.1041744335033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Clang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code_access_pattern!$B$49:$AZ$49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code_access_pattern!$B$50:$AZ$50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485A-B6E9-DFA7809A6EBB}"/>
            </c:ext>
          </c:extLst>
        </c:ser>
        <c:ser>
          <c:idx val="1"/>
          <c:order val="1"/>
          <c:tx>
            <c:strRef>
              <c:f>code_access_pattern!$A$51</c:f>
              <c:strCache>
                <c:ptCount val="1"/>
                <c:pt idx="0">
                  <c:v>PostgreSQL</c:v>
                </c:pt>
              </c:strCache>
            </c:strRef>
          </c:tx>
          <c:spPr>
            <a:ln w="412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code_access_pattern!$B$52:$AJ$52</c:f>
              <c:numCache>
                <c:formatCode>General</c:formatCode>
                <c:ptCount val="3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code_access_pattern!$B$53:$AJ$53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0-485A-B6E9-DFA7809A6EBB}"/>
            </c:ext>
          </c:extLst>
        </c:ser>
        <c:ser>
          <c:idx val="3"/>
          <c:order val="3"/>
          <c:tx>
            <c:v>Javac/Derby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code_access_pattern!$B$58:$AM$58</c:f>
              <c:numCache>
                <c:formatCode>General</c:formatCode>
                <c:ptCount val="38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</c:numCache>
            </c:numRef>
          </c:xVal>
          <c:yVal>
            <c:numRef>
              <c:f>code_access_pattern!$B$59:$AM$59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B0-485A-B6E9-DFA7809A6EBB}"/>
            </c:ext>
          </c:extLst>
        </c:ser>
        <c:ser>
          <c:idx val="4"/>
          <c:order val="4"/>
          <c:tx>
            <c:strRef>
              <c:f>code_access_pattern!$A$60</c:f>
              <c:strCache>
                <c:ptCount val="1"/>
                <c:pt idx="0">
                  <c:v>Node.js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code_access_pattern!$B$61:$AN$61</c:f>
              <c:numCache>
                <c:formatCode>General</c:formatCode>
                <c:ptCount val="39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code_access_pattern!$B$62:$AN$62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0-485A-B6E9-DFA7809A6EBB}"/>
            </c:ext>
          </c:extLst>
        </c:ser>
        <c:ser>
          <c:idx val="5"/>
          <c:order val="5"/>
          <c:tx>
            <c:strRef>
              <c:f>code_access_pattern!$A$63</c:f>
              <c:strCache>
                <c:ptCount val="1"/>
                <c:pt idx="0">
                  <c:v>MySQL</c:v>
                </c:pt>
              </c:strCache>
            </c:strRef>
          </c:tx>
          <c:spPr>
            <a:ln w="317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code_access_pattern!$B$64:$AR$64</c:f>
              <c:numCache>
                <c:formatCode>General</c:formatCode>
                <c:ptCount val="4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code_access_pattern!$B$65:$AR$65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0-485A-B6E9-DFA7809A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code_access_pattern!$A$54</c15:sqref>
                        </c15:formulaRef>
                      </c:ext>
                    </c:extLst>
                    <c:strCache>
                      <c:ptCount val="1"/>
                      <c:pt idx="0">
                        <c:v>Javac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code_access_pattern!$B$55:$AM$55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31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29</c:v>
                      </c:pt>
                      <c:pt idx="6">
                        <c:v>28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code_access_pattern!$B$56:$AM$56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B0-485A-B6E9-DFA7809A6EBB}"/>
                  </c:ext>
                </c:extLst>
              </c15:ser>
            </c15:filteredScatterSeries>
          </c:ext>
        </c:extLst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physically resident 64KB clusters in a superpage-sized region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Cumulative # of Superpage</a:t>
                </a:r>
                <a:r>
                  <a:rPr lang="en-US" b="1" baseline="0"/>
                  <a:t>-sized Regions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609724948513"/>
          <c:y val="3.4757522009041551E-2"/>
          <c:w val="0.81156733536955494"/>
          <c:h val="0.4663074623979071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'ld-vs-lld'!$B$2</c:f>
              <c:strCache>
                <c:ptCount val="1"/>
                <c:pt idx="0">
                  <c:v>ld-native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'ld-vs-lld'!$B$3:$B$6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8-4039-B8E7-BD2C6D2CF3FC}"/>
            </c:ext>
          </c:extLst>
        </c:ser>
        <c:ser>
          <c:idx val="1"/>
          <c:order val="1"/>
          <c:tx>
            <c:strRef>
              <c:f>'ld-vs-lld'!$D$2</c:f>
              <c:strCache>
                <c:ptCount val="1"/>
                <c:pt idx="0">
                  <c:v>LLD-native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'ld-vs-lld'!$D$3:$D$6</c:f>
              <c:numCache>
                <c:formatCode>_(* #,##0.00_);_(* \(#,##0.00\);_(* "-"??_);_(@_)</c:formatCode>
                <c:ptCount val="4"/>
                <c:pt idx="0">
                  <c:v>1.0011910626916012</c:v>
                </c:pt>
                <c:pt idx="1">
                  <c:v>1.0094295013675636</c:v>
                </c:pt>
                <c:pt idx="2">
                  <c:v>1</c:v>
                </c:pt>
                <c:pt idx="3">
                  <c:v>1.0244980420310246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8-4039-B8E7-BD2C6D2CF3FC}"/>
            </c:ext>
          </c:extLst>
        </c:ser>
        <c:ser>
          <c:idx val="0"/>
          <c:order val="2"/>
          <c:tx>
            <c:strRef>
              <c:f>'ld-vs-lld'!$C$2</c:f>
              <c:strCache>
                <c:ptCount val="1"/>
                <c:pt idx="0">
                  <c:v>ld-mostly-superpage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'ld-vs-lld'!$C$3:$C$6</c:f>
              <c:numCache>
                <c:formatCode>_(* #,##0.00_);_(* \(#,##0.00\);_(* "-"??_);_(@_)</c:formatCode>
                <c:ptCount val="4"/>
                <c:pt idx="0">
                  <c:v>0.94900320810752004</c:v>
                </c:pt>
                <c:pt idx="1">
                  <c:v>0.9168177823809196</c:v>
                </c:pt>
                <c:pt idx="2">
                  <c:v>0.98938648343912583</c:v>
                </c:pt>
                <c:pt idx="3">
                  <c:v>0.97722320068614343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8-4039-B8E7-BD2C6D2CF3FC}"/>
            </c:ext>
          </c:extLst>
        </c:ser>
        <c:ser>
          <c:idx val="2"/>
          <c:order val="3"/>
          <c:tx>
            <c:strRef>
              <c:f>'ld-vs-lld'!$E$2</c:f>
              <c:strCache>
                <c:ptCount val="1"/>
                <c:pt idx="0">
                  <c:v>LLD-mostly-superpage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'ld-vs-lld'!$E$3:$E$6</c:f>
              <c:numCache>
                <c:formatCode>_(* #,##0.00_);_(* \(#,##0.00\);_(* "-"??_);_(@_)</c:formatCode>
                <c:ptCount val="4"/>
                <c:pt idx="0">
                  <c:v>0.94816831540760305</c:v>
                </c:pt>
                <c:pt idx="1">
                  <c:v>0.96746422428564005</c:v>
                </c:pt>
                <c:pt idx="2">
                  <c:v>0.99824868587005899</c:v>
                </c:pt>
                <c:pt idx="3">
                  <c:v>0.9816028828969281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8-4039-B8E7-BD2C6D2C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07666600"/>
        <c:axId val="507661352"/>
      </c:barChart>
      <c:catAx>
        <c:axId val="5076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1352"/>
        <c:crosses val="autoZero"/>
        <c:auto val="1"/>
        <c:lblAlgn val="ctr"/>
        <c:lblOffset val="100"/>
        <c:noMultiLvlLbl val="0"/>
      </c:catAx>
      <c:valAx>
        <c:axId val="507661352"/>
        <c:scaling>
          <c:orientation val="minMax"/>
          <c:max val="1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Cycles </a:t>
                </a:r>
              </a:p>
              <a:p>
                <a:pPr>
                  <a:defRPr/>
                </a:pPr>
                <a:r>
                  <a:rPr lang="en-US" baseline="0"/>
                  <a:t>Normalized to ld-native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451849802523906E-3"/>
              <c:y val="4.08172451130957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597540629496"/>
          <c:y val="0.58961376183793157"/>
          <c:w val="0.8390962602291505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0715738426912"/>
          <c:y val="3.4757522009041551E-2"/>
          <c:w val="0.86446881246691076"/>
          <c:h val="0.51590732981561904"/>
        </c:manualLayout>
      </c:layout>
      <c:lineChart>
        <c:grouping val="standard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64D-89D0-B5976600B4E4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64D-89D0-B5976600B4E4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64D-89D0-B597660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58592"/>
        <c:axId val="802763512"/>
      </c:lineChart>
      <c:cat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auto val="1"/>
        <c:lblAlgn val="ctr"/>
        <c:lblOffset val="100"/>
        <c:noMultiLvlLbl val="0"/>
      </c:cat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066543999385"/>
          <c:y val="2.8744399925183895E-2"/>
          <c:w val="0.45132695458852162"/>
          <c:h val="0.201670765859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457965680839"/>
          <c:y val="3.4757522009041551E-2"/>
          <c:w val="0.84980425737891496"/>
          <c:h val="0.51590732981561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A-4C94-9220-59391C186858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A-4C94-9220-59391C186858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A-4C94-9220-59391C18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66396192672072"/>
          <c:y val="3.4803247274722303E-2"/>
          <c:w val="0.44493988235120235"/>
          <c:h val="0.197601596603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9651820156963"/>
          <c:y val="3.4757522009041551E-2"/>
          <c:w val="0.83954231883415364"/>
          <c:h val="0.509847606711564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'superpg-analysis'!$A$25</c:f>
              <c:strCache>
                <c:ptCount val="1"/>
                <c:pt idx="0">
                  <c:v> Data page table walk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'superpg-analysis'!$B$25:$G$25</c:f>
              <c:numCache>
                <c:formatCode>General</c:formatCode>
                <c:ptCount val="6"/>
                <c:pt idx="0">
                  <c:v>235.71985133300001</c:v>
                </c:pt>
                <c:pt idx="1">
                  <c:v>177.84238203800001</c:v>
                </c:pt>
                <c:pt idx="2">
                  <c:v>153.59520733400001</c:v>
                </c:pt>
                <c:pt idx="3">
                  <c:v>142.283686405</c:v>
                </c:pt>
                <c:pt idx="4">
                  <c:v>133.38008783399999</c:v>
                </c:pt>
                <c:pt idx="5">
                  <c:v>131.72557110400001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C-482C-B1B2-B5C128A43808}"/>
            </c:ext>
          </c:extLst>
        </c:ser>
        <c:ser>
          <c:idx val="1"/>
          <c:order val="1"/>
          <c:tx>
            <c:strRef>
              <c:f>'superpg-analysis'!$A$26</c:f>
              <c:strCache>
                <c:ptCount val="1"/>
                <c:pt idx="0">
                  <c:v> Inst page table walk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'superpg-analysis'!$B$26:$G$26</c:f>
              <c:numCache>
                <c:formatCode>General</c:formatCode>
                <c:ptCount val="6"/>
                <c:pt idx="0">
                  <c:v>187.60424379899999</c:v>
                </c:pt>
                <c:pt idx="1">
                  <c:v>92.030403590000006</c:v>
                </c:pt>
                <c:pt idx="2">
                  <c:v>63.010197814000001</c:v>
                </c:pt>
                <c:pt idx="3">
                  <c:v>54.510846985000001</c:v>
                </c:pt>
                <c:pt idx="4">
                  <c:v>53.660722778999997</c:v>
                </c:pt>
                <c:pt idx="5">
                  <c:v>50.122273436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C-482C-B1B2-B5C128A43808}"/>
            </c:ext>
          </c:extLst>
        </c:ser>
        <c:ser>
          <c:idx val="2"/>
          <c:order val="2"/>
          <c:tx>
            <c:strRef>
              <c:f>'superpg-analysis'!$A$27</c:f>
              <c:strCache>
                <c:ptCount val="1"/>
                <c:pt idx="0">
                  <c:v> Inst address translation/ITLB stall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'superpg-analysis'!$B$27:$G$27</c:f>
              <c:numCache>
                <c:formatCode>General</c:formatCode>
                <c:ptCount val="6"/>
                <c:pt idx="0">
                  <c:v>607.71990856000002</c:v>
                </c:pt>
                <c:pt idx="1">
                  <c:v>343.96475071399999</c:v>
                </c:pt>
                <c:pt idx="2">
                  <c:v>224.338193574</c:v>
                </c:pt>
                <c:pt idx="3">
                  <c:v>183.955676477</c:v>
                </c:pt>
                <c:pt idx="4">
                  <c:v>182.43340772299999</c:v>
                </c:pt>
                <c:pt idx="5">
                  <c:v>188.18347241000001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C-482C-B1B2-B5C128A4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layout>
            <c:manualLayout>
              <c:xMode val="edge"/>
              <c:yMode val="edge"/>
              <c:x val="8.1865521433475922E-3"/>
              <c:y val="0.1624624488024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53551818678966"/>
          <c:y val="3.6822854961953456E-2"/>
          <c:w val="0.45242306548278871"/>
          <c:h val="0.21410338165019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7822887568542E-2"/>
          <c:y val="2.2218984714865376E-2"/>
          <c:w val="0.84843560631253789"/>
          <c:h val="0.46718365700631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'sharing-pgtable'!$B$3</c:f>
              <c:strCache>
                <c:ptCount val="1"/>
                <c:pt idx="0">
                  <c:v>Without PTP sharing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'sharing-pgtable'!$B$4:$B$7</c:f>
              <c:numCache>
                <c:formatCode>_(* #,##0.00_);_(* \(#,##0.00\);_(* "-"??_);_(@_)</c:formatCode>
                <c:ptCount val="4"/>
                <c:pt idx="0">
                  <c:v>69.830156339036947</c:v>
                </c:pt>
                <c:pt idx="1">
                  <c:v>79.110093413520602</c:v>
                </c:pt>
                <c:pt idx="2">
                  <c:v>85.011874025544913</c:v>
                </c:pt>
                <c:pt idx="3">
                  <c:v>88.075451801042689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130-9DA6-7F97F192833B}"/>
            </c:ext>
          </c:extLst>
        </c:ser>
        <c:ser>
          <c:idx val="1"/>
          <c:order val="1"/>
          <c:tx>
            <c:strRef>
              <c:f>'sharing-pgtable'!$C$3</c:f>
              <c:strCache>
                <c:ptCount val="1"/>
                <c:pt idx="0">
                  <c:v>With PTP sharing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'sharing-pgtable'!$C$4:$C$7</c:f>
              <c:numCache>
                <c:formatCode>_(* #,##0.00_);_(* \(#,##0.00\);_(* "-"??_);_(@_)</c:formatCode>
                <c:ptCount val="4"/>
                <c:pt idx="0">
                  <c:v>60.666118627359545</c:v>
                </c:pt>
                <c:pt idx="1">
                  <c:v>62.890924434474307</c:v>
                </c:pt>
                <c:pt idx="2">
                  <c:v>65.379429181184591</c:v>
                </c:pt>
                <c:pt idx="3">
                  <c:v>64.120391542110923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A-4130-9DA6-7F97F192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601968"/>
        <c:axId val="812602952"/>
      </c:barChart>
      <c:catAx>
        <c:axId val="81260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Physical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2952"/>
        <c:crosses val="autoZero"/>
        <c:auto val="1"/>
        <c:lblAlgn val="ctr"/>
        <c:lblOffset val="100"/>
        <c:noMultiLvlLbl val="0"/>
      </c:catAx>
      <c:valAx>
        <c:axId val="8126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cycles per inst</a:t>
                </a:r>
                <a:r>
                  <a:rPr lang="en-US" b="1" baseline="0"/>
                  <a:t> page table walk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5352428940291"/>
          <c:y val="0.63203182356631082"/>
          <c:w val="0.6131510452284240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53544142776619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sup_page_potentialex!$A$3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A-4CD7-9E4D-E42901EFD0F7}"/>
            </c:ext>
          </c:extLst>
        </c:ser>
        <c:ser>
          <c:idx val="1"/>
          <c:order val="1"/>
          <c:tx>
            <c:strRef>
              <c:f>sup_page_potentialex!$A$4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sup_page_potentialex!$B$4:$G$4</c:f>
              <c:numCache>
                <c:formatCode>_(* #,##0.00_);_(* \(#,##0.00\);_(* "-"??_);_(@_)</c:formatCode>
                <c:ptCount val="6"/>
                <c:pt idx="0">
                  <c:v>0.95</c:v>
                </c:pt>
                <c:pt idx="1">
                  <c:v>0.92</c:v>
                </c:pt>
                <c:pt idx="2" formatCode="General">
                  <c:v>0.99</c:v>
                </c:pt>
                <c:pt idx="3" formatCode="General">
                  <c:v>1</c:v>
                </c:pt>
                <c:pt idx="4" formatCode="General">
                  <c:v>0.99</c:v>
                </c:pt>
                <c:pt idx="5" formatCode="General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A-4CD7-9E4D-E42901EF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Execution cycles </a:t>
                </a:r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1726567380960048E-2"/>
              <c:y val="7.2708724856125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4378700260049"/>
          <c:y val="3.0099328563594333E-2"/>
          <c:w val="0.60179081765914855"/>
          <c:h val="6.4982021230979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6DC-A637-2B584C0D6B63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A-46DC-A637-2B584C0D6B63}"/>
            </c:ext>
          </c:extLst>
        </c:ser>
        <c:ser>
          <c:idx val="2"/>
          <c:order val="2"/>
          <c:tx>
            <c:strRef>
              <c:f>'combined-tech'!$D$16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'combined-tech'!$D$17:$D$21</c:f>
              <c:numCache>
                <c:formatCode>_(* #,##0.00_);_(* \(#,##0.00\);_(* "-"??_);_(@_)</c:formatCode>
                <c:ptCount val="5"/>
                <c:pt idx="0">
                  <c:v>0.85244335406054073</c:v>
                </c:pt>
                <c:pt idx="1">
                  <c:v>0.35160242727629659</c:v>
                </c:pt>
                <c:pt idx="2">
                  <c:v>0.87727766540313146</c:v>
                </c:pt>
                <c:pt idx="3">
                  <c:v>0.37040786769353296</c:v>
                </c:pt>
                <c:pt idx="4">
                  <c:v>0.86498459251181048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A-46DC-A637-2B584C0D6B63}"/>
            </c:ext>
          </c:extLst>
        </c:ser>
        <c:ser>
          <c:idx val="3"/>
          <c:order val="3"/>
          <c:tx>
            <c:strRef>
              <c:f>'combined-tech'!$E$16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'combined-tech'!$E$17:$E$21</c:f>
              <c:numCache>
                <c:formatCode>_(* #,##0.00_);_(* \(#,##0.00\);_(* "-"??_);_(@_)</c:formatCode>
                <c:ptCount val="5"/>
                <c:pt idx="0">
                  <c:v>0.81791572234231658</c:v>
                </c:pt>
                <c:pt idx="1">
                  <c:v>0.31100735134923163</c:v>
                </c:pt>
                <c:pt idx="2">
                  <c:v>0.73555779391789733</c:v>
                </c:pt>
                <c:pt idx="3">
                  <c:v>0.34094004682518564</c:v>
                </c:pt>
                <c:pt idx="4">
                  <c:v>0.84078090574761899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A-46DC-A637-2B584C0D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7846473018486453"/>
          <c:w val="0.92913794609864842"/>
          <c:h val="0.1256042227840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388393616767514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89F-9B8A-4634A48E5E38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C-489F-9B8A-4634A48E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'combined-tech'!$D$27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'combined-tech'!$D$28:$D$29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0.93825557503835022</c:v>
                      </c:pt>
                      <c:pt idx="1">
                        <c:v>0.83793094291203329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8C-489F-9B8A-4634A48E5E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'combined-tech'!$E$27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'combined-tech'!$E$28:$E$29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0.92365440274996879</c:v>
                      </c:pt>
                      <c:pt idx="1">
                        <c:v>0.80554600939886634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8C-489F-9B8A-4634A48E5E38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012525125999503E-2"/>
          <c:y val="0.55324131131377863"/>
          <c:w val="0.92913794609864842"/>
          <c:h val="7.3093577806578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46513877879243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A15-A5B6-5CEE73D362BF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C-4A15-A5B6-5CEE73D362BF}"/>
            </c:ext>
          </c:extLst>
        </c:ser>
        <c:ser>
          <c:idx val="2"/>
          <c:order val="2"/>
          <c:tx>
            <c:strRef>
              <c:f>'combined-tech'!$D$27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'combined-tech'!$D$28:$D$29</c:f>
              <c:numCache>
                <c:formatCode>_(* #,##0.00_);_(* \(#,##0.00\);_(* "-"??_);_(@_)</c:formatCode>
                <c:ptCount val="2"/>
                <c:pt idx="0">
                  <c:v>0.93825557503835022</c:v>
                </c:pt>
                <c:pt idx="1">
                  <c:v>0.83793094291203329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C-4A15-A5B6-5CEE73D362BF}"/>
            </c:ext>
          </c:extLst>
        </c:ser>
        <c:ser>
          <c:idx val="3"/>
          <c:order val="3"/>
          <c:tx>
            <c:strRef>
              <c:f>'combined-tech'!$E$27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'combined-tech'!$E$28:$E$29</c:f>
              <c:numCache>
                <c:formatCode>_(* #,##0.00_);_(* \(#,##0.00\);_(* "-"??_);_(@_)</c:formatCode>
                <c:ptCount val="2"/>
                <c:pt idx="0">
                  <c:v>0.92365440274996879</c:v>
                </c:pt>
                <c:pt idx="1">
                  <c:v>0.80554600939886634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C-4A15-A5B6-5CEE73D3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2594712994972823"/>
          <c:w val="0.92913794609864842"/>
          <c:h val="0.11954449967999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89321609200074"/>
          <c:y val="3.475235952197317E-2"/>
          <c:w val="0.70398440803529061"/>
          <c:h val="0.402904418488156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'combined-tech'!$B$16:$E$16</c:f>
              <c:strCache>
                <c:ptCount val="4"/>
                <c:pt idx="0">
                  <c:v> Superpage </c:v>
                </c:pt>
                <c:pt idx="1">
                  <c:v> Superpage + padding </c:v>
                </c:pt>
                <c:pt idx="2">
                  <c:v> Superpage + ptp sharing </c:v>
                </c:pt>
                <c:pt idx="3">
                  <c:v> Superpage + padding + ptp sharing </c:v>
                </c:pt>
              </c:strCache>
            </c:strRef>
          </c:cat>
          <c:val>
            <c:numRef>
              <c:f>'combined-tech'!$B$22:$E$22</c:f>
              <c:numCache>
                <c:formatCode>_(* #,##0.00_);_(* \(#,##0.00\);_(* "-"??_);_(@_)</c:formatCode>
                <c:ptCount val="4"/>
                <c:pt idx="0">
                  <c:v>0.9597933011030183</c:v>
                </c:pt>
                <c:pt idx="1">
                  <c:v>0.94033884082159513</c:v>
                </c:pt>
                <c:pt idx="2">
                  <c:v>0.90852862248477106</c:v>
                </c:pt>
                <c:pt idx="3">
                  <c:v>0.88692377420996904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098-8721-04B0B580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0204760"/>
        <c:axId val="830199512"/>
      </c:barChart>
      <c:catAx>
        <c:axId val="83020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9512"/>
        <c:crosses val="autoZero"/>
        <c:auto val="1"/>
        <c:lblAlgn val="ctr"/>
        <c:lblOffset val="100"/>
        <c:noMultiLvlLbl val="0"/>
      </c:catAx>
      <c:valAx>
        <c:axId val="83019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 Normalized</a:t>
                </a:r>
                <a:r>
                  <a:rPr lang="en-US" baseline="0"/>
                  <a:t> to Stock FreeBSD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1466815372599"/>
              <c:y val="0.53302631055841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081872425810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sup_page_potentialex!$A$9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5-472C-93AB-CD919BF5A3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5-472C-93AB-CD919BF5A38D}"/>
                </c:ext>
              </c:extLst>
            </c:dLbl>
            <c:dLbl>
              <c:idx val="2"/>
              <c:layout>
                <c:manualLayout>
                  <c:x val="-4.7206705103492203E-2"/>
                  <c:y val="3.6104975398478463E-2"/>
                </c:manualLayout>
              </c:layout>
              <c:tx>
                <c:rich>
                  <a:bodyPr/>
                  <a:lstStyle/>
                  <a:p>
                    <a:fld id="{6838022C-19C0-4119-A91B-F88ADB3A02A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62-4C65-ACCF-CFE5E138DA01}"/>
                </c:ext>
              </c:extLst>
            </c:dLbl>
            <c:dLbl>
              <c:idx val="3"/>
              <c:layout>
                <c:manualLayout>
                  <c:x val="-5.1391681547057408E-2"/>
                  <c:y val="3.81248830998298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E-44AD-A88A-1A8DF5230C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5-472C-93AB-CD919BF5A38D}"/>
                </c:ext>
              </c:extLst>
            </c:dLbl>
            <c:dLbl>
              <c:idx val="5"/>
              <c:layout>
                <c:manualLayout>
                  <c:x val="-4.5627311914111776E-2"/>
                  <c:y val="3.6104975398478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2-4522-9A9F-BE7361544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sup_page_potentialex!$B$9:$G$9</c:f>
              <c:numCache>
                <c:formatCode>_(* #,##0.00_);_(* \(#,##0.00\);_(* "-"??_);_(@_)</c:formatCode>
                <c:ptCount val="6"/>
                <c:pt idx="0">
                  <c:v>1.1100000000000001</c:v>
                </c:pt>
                <c:pt idx="1">
                  <c:v>1</c:v>
                </c:pt>
                <c:pt idx="2" formatCode="General">
                  <c:v>22.4</c:v>
                </c:pt>
                <c:pt idx="3" formatCode="General">
                  <c:v>11.54</c:v>
                </c:pt>
                <c:pt idx="4" formatCode="General">
                  <c:v>1.01</c:v>
                </c:pt>
                <c:pt idx="5" formatCode="General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C65-ACCF-CFE5E138DA01}"/>
            </c:ext>
          </c:extLst>
        </c:ser>
        <c:ser>
          <c:idx val="1"/>
          <c:order val="1"/>
          <c:tx>
            <c:strRef>
              <c:f>sup_page_potentialex!$A$10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sup_page_potentialex!$B$10:$G$10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0.49</c:v>
                </c:pt>
                <c:pt idx="2" formatCode="General">
                  <c:v>0.6</c:v>
                </c:pt>
                <c:pt idx="3" formatCode="General">
                  <c:v>0.79</c:v>
                </c:pt>
                <c:pt idx="4" formatCode="General">
                  <c:v>0.94</c:v>
                </c:pt>
                <c:pt idx="5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2-4C65-ACCF-CFE5E138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Instruction page table walk cycles 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3990759788078"/>
          <c:y val="0.72292767012712378"/>
          <c:w val="0.62524395242106856"/>
          <c:h val="7.306165203638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465654889067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sup_page_potentialex!$A$14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sup_page_potentialex!$B$14:$G$14</c:f>
              <c:numCache>
                <c:formatCode>_(* #,##0.00_);_(* \(#,##0.00\);_(* "-"??_);_(@_)</c:formatCode>
                <c:ptCount val="6"/>
                <c:pt idx="0">
                  <c:v>1.03</c:v>
                </c:pt>
                <c:pt idx="1">
                  <c:v>1</c:v>
                </c:pt>
                <c:pt idx="2" formatCode="General">
                  <c:v>1.21</c:v>
                </c:pt>
                <c:pt idx="3" formatCode="General">
                  <c:v>1.86</c:v>
                </c:pt>
                <c:pt idx="4" formatCode="General">
                  <c:v>1.01</c:v>
                </c:pt>
                <c:pt idx="5" formatCode="General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F-4F55-AD3A-44C121C461A5}"/>
            </c:ext>
          </c:extLst>
        </c:ser>
        <c:ser>
          <c:idx val="1"/>
          <c:order val="1"/>
          <c:tx>
            <c:strRef>
              <c:f>sup_page_potentialex!$A$15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sup_page_potentialex!$B$15:$G$15</c:f>
              <c:numCache>
                <c:formatCode>_(* #,##0.00_);_(* \(#,##0.00\);_(* "-"??_);_(@_)</c:formatCode>
                <c:ptCount val="6"/>
                <c:pt idx="0">
                  <c:v>0.51</c:v>
                </c:pt>
                <c:pt idx="1">
                  <c:v>0.95</c:v>
                </c:pt>
                <c:pt idx="2" formatCode="General">
                  <c:v>0.99</c:v>
                </c:pt>
                <c:pt idx="3" formatCode="General">
                  <c:v>0.93</c:v>
                </c:pt>
                <c:pt idx="4" formatCode="General">
                  <c:v>0.95</c:v>
                </c:pt>
                <c:pt idx="5" formatCode="General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F-4F55-AD3A-44C121C4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page table walk cycles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050331212051"/>
          <c:y val="3.4139143966297122E-2"/>
          <c:w val="0.38631514203400774"/>
          <c:h val="0.1174996214661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9-40DD-8DF5-6DEA0E9DAE68}"/>
            </c:ext>
          </c:extLst>
        </c:ser>
        <c:ser>
          <c:idx val="1"/>
          <c:order val="1"/>
          <c:tx>
            <c:strRef>
              <c:f>sup_page_potentialex!$A$19</c:f>
              <c:strCache>
                <c:ptCount val="1"/>
                <c:pt idx="0">
                  <c:v>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sup_page_potentialex!$B$19:$H$19</c:f>
              <c:numCache>
                <c:formatCode>General</c:formatCode>
                <c:ptCount val="7"/>
                <c:pt idx="0">
                  <c:v>5.51</c:v>
                </c:pt>
                <c:pt idx="1">
                  <c:v>14.89</c:v>
                </c:pt>
                <c:pt idx="2">
                  <c:v>8.2200000000000006</c:v>
                </c:pt>
                <c:pt idx="3">
                  <c:v>7.39</c:v>
                </c:pt>
                <c:pt idx="4">
                  <c:v>3.45</c:v>
                </c:pt>
                <c:pt idx="5">
                  <c:v>10.199999999999999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40DD-8DF5-6DEA0E9D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058549121329019"/>
          <c:y val="3.305604808892635E-2"/>
          <c:w val="0.51035696932411057"/>
          <c:h val="0.1117786064706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983-8544-E805EF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sup_page_potentialex!$A$19</c15:sqref>
                        </c15:formulaRef>
                      </c:ext>
                    </c:extLst>
                    <c:strCache>
                      <c:ptCount val="1"/>
                      <c:pt idx="0">
                        <c:v>FreeBSD W/O Automatic Superpage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sup_page_potentialex!$B$19:$H$19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5.51</c:v>
                      </c:pt>
                      <c:pt idx="1">
                        <c:v>14.89</c:v>
                      </c:pt>
                      <c:pt idx="2">
                        <c:v>8.2200000000000006</c:v>
                      </c:pt>
                      <c:pt idx="3">
                        <c:v>7.39</c:v>
                      </c:pt>
                      <c:pt idx="4">
                        <c:v>3.45</c:v>
                      </c:pt>
                      <c:pt idx="5">
                        <c:v>10.199999999999999</c:v>
                      </c:pt>
                      <c:pt idx="6">
                        <c:v>9.2200000000000006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1B-4983-8544-E805EF9ABF2C}"/>
                  </c:ext>
                </c:extLst>
              </c15:ser>
            </c15:filteredBarSeries>
          </c:ext>
        </c:extLst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339017014302855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sup_page_potentialex!$B$25:$D$25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sup_page_potentialex!$B$26:$D$26</c:f>
              <c:numCache>
                <c:formatCode>_(* #,##0.00_);_(* \(#,##0.00\);_(* "-"??_);_(@_)</c:formatCode>
                <c:ptCount val="3"/>
                <c:pt idx="0">
                  <c:v>7.2</c:v>
                </c:pt>
                <c:pt idx="1">
                  <c:v>7.72</c:v>
                </c:pt>
                <c:pt idx="2" formatCode="General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1C5-A08C-578B64B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74014280"/>
        <c:axId val="517595672"/>
      </c:barChart>
      <c:catAx>
        <c:axId val="674014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Concurrent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5672"/>
        <c:crosses val="autoZero"/>
        <c:auto val="1"/>
        <c:lblAlgn val="ctr"/>
        <c:lblOffset val="100"/>
        <c:noMultiLvlLbl val="0"/>
      </c:catAx>
      <c:valAx>
        <c:axId val="5175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Execution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8135554271326E-2"/>
          <c:y val="2.2218984714865376E-2"/>
          <c:w val="0.85570701217566258"/>
          <c:h val="0.45304430309685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sup_page_potentialex!$A$31</c:f>
              <c:strCache>
                <c:ptCount val="1"/>
                <c:pt idx="0">
                  <c:v>Stock 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sup_page_potentialex!$B$31:$E$31</c:f>
              <c:numCache>
                <c:formatCode>_(* #,##0.00_);_(* \(#,##0.00\);_(* "-"??_);_(@_)</c:formatCode>
                <c:ptCount val="4"/>
                <c:pt idx="0">
                  <c:v>4.24</c:v>
                </c:pt>
                <c:pt idx="1">
                  <c:v>5.5</c:v>
                </c:pt>
                <c:pt idx="2" formatCode="General">
                  <c:v>5.53</c:v>
                </c:pt>
                <c:pt idx="3" formatCode="General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63C-BE3E-A3719BFADEBF}"/>
            </c:ext>
          </c:extLst>
        </c:ser>
        <c:ser>
          <c:idx val="1"/>
          <c:order val="1"/>
          <c:tx>
            <c:strRef>
              <c:f>sup_page_potentialex!$A$32</c:f>
              <c:strCache>
                <c:ptCount val="1"/>
                <c:pt idx="0">
                  <c:v>Stock FreeBSD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sup_page_potentialex!$B$32:$E$32</c:f>
              <c:numCache>
                <c:formatCode>General</c:formatCode>
                <c:ptCount val="4"/>
                <c:pt idx="0">
                  <c:v>3.84</c:v>
                </c:pt>
                <c:pt idx="1">
                  <c:v>4.88</c:v>
                </c:pt>
                <c:pt idx="2">
                  <c:v>4.91</c:v>
                </c:pt>
                <c:pt idx="3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E-463C-BE3E-A3719BFA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509748352"/>
        <c:axId val="509748680"/>
      </c:barChart>
      <c:catAx>
        <c:axId val="50974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Concurrent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680"/>
        <c:crosses val="autoZero"/>
        <c:auto val="1"/>
        <c:lblAlgn val="ctr"/>
        <c:lblOffset val="100"/>
        <c:noMultiLvlLbl val="0"/>
      </c:catAx>
      <c:valAx>
        <c:axId val="5097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89810674800466E-2"/>
          <c:y val="0.61587256195549966"/>
          <c:w val="0.89999996537430893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6508963300662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sup_page_potentialex!$A$36</c:f>
              <c:strCache>
                <c:ptCount val="1"/>
                <c:pt idx="0">
                  <c:v>inst page walk cycles / ITLB cycles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sup_page_potentialex!$B$35:$G$35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sup_page_potentialex!$B$36:$G$36</c:f>
              <c:numCache>
                <c:formatCode>0%</c:formatCode>
                <c:ptCount val="6"/>
                <c:pt idx="0">
                  <c:v>0.176350820587382</c:v>
                </c:pt>
                <c:pt idx="1">
                  <c:v>0.44388315163466918</c:v>
                </c:pt>
                <c:pt idx="2">
                  <c:v>2.6544440674516924E-3</c:v>
                </c:pt>
                <c:pt idx="3">
                  <c:v>1.2601899091180599E-2</c:v>
                </c:pt>
                <c:pt idx="4">
                  <c:v>0.2550412154282371</c:v>
                </c:pt>
                <c:pt idx="5">
                  <c:v>0.26653024143313458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D37-A197-0E744466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8834896"/>
        <c:axId val="688839816"/>
      </c:barChart>
      <c:catAx>
        <c:axId val="6888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9816"/>
        <c:crosses val="autoZero"/>
        <c:auto val="1"/>
        <c:lblAlgn val="ctr"/>
        <c:lblOffset val="100"/>
        <c:noMultiLvlLbl val="0"/>
      </c:catAx>
      <c:valAx>
        <c:axId val="6888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Instruction Address Translation Cycles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081687-B616-493E-BC13-FDF6C789A01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64219-3CE0-4B76-BFC0-595DF8108E2B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9841B-C3E9-49DB-BC32-7EB5F029ED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8060E-935A-437E-8B78-7179A8B4C2C6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4BFF1-B8B9-4623-9536-299A11C4AAA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AEA59-D2B3-45A2-8429-44A9D8E5F6F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1DF75-DBC0-42F8-B554-0C8C451F4E9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62B51-44F6-47C2-97FD-6059379331C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B4A09-A9CC-4BFE-941C-3210F8974F3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E316F-5079-4A19-AF6A-527F54D082B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49127-39E5-44F5-9A91-015EBA3ECD9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40ED07-9AA8-415C-A54C-EEE5EB1F8A5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5065E-334B-4871-AEBD-D858C9122FC5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18FB9-5711-4D39-BF94-0FB6C614B5F7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99074-BF54-469B-A924-CDB413B3151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FBF9A-5732-4E6C-B025-8404B19866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5A359-5C37-4173-A122-660D93B92100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B7E91A-6583-434F-B7EE-5BA0CD5B6BD4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91B95-E301-4FD2-ADC3-5131067D54D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4A1E8-7969-446D-A157-DF52B08BDB0A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1C9FC-8ECC-40AF-A9DF-8B7EE94ED71B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4DADF-F99C-4F3E-A9FA-FA2369D3B63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1837B5-A58F-4BCD-B739-A4B4FC379441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1D599-3505-4BF7-8380-757C9FE104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331B-F040-4A6C-B230-B0404C9B8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C4D28-523A-40B2-A7E5-39CBA4A99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4828-9215-4070-95DD-DDAC9DD97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2A3F-CBFA-40F5-981A-75EC86BC1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2A24A-4F75-482F-A3F9-E2CE28B7DD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195C2-39E0-4A71-88A2-17479E5B0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C27B-F52A-4A77-9C5E-E7E6C4D53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7FB52-2906-4773-AE41-8F0D7E942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56B1A-A3C7-4D9D-A3EC-7DF3EE99E7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A567D-ECC4-4300-86A0-5BAB0046F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398-3443-4B7F-BBA0-8FB6604E0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DB25-0B79-474C-A179-EFD6E034E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54F2C-46E8-48B3-9AA7-3E0EE021D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8CB18-CA70-4D59-B8BF-698377E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016CB-6668-4F06-9CDF-F6367D57E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7838D-D10B-4735-B1A4-14A1F1C5F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A219E-2523-492E-9C10-C4C9FDCC8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A842-8860-4971-8222-B97A8FC3E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ECA2-A0EC-4B39-8DF3-A46C6BDA1E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E5BB-C13B-4397-BBA9-739064FFB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7D27-A98C-4893-B232-93B7A1425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936A-71E3-4EB4-B5C7-BB16967E8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selection activeCell="B16" sqref="B16"/>
    </sheetView>
  </sheetViews>
  <sheetFormatPr defaultRowHeight="14.25" x14ac:dyDescent="0.45"/>
  <cols>
    <col min="1" max="1" width="18.46484375" customWidth="1"/>
    <col min="3" max="3" width="14.3984375" customWidth="1"/>
    <col min="9" max="9" width="15.46484375" style="4" customWidth="1"/>
    <col min="10" max="10" width="9.73046875" customWidth="1"/>
    <col min="11" max="11" width="9.53125" customWidth="1"/>
    <col min="12" max="12" width="10.9296875" customWidth="1"/>
    <col min="13" max="13" width="7.19921875" customWidth="1"/>
    <col min="14" max="14" width="7.1328125" customWidth="1"/>
    <col min="15" max="15" width="8.19921875" customWidth="1"/>
  </cols>
  <sheetData>
    <row r="1" spans="1:16" ht="18.399999999999999" customHeight="1" x14ac:dyDescent="0.45"/>
    <row r="2" spans="1:16" ht="45" customHeight="1" x14ac:dyDescent="0.45">
      <c r="A2" s="50" t="s">
        <v>0</v>
      </c>
      <c r="B2" s="50"/>
      <c r="C2" s="50"/>
      <c r="D2" s="50"/>
      <c r="I2" s="17"/>
      <c r="J2" s="17" t="s">
        <v>71</v>
      </c>
      <c r="K2" s="17" t="s">
        <v>72</v>
      </c>
      <c r="L2" s="18" t="s">
        <v>82</v>
      </c>
      <c r="M2" s="17" t="s">
        <v>77</v>
      </c>
      <c r="N2" s="17" t="s">
        <v>195</v>
      </c>
      <c r="O2" s="17" t="s">
        <v>73</v>
      </c>
      <c r="P2" s="16"/>
    </row>
    <row r="3" spans="1:16" x14ac:dyDescent="0.45">
      <c r="A3" s="1" t="s">
        <v>2</v>
      </c>
      <c r="B3">
        <v>55.895000000000003</v>
      </c>
      <c r="C3" s="1"/>
      <c r="D3" s="1"/>
      <c r="I3" s="17" t="s">
        <v>70</v>
      </c>
      <c r="J3" s="19">
        <v>55.895000000000003</v>
      </c>
      <c r="K3" s="19">
        <v>0</v>
      </c>
      <c r="L3" s="19">
        <v>0</v>
      </c>
      <c r="M3" s="19">
        <v>0</v>
      </c>
      <c r="N3" s="19" t="s">
        <v>74</v>
      </c>
      <c r="O3" s="20" t="s">
        <v>74</v>
      </c>
    </row>
    <row r="4" spans="1:16" x14ac:dyDescent="0.45">
      <c r="A4" s="50" t="s">
        <v>1</v>
      </c>
      <c r="B4" s="50"/>
      <c r="C4" s="50"/>
      <c r="D4" s="50"/>
      <c r="E4">
        <v>15</v>
      </c>
      <c r="I4" s="17" t="s">
        <v>61</v>
      </c>
      <c r="J4" s="1">
        <v>5.9530000000000003</v>
      </c>
      <c r="K4" s="21">
        <v>15</v>
      </c>
      <c r="L4" s="19">
        <v>10</v>
      </c>
      <c r="M4" s="22" t="s">
        <v>78</v>
      </c>
      <c r="N4" s="22" t="s">
        <v>74</v>
      </c>
      <c r="O4" s="20" t="s">
        <v>75</v>
      </c>
    </row>
    <row r="5" spans="1:16" ht="42.75" x14ac:dyDescent="0.45">
      <c r="A5" s="1" t="s">
        <v>2</v>
      </c>
      <c r="B5" s="1">
        <v>5.9530000000000003</v>
      </c>
      <c r="C5" s="1" t="s">
        <v>10</v>
      </c>
      <c r="D5" s="1">
        <v>0.77300000000000002</v>
      </c>
      <c r="I5" s="17" t="s">
        <v>193</v>
      </c>
      <c r="J5" s="23" t="s">
        <v>76</v>
      </c>
      <c r="K5" s="19">
        <v>13</v>
      </c>
      <c r="L5" s="1">
        <v>11</v>
      </c>
      <c r="M5" s="20" t="s">
        <v>79</v>
      </c>
      <c r="N5" s="20" t="s">
        <v>75</v>
      </c>
      <c r="O5" s="20" t="s">
        <v>74</v>
      </c>
    </row>
    <row r="6" spans="1:16" x14ac:dyDescent="0.45">
      <c r="A6" s="1" t="s">
        <v>3</v>
      </c>
      <c r="B6" s="1">
        <v>2.266</v>
      </c>
      <c r="C6" s="1" t="s">
        <v>11</v>
      </c>
      <c r="D6" s="1">
        <v>5.5E-2</v>
      </c>
      <c r="I6" s="17" t="s">
        <v>194</v>
      </c>
      <c r="J6" s="23" t="s">
        <v>76</v>
      </c>
      <c r="K6" s="19">
        <v>13</v>
      </c>
      <c r="L6" s="1">
        <v>11</v>
      </c>
      <c r="M6" s="20" t="s">
        <v>79</v>
      </c>
      <c r="N6" s="20" t="s">
        <v>75</v>
      </c>
      <c r="O6" s="20" t="s">
        <v>74</v>
      </c>
    </row>
    <row r="7" spans="1:16" x14ac:dyDescent="0.45">
      <c r="A7" s="1" t="s">
        <v>4</v>
      </c>
      <c r="B7" s="1">
        <v>1.5309999999999999</v>
      </c>
      <c r="C7" s="1" t="s">
        <v>12</v>
      </c>
      <c r="D7" s="1">
        <v>2.883</v>
      </c>
      <c r="I7" s="17" t="s">
        <v>60</v>
      </c>
      <c r="J7" s="19">
        <v>23.835999999999999</v>
      </c>
      <c r="K7" s="21">
        <v>20</v>
      </c>
      <c r="L7" s="19">
        <v>16</v>
      </c>
      <c r="M7" s="20" t="s">
        <v>80</v>
      </c>
      <c r="N7" s="20" t="s">
        <v>74</v>
      </c>
      <c r="O7" s="20" t="s">
        <v>74</v>
      </c>
    </row>
    <row r="8" spans="1:16" x14ac:dyDescent="0.45">
      <c r="A8" s="1" t="s">
        <v>5</v>
      </c>
      <c r="B8" s="1">
        <v>0.17599999999999999</v>
      </c>
      <c r="C8" s="1" t="s">
        <v>13</v>
      </c>
      <c r="D8" s="5">
        <v>1.75</v>
      </c>
      <c r="I8" s="17" t="s">
        <v>56</v>
      </c>
      <c r="J8" s="19">
        <v>40.094000000000001</v>
      </c>
      <c r="K8" s="19">
        <v>15</v>
      </c>
      <c r="L8" s="19">
        <v>13</v>
      </c>
      <c r="M8" s="20" t="s">
        <v>81</v>
      </c>
      <c r="N8" s="20" t="s">
        <v>75</v>
      </c>
      <c r="O8" s="20" t="s">
        <v>74</v>
      </c>
    </row>
    <row r="9" spans="1:16" x14ac:dyDescent="0.45">
      <c r="A9" s="1" t="s">
        <v>6</v>
      </c>
      <c r="B9" s="1">
        <v>0.105</v>
      </c>
      <c r="C9" s="1" t="s">
        <v>14</v>
      </c>
      <c r="D9" s="5">
        <v>0.16</v>
      </c>
    </row>
    <row r="10" spans="1:16" x14ac:dyDescent="0.45">
      <c r="A10" s="1" t="s">
        <v>7</v>
      </c>
      <c r="B10" s="1">
        <v>9.4E-2</v>
      </c>
      <c r="C10" s="1" t="s">
        <v>15</v>
      </c>
      <c r="D10" s="5">
        <v>1.59</v>
      </c>
    </row>
    <row r="11" spans="1:16" x14ac:dyDescent="0.45">
      <c r="A11" s="1" t="s">
        <v>8</v>
      </c>
      <c r="B11" s="1">
        <v>0.10199999999999999</v>
      </c>
      <c r="C11" s="1" t="s">
        <v>16</v>
      </c>
      <c r="D11" s="1">
        <v>0.125</v>
      </c>
    </row>
    <row r="12" spans="1:16" x14ac:dyDescent="0.45">
      <c r="A12" s="1" t="s">
        <v>9</v>
      </c>
      <c r="B12" s="5">
        <v>0.41</v>
      </c>
      <c r="C12" s="1" t="s">
        <v>17</v>
      </c>
      <c r="D12" s="1">
        <v>3.9E-2</v>
      </c>
    </row>
    <row r="13" spans="1:16" x14ac:dyDescent="0.45">
      <c r="A13" s="50" t="s">
        <v>26</v>
      </c>
      <c r="B13" s="50"/>
      <c r="C13" s="50"/>
      <c r="D13" s="50"/>
      <c r="E13">
        <v>16</v>
      </c>
    </row>
    <row r="14" spans="1:16" x14ac:dyDescent="0.45">
      <c r="A14" s="1" t="s">
        <v>2</v>
      </c>
      <c r="B14" s="1">
        <v>4.0000000000000001E-3</v>
      </c>
      <c r="C14" s="1" t="s">
        <v>10</v>
      </c>
      <c r="D14" s="1">
        <v>0.77300000000000002</v>
      </c>
      <c r="I14" s="4" t="s">
        <v>196</v>
      </c>
    </row>
    <row r="15" spans="1:16" x14ac:dyDescent="0.45">
      <c r="A15" s="1" t="s">
        <v>36</v>
      </c>
      <c r="B15" s="5">
        <v>12</v>
      </c>
      <c r="C15" s="1" t="s">
        <v>11</v>
      </c>
      <c r="D15" s="1">
        <v>5.5E-2</v>
      </c>
    </row>
    <row r="16" spans="1:16" ht="42.75" x14ac:dyDescent="0.45">
      <c r="A16" s="1" t="s">
        <v>19</v>
      </c>
      <c r="B16" s="1">
        <v>0.16400000000000001</v>
      </c>
      <c r="C16" s="1" t="s">
        <v>8</v>
      </c>
      <c r="D16" s="1">
        <v>0.10199999999999999</v>
      </c>
      <c r="I16" s="17"/>
      <c r="J16" s="17" t="s">
        <v>71</v>
      </c>
      <c r="K16" s="17" t="s">
        <v>72</v>
      </c>
      <c r="L16" s="18" t="s">
        <v>197</v>
      </c>
      <c r="M16" s="17" t="s">
        <v>195</v>
      </c>
      <c r="N16" s="17" t="s">
        <v>73</v>
      </c>
    </row>
    <row r="17" spans="1:14" x14ac:dyDescent="0.45">
      <c r="A17" s="1" t="s">
        <v>5</v>
      </c>
      <c r="B17" s="1">
        <v>0.17599999999999999</v>
      </c>
      <c r="C17" s="1" t="s">
        <v>24</v>
      </c>
      <c r="D17" s="1">
        <v>7.8E-2</v>
      </c>
      <c r="I17" s="17" t="s">
        <v>70</v>
      </c>
      <c r="J17" s="48">
        <v>55.895000000000003</v>
      </c>
      <c r="K17" s="19">
        <v>0</v>
      </c>
      <c r="L17" s="19">
        <v>0</v>
      </c>
      <c r="M17" s="22" t="s">
        <v>74</v>
      </c>
      <c r="N17" s="20" t="s">
        <v>74</v>
      </c>
    </row>
    <row r="18" spans="1:14" x14ac:dyDescent="0.45">
      <c r="A18" s="1" t="s">
        <v>6</v>
      </c>
      <c r="B18" s="1">
        <v>0.105</v>
      </c>
      <c r="C18" s="1" t="s">
        <v>25</v>
      </c>
      <c r="D18" s="1">
        <v>5.5E-2</v>
      </c>
      <c r="I18" s="17" t="s">
        <v>61</v>
      </c>
      <c r="J18" s="48">
        <v>5.9530000000000003</v>
      </c>
      <c r="K18" s="21">
        <v>15</v>
      </c>
      <c r="L18" s="19">
        <v>10</v>
      </c>
      <c r="M18" s="22" t="s">
        <v>74</v>
      </c>
      <c r="N18" s="20" t="s">
        <v>75</v>
      </c>
    </row>
    <row r="19" spans="1:14" x14ac:dyDescent="0.45">
      <c r="A19" s="1" t="s">
        <v>7</v>
      </c>
      <c r="B19" s="1">
        <v>9.4E-2</v>
      </c>
      <c r="C19" s="1" t="s">
        <v>22</v>
      </c>
      <c r="D19" s="1">
        <v>11.223000000000001</v>
      </c>
      <c r="I19" s="17" t="s">
        <v>91</v>
      </c>
      <c r="J19" s="47">
        <v>20</v>
      </c>
      <c r="K19" s="19">
        <v>13</v>
      </c>
      <c r="L19" s="1">
        <v>11</v>
      </c>
      <c r="M19" s="20" t="s">
        <v>75</v>
      </c>
      <c r="N19" s="20" t="s">
        <v>74</v>
      </c>
    </row>
    <row r="20" spans="1:14" x14ac:dyDescent="0.45">
      <c r="A20" s="1" t="s">
        <v>15</v>
      </c>
      <c r="B20" s="5">
        <v>1.59</v>
      </c>
      <c r="C20" s="1" t="s">
        <v>23</v>
      </c>
      <c r="D20" s="1">
        <v>5.0999999999999997E-2</v>
      </c>
      <c r="I20" s="17" t="s">
        <v>88</v>
      </c>
      <c r="J20" s="47">
        <v>20</v>
      </c>
      <c r="K20" s="19">
        <v>13</v>
      </c>
      <c r="L20" s="1">
        <v>11</v>
      </c>
      <c r="M20" s="20" t="s">
        <v>75</v>
      </c>
      <c r="N20" s="20" t="s">
        <v>74</v>
      </c>
    </row>
    <row r="21" spans="1:14" x14ac:dyDescent="0.45">
      <c r="A21" s="1" t="s">
        <v>20</v>
      </c>
      <c r="B21" s="1">
        <v>5.5E-2</v>
      </c>
      <c r="C21" s="1" t="s">
        <v>16</v>
      </c>
      <c r="D21" s="1">
        <v>0.125</v>
      </c>
      <c r="I21" s="17" t="s">
        <v>60</v>
      </c>
      <c r="J21" s="48">
        <v>23.835999999999999</v>
      </c>
      <c r="K21" s="21">
        <v>20</v>
      </c>
      <c r="L21" s="19">
        <v>16</v>
      </c>
      <c r="M21" s="20" t="s">
        <v>74</v>
      </c>
      <c r="N21" s="20" t="s">
        <v>74</v>
      </c>
    </row>
    <row r="22" spans="1:14" x14ac:dyDescent="0.45">
      <c r="A22" s="1" t="s">
        <v>21</v>
      </c>
      <c r="B22" s="1">
        <v>3.1E-2</v>
      </c>
      <c r="C22" s="1"/>
      <c r="D22" s="1"/>
      <c r="I22" s="17" t="s">
        <v>56</v>
      </c>
      <c r="J22" s="48">
        <v>40.094000000000001</v>
      </c>
      <c r="K22" s="19">
        <v>15</v>
      </c>
      <c r="L22" s="19">
        <v>13</v>
      </c>
      <c r="M22" s="20" t="s">
        <v>75</v>
      </c>
      <c r="N22" s="20" t="s">
        <v>74</v>
      </c>
    </row>
    <row r="23" spans="1:14" x14ac:dyDescent="0.45">
      <c r="A23" s="50" t="s">
        <v>18</v>
      </c>
      <c r="B23" s="50"/>
      <c r="C23" s="50"/>
      <c r="D23" s="50"/>
    </row>
    <row r="24" spans="1:14" x14ac:dyDescent="0.45">
      <c r="A24" s="1" t="s">
        <v>2</v>
      </c>
      <c r="B24" s="1">
        <v>4.0000000000000001E-3</v>
      </c>
      <c r="C24" s="1" t="s">
        <v>21</v>
      </c>
      <c r="D24" s="1">
        <v>3.1E-2</v>
      </c>
      <c r="E24">
        <v>14</v>
      </c>
    </row>
    <row r="25" spans="1:14" x14ac:dyDescent="0.45">
      <c r="A25" s="1" t="s">
        <v>36</v>
      </c>
      <c r="B25" s="5">
        <v>20</v>
      </c>
      <c r="C25" s="1" t="s">
        <v>10</v>
      </c>
      <c r="D25" s="1">
        <v>0.77300000000000002</v>
      </c>
    </row>
    <row r="26" spans="1:14" x14ac:dyDescent="0.45">
      <c r="A26" s="1" t="s">
        <v>19</v>
      </c>
      <c r="B26" s="1">
        <v>0.16400000000000001</v>
      </c>
      <c r="C26" s="1" t="s">
        <v>11</v>
      </c>
      <c r="D26" s="1">
        <v>5.5E-2</v>
      </c>
    </row>
    <row r="27" spans="1:14" x14ac:dyDescent="0.45">
      <c r="A27" s="1" t="s">
        <v>5</v>
      </c>
      <c r="B27" s="1">
        <v>0.17599999999999999</v>
      </c>
      <c r="C27" s="1" t="s">
        <v>8</v>
      </c>
      <c r="D27" s="1">
        <v>0.10199999999999999</v>
      </c>
    </row>
    <row r="28" spans="1:14" x14ac:dyDescent="0.45">
      <c r="A28" s="1" t="s">
        <v>6</v>
      </c>
      <c r="B28" s="1">
        <v>0.105</v>
      </c>
      <c r="C28" s="1" t="s">
        <v>22</v>
      </c>
      <c r="D28" s="1">
        <v>11.223000000000001</v>
      </c>
    </row>
    <row r="29" spans="1:14" x14ac:dyDescent="0.45">
      <c r="A29" s="1" t="s">
        <v>7</v>
      </c>
      <c r="B29" s="1">
        <v>9.4E-2</v>
      </c>
      <c r="C29" s="1" t="s">
        <v>23</v>
      </c>
      <c r="D29" s="1">
        <v>5.0999999999999997E-2</v>
      </c>
    </row>
    <row r="30" spans="1:14" x14ac:dyDescent="0.45">
      <c r="A30" s="1" t="s">
        <v>15</v>
      </c>
      <c r="B30" s="5">
        <v>1.59</v>
      </c>
      <c r="C30" s="1" t="s">
        <v>16</v>
      </c>
      <c r="D30" s="1">
        <v>0.125</v>
      </c>
    </row>
    <row r="31" spans="1:14" x14ac:dyDescent="0.45">
      <c r="A31" s="1" t="s">
        <v>20</v>
      </c>
      <c r="B31" s="1">
        <v>5.5E-2</v>
      </c>
      <c r="C31" s="1"/>
      <c r="D31" s="1"/>
    </row>
    <row r="32" spans="1:14" x14ac:dyDescent="0.45">
      <c r="A32" s="50" t="s">
        <v>35</v>
      </c>
      <c r="B32" s="50"/>
      <c r="C32" s="50"/>
      <c r="D32" s="50"/>
    </row>
    <row r="33" spans="1:5" x14ac:dyDescent="0.45">
      <c r="A33" s="1" t="s">
        <v>2</v>
      </c>
      <c r="B33" s="1">
        <v>23.835999999999999</v>
      </c>
      <c r="C33" s="1" t="s">
        <v>28</v>
      </c>
      <c r="D33" s="1">
        <v>1.2E-2</v>
      </c>
      <c r="E33">
        <v>20</v>
      </c>
    </row>
    <row r="34" spans="1:5" x14ac:dyDescent="0.45">
      <c r="A34" s="1" t="s">
        <v>36</v>
      </c>
      <c r="B34" s="5">
        <v>0.48</v>
      </c>
      <c r="C34" s="1" t="s">
        <v>29</v>
      </c>
      <c r="D34" s="1">
        <v>6.6000000000000003E-2</v>
      </c>
    </row>
    <row r="35" spans="1:5" x14ac:dyDescent="0.45">
      <c r="A35" s="1" t="s">
        <v>9</v>
      </c>
      <c r="B35" s="5">
        <v>0.41</v>
      </c>
      <c r="C35" s="1" t="s">
        <v>30</v>
      </c>
      <c r="D35" s="1">
        <v>5.5E-2</v>
      </c>
    </row>
    <row r="36" spans="1:5" x14ac:dyDescent="0.45">
      <c r="A36" s="1" t="s">
        <v>11</v>
      </c>
      <c r="B36" s="1">
        <v>5.5E-2</v>
      </c>
      <c r="C36" s="1" t="s">
        <v>31</v>
      </c>
      <c r="D36" s="5">
        <v>0.09</v>
      </c>
    </row>
    <row r="37" spans="1:5" x14ac:dyDescent="0.45">
      <c r="A37" s="1" t="s">
        <v>27</v>
      </c>
      <c r="B37" s="5">
        <v>0.02</v>
      </c>
      <c r="C37" s="1" t="s">
        <v>32</v>
      </c>
      <c r="D37" s="5">
        <v>0.09</v>
      </c>
    </row>
    <row r="38" spans="1:5" x14ac:dyDescent="0.45">
      <c r="A38" s="1" t="s">
        <v>3</v>
      </c>
      <c r="B38" s="1">
        <v>2.266</v>
      </c>
      <c r="C38" s="1" t="s">
        <v>33</v>
      </c>
      <c r="D38" s="1">
        <v>0.14099999999999999</v>
      </c>
    </row>
    <row r="39" spans="1:5" x14ac:dyDescent="0.45">
      <c r="A39" s="1" t="s">
        <v>5</v>
      </c>
      <c r="B39" s="1">
        <v>0.17599999999999999</v>
      </c>
      <c r="C39" s="1" t="s">
        <v>7</v>
      </c>
      <c r="D39" s="1">
        <v>9.4E-2</v>
      </c>
    </row>
    <row r="40" spans="1:5" x14ac:dyDescent="0.45">
      <c r="A40" s="1" t="s">
        <v>6</v>
      </c>
      <c r="B40" s="1">
        <v>0.105</v>
      </c>
      <c r="C40" s="1" t="s">
        <v>15</v>
      </c>
      <c r="D40" s="5">
        <v>1.59</v>
      </c>
    </row>
    <row r="41" spans="1:5" x14ac:dyDescent="0.45">
      <c r="A41" s="1" t="s">
        <v>8</v>
      </c>
      <c r="B41" s="1">
        <v>0.10199999999999999</v>
      </c>
      <c r="C41" s="1" t="s">
        <v>10</v>
      </c>
      <c r="D41" s="1">
        <v>0.77300000000000002</v>
      </c>
    </row>
    <row r="42" spans="1:5" x14ac:dyDescent="0.45">
      <c r="A42" s="1" t="s">
        <v>12</v>
      </c>
      <c r="B42" s="1">
        <v>2.883</v>
      </c>
      <c r="C42" s="1" t="s">
        <v>34</v>
      </c>
      <c r="D42" s="1">
        <v>4.0000000000000001E-3</v>
      </c>
    </row>
    <row r="43" spans="1:5" x14ac:dyDescent="0.45">
      <c r="A43" s="1" t="s">
        <v>16</v>
      </c>
      <c r="B43" s="1">
        <v>0.125</v>
      </c>
      <c r="C43" s="1" t="s">
        <v>13</v>
      </c>
      <c r="D43" s="5">
        <v>1.75</v>
      </c>
    </row>
    <row r="44" spans="1:5" x14ac:dyDescent="0.45">
      <c r="A44" s="51" t="s">
        <v>47</v>
      </c>
      <c r="B44" s="52"/>
      <c r="C44" s="52"/>
      <c r="D44" s="53"/>
    </row>
    <row r="45" spans="1:5" x14ac:dyDescent="0.45">
      <c r="A45" s="1" t="s">
        <v>2</v>
      </c>
      <c r="B45" s="1">
        <v>40.094000000000001</v>
      </c>
      <c r="C45" s="1" t="s">
        <v>10</v>
      </c>
      <c r="D45" s="1">
        <v>0.77300000000000002</v>
      </c>
    </row>
    <row r="46" spans="1:5" x14ac:dyDescent="0.45">
      <c r="A46" s="1" t="s">
        <v>3</v>
      </c>
      <c r="B46" s="1">
        <v>2.266</v>
      </c>
      <c r="C46" s="1" t="s">
        <v>11</v>
      </c>
      <c r="D46" s="1">
        <v>5.5E-2</v>
      </c>
    </row>
    <row r="47" spans="1:5" x14ac:dyDescent="0.45">
      <c r="A47" s="1" t="s">
        <v>5</v>
      </c>
      <c r="B47" s="1">
        <v>0.17599999999999999</v>
      </c>
      <c r="C47" s="1" t="s">
        <v>48</v>
      </c>
      <c r="D47" s="1">
        <v>0.129</v>
      </c>
    </row>
    <row r="48" spans="1:5" x14ac:dyDescent="0.45">
      <c r="A48" s="1" t="s">
        <v>6</v>
      </c>
      <c r="B48" s="1">
        <v>0.105</v>
      </c>
      <c r="C48" s="1" t="s">
        <v>16</v>
      </c>
      <c r="D48" s="1">
        <v>0.125</v>
      </c>
    </row>
    <row r="49" spans="1:4" x14ac:dyDescent="0.45">
      <c r="A49" s="1" t="s">
        <v>7</v>
      </c>
      <c r="B49" s="1">
        <v>9.4E-2</v>
      </c>
      <c r="C49" s="1" t="s">
        <v>27</v>
      </c>
      <c r="D49" s="5">
        <v>0.02</v>
      </c>
    </row>
    <row r="50" spans="1:4" x14ac:dyDescent="0.45">
      <c r="A50" s="1" t="s">
        <v>8</v>
      </c>
      <c r="B50" s="1">
        <v>0.10199999999999999</v>
      </c>
      <c r="C50" s="1" t="s">
        <v>15</v>
      </c>
      <c r="D50" s="5">
        <v>1.59</v>
      </c>
    </row>
    <row r="51" spans="1:4" x14ac:dyDescent="0.45">
      <c r="A51" s="1" t="s">
        <v>28</v>
      </c>
      <c r="B51" s="1">
        <v>1.2E-2</v>
      </c>
      <c r="C51" s="1" t="s">
        <v>49</v>
      </c>
      <c r="D51" s="1">
        <v>5.0999999999999997E-2</v>
      </c>
    </row>
    <row r="52" spans="1:4" x14ac:dyDescent="0.45">
      <c r="A52" s="1" t="s">
        <v>9</v>
      </c>
      <c r="B52" s="5">
        <v>0.41</v>
      </c>
      <c r="C52" s="1" t="s">
        <v>32</v>
      </c>
      <c r="D52" s="5">
        <v>0.09</v>
      </c>
    </row>
  </sheetData>
  <mergeCells count="6">
    <mergeCell ref="A2:D2"/>
    <mergeCell ref="A4:D4"/>
    <mergeCell ref="A13:D13"/>
    <mergeCell ref="A44:D44"/>
    <mergeCell ref="A23:D23"/>
    <mergeCell ref="A32:D32"/>
  </mergeCells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E940-D043-4EF3-A752-622F937D635D}">
  <dimension ref="A2:F47"/>
  <sheetViews>
    <sheetView topLeftCell="A4" workbookViewId="0">
      <selection activeCell="C41" sqref="C41"/>
    </sheetView>
  </sheetViews>
  <sheetFormatPr defaultRowHeight="14.25" x14ac:dyDescent="0.45"/>
  <cols>
    <col min="1" max="1" width="27.3984375" customWidth="1"/>
    <col min="2" max="6" width="19.3984375" bestFit="1" customWidth="1"/>
  </cols>
  <sheetData>
    <row r="2" spans="1:6" x14ac:dyDescent="0.45">
      <c r="A2" t="s">
        <v>130</v>
      </c>
    </row>
    <row r="3" spans="1:6" x14ac:dyDescent="0.45">
      <c r="B3" t="s">
        <v>131</v>
      </c>
      <c r="C3" t="s">
        <v>132</v>
      </c>
      <c r="D3" t="s">
        <v>133</v>
      </c>
      <c r="E3" t="s">
        <v>134</v>
      </c>
      <c r="F3" t="s">
        <v>135</v>
      </c>
    </row>
    <row r="4" spans="1:6" s="4" customFormat="1" ht="28.5" x14ac:dyDescent="0.45">
      <c r="A4" s="4" t="s">
        <v>136</v>
      </c>
      <c r="B4" s="4" t="s">
        <v>137</v>
      </c>
      <c r="C4" s="4" t="s">
        <v>138</v>
      </c>
      <c r="D4" s="4" t="s">
        <v>139</v>
      </c>
      <c r="E4" s="4" t="s">
        <v>140</v>
      </c>
      <c r="F4" s="4" t="s">
        <v>141</v>
      </c>
    </row>
    <row r="5" spans="1:6" x14ac:dyDescent="0.45">
      <c r="A5" t="s">
        <v>142</v>
      </c>
      <c r="B5" s="2">
        <v>2686459067193</v>
      </c>
      <c r="C5" s="2">
        <v>2462993444441</v>
      </c>
      <c r="D5" s="2">
        <v>2364295289531</v>
      </c>
      <c r="E5" s="2">
        <v>2293436712147</v>
      </c>
      <c r="F5" s="2">
        <v>2197846575093</v>
      </c>
    </row>
    <row r="6" spans="1:6" x14ac:dyDescent="0.45">
      <c r="A6" t="s">
        <v>143</v>
      </c>
      <c r="B6" s="2">
        <v>88650739887</v>
      </c>
      <c r="C6" s="2">
        <v>43119824350</v>
      </c>
      <c r="D6" s="2">
        <v>39014591510</v>
      </c>
      <c r="E6" s="2">
        <v>29406574284</v>
      </c>
      <c r="F6" s="2">
        <v>25392654405</v>
      </c>
    </row>
    <row r="7" spans="1:6" x14ac:dyDescent="0.45">
      <c r="A7" t="s">
        <v>144</v>
      </c>
      <c r="B7" s="2">
        <v>138978201286</v>
      </c>
      <c r="C7" s="2">
        <v>132349812811</v>
      </c>
      <c r="D7" s="2">
        <v>111264822628</v>
      </c>
      <c r="E7" s="2">
        <v>120333618693</v>
      </c>
      <c r="F7" s="2">
        <v>98680643807</v>
      </c>
    </row>
    <row r="8" spans="1:6" x14ac:dyDescent="0.45">
      <c r="A8" t="s">
        <v>191</v>
      </c>
      <c r="B8" s="2">
        <v>212149036674</v>
      </c>
      <c r="C8" s="2">
        <v>100645678916</v>
      </c>
      <c r="D8" s="2">
        <v>93801997075</v>
      </c>
      <c r="E8" s="2">
        <v>77529121842</v>
      </c>
      <c r="F8" s="2">
        <v>70867297295</v>
      </c>
    </row>
    <row r="9" spans="1:6" x14ac:dyDescent="0.45">
      <c r="A9" t="s">
        <v>152</v>
      </c>
      <c r="B9" s="33">
        <v>299790399097</v>
      </c>
      <c r="C9" s="33">
        <v>289902364700</v>
      </c>
      <c r="D9" s="33">
        <v>275059632105</v>
      </c>
      <c r="E9" s="33">
        <v>260241734784</v>
      </c>
      <c r="F9" s="33">
        <v>250129680682</v>
      </c>
    </row>
    <row r="10" spans="1:6" x14ac:dyDescent="0.45">
      <c r="B10" s="33"/>
      <c r="C10" s="33"/>
      <c r="D10" s="33"/>
      <c r="E10" s="33"/>
      <c r="F10" s="33"/>
    </row>
    <row r="11" spans="1:6" x14ac:dyDescent="0.45">
      <c r="B11" t="s">
        <v>131</v>
      </c>
      <c r="C11" t="s">
        <v>132</v>
      </c>
      <c r="D11" t="s">
        <v>133</v>
      </c>
      <c r="E11" t="s">
        <v>134</v>
      </c>
      <c r="F11" t="s">
        <v>135</v>
      </c>
    </row>
    <row r="12" spans="1:6" s="4" customFormat="1" ht="28.5" x14ac:dyDescent="0.45">
      <c r="A12" s="4" t="s">
        <v>145</v>
      </c>
      <c r="B12" s="4" t="s">
        <v>137</v>
      </c>
      <c r="C12" s="4" t="s">
        <v>138</v>
      </c>
      <c r="D12" s="4" t="s">
        <v>139</v>
      </c>
      <c r="E12" s="4" t="s">
        <v>140</v>
      </c>
      <c r="F12" s="4" t="s">
        <v>141</v>
      </c>
    </row>
    <row r="13" spans="1:6" x14ac:dyDescent="0.45">
      <c r="A13" t="s">
        <v>142</v>
      </c>
      <c r="B13" s="2">
        <v>4991606943843</v>
      </c>
      <c r="C13" s="2">
        <v>4838567457746</v>
      </c>
      <c r="D13" s="2">
        <v>4770920733281</v>
      </c>
      <c r="E13" s="2">
        <v>4583266077025</v>
      </c>
      <c r="F13" s="2">
        <v>4527695414956</v>
      </c>
    </row>
    <row r="14" spans="1:6" x14ac:dyDescent="0.45">
      <c r="A14" t="s">
        <v>146</v>
      </c>
      <c r="B14" s="2">
        <v>3019534745643</v>
      </c>
      <c r="C14" s="2">
        <v>2854732672247</v>
      </c>
      <c r="D14" s="2">
        <v>2758905295695</v>
      </c>
      <c r="E14" s="2">
        <v>2520883183951</v>
      </c>
      <c r="F14" s="2">
        <v>2422838330260</v>
      </c>
    </row>
    <row r="16" spans="1:6" s="4" customFormat="1" ht="28.5" x14ac:dyDescent="0.45">
      <c r="A16" s="32" t="s">
        <v>148</v>
      </c>
      <c r="B16" s="32" t="s">
        <v>138</v>
      </c>
      <c r="C16" s="32" t="s">
        <v>139</v>
      </c>
      <c r="D16" s="32" t="s">
        <v>140</v>
      </c>
      <c r="E16" s="32" t="s">
        <v>141</v>
      </c>
    </row>
    <row r="17" spans="1:6" x14ac:dyDescent="0.45">
      <c r="A17" s="2" t="s">
        <v>142</v>
      </c>
      <c r="B17" s="2">
        <v>0.90947428566660526</v>
      </c>
      <c r="C17" s="2">
        <v>0.8750164260701695</v>
      </c>
      <c r="D17" s="2">
        <v>0.85244335406054073</v>
      </c>
      <c r="E17" s="2">
        <v>0.81791572234231658</v>
      </c>
    </row>
    <row r="18" spans="1:6" x14ac:dyDescent="0.45">
      <c r="A18" s="2" t="s">
        <v>143</v>
      </c>
      <c r="B18" s="2">
        <v>0.49578887579879205</v>
      </c>
      <c r="C18" s="2">
        <v>0.45627416464703396</v>
      </c>
      <c r="D18" s="2">
        <v>0.35160242727629659</v>
      </c>
      <c r="E18" s="2">
        <v>0.31100735134923163</v>
      </c>
    </row>
    <row r="19" spans="1:6" x14ac:dyDescent="0.45">
      <c r="A19" s="2" t="s">
        <v>144</v>
      </c>
      <c r="B19" s="2">
        <v>0.94179580579351585</v>
      </c>
      <c r="C19" s="2">
        <v>0.80448135449765923</v>
      </c>
      <c r="D19" s="2">
        <v>0.87727766540313146</v>
      </c>
      <c r="E19" s="2">
        <v>0.73555779391789733</v>
      </c>
    </row>
    <row r="20" spans="1:6" x14ac:dyDescent="0.45">
      <c r="A20" s="2" t="s">
        <v>191</v>
      </c>
      <c r="B20" s="2">
        <v>0.47848770366442689</v>
      </c>
      <c r="C20" s="2">
        <v>0.45065019618827573</v>
      </c>
      <c r="D20" s="2">
        <v>0.37040786769353296</v>
      </c>
      <c r="E20" s="2">
        <v>0.34094004682518564</v>
      </c>
    </row>
    <row r="21" spans="1:6" x14ac:dyDescent="0.45">
      <c r="A21" s="2" t="s">
        <v>152</v>
      </c>
      <c r="B21" s="2">
        <v>0.94806994237254183</v>
      </c>
      <c r="C21" s="2">
        <v>0.91660041822512051</v>
      </c>
      <c r="D21" s="2">
        <v>0.86498459251181048</v>
      </c>
      <c r="E21" s="2">
        <v>0.84078090574761899</v>
      </c>
    </row>
    <row r="22" spans="1:6" x14ac:dyDescent="0.45">
      <c r="A22" s="2" t="s">
        <v>200</v>
      </c>
      <c r="B22" s="2">
        <f>$B25/C25</f>
        <v>0.9597933011030183</v>
      </c>
      <c r="C22" s="2">
        <f t="shared" ref="C22:E22" si="0">$B25/D25</f>
        <v>0.94033884082159513</v>
      </c>
      <c r="D22" s="2">
        <f t="shared" si="0"/>
        <v>0.90852862248477106</v>
      </c>
      <c r="E22" s="2">
        <f t="shared" si="0"/>
        <v>0.88692377420996904</v>
      </c>
    </row>
    <row r="23" spans="1:6" x14ac:dyDescent="0.45">
      <c r="A23" s="2"/>
    </row>
    <row r="24" spans="1:6" ht="28.5" x14ac:dyDescent="0.45">
      <c r="A24" s="2"/>
      <c r="B24" t="s">
        <v>201</v>
      </c>
      <c r="C24" s="32" t="s">
        <v>138</v>
      </c>
      <c r="D24" s="32" t="s">
        <v>139</v>
      </c>
      <c r="E24" s="32" t="s">
        <v>140</v>
      </c>
      <c r="F24" s="32" t="s">
        <v>141</v>
      </c>
    </row>
    <row r="25" spans="1:6" x14ac:dyDescent="0.45">
      <c r="A25" s="2" t="s">
        <v>200</v>
      </c>
      <c r="B25">
        <v>1116.3636019999999</v>
      </c>
      <c r="C25">
        <v>1163.129187</v>
      </c>
      <c r="D25">
        <v>1187.1929070000001</v>
      </c>
      <c r="E25">
        <v>1228.759969</v>
      </c>
      <c r="F25">
        <v>1258.6917100000001</v>
      </c>
    </row>
    <row r="27" spans="1:6" ht="28.5" x14ac:dyDescent="0.45">
      <c r="A27" t="s">
        <v>147</v>
      </c>
      <c r="B27" s="32" t="s">
        <v>138</v>
      </c>
      <c r="C27" s="32" t="s">
        <v>139</v>
      </c>
      <c r="D27" s="32" t="s">
        <v>140</v>
      </c>
      <c r="E27" s="32" t="s">
        <v>141</v>
      </c>
    </row>
    <row r="28" spans="1:6" x14ac:dyDescent="0.45">
      <c r="A28" s="2" t="s">
        <v>142</v>
      </c>
      <c r="B28" s="2">
        <v>0.98627723994748362</v>
      </c>
      <c r="C28" s="2">
        <v>0.97521660810729749</v>
      </c>
      <c r="D28" s="2">
        <v>0.93825557503835022</v>
      </c>
      <c r="E28" s="2">
        <v>0.92365440274996879</v>
      </c>
      <c r="F28" s="36">
        <f>B28-D28</f>
        <v>4.8021664909133399E-2</v>
      </c>
    </row>
    <row r="29" spans="1:6" x14ac:dyDescent="0.45">
      <c r="A29" s="2" t="s">
        <v>159</v>
      </c>
      <c r="B29" s="2">
        <v>0.94312008627952659</v>
      </c>
      <c r="C29" s="2">
        <v>0.91099478543880885</v>
      </c>
      <c r="D29" s="2">
        <v>0.83793094291203329</v>
      </c>
      <c r="E29" s="2">
        <v>0.80554600939886634</v>
      </c>
      <c r="F29" s="36">
        <f>B29-D29</f>
        <v>0.1051891433674933</v>
      </c>
    </row>
    <row r="33" spans="1:5" ht="28.5" x14ac:dyDescent="0.45">
      <c r="A33" s="32" t="s">
        <v>148</v>
      </c>
      <c r="B33" s="32" t="s">
        <v>138</v>
      </c>
      <c r="C33" s="32" t="s">
        <v>139</v>
      </c>
      <c r="D33" s="32" t="s">
        <v>140</v>
      </c>
      <c r="E33" s="32" t="s">
        <v>141</v>
      </c>
    </row>
    <row r="34" spans="1:5" x14ac:dyDescent="0.45">
      <c r="A34" s="2" t="s">
        <v>202</v>
      </c>
      <c r="B34" s="2">
        <v>0.90947428566660526</v>
      </c>
      <c r="C34" s="2">
        <v>0.8750164260701695</v>
      </c>
      <c r="D34" s="2">
        <v>0.85244335406054073</v>
      </c>
      <c r="E34" s="2">
        <v>0.81791572234231658</v>
      </c>
    </row>
    <row r="35" spans="1:5" x14ac:dyDescent="0.45">
      <c r="A35" s="2" t="s">
        <v>143</v>
      </c>
      <c r="B35" s="2">
        <v>0.49578887579879205</v>
      </c>
      <c r="C35" s="2">
        <v>0.45627416464703396</v>
      </c>
      <c r="D35" s="2">
        <v>0.35160242727629659</v>
      </c>
      <c r="E35" s="2">
        <v>0.31100735134923163</v>
      </c>
    </row>
    <row r="36" spans="1:5" x14ac:dyDescent="0.45">
      <c r="A36" s="2" t="s">
        <v>144</v>
      </c>
      <c r="B36" s="2">
        <v>0.94179580579351585</v>
      </c>
      <c r="C36" s="2">
        <v>0.80448135449765923</v>
      </c>
      <c r="D36" s="2">
        <v>0.87727766540313146</v>
      </c>
      <c r="E36" s="2">
        <v>0.73555779391789733</v>
      </c>
    </row>
    <row r="37" spans="1:5" x14ac:dyDescent="0.45">
      <c r="A37" s="2" t="s">
        <v>191</v>
      </c>
      <c r="B37" s="2">
        <v>0.47848770366442689</v>
      </c>
      <c r="C37" s="2">
        <v>0.45065019618827573</v>
      </c>
      <c r="D37" s="2">
        <v>0.37040786769353296</v>
      </c>
      <c r="E37" s="2">
        <v>0.34094004682518564</v>
      </c>
    </row>
    <row r="38" spans="1:5" x14ac:dyDescent="0.45">
      <c r="A38" s="2" t="s">
        <v>152</v>
      </c>
      <c r="B38" s="2">
        <v>0.94806994237254183</v>
      </c>
      <c r="C38" s="2">
        <v>0.91660041822512051</v>
      </c>
      <c r="D38" s="2">
        <v>0.86498459251181048</v>
      </c>
      <c r="E38" s="2">
        <v>0.84078090574761899</v>
      </c>
    </row>
    <row r="39" spans="1:5" x14ac:dyDescent="0.45">
      <c r="A39" s="2" t="s">
        <v>200</v>
      </c>
      <c r="B39" s="2" t="e">
        <f>$B42/C42</f>
        <v>#DIV/0!</v>
      </c>
      <c r="C39" s="2" t="e">
        <f t="shared" ref="C39" si="1">$B42/D42</f>
        <v>#DIV/0!</v>
      </c>
      <c r="D39" s="2" t="e">
        <f t="shared" ref="D39" si="2">$B42/E42</f>
        <v>#DIV/0!</v>
      </c>
      <c r="E39" s="2" t="e">
        <f t="shared" ref="E39" si="3">$B42/F42</f>
        <v>#DIV/0!</v>
      </c>
    </row>
    <row r="42" spans="1:5" x14ac:dyDescent="0.45">
      <c r="A42" s="32" t="s">
        <v>148</v>
      </c>
    </row>
    <row r="43" spans="1:5" x14ac:dyDescent="0.45">
      <c r="A43" s="2" t="s">
        <v>202</v>
      </c>
    </row>
    <row r="44" spans="1:5" x14ac:dyDescent="0.45">
      <c r="A44" s="2" t="s">
        <v>143</v>
      </c>
    </row>
    <row r="45" spans="1:5" x14ac:dyDescent="0.45">
      <c r="A45" s="2" t="s">
        <v>144</v>
      </c>
    </row>
    <row r="46" spans="1:5" x14ac:dyDescent="0.45">
      <c r="A46" s="2" t="s">
        <v>215</v>
      </c>
    </row>
    <row r="47" spans="1:5" x14ac:dyDescent="0.45">
      <c r="A47" s="2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EA6-A764-4381-B2CA-37813B1E96C2}">
  <dimension ref="A1:B16"/>
  <sheetViews>
    <sheetView workbookViewId="0">
      <selection activeCell="D5" sqref="D5"/>
    </sheetView>
  </sheetViews>
  <sheetFormatPr defaultRowHeight="14.25" x14ac:dyDescent="0.45"/>
  <cols>
    <col min="1" max="1" width="24" customWidth="1"/>
    <col min="2" max="2" width="36.9296875" customWidth="1"/>
  </cols>
  <sheetData>
    <row r="1" spans="1:2" x14ac:dyDescent="0.45">
      <c r="A1" s="34" t="s">
        <v>179</v>
      </c>
      <c r="B1" s="34" t="s">
        <v>180</v>
      </c>
    </row>
    <row r="2" spans="1:2" x14ac:dyDescent="0.45">
      <c r="A2" s="40" t="s">
        <v>146</v>
      </c>
      <c r="B2" s="39" t="s">
        <v>160</v>
      </c>
    </row>
    <row r="3" spans="1:2" x14ac:dyDescent="0.45">
      <c r="A3" s="40" t="s">
        <v>142</v>
      </c>
      <c r="B3" s="39" t="s">
        <v>161</v>
      </c>
    </row>
    <row r="4" spans="1:2" x14ac:dyDescent="0.45">
      <c r="A4" s="41" t="s">
        <v>162</v>
      </c>
      <c r="B4" s="37" t="s">
        <v>164</v>
      </c>
    </row>
    <row r="5" spans="1:2" x14ac:dyDescent="0.45">
      <c r="A5" s="42" t="s">
        <v>163</v>
      </c>
      <c r="B5" s="38"/>
    </row>
    <row r="6" spans="1:2" x14ac:dyDescent="0.45">
      <c r="A6" s="41" t="s">
        <v>162</v>
      </c>
      <c r="B6" s="37" t="s">
        <v>166</v>
      </c>
    </row>
    <row r="7" spans="1:2" x14ac:dyDescent="0.45">
      <c r="A7" s="42" t="s">
        <v>165</v>
      </c>
      <c r="B7" s="38" t="s">
        <v>161</v>
      </c>
    </row>
    <row r="8" spans="1:2" x14ac:dyDescent="0.45">
      <c r="A8" s="41" t="s">
        <v>143</v>
      </c>
      <c r="B8" s="37" t="s">
        <v>178</v>
      </c>
    </row>
    <row r="9" spans="1:2" x14ac:dyDescent="0.45">
      <c r="A9" s="40" t="s">
        <v>173</v>
      </c>
      <c r="B9" s="39" t="s">
        <v>167</v>
      </c>
    </row>
    <row r="10" spans="1:2" x14ac:dyDescent="0.45">
      <c r="A10" s="41" t="s">
        <v>170</v>
      </c>
      <c r="B10" s="37" t="s">
        <v>169</v>
      </c>
    </row>
    <row r="11" spans="1:2" x14ac:dyDescent="0.45">
      <c r="A11" s="42" t="s">
        <v>168</v>
      </c>
      <c r="B11" s="38" t="s">
        <v>173</v>
      </c>
    </row>
    <row r="12" spans="1:2" x14ac:dyDescent="0.45">
      <c r="A12" s="41" t="s">
        <v>144</v>
      </c>
      <c r="B12" s="37" t="s">
        <v>171</v>
      </c>
    </row>
    <row r="13" spans="1:2" x14ac:dyDescent="0.45">
      <c r="A13" s="42"/>
      <c r="B13" s="38" t="s">
        <v>172</v>
      </c>
    </row>
    <row r="14" spans="1:2" x14ac:dyDescent="0.45">
      <c r="A14" s="41" t="s">
        <v>174</v>
      </c>
      <c r="B14" s="37" t="s">
        <v>175</v>
      </c>
    </row>
    <row r="15" spans="1:2" x14ac:dyDescent="0.45">
      <c r="A15" s="42"/>
      <c r="B15" s="38" t="s">
        <v>176</v>
      </c>
    </row>
    <row r="16" spans="1:2" x14ac:dyDescent="0.45">
      <c r="A16" s="40" t="s">
        <v>152</v>
      </c>
      <c r="B16" s="39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60C3-820E-45EA-9323-754CF5FC27C1}">
  <dimension ref="A1:B5"/>
  <sheetViews>
    <sheetView workbookViewId="0">
      <selection activeCell="B36" sqref="B36"/>
    </sheetView>
  </sheetViews>
  <sheetFormatPr defaultRowHeight="14.25" x14ac:dyDescent="0.45"/>
  <cols>
    <col min="1" max="1" width="11.1328125" customWidth="1"/>
    <col min="2" max="2" width="21.59765625" customWidth="1"/>
  </cols>
  <sheetData>
    <row r="1" spans="1:2" x14ac:dyDescent="0.45">
      <c r="A1" t="s">
        <v>37</v>
      </c>
      <c r="B1" t="s">
        <v>39</v>
      </c>
    </row>
    <row r="2" spans="1:2" x14ac:dyDescent="0.45">
      <c r="A2" t="s">
        <v>38</v>
      </c>
      <c r="B2" t="s">
        <v>43</v>
      </c>
    </row>
    <row r="3" spans="1:2" x14ac:dyDescent="0.45">
      <c r="A3" t="s">
        <v>40</v>
      </c>
      <c r="B3" t="s">
        <v>45</v>
      </c>
    </row>
    <row r="4" spans="1:2" x14ac:dyDescent="0.45">
      <c r="A4" t="s">
        <v>41</v>
      </c>
      <c r="B4" t="s">
        <v>46</v>
      </c>
    </row>
    <row r="5" spans="1:2" x14ac:dyDescent="0.45">
      <c r="A5" t="s">
        <v>42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CC75-C6CA-4F4C-8FD1-11B9831EB089}">
  <dimension ref="A1:I164"/>
  <sheetViews>
    <sheetView tabSelected="1" topLeftCell="A81" workbookViewId="0">
      <selection activeCell="A124" sqref="A124:XFD124"/>
    </sheetView>
  </sheetViews>
  <sheetFormatPr defaultRowHeight="14.25" x14ac:dyDescent="0.45"/>
  <cols>
    <col min="1" max="1" width="35.6640625" customWidth="1"/>
    <col min="2" max="3" width="19.3984375" bestFit="1" customWidth="1"/>
    <col min="4" max="4" width="19.19921875" customWidth="1"/>
    <col min="5" max="5" width="17.06640625" customWidth="1"/>
    <col min="6" max="6" width="18" customWidth="1"/>
    <col min="7" max="7" width="18.19921875" customWidth="1"/>
  </cols>
  <sheetData>
    <row r="1" spans="1:8" x14ac:dyDescent="0.45">
      <c r="A1" s="6" t="s">
        <v>50</v>
      </c>
    </row>
    <row r="2" spans="1:8" x14ac:dyDescent="0.45">
      <c r="B2" t="s">
        <v>70</v>
      </c>
      <c r="C2" t="s">
        <v>153</v>
      </c>
      <c r="D2" t="s">
        <v>91</v>
      </c>
      <c r="E2" t="s">
        <v>88</v>
      </c>
      <c r="F2" t="s">
        <v>60</v>
      </c>
      <c r="G2" t="s">
        <v>56</v>
      </c>
    </row>
    <row r="3" spans="1:8" x14ac:dyDescent="0.45">
      <c r="A3" s="7" t="s">
        <v>63</v>
      </c>
      <c r="B3">
        <v>1</v>
      </c>
      <c r="C3">
        <v>1</v>
      </c>
      <c r="D3">
        <v>1</v>
      </c>
      <c r="E3">
        <v>1.01</v>
      </c>
      <c r="F3">
        <v>1.01</v>
      </c>
      <c r="G3">
        <v>1.04</v>
      </c>
    </row>
    <row r="4" spans="1:8" x14ac:dyDescent="0.45">
      <c r="A4" t="s">
        <v>64</v>
      </c>
      <c r="B4" s="2">
        <v>0.95</v>
      </c>
      <c r="C4" s="2">
        <v>0.92</v>
      </c>
      <c r="D4">
        <v>0.99</v>
      </c>
      <c r="E4">
        <v>1</v>
      </c>
      <c r="F4">
        <v>0.99</v>
      </c>
      <c r="G4">
        <v>0.98</v>
      </c>
      <c r="H4" s="11">
        <f>AVERAGE($B4:$G4)</f>
        <v>0.97166666666666668</v>
      </c>
    </row>
    <row r="5" spans="1:8" x14ac:dyDescent="0.45">
      <c r="B5" s="2"/>
      <c r="C5" s="2"/>
    </row>
    <row r="6" spans="1:8" x14ac:dyDescent="0.45">
      <c r="B6" s="2"/>
      <c r="C6" s="2"/>
    </row>
    <row r="7" spans="1:8" x14ac:dyDescent="0.45">
      <c r="A7" s="6" t="s">
        <v>53</v>
      </c>
      <c r="B7" s="2"/>
      <c r="C7" s="2"/>
    </row>
    <row r="8" spans="1:8" x14ac:dyDescent="0.45">
      <c r="B8" t="s">
        <v>70</v>
      </c>
      <c r="C8" t="s">
        <v>61</v>
      </c>
      <c r="D8" t="s">
        <v>91</v>
      </c>
      <c r="E8" t="s">
        <v>88</v>
      </c>
      <c r="F8" t="s">
        <v>60</v>
      </c>
      <c r="G8" t="s">
        <v>56</v>
      </c>
    </row>
    <row r="9" spans="1:8" x14ac:dyDescent="0.45">
      <c r="A9" s="7" t="s">
        <v>63</v>
      </c>
      <c r="B9" s="2">
        <v>1.1100000000000001</v>
      </c>
      <c r="C9" s="2">
        <v>1</v>
      </c>
      <c r="D9">
        <v>22.4</v>
      </c>
      <c r="E9">
        <v>11.54</v>
      </c>
      <c r="F9">
        <v>1.01</v>
      </c>
      <c r="G9">
        <v>2.0499999999999998</v>
      </c>
    </row>
    <row r="10" spans="1:8" x14ac:dyDescent="0.45">
      <c r="A10" t="s">
        <v>64</v>
      </c>
      <c r="B10" s="2">
        <v>0.08</v>
      </c>
      <c r="C10" s="2">
        <v>0.49</v>
      </c>
      <c r="D10">
        <v>0.6</v>
      </c>
      <c r="E10">
        <v>0.79</v>
      </c>
      <c r="F10">
        <v>0.94</v>
      </c>
      <c r="G10">
        <v>0.54</v>
      </c>
      <c r="H10" s="11">
        <f>AVERAGE(B10:G10)</f>
        <v>0.57333333333333336</v>
      </c>
    </row>
    <row r="11" spans="1:8" x14ac:dyDescent="0.45">
      <c r="B11" s="2"/>
      <c r="C11" s="2"/>
    </row>
    <row r="12" spans="1:8" x14ac:dyDescent="0.45">
      <c r="A12" s="6" t="s">
        <v>54</v>
      </c>
      <c r="B12" s="2"/>
      <c r="C12" s="2"/>
    </row>
    <row r="13" spans="1:8" x14ac:dyDescent="0.45">
      <c r="B13" t="s">
        <v>70</v>
      </c>
      <c r="C13" t="s">
        <v>61</v>
      </c>
      <c r="D13" t="s">
        <v>91</v>
      </c>
      <c r="E13" t="s">
        <v>88</v>
      </c>
      <c r="F13" t="s">
        <v>60</v>
      </c>
      <c r="G13" t="s">
        <v>56</v>
      </c>
    </row>
    <row r="14" spans="1:8" x14ac:dyDescent="0.45">
      <c r="A14" s="7" t="s">
        <v>63</v>
      </c>
      <c r="B14" s="2">
        <v>1.03</v>
      </c>
      <c r="C14" s="2">
        <v>1</v>
      </c>
      <c r="D14">
        <v>1.21</v>
      </c>
      <c r="E14">
        <v>1.86</v>
      </c>
      <c r="F14">
        <v>1.01</v>
      </c>
      <c r="G14">
        <v>1.33</v>
      </c>
    </row>
    <row r="15" spans="1:8" x14ac:dyDescent="0.45">
      <c r="A15" t="s">
        <v>64</v>
      </c>
      <c r="B15" s="2">
        <v>0.51</v>
      </c>
      <c r="C15" s="2">
        <v>0.95</v>
      </c>
      <c r="D15">
        <v>0.99</v>
      </c>
      <c r="E15">
        <v>0.93</v>
      </c>
      <c r="F15">
        <v>0.95</v>
      </c>
      <c r="G15">
        <v>0.74</v>
      </c>
      <c r="H15" s="11">
        <f>AVERAGE($B15:G15)</f>
        <v>0.84500000000000008</v>
      </c>
    </row>
    <row r="16" spans="1:8" x14ac:dyDescent="0.45">
      <c r="B16" s="2"/>
      <c r="C16" s="2"/>
    </row>
    <row r="17" spans="1:9" ht="28.5" x14ac:dyDescent="0.45">
      <c r="A17" s="10" t="s">
        <v>62</v>
      </c>
      <c r="B17" s="2"/>
      <c r="C17" s="2"/>
    </row>
    <row r="18" spans="1:9" x14ac:dyDescent="0.45">
      <c r="B18" t="s">
        <v>70</v>
      </c>
      <c r="C18" t="s">
        <v>154</v>
      </c>
      <c r="D18" t="s">
        <v>155</v>
      </c>
      <c r="E18" t="s">
        <v>91</v>
      </c>
      <c r="F18" t="s">
        <v>88</v>
      </c>
      <c r="G18" t="s">
        <v>60</v>
      </c>
      <c r="H18" t="s">
        <v>56</v>
      </c>
    </row>
    <row r="19" spans="1:9" x14ac:dyDescent="0.45">
      <c r="A19" s="7" t="s">
        <v>156</v>
      </c>
      <c r="B19">
        <v>5.51</v>
      </c>
      <c r="C19">
        <v>14.89</v>
      </c>
      <c r="D19">
        <v>8.2200000000000006</v>
      </c>
      <c r="E19">
        <v>7.39</v>
      </c>
      <c r="F19">
        <v>3.45</v>
      </c>
      <c r="G19">
        <v>10.199999999999999</v>
      </c>
      <c r="H19">
        <v>9.2200000000000006</v>
      </c>
    </row>
    <row r="20" spans="1:9" x14ac:dyDescent="0.45">
      <c r="A20" t="s">
        <v>157</v>
      </c>
      <c r="B20" s="2">
        <v>4.87</v>
      </c>
      <c r="C20" s="2">
        <v>14.89</v>
      </c>
      <c r="D20">
        <v>8.2200000000000006</v>
      </c>
      <c r="E20">
        <v>6.27</v>
      </c>
      <c r="F20">
        <v>0.77</v>
      </c>
      <c r="G20">
        <v>8.82</v>
      </c>
      <c r="H20">
        <v>5.43</v>
      </c>
      <c r="I20" s="11">
        <f>AVERAGE(B20:H20)</f>
        <v>7.0385714285714291</v>
      </c>
    </row>
    <row r="21" spans="1:9" x14ac:dyDescent="0.45">
      <c r="A21" s="3"/>
      <c r="B21" s="2"/>
      <c r="C21" s="2"/>
    </row>
    <row r="22" spans="1:9" x14ac:dyDescent="0.45">
      <c r="B22" s="2"/>
      <c r="C22" s="2"/>
    </row>
    <row r="23" spans="1:9" x14ac:dyDescent="0.45">
      <c r="A23" s="3" t="s">
        <v>65</v>
      </c>
      <c r="B23" s="2"/>
      <c r="C23" s="2"/>
    </row>
    <row r="24" spans="1:9" x14ac:dyDescent="0.45">
      <c r="A24" t="s">
        <v>66</v>
      </c>
      <c r="B24" s="2"/>
      <c r="C24" s="2"/>
    </row>
    <row r="25" spans="1:9" x14ac:dyDescent="0.45">
      <c r="A25" s="15" t="s">
        <v>67</v>
      </c>
      <c r="B25" s="12">
        <v>2</v>
      </c>
      <c r="C25" s="12">
        <v>4</v>
      </c>
      <c r="D25" s="13">
        <v>6</v>
      </c>
    </row>
    <row r="26" spans="1:9" ht="28.5" x14ac:dyDescent="0.45">
      <c r="A26" s="14" t="s">
        <v>62</v>
      </c>
      <c r="B26" s="2">
        <v>7.2</v>
      </c>
      <c r="C26" s="2">
        <v>7.72</v>
      </c>
      <c r="D26">
        <v>8.25</v>
      </c>
    </row>
    <row r="27" spans="1:9" x14ac:dyDescent="0.45">
      <c r="A27" s="3"/>
      <c r="B27" s="2"/>
      <c r="C27" s="2"/>
    </row>
    <row r="28" spans="1:9" ht="28.5" x14ac:dyDescent="0.45">
      <c r="A28" s="14" t="s">
        <v>62</v>
      </c>
      <c r="B28" s="2"/>
      <c r="C28" s="2"/>
    </row>
    <row r="29" spans="1:9" x14ac:dyDescent="0.45">
      <c r="A29" t="s">
        <v>70</v>
      </c>
    </row>
    <row r="30" spans="1:9" x14ac:dyDescent="0.45">
      <c r="A30" s="15" t="s">
        <v>67</v>
      </c>
      <c r="B30" s="12">
        <v>1</v>
      </c>
      <c r="C30" s="12">
        <v>2</v>
      </c>
      <c r="D30" s="13">
        <v>4</v>
      </c>
      <c r="E30" s="13">
        <v>6</v>
      </c>
    </row>
    <row r="31" spans="1:9" x14ac:dyDescent="0.45">
      <c r="A31" s="7" t="s">
        <v>89</v>
      </c>
      <c r="B31" s="2">
        <v>4.24</v>
      </c>
      <c r="C31" s="2">
        <v>5.5</v>
      </c>
      <c r="D31">
        <v>5.53</v>
      </c>
      <c r="E31">
        <v>5.57</v>
      </c>
    </row>
    <row r="32" spans="1:9" x14ac:dyDescent="0.45">
      <c r="A32" t="s">
        <v>90</v>
      </c>
      <c r="B32">
        <v>3.84</v>
      </c>
      <c r="C32">
        <v>4.88</v>
      </c>
      <c r="D32">
        <v>4.91</v>
      </c>
      <c r="E32">
        <v>4.9400000000000004</v>
      </c>
    </row>
    <row r="34" spans="1:7" s="4" customFormat="1" x14ac:dyDescent="0.45">
      <c r="B34"/>
      <c r="C34"/>
      <c r="D34"/>
      <c r="E34"/>
      <c r="F34"/>
    </row>
    <row r="35" spans="1:7" x14ac:dyDescent="0.45">
      <c r="B35" t="s">
        <v>70</v>
      </c>
      <c r="C35" t="s">
        <v>61</v>
      </c>
      <c r="D35" t="s">
        <v>91</v>
      </c>
      <c r="E35" t="s">
        <v>88</v>
      </c>
      <c r="F35" t="s">
        <v>60</v>
      </c>
      <c r="G35" t="s">
        <v>56</v>
      </c>
    </row>
    <row r="36" spans="1:7" x14ac:dyDescent="0.45">
      <c r="A36" s="3" t="s">
        <v>108</v>
      </c>
      <c r="B36" s="9">
        <v>0.176350820587382</v>
      </c>
      <c r="C36" s="9">
        <v>0.44388315163466918</v>
      </c>
      <c r="D36" s="9">
        <v>2.6544440674516924E-3</v>
      </c>
      <c r="E36" s="9">
        <v>1.2601899091180599E-2</v>
      </c>
      <c r="F36" s="9">
        <v>0.2550412154282371</v>
      </c>
      <c r="G36" s="9">
        <v>0.26653024143313458</v>
      </c>
    </row>
    <row r="37" spans="1:7" x14ac:dyDescent="0.45">
      <c r="B37" s="2"/>
      <c r="C37" s="2"/>
      <c r="D37" s="2"/>
      <c r="E37" s="2"/>
      <c r="F37" s="2"/>
    </row>
    <row r="38" spans="1:7" x14ac:dyDescent="0.45">
      <c r="B38" s="2"/>
      <c r="C38" s="2"/>
      <c r="D38" s="2"/>
      <c r="E38" s="2"/>
      <c r="F38" s="2"/>
    </row>
    <row r="39" spans="1:7" x14ac:dyDescent="0.45">
      <c r="A39" s="10" t="s">
        <v>158</v>
      </c>
      <c r="B39" s="13">
        <v>27</v>
      </c>
      <c r="C39" s="13">
        <v>18</v>
      </c>
      <c r="D39" s="13">
        <v>15</v>
      </c>
      <c r="E39" s="13">
        <v>1</v>
      </c>
    </row>
    <row r="40" spans="1:7" x14ac:dyDescent="0.45">
      <c r="A40" t="s">
        <v>70</v>
      </c>
      <c r="B40" s="2">
        <v>0.97527019758864153</v>
      </c>
      <c r="C40" s="2">
        <v>0.95016963067256932</v>
      </c>
      <c r="D40" s="2">
        <v>0.95015574589069429</v>
      </c>
      <c r="E40" s="2">
        <v>0.94900320810739813</v>
      </c>
    </row>
    <row r="41" spans="1:7" x14ac:dyDescent="0.45">
      <c r="A41" t="s">
        <v>61</v>
      </c>
      <c r="B41" s="2">
        <v>0.91483664810021947</v>
      </c>
      <c r="C41" s="2">
        <v>0.91483664810021947</v>
      </c>
      <c r="D41" s="2">
        <v>0.91483664810021947</v>
      </c>
      <c r="E41" s="2">
        <v>0.91483664810021947</v>
      </c>
    </row>
    <row r="42" spans="1:7" x14ac:dyDescent="0.45">
      <c r="A42" t="s">
        <v>91</v>
      </c>
      <c r="B42" s="2">
        <v>0.99739350903298518</v>
      </c>
      <c r="C42" s="2">
        <v>0.99665966867876798</v>
      </c>
      <c r="D42" s="2">
        <v>0.99665966867876798</v>
      </c>
      <c r="E42" s="2">
        <v>0.99665966867876798</v>
      </c>
    </row>
    <row r="43" spans="1:7" x14ac:dyDescent="0.45">
      <c r="A43" t="s">
        <v>88</v>
      </c>
      <c r="B43" s="2">
        <v>0.99693214440228262</v>
      </c>
      <c r="C43" s="2">
        <v>0.99447236772436354</v>
      </c>
      <c r="D43" s="2">
        <v>0.99447236772436354</v>
      </c>
      <c r="E43" s="2">
        <v>0.99447236772436354</v>
      </c>
    </row>
    <row r="44" spans="1:7" x14ac:dyDescent="0.45">
      <c r="A44" t="s">
        <v>60</v>
      </c>
      <c r="B44" s="2">
        <v>0.99968732312880004</v>
      </c>
      <c r="C44" s="2">
        <v>0.99828665064074329</v>
      </c>
      <c r="D44" s="2">
        <v>0.99311777661687828</v>
      </c>
      <c r="E44" s="2">
        <v>0.99311777661687828</v>
      </c>
    </row>
    <row r="45" spans="1:7" x14ac:dyDescent="0.45">
      <c r="A45" t="s">
        <v>56</v>
      </c>
      <c r="B45" s="2">
        <v>0.97587136958214571</v>
      </c>
      <c r="C45" s="2">
        <v>0.97606224010745757</v>
      </c>
      <c r="D45" s="2">
        <v>0.97211338584987095</v>
      </c>
      <c r="E45" s="2">
        <v>0.97162199400161442</v>
      </c>
    </row>
    <row r="49" spans="1:7" x14ac:dyDescent="0.45">
      <c r="A49" t="s">
        <v>151</v>
      </c>
      <c r="B49" t="s">
        <v>70</v>
      </c>
      <c r="C49" t="s">
        <v>61</v>
      </c>
      <c r="D49" t="s">
        <v>91</v>
      </c>
      <c r="E49" t="s">
        <v>88</v>
      </c>
      <c r="F49" t="s">
        <v>60</v>
      </c>
      <c r="G49" t="s">
        <v>56</v>
      </c>
    </row>
    <row r="50" spans="1:7" x14ac:dyDescent="0.45">
      <c r="A50" t="s">
        <v>149</v>
      </c>
      <c r="B50" s="2">
        <v>0.11074636483148376</v>
      </c>
      <c r="C50" s="2">
        <v>0.5</v>
      </c>
      <c r="D50" s="2">
        <v>2.3251666138158707E-2</v>
      </c>
      <c r="E50" s="2">
        <v>6.8605656445624302E-2</v>
      </c>
      <c r="F50" s="2">
        <v>0.97291155505809268</v>
      </c>
      <c r="G50" s="2">
        <v>0.58577184189758325</v>
      </c>
    </row>
    <row r="51" spans="1:7" x14ac:dyDescent="0.45">
      <c r="A51" t="s">
        <v>150</v>
      </c>
      <c r="B51" s="2">
        <v>0.54768895004257623</v>
      </c>
      <c r="C51" s="2">
        <v>0.94</v>
      </c>
      <c r="D51" s="2">
        <v>0.80517614658960768</v>
      </c>
      <c r="E51" s="2">
        <v>0.50138028718791638</v>
      </c>
      <c r="F51" s="2">
        <v>0.99149963253408468</v>
      </c>
      <c r="G51" s="2">
        <v>0.75178809734755569</v>
      </c>
    </row>
    <row r="54" spans="1:7" x14ac:dyDescent="0.45">
      <c r="A54" t="s">
        <v>198</v>
      </c>
      <c r="B54" t="s">
        <v>199</v>
      </c>
      <c r="C54" s="13">
        <v>27</v>
      </c>
      <c r="D54" s="13">
        <v>18</v>
      </c>
      <c r="E54" s="13">
        <v>15</v>
      </c>
      <c r="F54" s="13">
        <v>1</v>
      </c>
    </row>
    <row r="55" spans="1:7" x14ac:dyDescent="0.45">
      <c r="A55" t="s">
        <v>70</v>
      </c>
      <c r="B55" s="2">
        <v>431.68599999999998</v>
      </c>
      <c r="C55" s="2">
        <v>415.733</v>
      </c>
      <c r="D55" s="2">
        <v>404.07600000000002</v>
      </c>
      <c r="E55" s="2">
        <v>402.52600000000001</v>
      </c>
      <c r="F55" s="2">
        <v>402.2285</v>
      </c>
    </row>
    <row r="56" spans="1:7" x14ac:dyDescent="0.45">
      <c r="A56" t="s">
        <v>61</v>
      </c>
      <c r="B56" s="2">
        <v>1117</v>
      </c>
      <c r="C56" s="2">
        <v>1164</v>
      </c>
      <c r="D56" s="2">
        <v>1164</v>
      </c>
      <c r="E56" s="2">
        <v>1164</v>
      </c>
      <c r="F56" s="2">
        <v>1164</v>
      </c>
    </row>
    <row r="57" spans="1:7" x14ac:dyDescent="0.45">
      <c r="A57" t="s">
        <v>91</v>
      </c>
      <c r="B57" s="2">
        <v>560.52499999999998</v>
      </c>
      <c r="C57" s="2">
        <v>559.52</v>
      </c>
      <c r="D57" s="2">
        <v>560.52</v>
      </c>
      <c r="E57" s="2">
        <v>560.24</v>
      </c>
      <c r="F57" s="2">
        <v>560.35</v>
      </c>
    </row>
    <row r="58" spans="1:7" x14ac:dyDescent="0.45">
      <c r="A58" t="s">
        <v>88</v>
      </c>
      <c r="B58" s="2">
        <v>440.57</v>
      </c>
      <c r="C58" s="2">
        <v>440.7</v>
      </c>
      <c r="D58" s="2">
        <v>440.63</v>
      </c>
      <c r="E58" s="2">
        <v>440.56</v>
      </c>
      <c r="F58" s="2">
        <v>440.06</v>
      </c>
    </row>
    <row r="59" spans="1:7" x14ac:dyDescent="0.45">
      <c r="A59" t="s">
        <v>60</v>
      </c>
      <c r="B59" s="2">
        <v>1023.083</v>
      </c>
      <c r="C59" s="2">
        <v>1021.191</v>
      </c>
      <c r="D59" s="2">
        <v>1016.3185</v>
      </c>
      <c r="E59" s="2">
        <v>1015.6545</v>
      </c>
      <c r="F59" s="2">
        <v>1014.705</v>
      </c>
    </row>
    <row r="60" spans="1:7" x14ac:dyDescent="0.45">
      <c r="A60" t="s">
        <v>56</v>
      </c>
      <c r="B60" s="2">
        <v>633.23379999999997</v>
      </c>
      <c r="C60" s="2">
        <v>631.5059</v>
      </c>
      <c r="D60" s="2">
        <v>631.54039999999998</v>
      </c>
      <c r="E60" s="2">
        <v>629.58019999999999</v>
      </c>
      <c r="F60" s="2">
        <v>629.00030000000004</v>
      </c>
    </row>
    <row r="64" spans="1:7" x14ac:dyDescent="0.45">
      <c r="A64" t="s">
        <v>198</v>
      </c>
      <c r="B64" s="13">
        <v>27</v>
      </c>
      <c r="C64" s="13">
        <v>18</v>
      </c>
      <c r="D64" s="13">
        <v>15</v>
      </c>
      <c r="E64" s="13">
        <v>1</v>
      </c>
    </row>
    <row r="65" spans="1:5" x14ac:dyDescent="0.45">
      <c r="A65" t="s">
        <v>70</v>
      </c>
      <c r="B65" s="2">
        <f>C55/B55</f>
        <v>0.96304489837520801</v>
      </c>
      <c r="C65" s="2">
        <f>D55/B55</f>
        <v>0.93604147459032727</v>
      </c>
      <c r="D65" s="2">
        <f>E55/B55</f>
        <v>0.93245090181289181</v>
      </c>
      <c r="E65" s="2">
        <f>F55/B55</f>
        <v>0.93176174348948082</v>
      </c>
    </row>
    <row r="66" spans="1:5" x14ac:dyDescent="0.45">
      <c r="A66" t="s">
        <v>61</v>
      </c>
      <c r="B66" s="2">
        <f>B56/C56</f>
        <v>0.9596219931271478</v>
      </c>
      <c r="C66" s="2">
        <f>B56/D56</f>
        <v>0.9596219931271478</v>
      </c>
      <c r="D66" s="2">
        <f>B56/E56</f>
        <v>0.9596219931271478</v>
      </c>
      <c r="E66" s="2">
        <f>B56/F56</f>
        <v>0.9596219931271478</v>
      </c>
    </row>
    <row r="67" spans="1:5" x14ac:dyDescent="0.45">
      <c r="A67" t="s">
        <v>91</v>
      </c>
      <c r="B67" s="2">
        <f t="shared" ref="B67:B70" si="0">C57/B57</f>
        <v>0.99820703804469024</v>
      </c>
      <c r="C67" s="2">
        <f t="shared" ref="C67:C70" si="1">D57/B57</f>
        <v>0.99999107979126711</v>
      </c>
      <c r="D67" s="2">
        <f t="shared" ref="D67:D70" si="2">E57/B57</f>
        <v>0.99949154810222562</v>
      </c>
      <c r="E67" s="2">
        <f t="shared" ref="E67:E70" si="3">F57/B57</f>
        <v>0.99968779269434915</v>
      </c>
    </row>
    <row r="68" spans="1:5" x14ac:dyDescent="0.45">
      <c r="A68" t="s">
        <v>88</v>
      </c>
      <c r="B68" s="2">
        <f t="shared" si="0"/>
        <v>1.0002950722927118</v>
      </c>
      <c r="C68" s="2">
        <f t="shared" si="1"/>
        <v>1.0001361872120207</v>
      </c>
      <c r="D68" s="2">
        <f t="shared" si="2"/>
        <v>0.99997730213132985</v>
      </c>
      <c r="E68" s="2">
        <f t="shared" si="3"/>
        <v>0.99884240869782326</v>
      </c>
    </row>
    <row r="69" spans="1:5" x14ac:dyDescent="0.45">
      <c r="A69" t="s">
        <v>60</v>
      </c>
      <c r="B69" s="2">
        <f t="shared" si="0"/>
        <v>0.9981506876763665</v>
      </c>
      <c r="C69" s="2">
        <f t="shared" si="1"/>
        <v>0.99338812198032811</v>
      </c>
      <c r="D69" s="2">
        <f t="shared" si="2"/>
        <v>0.9927391032790106</v>
      </c>
      <c r="E69" s="2">
        <f t="shared" si="3"/>
        <v>0.9918110260848827</v>
      </c>
    </row>
    <row r="70" spans="1:5" x14ac:dyDescent="0.45">
      <c r="A70" t="s">
        <v>56</v>
      </c>
      <c r="B70" s="2">
        <f t="shared" si="0"/>
        <v>0.99727130800661623</v>
      </c>
      <c r="C70" s="2">
        <f t="shared" si="1"/>
        <v>0.99732579025314194</v>
      </c>
      <c r="D70" s="2">
        <f t="shared" si="2"/>
        <v>0.99423025113315178</v>
      </c>
      <c r="E70" s="2">
        <f t="shared" si="3"/>
        <v>0.9933144756328548</v>
      </c>
    </row>
    <row r="75" spans="1:5" x14ac:dyDescent="0.45">
      <c r="A75" t="s">
        <v>216</v>
      </c>
    </row>
    <row r="76" spans="1:5" x14ac:dyDescent="0.45">
      <c r="A76" t="s">
        <v>70</v>
      </c>
      <c r="B76" t="s">
        <v>131</v>
      </c>
      <c r="C76" t="s">
        <v>132</v>
      </c>
    </row>
    <row r="77" spans="1:5" x14ac:dyDescent="0.45">
      <c r="A77" t="s">
        <v>217</v>
      </c>
    </row>
    <row r="78" spans="1:5" x14ac:dyDescent="0.45">
      <c r="A78" t="s">
        <v>218</v>
      </c>
    </row>
    <row r="79" spans="1:5" x14ac:dyDescent="0.45">
      <c r="A79" t="s">
        <v>219</v>
      </c>
    </row>
    <row r="80" spans="1:5" x14ac:dyDescent="0.45">
      <c r="A80" t="s">
        <v>220</v>
      </c>
    </row>
    <row r="81" spans="1:4" x14ac:dyDescent="0.45">
      <c r="A81" t="s">
        <v>164</v>
      </c>
    </row>
    <row r="82" spans="1:4" x14ac:dyDescent="0.45">
      <c r="A82" t="s">
        <v>161</v>
      </c>
    </row>
    <row r="83" spans="1:4" x14ac:dyDescent="0.45">
      <c r="A83" t="s">
        <v>160</v>
      </c>
    </row>
    <row r="84" spans="1:4" x14ac:dyDescent="0.45">
      <c r="A84" t="s">
        <v>221</v>
      </c>
    </row>
    <row r="90" spans="1:4" x14ac:dyDescent="0.45">
      <c r="A90" t="s">
        <v>61</v>
      </c>
      <c r="B90" t="s">
        <v>131</v>
      </c>
      <c r="C90" t="s">
        <v>132</v>
      </c>
    </row>
    <row r="91" spans="1:4" x14ac:dyDescent="0.45">
      <c r="A91" t="s">
        <v>217</v>
      </c>
      <c r="B91" s="2">
        <v>68676.215681999995</v>
      </c>
      <c r="C91" s="2">
        <v>40603.540432000002</v>
      </c>
    </row>
    <row r="92" spans="1:4" x14ac:dyDescent="0.45">
      <c r="A92" t="s">
        <v>218</v>
      </c>
      <c r="B92" s="2">
        <v>21055.931043</v>
      </c>
      <c r="C92" s="2">
        <v>17085.276623000002</v>
      </c>
    </row>
    <row r="93" spans="1:4" x14ac:dyDescent="0.45">
      <c r="A93" t="s">
        <v>219</v>
      </c>
      <c r="B93" s="2">
        <v>9236.4768100000001</v>
      </c>
      <c r="C93" s="2">
        <v>8707.5282119999993</v>
      </c>
    </row>
    <row r="94" spans="1:4" x14ac:dyDescent="0.45">
      <c r="A94" t="s">
        <v>220</v>
      </c>
      <c r="B94" s="2">
        <v>67269.252160000004</v>
      </c>
      <c r="C94" s="2">
        <v>67895.981046999994</v>
      </c>
    </row>
    <row r="95" spans="1:4" x14ac:dyDescent="0.45">
      <c r="A95" t="s">
        <v>164</v>
      </c>
      <c r="B95" s="2">
        <v>427248.06120499998</v>
      </c>
      <c r="C95" s="2">
        <v>244975.91748800001</v>
      </c>
      <c r="D95">
        <f>B95/B96</f>
        <v>3.4582363653112798E-2</v>
      </c>
    </row>
    <row r="96" spans="1:4" x14ac:dyDescent="0.45">
      <c r="A96" t="s">
        <v>161</v>
      </c>
      <c r="B96" s="2">
        <v>12354507.21329</v>
      </c>
      <c r="C96" s="2">
        <v>11899151.322504999</v>
      </c>
    </row>
    <row r="97" spans="1:4" x14ac:dyDescent="0.45">
      <c r="A97" t="s">
        <v>160</v>
      </c>
      <c r="B97" s="2">
        <v>6769668.63014</v>
      </c>
      <c r="C97" s="2">
        <v>6532506.2041300004</v>
      </c>
    </row>
    <row r="98" spans="1:4" x14ac:dyDescent="0.45">
      <c r="A98" t="s">
        <v>221</v>
      </c>
      <c r="B98" s="2">
        <v>8051199.5940969996</v>
      </c>
      <c r="C98" s="2">
        <v>7968605.5583380004</v>
      </c>
    </row>
    <row r="99" spans="1:4" x14ac:dyDescent="0.45">
      <c r="B99" s="2">
        <v>1132.0446730000001</v>
      </c>
      <c r="C99" s="2">
        <v>1174.4991199999999</v>
      </c>
    </row>
    <row r="105" spans="1:4" x14ac:dyDescent="0.45">
      <c r="A105" t="s">
        <v>91</v>
      </c>
      <c r="B105" t="s">
        <v>222</v>
      </c>
      <c r="C105" t="s">
        <v>223</v>
      </c>
    </row>
    <row r="106" spans="1:4" x14ac:dyDescent="0.45">
      <c r="A106" t="s">
        <v>217</v>
      </c>
      <c r="B106" s="2">
        <v>63356.9565</v>
      </c>
      <c r="C106" s="2">
        <v>58114.697</v>
      </c>
    </row>
    <row r="107" spans="1:4" x14ac:dyDescent="0.45">
      <c r="A107" t="s">
        <v>218</v>
      </c>
      <c r="B107" s="2">
        <v>43610.202499999999</v>
      </c>
      <c r="C107" s="2">
        <v>42894.845500000003</v>
      </c>
    </row>
    <row r="108" spans="1:4" x14ac:dyDescent="0.45">
      <c r="A108" t="s">
        <v>219</v>
      </c>
      <c r="B108" s="2">
        <v>82702.489499999996</v>
      </c>
      <c r="C108" s="2">
        <v>65800.760500000004</v>
      </c>
    </row>
    <row r="109" spans="1:4" x14ac:dyDescent="0.45">
      <c r="A109" t="s">
        <v>220</v>
      </c>
      <c r="B109" s="2">
        <v>369047.69199999998</v>
      </c>
      <c r="C109" s="2">
        <v>362221.92950000003</v>
      </c>
    </row>
    <row r="110" spans="1:4" x14ac:dyDescent="0.45">
      <c r="A110" t="s">
        <v>164</v>
      </c>
      <c r="B110" s="2">
        <v>20124206.942499999</v>
      </c>
      <c r="C110" s="2">
        <v>42840854.898500003</v>
      </c>
      <c r="D110">
        <f>B110/B111</f>
        <v>1.3376989978516765E-2</v>
      </c>
    </row>
    <row r="111" spans="1:4" x14ac:dyDescent="0.45">
      <c r="A111" t="s">
        <v>161</v>
      </c>
      <c r="B111" s="2">
        <v>1504389774.891</v>
      </c>
      <c r="C111" s="2">
        <v>1528115979.6975</v>
      </c>
    </row>
    <row r="112" spans="1:4" x14ac:dyDescent="0.45">
      <c r="A112" t="s">
        <v>160</v>
      </c>
      <c r="B112" s="2">
        <v>1610161620.267</v>
      </c>
      <c r="C112" s="2">
        <v>1619275529.1424999</v>
      </c>
    </row>
    <row r="113" spans="1:3" x14ac:dyDescent="0.45">
      <c r="A113" t="s">
        <v>221</v>
      </c>
      <c r="B113" s="2">
        <v>35657651.629500002</v>
      </c>
      <c r="C113" s="2">
        <v>36033602.802500002</v>
      </c>
    </row>
    <row r="114" spans="1:3" x14ac:dyDescent="0.45">
      <c r="B114" s="2">
        <v>556.34</v>
      </c>
      <c r="C114" s="2">
        <v>557.40499999999997</v>
      </c>
    </row>
    <row r="121" spans="1:3" x14ac:dyDescent="0.45">
      <c r="A121" t="s">
        <v>88</v>
      </c>
      <c r="B121" t="s">
        <v>222</v>
      </c>
      <c r="C121" t="s">
        <v>223</v>
      </c>
    </row>
    <row r="122" spans="1:3" x14ac:dyDescent="0.45">
      <c r="A122" t="s">
        <v>217</v>
      </c>
      <c r="B122" s="2">
        <v>129863.96375</v>
      </c>
      <c r="C122" s="2">
        <v>117687.72437500001</v>
      </c>
    </row>
    <row r="123" spans="1:3" x14ac:dyDescent="0.45">
      <c r="A123" t="s">
        <v>218</v>
      </c>
      <c r="B123" s="2">
        <v>52040.764374999999</v>
      </c>
      <c r="C123" s="2">
        <v>49594.719687999997</v>
      </c>
    </row>
    <row r="124" spans="1:3" x14ac:dyDescent="0.45">
      <c r="A124" t="s">
        <v>219</v>
      </c>
      <c r="B124" s="2">
        <v>138194.632812</v>
      </c>
      <c r="C124" s="2">
        <v>127777.144375</v>
      </c>
    </row>
    <row r="125" spans="1:3" x14ac:dyDescent="0.45">
      <c r="A125" t="s">
        <v>220</v>
      </c>
      <c r="B125" s="2">
        <v>859429.05406300002</v>
      </c>
      <c r="C125" s="2">
        <v>787308.15281300002</v>
      </c>
    </row>
    <row r="126" spans="1:3" x14ac:dyDescent="0.45">
      <c r="A126" t="s">
        <v>164</v>
      </c>
      <c r="B126" s="2">
        <v>7685695.7300000004</v>
      </c>
      <c r="C126" s="2">
        <v>15967953.695</v>
      </c>
    </row>
    <row r="127" spans="1:3" x14ac:dyDescent="0.45">
      <c r="A127" t="s">
        <v>161</v>
      </c>
      <c r="B127" s="2">
        <v>1939294211.79687</v>
      </c>
      <c r="C127" s="2">
        <v>1935775550.3306201</v>
      </c>
    </row>
    <row r="128" spans="1:3" x14ac:dyDescent="0.45">
      <c r="A128" t="s">
        <v>160</v>
      </c>
      <c r="B128" s="2">
        <v>2497445304.0900002</v>
      </c>
      <c r="C128" s="2">
        <v>2486650725.50281</v>
      </c>
    </row>
    <row r="129" spans="1:3" x14ac:dyDescent="0.45">
      <c r="A129" t="s">
        <v>221</v>
      </c>
      <c r="B129" s="2">
        <v>49693432.944688</v>
      </c>
      <c r="C129" s="2">
        <v>49920902.113750003</v>
      </c>
    </row>
    <row r="130" spans="1:3" x14ac:dyDescent="0.45">
      <c r="B130" s="2">
        <v>440.52</v>
      </c>
      <c r="C130" s="2">
        <v>442.23500000000001</v>
      </c>
    </row>
    <row r="138" spans="1:3" x14ac:dyDescent="0.45">
      <c r="A138" t="s">
        <v>60</v>
      </c>
      <c r="B138" t="s">
        <v>131</v>
      </c>
      <c r="C138" t="s">
        <v>132</v>
      </c>
    </row>
    <row r="139" spans="1:3" x14ac:dyDescent="0.45">
      <c r="A139" t="s">
        <v>217</v>
      </c>
    </row>
    <row r="140" spans="1:3" x14ac:dyDescent="0.45">
      <c r="A140" t="s">
        <v>218</v>
      </c>
    </row>
    <row r="141" spans="1:3" x14ac:dyDescent="0.45">
      <c r="A141" t="s">
        <v>219</v>
      </c>
    </row>
    <row r="142" spans="1:3" x14ac:dyDescent="0.45">
      <c r="A142" t="s">
        <v>220</v>
      </c>
    </row>
    <row r="143" spans="1:3" x14ac:dyDescent="0.45">
      <c r="A143" t="s">
        <v>164</v>
      </c>
    </row>
    <row r="144" spans="1:3" x14ac:dyDescent="0.45">
      <c r="A144" t="s">
        <v>161</v>
      </c>
    </row>
    <row r="145" spans="1:4" x14ac:dyDescent="0.45">
      <c r="A145" t="s">
        <v>160</v>
      </c>
    </row>
    <row r="146" spans="1:4" x14ac:dyDescent="0.45">
      <c r="A146" t="s">
        <v>221</v>
      </c>
    </row>
    <row r="155" spans="1:4" x14ac:dyDescent="0.45">
      <c r="A155" t="s">
        <v>56</v>
      </c>
      <c r="B155" t="s">
        <v>131</v>
      </c>
      <c r="C155" t="s">
        <v>132</v>
      </c>
    </row>
    <row r="156" spans="1:4" x14ac:dyDescent="0.45">
      <c r="A156" t="s">
        <v>217</v>
      </c>
      <c r="B156" s="2">
        <v>396.14287899999999</v>
      </c>
      <c r="C156" s="2">
        <v>307.20504099999999</v>
      </c>
    </row>
    <row r="157" spans="1:4" x14ac:dyDescent="0.45">
      <c r="A157" t="s">
        <v>218</v>
      </c>
      <c r="B157" s="2">
        <v>157.53644700000001</v>
      </c>
      <c r="C157" s="2">
        <v>110.374678</v>
      </c>
    </row>
    <row r="158" spans="1:4" x14ac:dyDescent="0.45">
      <c r="A158" t="s">
        <v>219</v>
      </c>
      <c r="B158" s="2">
        <v>489.217195</v>
      </c>
      <c r="C158" s="2">
        <v>481.30713900000001</v>
      </c>
    </row>
    <row r="159" spans="1:4" x14ac:dyDescent="0.45">
      <c r="A159" t="s">
        <v>220</v>
      </c>
      <c r="B159" s="2">
        <v>1454.8339719999999</v>
      </c>
      <c r="C159" s="2">
        <v>1577.799708</v>
      </c>
    </row>
    <row r="160" spans="1:4" x14ac:dyDescent="0.45">
      <c r="A160" t="s">
        <v>164</v>
      </c>
      <c r="B160" s="2">
        <v>8788.1877860000004</v>
      </c>
      <c r="C160" s="2">
        <v>5494.2472209999996</v>
      </c>
      <c r="D160">
        <f>B160/B161</f>
        <v>5.2225836230298001E-2</v>
      </c>
    </row>
    <row r="161" spans="1:3" x14ac:dyDescent="0.45">
      <c r="A161" t="s">
        <v>161</v>
      </c>
      <c r="B161" s="2">
        <v>168272.80174600001</v>
      </c>
      <c r="C161" s="2">
        <v>165469.52825500001</v>
      </c>
    </row>
    <row r="162" spans="1:3" x14ac:dyDescent="0.45">
      <c r="A162" t="s">
        <v>160</v>
      </c>
      <c r="B162" s="2">
        <v>120608.581421</v>
      </c>
      <c r="C162" s="2">
        <v>120796.696603</v>
      </c>
    </row>
    <row r="163" spans="1:3" x14ac:dyDescent="0.45">
      <c r="A163" t="s">
        <v>221</v>
      </c>
      <c r="B163" s="2">
        <v>28600.226554000001</v>
      </c>
      <c r="C163" s="2">
        <v>28900.448516</v>
      </c>
    </row>
    <row r="164" spans="1:3" x14ac:dyDescent="0.45">
      <c r="B164" s="2">
        <v>628.7577</v>
      </c>
      <c r="C164" s="2">
        <v>624.1087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923D-E5AE-424C-952D-416B4516B28D}">
  <dimension ref="A1:AZ69"/>
  <sheetViews>
    <sheetView topLeftCell="A25" workbookViewId="0">
      <selection activeCell="D2" sqref="D2:F33"/>
    </sheetView>
  </sheetViews>
  <sheetFormatPr defaultRowHeight="14.25" x14ac:dyDescent="0.45"/>
  <cols>
    <col min="1" max="1" width="15.53125" customWidth="1"/>
  </cols>
  <sheetData>
    <row r="1" spans="1:14" s="4" customFormat="1" ht="42.75" x14ac:dyDescent="0.45">
      <c r="A1" s="4" t="s">
        <v>205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91</v>
      </c>
      <c r="M1" s="4" t="s">
        <v>60</v>
      </c>
      <c r="N1" s="4" t="s">
        <v>56</v>
      </c>
    </row>
    <row r="2" spans="1:14" x14ac:dyDescent="0.45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</v>
      </c>
      <c r="M2" s="9">
        <f>SUM(E2:E9)/9</f>
        <v>0.1111111111111111</v>
      </c>
      <c r="N2" s="9">
        <f>SUM(F2:F9)/15</f>
        <v>0.13333333333333333</v>
      </c>
    </row>
    <row r="3" spans="1:14" x14ac:dyDescent="0.4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</v>
      </c>
      <c r="M3" s="9">
        <f>SUM(E10:E17)/9</f>
        <v>0.1111111111111111</v>
      </c>
      <c r="N3" s="9">
        <f>SUM(F10:F17)/15</f>
        <v>0.26666666666666666</v>
      </c>
    </row>
    <row r="4" spans="1:14" x14ac:dyDescent="0.45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</v>
      </c>
      <c r="M4" s="9">
        <f>SUM(E18:E25)/9</f>
        <v>0.1111111111111111</v>
      </c>
      <c r="N4" s="9">
        <f>SUM(F18:F25)/15</f>
        <v>0</v>
      </c>
    </row>
    <row r="5" spans="1:14" x14ac:dyDescent="0.4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0.55555555555555558</v>
      </c>
      <c r="M5" s="9">
        <f>SUM(E26:E33)/9</f>
        <v>0.66666666666666663</v>
      </c>
      <c r="N5" s="9">
        <f>SUM(F26:F33)/15</f>
        <v>0.6</v>
      </c>
    </row>
    <row r="6" spans="1:14" x14ac:dyDescent="0.4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4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45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4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45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4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45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4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45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45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4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45">
      <c r="A17">
        <f t="shared" si="0"/>
        <v>16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45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45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45">
      <c r="A20">
        <f t="shared" si="0"/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45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45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45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45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4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5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45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45">
      <c r="A28">
        <f t="shared" si="0"/>
        <v>27</v>
      </c>
      <c r="B28">
        <v>0</v>
      </c>
      <c r="C28">
        <v>0</v>
      </c>
      <c r="D28">
        <v>1</v>
      </c>
      <c r="E28">
        <v>0</v>
      </c>
      <c r="F28">
        <v>1</v>
      </c>
    </row>
    <row r="29" spans="1:6" x14ac:dyDescent="0.45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0</v>
      </c>
    </row>
    <row r="30" spans="1:6" x14ac:dyDescent="0.45">
      <c r="A30">
        <f t="shared" si="0"/>
        <v>29</v>
      </c>
      <c r="B30">
        <v>2</v>
      </c>
      <c r="C30">
        <v>1</v>
      </c>
      <c r="D30">
        <v>1</v>
      </c>
      <c r="E30">
        <v>0</v>
      </c>
      <c r="F30">
        <v>2</v>
      </c>
    </row>
    <row r="31" spans="1:6" x14ac:dyDescent="0.45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45">
      <c r="A32">
        <f t="shared" si="0"/>
        <v>31</v>
      </c>
      <c r="B32">
        <v>2</v>
      </c>
      <c r="C32">
        <v>0</v>
      </c>
      <c r="D32">
        <v>1</v>
      </c>
      <c r="E32">
        <v>3</v>
      </c>
      <c r="F32">
        <v>0</v>
      </c>
    </row>
    <row r="33" spans="1:34" x14ac:dyDescent="0.45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45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5</v>
      </c>
      <c r="E34">
        <f t="shared" si="1"/>
        <v>9</v>
      </c>
      <c r="F34">
        <f t="shared" si="1"/>
        <v>15</v>
      </c>
    </row>
    <row r="35" spans="1:34" x14ac:dyDescent="0.45">
      <c r="A35" t="s">
        <v>192</v>
      </c>
      <c r="C35">
        <f t="shared" ref="C35:F35" si="2">SUM(C19:C33)</f>
        <v>3</v>
      </c>
      <c r="D35">
        <f t="shared" si="2"/>
        <v>5</v>
      </c>
      <c r="E35">
        <f t="shared" si="2"/>
        <v>7</v>
      </c>
      <c r="F35">
        <f t="shared" si="2"/>
        <v>9</v>
      </c>
    </row>
    <row r="38" spans="1:34" ht="28.5" x14ac:dyDescent="0.45">
      <c r="A38" s="4" t="s">
        <v>109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x14ac:dyDescent="0.45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x14ac:dyDescent="0.45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x14ac:dyDescent="0.45">
      <c r="A41" s="4" t="s">
        <v>91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x14ac:dyDescent="0.45">
      <c r="A42" s="4" t="s">
        <v>88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x14ac:dyDescent="0.45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x14ac:dyDescent="0.45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2.75" x14ac:dyDescent="0.45">
      <c r="A47" s="4" t="s">
        <v>112</v>
      </c>
    </row>
    <row r="48" spans="1:34" x14ac:dyDescent="0.45">
      <c r="A48" t="s">
        <v>70</v>
      </c>
    </row>
    <row r="49" spans="1:52" x14ac:dyDescent="0.45">
      <c r="A49" t="s">
        <v>110</v>
      </c>
      <c r="B49">
        <v>32</v>
      </c>
      <c r="C49">
        <v>31</v>
      </c>
      <c r="D49">
        <v>31</v>
      </c>
      <c r="E49">
        <v>30</v>
      </c>
      <c r="F49">
        <v>30</v>
      </c>
      <c r="G49">
        <v>29</v>
      </c>
      <c r="H49">
        <v>29</v>
      </c>
      <c r="I49">
        <v>28</v>
      </c>
      <c r="J49">
        <v>28</v>
      </c>
      <c r="K49">
        <v>27</v>
      </c>
      <c r="L49">
        <v>26</v>
      </c>
      <c r="M49">
        <v>26</v>
      </c>
      <c r="N49">
        <v>25</v>
      </c>
      <c r="O49">
        <v>25</v>
      </c>
      <c r="P49">
        <v>24</v>
      </c>
      <c r="Q49">
        <v>23</v>
      </c>
      <c r="R49">
        <v>23</v>
      </c>
      <c r="S49">
        <v>22</v>
      </c>
      <c r="T49">
        <v>22</v>
      </c>
      <c r="U49">
        <v>21</v>
      </c>
      <c r="V49">
        <v>21</v>
      </c>
      <c r="W49">
        <v>20</v>
      </c>
      <c r="X49">
        <v>20</v>
      </c>
      <c r="Y49">
        <v>19</v>
      </c>
      <c r="Z49">
        <v>19</v>
      </c>
      <c r="AA49">
        <v>18</v>
      </c>
      <c r="AB49">
        <v>18</v>
      </c>
      <c r="AC49">
        <v>17</v>
      </c>
      <c r="AD49">
        <v>17</v>
      </c>
      <c r="AE49">
        <v>16</v>
      </c>
      <c r="AF49">
        <v>15</v>
      </c>
      <c r="AG49">
        <v>14</v>
      </c>
      <c r="AH49">
        <v>14</v>
      </c>
      <c r="AI49">
        <v>13</v>
      </c>
      <c r="AJ49">
        <v>13</v>
      </c>
      <c r="AK49">
        <v>12</v>
      </c>
      <c r="AL49">
        <v>11</v>
      </c>
      <c r="AM49">
        <v>11</v>
      </c>
      <c r="AN49">
        <v>10</v>
      </c>
      <c r="AO49">
        <v>9</v>
      </c>
      <c r="AP49">
        <v>9</v>
      </c>
      <c r="AQ49">
        <v>8</v>
      </c>
      <c r="AR49">
        <v>7</v>
      </c>
      <c r="AS49">
        <v>7</v>
      </c>
      <c r="AT49">
        <v>6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45">
      <c r="A50" t="s">
        <v>111</v>
      </c>
      <c r="B50">
        <v>1</v>
      </c>
      <c r="C50">
        <v>1</v>
      </c>
      <c r="D50">
        <v>3</v>
      </c>
      <c r="E50">
        <v>3</v>
      </c>
      <c r="F50">
        <v>5</v>
      </c>
      <c r="G50">
        <v>5</v>
      </c>
      <c r="H50">
        <v>7</v>
      </c>
      <c r="I50">
        <v>7</v>
      </c>
      <c r="J50">
        <v>8</v>
      </c>
      <c r="K50">
        <v>8</v>
      </c>
      <c r="L50">
        <v>8</v>
      </c>
      <c r="M50">
        <v>10</v>
      </c>
      <c r="N50">
        <v>10</v>
      </c>
      <c r="O50">
        <v>11</v>
      </c>
      <c r="P50">
        <v>11</v>
      </c>
      <c r="Q50">
        <v>11</v>
      </c>
      <c r="R50">
        <v>12</v>
      </c>
      <c r="S50">
        <v>12</v>
      </c>
      <c r="T50">
        <v>14</v>
      </c>
      <c r="U50">
        <v>14</v>
      </c>
      <c r="V50">
        <v>15</v>
      </c>
      <c r="W50">
        <v>15</v>
      </c>
      <c r="X50">
        <v>16</v>
      </c>
      <c r="Y50">
        <v>16</v>
      </c>
      <c r="Z50">
        <v>17</v>
      </c>
      <c r="AA50">
        <v>17</v>
      </c>
      <c r="AB50">
        <v>18</v>
      </c>
      <c r="AC50">
        <v>18</v>
      </c>
      <c r="AD50">
        <v>21</v>
      </c>
      <c r="AE50">
        <v>21</v>
      </c>
      <c r="AF50">
        <v>21</v>
      </c>
      <c r="AG50">
        <v>21</v>
      </c>
      <c r="AH50">
        <v>22</v>
      </c>
      <c r="AI50">
        <v>22</v>
      </c>
      <c r="AJ50">
        <v>24</v>
      </c>
      <c r="AK50">
        <v>24</v>
      </c>
      <c r="AL50">
        <v>24</v>
      </c>
      <c r="AM50">
        <v>25</v>
      </c>
      <c r="AN50">
        <v>25</v>
      </c>
      <c r="AO50">
        <v>25</v>
      </c>
      <c r="AP50">
        <v>26</v>
      </c>
      <c r="AQ50">
        <v>26</v>
      </c>
      <c r="AR50">
        <v>26</v>
      </c>
      <c r="AS50">
        <v>27</v>
      </c>
      <c r="AT50">
        <v>27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45">
      <c r="A51" t="s">
        <v>61</v>
      </c>
    </row>
    <row r="52" spans="1:52" x14ac:dyDescent="0.45">
      <c r="A52" t="s">
        <v>110</v>
      </c>
      <c r="B52">
        <v>32</v>
      </c>
      <c r="C52">
        <v>31</v>
      </c>
      <c r="D52">
        <v>30</v>
      </c>
      <c r="E52">
        <v>29</v>
      </c>
      <c r="F52">
        <v>29</v>
      </c>
      <c r="G52">
        <v>28</v>
      </c>
      <c r="H52">
        <v>28</v>
      </c>
      <c r="I52">
        <v>27</v>
      </c>
      <c r="J52">
        <v>26</v>
      </c>
      <c r="K52">
        <v>25</v>
      </c>
      <c r="L52">
        <v>24</v>
      </c>
      <c r="M52">
        <v>23</v>
      </c>
      <c r="N52">
        <v>22</v>
      </c>
      <c r="O52">
        <v>21</v>
      </c>
      <c r="P52">
        <v>20</v>
      </c>
      <c r="Q52">
        <v>19</v>
      </c>
      <c r="R52">
        <v>18</v>
      </c>
      <c r="S52">
        <v>17</v>
      </c>
      <c r="T52">
        <v>16</v>
      </c>
      <c r="U52">
        <v>15</v>
      </c>
      <c r="V52">
        <v>14</v>
      </c>
      <c r="W52">
        <v>13</v>
      </c>
      <c r="X52">
        <v>12</v>
      </c>
      <c r="Y52">
        <v>11</v>
      </c>
      <c r="Z52">
        <v>10</v>
      </c>
      <c r="AA52">
        <v>9</v>
      </c>
      <c r="AB52">
        <v>8</v>
      </c>
      <c r="AC52">
        <v>7</v>
      </c>
      <c r="AD52">
        <v>6</v>
      </c>
      <c r="AE52">
        <v>5</v>
      </c>
      <c r="AF52">
        <v>4</v>
      </c>
      <c r="AG52">
        <v>3</v>
      </c>
      <c r="AH52">
        <v>2</v>
      </c>
      <c r="AI52">
        <v>1</v>
      </c>
      <c r="AJ52">
        <v>0</v>
      </c>
    </row>
    <row r="53" spans="1:52" x14ac:dyDescent="0.45">
      <c r="A53" t="s">
        <v>111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52" x14ac:dyDescent="0.45">
      <c r="A54" t="s">
        <v>91</v>
      </c>
    </row>
    <row r="55" spans="1:52" x14ac:dyDescent="0.45">
      <c r="A55" t="s">
        <v>110</v>
      </c>
      <c r="B55">
        <v>32</v>
      </c>
      <c r="C55">
        <v>31</v>
      </c>
      <c r="D55">
        <v>31</v>
      </c>
      <c r="E55">
        <v>30</v>
      </c>
      <c r="F55">
        <v>30</v>
      </c>
      <c r="G55">
        <v>29</v>
      </c>
      <c r="H55">
        <v>28</v>
      </c>
      <c r="I55">
        <v>27</v>
      </c>
      <c r="J55">
        <v>27</v>
      </c>
      <c r="K55">
        <v>26</v>
      </c>
      <c r="L55">
        <v>25</v>
      </c>
      <c r="M55">
        <v>24</v>
      </c>
      <c r="N55">
        <v>24</v>
      </c>
      <c r="O55">
        <v>23</v>
      </c>
      <c r="P55">
        <v>22</v>
      </c>
      <c r="Q55">
        <v>21</v>
      </c>
      <c r="R55">
        <v>20</v>
      </c>
      <c r="S55">
        <v>19</v>
      </c>
      <c r="T55">
        <v>19</v>
      </c>
      <c r="U55">
        <v>18</v>
      </c>
      <c r="V55">
        <v>17</v>
      </c>
      <c r="W55">
        <v>16</v>
      </c>
      <c r="X55">
        <v>15</v>
      </c>
      <c r="Y55">
        <v>14</v>
      </c>
      <c r="Z55">
        <v>13</v>
      </c>
      <c r="AA55">
        <v>12</v>
      </c>
      <c r="AB55">
        <v>11</v>
      </c>
      <c r="AC55">
        <v>10</v>
      </c>
      <c r="AD55">
        <v>9</v>
      </c>
      <c r="AE55">
        <v>8</v>
      </c>
      <c r="AF55">
        <v>7</v>
      </c>
      <c r="AG55">
        <v>6</v>
      </c>
      <c r="AH55">
        <v>5</v>
      </c>
      <c r="AI55">
        <v>4</v>
      </c>
      <c r="AJ55">
        <v>3</v>
      </c>
      <c r="AK55">
        <v>2</v>
      </c>
      <c r="AL55">
        <v>1</v>
      </c>
      <c r="AM55">
        <v>0</v>
      </c>
    </row>
    <row r="56" spans="1:52" x14ac:dyDescent="0.45">
      <c r="A56" t="s">
        <v>111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2</v>
      </c>
      <c r="I56">
        <v>2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52" x14ac:dyDescent="0.45">
      <c r="A57" t="s">
        <v>88</v>
      </c>
    </row>
    <row r="58" spans="1:52" x14ac:dyDescent="0.45">
      <c r="A58" t="s">
        <v>110</v>
      </c>
      <c r="B58">
        <v>32</v>
      </c>
      <c r="C58">
        <v>31</v>
      </c>
      <c r="D58">
        <v>31</v>
      </c>
      <c r="E58">
        <v>30</v>
      </c>
      <c r="F58">
        <v>30</v>
      </c>
      <c r="G58">
        <v>29</v>
      </c>
      <c r="H58">
        <v>28</v>
      </c>
      <c r="I58">
        <v>27</v>
      </c>
      <c r="J58">
        <v>27</v>
      </c>
      <c r="K58">
        <v>26</v>
      </c>
      <c r="L58">
        <v>25</v>
      </c>
      <c r="M58">
        <v>24</v>
      </c>
      <c r="N58">
        <v>24</v>
      </c>
      <c r="O58">
        <v>23</v>
      </c>
      <c r="P58">
        <v>22</v>
      </c>
      <c r="Q58">
        <v>21</v>
      </c>
      <c r="R58">
        <v>20</v>
      </c>
      <c r="S58">
        <v>19</v>
      </c>
      <c r="T58">
        <v>19</v>
      </c>
      <c r="U58">
        <v>18</v>
      </c>
      <c r="V58">
        <v>17</v>
      </c>
      <c r="W58">
        <v>16</v>
      </c>
      <c r="X58">
        <v>15</v>
      </c>
      <c r="Y58">
        <v>14</v>
      </c>
      <c r="Z58">
        <v>13</v>
      </c>
      <c r="AA58">
        <v>12</v>
      </c>
      <c r="AB58">
        <v>11</v>
      </c>
      <c r="AC58">
        <v>10</v>
      </c>
      <c r="AD58">
        <v>9</v>
      </c>
      <c r="AE58">
        <v>8</v>
      </c>
      <c r="AF58">
        <v>7</v>
      </c>
      <c r="AG58">
        <v>6</v>
      </c>
      <c r="AH58">
        <v>5</v>
      </c>
      <c r="AI58">
        <v>4</v>
      </c>
      <c r="AJ58">
        <v>3</v>
      </c>
      <c r="AK58">
        <v>2</v>
      </c>
      <c r="AL58">
        <v>1</v>
      </c>
      <c r="AM58">
        <v>0</v>
      </c>
    </row>
    <row r="59" spans="1:52" x14ac:dyDescent="0.45">
      <c r="A59" t="s">
        <v>111</v>
      </c>
      <c r="B59">
        <v>0</v>
      </c>
      <c r="C59">
        <v>0</v>
      </c>
      <c r="D59">
        <v>1</v>
      </c>
      <c r="E59">
        <v>1</v>
      </c>
      <c r="F59">
        <v>2</v>
      </c>
      <c r="G59">
        <v>2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</row>
    <row r="60" spans="1:52" x14ac:dyDescent="0.45">
      <c r="A60" t="s">
        <v>60</v>
      </c>
    </row>
    <row r="61" spans="1:52" x14ac:dyDescent="0.45">
      <c r="A61" t="s">
        <v>110</v>
      </c>
      <c r="B61">
        <v>32</v>
      </c>
      <c r="C61">
        <v>31</v>
      </c>
      <c r="D61">
        <v>31</v>
      </c>
      <c r="E61">
        <v>30</v>
      </c>
      <c r="F61">
        <v>30</v>
      </c>
      <c r="G61">
        <v>29</v>
      </c>
      <c r="H61">
        <v>28</v>
      </c>
      <c r="I61">
        <v>28</v>
      </c>
      <c r="J61">
        <v>27</v>
      </c>
      <c r="K61">
        <v>26</v>
      </c>
      <c r="L61">
        <v>25</v>
      </c>
      <c r="M61">
        <v>24</v>
      </c>
      <c r="N61">
        <v>23</v>
      </c>
      <c r="O61">
        <v>22</v>
      </c>
      <c r="P61">
        <v>21</v>
      </c>
      <c r="Q61">
        <v>20</v>
      </c>
      <c r="R61">
        <v>19</v>
      </c>
      <c r="S61">
        <v>19</v>
      </c>
      <c r="T61">
        <v>18</v>
      </c>
      <c r="U61">
        <v>17</v>
      </c>
      <c r="V61">
        <v>16</v>
      </c>
      <c r="W61">
        <v>16</v>
      </c>
      <c r="X61">
        <v>15</v>
      </c>
      <c r="Y61">
        <v>14</v>
      </c>
      <c r="Z61">
        <v>13</v>
      </c>
      <c r="AA61">
        <v>12</v>
      </c>
      <c r="AB61">
        <v>11</v>
      </c>
      <c r="AC61">
        <v>10</v>
      </c>
      <c r="AD61">
        <v>9</v>
      </c>
      <c r="AE61">
        <v>8</v>
      </c>
      <c r="AF61">
        <v>7</v>
      </c>
      <c r="AG61">
        <v>6</v>
      </c>
      <c r="AH61">
        <v>5</v>
      </c>
      <c r="AI61">
        <v>4</v>
      </c>
      <c r="AJ61">
        <v>3</v>
      </c>
      <c r="AK61">
        <v>2</v>
      </c>
      <c r="AL61">
        <v>1</v>
      </c>
      <c r="AM61">
        <v>0</v>
      </c>
      <c r="AN61">
        <v>0</v>
      </c>
    </row>
    <row r="62" spans="1:52" x14ac:dyDescent="0.45">
      <c r="A62" t="s">
        <v>111</v>
      </c>
      <c r="B62">
        <v>1</v>
      </c>
      <c r="C62">
        <v>1</v>
      </c>
      <c r="D62">
        <v>4</v>
      </c>
      <c r="E62">
        <v>4</v>
      </c>
      <c r="F62">
        <v>5</v>
      </c>
      <c r="G62">
        <v>5</v>
      </c>
      <c r="H62">
        <v>5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7</v>
      </c>
      <c r="T62">
        <v>7</v>
      </c>
      <c r="U62">
        <v>7</v>
      </c>
      <c r="V62">
        <v>7</v>
      </c>
      <c r="W62">
        <v>8</v>
      </c>
      <c r="X62">
        <v>8</v>
      </c>
      <c r="Y62">
        <v>8</v>
      </c>
      <c r="Z62">
        <v>8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11</v>
      </c>
    </row>
    <row r="63" spans="1:52" x14ac:dyDescent="0.45">
      <c r="A63" t="s">
        <v>56</v>
      </c>
    </row>
    <row r="64" spans="1:52" x14ac:dyDescent="0.45">
      <c r="A64" t="s">
        <v>110</v>
      </c>
      <c r="B64">
        <v>32</v>
      </c>
      <c r="C64">
        <v>31</v>
      </c>
      <c r="D64">
        <v>30</v>
      </c>
      <c r="E64">
        <v>29</v>
      </c>
      <c r="F64">
        <v>29</v>
      </c>
      <c r="G64">
        <v>28</v>
      </c>
      <c r="H64">
        <v>27</v>
      </c>
      <c r="I64">
        <v>27</v>
      </c>
      <c r="J64">
        <v>26</v>
      </c>
      <c r="K64">
        <v>25</v>
      </c>
      <c r="L64">
        <v>25</v>
      </c>
      <c r="M64">
        <v>24</v>
      </c>
      <c r="N64">
        <v>23</v>
      </c>
      <c r="O64">
        <v>22</v>
      </c>
      <c r="P64">
        <v>21</v>
      </c>
      <c r="Q64">
        <v>20</v>
      </c>
      <c r="R64">
        <v>19</v>
      </c>
      <c r="S64">
        <v>18</v>
      </c>
      <c r="T64">
        <v>17</v>
      </c>
      <c r="U64">
        <v>16</v>
      </c>
      <c r="V64">
        <v>15</v>
      </c>
      <c r="W64">
        <v>15</v>
      </c>
      <c r="X64">
        <v>14</v>
      </c>
      <c r="Y64">
        <v>13</v>
      </c>
      <c r="Z64">
        <v>13</v>
      </c>
      <c r="AA64">
        <v>12</v>
      </c>
      <c r="AB64">
        <v>11</v>
      </c>
      <c r="AC64">
        <v>10</v>
      </c>
      <c r="AD64">
        <v>10</v>
      </c>
      <c r="AE64">
        <v>9</v>
      </c>
      <c r="AF64">
        <v>9</v>
      </c>
      <c r="AG64">
        <v>8</v>
      </c>
      <c r="AH64">
        <v>7</v>
      </c>
      <c r="AI64">
        <v>6</v>
      </c>
      <c r="AJ64">
        <v>5</v>
      </c>
      <c r="AK64">
        <v>5</v>
      </c>
      <c r="AL64">
        <v>4</v>
      </c>
      <c r="AM64">
        <v>3</v>
      </c>
      <c r="AN64">
        <v>2</v>
      </c>
      <c r="AO64">
        <v>1</v>
      </c>
      <c r="AP64">
        <v>1</v>
      </c>
      <c r="AQ64">
        <v>0</v>
      </c>
      <c r="AR64">
        <v>0</v>
      </c>
    </row>
    <row r="65" spans="1:44" x14ac:dyDescent="0.45">
      <c r="A65" t="s">
        <v>111</v>
      </c>
      <c r="B65">
        <v>5</v>
      </c>
      <c r="C65">
        <v>5</v>
      </c>
      <c r="D65">
        <v>5</v>
      </c>
      <c r="E65">
        <v>5</v>
      </c>
      <c r="F65">
        <v>7</v>
      </c>
      <c r="G65">
        <v>7</v>
      </c>
      <c r="H65">
        <v>7</v>
      </c>
      <c r="I65">
        <v>8</v>
      </c>
      <c r="J65">
        <v>8</v>
      </c>
      <c r="K65">
        <v>8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11</v>
      </c>
      <c r="AC65">
        <v>11</v>
      </c>
      <c r="AD65">
        <v>12</v>
      </c>
      <c r="AE65">
        <v>12</v>
      </c>
      <c r="AF65">
        <v>13</v>
      </c>
      <c r="AG65">
        <v>13</v>
      </c>
      <c r="AH65">
        <v>13</v>
      </c>
      <c r="AI65">
        <v>13</v>
      </c>
      <c r="AJ65">
        <v>13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15</v>
      </c>
      <c r="AQ65">
        <v>15</v>
      </c>
      <c r="AR65">
        <v>20</v>
      </c>
    </row>
    <row r="69" spans="1:44" x14ac:dyDescent="0.45">
      <c r="A69" s="4"/>
      <c r="B69" s="4"/>
      <c r="C69" s="4"/>
      <c r="D69" s="4"/>
      <c r="E69" s="4"/>
      <c r="F6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086B-6FB7-4F82-AEDE-933FBF8DF83A}">
  <dimension ref="A1:O112"/>
  <sheetViews>
    <sheetView topLeftCell="B72" workbookViewId="0">
      <selection activeCell="J71" sqref="J71"/>
    </sheetView>
  </sheetViews>
  <sheetFormatPr defaultRowHeight="14.25" x14ac:dyDescent="0.45"/>
  <cols>
    <col min="1" max="1" width="20.9296875" customWidth="1"/>
    <col min="8" max="8" width="18.59765625" customWidth="1"/>
    <col min="9" max="9" width="15.06640625" customWidth="1"/>
    <col min="11" max="11" width="9.796875" customWidth="1"/>
    <col min="15" max="15" width="14.3984375" customWidth="1"/>
  </cols>
  <sheetData>
    <row r="1" spans="1:14" ht="42.75" x14ac:dyDescent="0.45">
      <c r="A1" s="4" t="s">
        <v>209</v>
      </c>
      <c r="B1" s="4" t="s">
        <v>70</v>
      </c>
      <c r="C1" s="4" t="s">
        <v>61</v>
      </c>
      <c r="D1" s="4" t="s">
        <v>91</v>
      </c>
      <c r="E1" s="4" t="s">
        <v>88</v>
      </c>
      <c r="F1" s="4" t="s">
        <v>60</v>
      </c>
      <c r="G1" s="4" t="s">
        <v>56</v>
      </c>
      <c r="I1" s="4" t="s">
        <v>205</v>
      </c>
      <c r="J1" s="4" t="s">
        <v>51</v>
      </c>
      <c r="K1" s="4" t="s">
        <v>61</v>
      </c>
      <c r="L1" s="4" t="s">
        <v>52</v>
      </c>
      <c r="M1" s="4" t="s">
        <v>60</v>
      </c>
      <c r="N1" s="4" t="s">
        <v>56</v>
      </c>
    </row>
    <row r="2" spans="1:14" x14ac:dyDescent="0.45">
      <c r="A2">
        <v>32</v>
      </c>
      <c r="B2">
        <v>1</v>
      </c>
      <c r="C2">
        <v>0</v>
      </c>
      <c r="D2">
        <v>0</v>
      </c>
      <c r="E2">
        <v>0</v>
      </c>
      <c r="F2">
        <v>1</v>
      </c>
      <c r="G2">
        <v>5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</row>
    <row r="3" spans="1:14" x14ac:dyDescent="0.45">
      <c r="A3">
        <f t="shared" ref="A3:A34" si="0">A2-1</f>
        <v>31</v>
      </c>
      <c r="B3">
        <v>3</v>
      </c>
      <c r="C3">
        <v>0</v>
      </c>
      <c r="D3">
        <v>1</v>
      </c>
      <c r="E3">
        <v>1</v>
      </c>
      <c r="F3">
        <v>4</v>
      </c>
      <c r="G3">
        <v>5</v>
      </c>
      <c r="I3">
        <f>I2+1</f>
        <v>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5">
      <c r="A4">
        <f t="shared" si="0"/>
        <v>30</v>
      </c>
      <c r="B4">
        <v>5</v>
      </c>
      <c r="C4">
        <v>0</v>
      </c>
      <c r="D4">
        <v>2</v>
      </c>
      <c r="E4">
        <v>2</v>
      </c>
      <c r="F4">
        <v>5</v>
      </c>
      <c r="G4">
        <v>5</v>
      </c>
      <c r="I4">
        <f t="shared" ref="I4:I33" si="1">I3+1</f>
        <v>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5">
      <c r="A5">
        <f t="shared" si="0"/>
        <v>29</v>
      </c>
      <c r="B5">
        <v>7</v>
      </c>
      <c r="C5">
        <v>1</v>
      </c>
      <c r="D5">
        <v>2</v>
      </c>
      <c r="E5">
        <v>2</v>
      </c>
      <c r="F5">
        <v>5</v>
      </c>
      <c r="G5">
        <v>7</v>
      </c>
      <c r="I5">
        <f t="shared" si="1"/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5">
      <c r="A6">
        <f t="shared" si="0"/>
        <v>28</v>
      </c>
      <c r="B6">
        <v>8</v>
      </c>
      <c r="C6">
        <v>2</v>
      </c>
      <c r="D6">
        <v>2</v>
      </c>
      <c r="E6">
        <v>2</v>
      </c>
      <c r="F6">
        <v>6</v>
      </c>
      <c r="G6">
        <v>7</v>
      </c>
      <c r="I6">
        <f t="shared" si="1"/>
        <v>5</v>
      </c>
      <c r="J6">
        <v>0</v>
      </c>
      <c r="K6">
        <v>0</v>
      </c>
      <c r="L6">
        <v>0</v>
      </c>
      <c r="M6">
        <v>0</v>
      </c>
      <c r="N6">
        <v>1</v>
      </c>
    </row>
    <row r="7" spans="1:14" x14ac:dyDescent="0.45">
      <c r="A7">
        <f t="shared" si="0"/>
        <v>27</v>
      </c>
      <c r="B7">
        <v>8</v>
      </c>
      <c r="C7">
        <v>2</v>
      </c>
      <c r="D7">
        <v>3</v>
      </c>
      <c r="E7">
        <v>3</v>
      </c>
      <c r="F7">
        <v>6</v>
      </c>
      <c r="G7">
        <v>8</v>
      </c>
      <c r="I7">
        <f t="shared" si="1"/>
        <v>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5">
      <c r="A8">
        <f t="shared" si="0"/>
        <v>26</v>
      </c>
      <c r="B8">
        <v>10</v>
      </c>
      <c r="C8">
        <v>2</v>
      </c>
      <c r="D8">
        <v>3</v>
      </c>
      <c r="E8">
        <v>3</v>
      </c>
      <c r="F8">
        <v>6</v>
      </c>
      <c r="G8">
        <v>8</v>
      </c>
      <c r="I8">
        <f t="shared" si="1"/>
        <v>7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45">
      <c r="A9">
        <f t="shared" si="0"/>
        <v>25</v>
      </c>
      <c r="B9">
        <v>11</v>
      </c>
      <c r="C9">
        <v>2</v>
      </c>
      <c r="D9">
        <v>3</v>
      </c>
      <c r="E9">
        <v>3</v>
      </c>
      <c r="F9">
        <v>6</v>
      </c>
      <c r="G9">
        <v>9</v>
      </c>
      <c r="I9">
        <f t="shared" si="1"/>
        <v>8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5">
      <c r="A10">
        <f t="shared" si="0"/>
        <v>24</v>
      </c>
      <c r="B10">
        <v>11</v>
      </c>
      <c r="C10">
        <v>2</v>
      </c>
      <c r="D10">
        <v>4</v>
      </c>
      <c r="E10">
        <v>4</v>
      </c>
      <c r="F10">
        <v>6</v>
      </c>
      <c r="G10">
        <v>9</v>
      </c>
      <c r="I10">
        <f t="shared" si="1"/>
        <v>9</v>
      </c>
      <c r="J10">
        <v>1</v>
      </c>
      <c r="K10">
        <v>0</v>
      </c>
      <c r="L10">
        <v>0</v>
      </c>
      <c r="M10">
        <v>0</v>
      </c>
      <c r="N10">
        <v>1</v>
      </c>
    </row>
    <row r="11" spans="1:14" x14ac:dyDescent="0.45">
      <c r="A11">
        <f t="shared" si="0"/>
        <v>23</v>
      </c>
      <c r="B11">
        <v>12</v>
      </c>
      <c r="C11">
        <v>2</v>
      </c>
      <c r="D11">
        <v>4</v>
      </c>
      <c r="E11">
        <v>4</v>
      </c>
      <c r="F11">
        <v>6</v>
      </c>
      <c r="G11">
        <v>9</v>
      </c>
      <c r="I11">
        <f t="shared" si="1"/>
        <v>10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45">
      <c r="A12">
        <f t="shared" si="0"/>
        <v>22</v>
      </c>
      <c r="B12">
        <v>14</v>
      </c>
      <c r="C12">
        <v>2</v>
      </c>
      <c r="D12">
        <v>4</v>
      </c>
      <c r="E12">
        <v>4</v>
      </c>
      <c r="F12">
        <v>6</v>
      </c>
      <c r="G12">
        <v>9</v>
      </c>
      <c r="I12">
        <f t="shared" si="1"/>
        <v>11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45">
      <c r="A13">
        <f t="shared" si="0"/>
        <v>21</v>
      </c>
      <c r="B13">
        <v>15</v>
      </c>
      <c r="C13">
        <v>2</v>
      </c>
      <c r="D13">
        <v>4</v>
      </c>
      <c r="E13">
        <v>4</v>
      </c>
      <c r="F13">
        <v>6</v>
      </c>
      <c r="G13">
        <v>9</v>
      </c>
      <c r="I13">
        <f t="shared" si="1"/>
        <v>12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5">
      <c r="A14">
        <f t="shared" si="0"/>
        <v>20</v>
      </c>
      <c r="B14">
        <v>16</v>
      </c>
      <c r="C14">
        <v>2</v>
      </c>
      <c r="D14">
        <v>4</v>
      </c>
      <c r="E14">
        <v>4</v>
      </c>
      <c r="F14">
        <v>6</v>
      </c>
      <c r="G14">
        <v>9</v>
      </c>
      <c r="I14">
        <f t="shared" si="1"/>
        <v>13</v>
      </c>
      <c r="J14">
        <v>2</v>
      </c>
      <c r="K14">
        <v>0</v>
      </c>
      <c r="L14">
        <v>0</v>
      </c>
      <c r="M14">
        <v>0</v>
      </c>
      <c r="N14">
        <v>1</v>
      </c>
    </row>
    <row r="15" spans="1:14" x14ac:dyDescent="0.45">
      <c r="A15">
        <f t="shared" si="0"/>
        <v>19</v>
      </c>
      <c r="B15">
        <v>17</v>
      </c>
      <c r="C15">
        <v>2</v>
      </c>
      <c r="D15">
        <v>5</v>
      </c>
      <c r="E15">
        <v>5</v>
      </c>
      <c r="F15">
        <v>7</v>
      </c>
      <c r="G15">
        <v>9</v>
      </c>
      <c r="I15">
        <f t="shared" si="1"/>
        <v>14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45">
      <c r="A16">
        <f t="shared" si="0"/>
        <v>18</v>
      </c>
      <c r="B16">
        <v>18</v>
      </c>
      <c r="C16">
        <v>2</v>
      </c>
      <c r="D16">
        <v>5</v>
      </c>
      <c r="E16">
        <v>5</v>
      </c>
      <c r="F16">
        <v>7</v>
      </c>
      <c r="G16">
        <v>9</v>
      </c>
      <c r="I16">
        <f t="shared" si="1"/>
        <v>15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x14ac:dyDescent="0.45">
      <c r="A17">
        <f t="shared" si="0"/>
        <v>17</v>
      </c>
      <c r="B17">
        <v>21</v>
      </c>
      <c r="C17">
        <v>2</v>
      </c>
      <c r="D17">
        <v>5</v>
      </c>
      <c r="E17">
        <v>5</v>
      </c>
      <c r="F17">
        <v>7</v>
      </c>
      <c r="G17">
        <v>9</v>
      </c>
      <c r="I17">
        <f t="shared" si="1"/>
        <v>16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45">
      <c r="A18">
        <f t="shared" si="0"/>
        <v>16</v>
      </c>
      <c r="B18">
        <v>21</v>
      </c>
      <c r="C18">
        <v>2</v>
      </c>
      <c r="D18">
        <v>5</v>
      </c>
      <c r="E18">
        <v>5</v>
      </c>
      <c r="F18">
        <v>8</v>
      </c>
      <c r="G18">
        <v>9</v>
      </c>
      <c r="I18">
        <f t="shared" si="1"/>
        <v>17</v>
      </c>
      <c r="J18">
        <v>3</v>
      </c>
      <c r="K18">
        <v>0</v>
      </c>
      <c r="L18">
        <v>0</v>
      </c>
      <c r="M18">
        <v>0</v>
      </c>
      <c r="N18">
        <v>0</v>
      </c>
    </row>
    <row r="19" spans="1:14" x14ac:dyDescent="0.45">
      <c r="A19">
        <f t="shared" si="0"/>
        <v>15</v>
      </c>
      <c r="B19">
        <v>21</v>
      </c>
      <c r="C19">
        <v>2</v>
      </c>
      <c r="D19">
        <v>5</v>
      </c>
      <c r="E19">
        <v>5</v>
      </c>
      <c r="F19">
        <v>8</v>
      </c>
      <c r="G19">
        <v>10</v>
      </c>
      <c r="I19">
        <f t="shared" si="1"/>
        <v>18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45">
      <c r="A20">
        <f t="shared" si="0"/>
        <v>14</v>
      </c>
      <c r="B20">
        <v>22</v>
      </c>
      <c r="C20">
        <v>2</v>
      </c>
      <c r="D20">
        <v>5</v>
      </c>
      <c r="E20">
        <v>5</v>
      </c>
      <c r="F20">
        <v>8</v>
      </c>
      <c r="G20">
        <v>10</v>
      </c>
      <c r="I20">
        <f t="shared" si="1"/>
        <v>19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 x14ac:dyDescent="0.45">
      <c r="A21">
        <f t="shared" si="0"/>
        <v>13</v>
      </c>
      <c r="B21">
        <v>24</v>
      </c>
      <c r="C21">
        <v>2</v>
      </c>
      <c r="D21">
        <v>5</v>
      </c>
      <c r="E21">
        <v>5</v>
      </c>
      <c r="F21">
        <v>8</v>
      </c>
      <c r="G21">
        <v>11</v>
      </c>
      <c r="I21">
        <f t="shared" si="1"/>
        <v>20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45">
      <c r="A22">
        <f t="shared" si="0"/>
        <v>12</v>
      </c>
      <c r="B22">
        <v>24</v>
      </c>
      <c r="C22">
        <v>2</v>
      </c>
      <c r="D22">
        <v>5</v>
      </c>
      <c r="E22">
        <v>5</v>
      </c>
      <c r="F22">
        <v>8</v>
      </c>
      <c r="G22">
        <v>11</v>
      </c>
      <c r="I22">
        <f t="shared" si="1"/>
        <v>21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45">
      <c r="A23">
        <f t="shared" si="0"/>
        <v>11</v>
      </c>
      <c r="B23">
        <v>25</v>
      </c>
      <c r="C23">
        <v>2</v>
      </c>
      <c r="D23">
        <v>5</v>
      </c>
      <c r="E23">
        <v>5</v>
      </c>
      <c r="F23">
        <v>8</v>
      </c>
      <c r="G23">
        <v>11</v>
      </c>
      <c r="I23">
        <f t="shared" si="1"/>
        <v>22</v>
      </c>
      <c r="J23">
        <v>2</v>
      </c>
      <c r="K23">
        <v>0</v>
      </c>
      <c r="L23">
        <v>0</v>
      </c>
      <c r="M23">
        <v>0</v>
      </c>
      <c r="N23">
        <v>0</v>
      </c>
    </row>
    <row r="24" spans="1:14" x14ac:dyDescent="0.45">
      <c r="A24">
        <f t="shared" si="0"/>
        <v>10</v>
      </c>
      <c r="B24">
        <v>25</v>
      </c>
      <c r="C24">
        <v>2</v>
      </c>
      <c r="D24">
        <v>5</v>
      </c>
      <c r="E24">
        <v>5</v>
      </c>
      <c r="F24">
        <v>8</v>
      </c>
      <c r="G24">
        <v>12</v>
      </c>
      <c r="I24">
        <f t="shared" si="1"/>
        <v>23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45">
      <c r="A25">
        <f t="shared" si="0"/>
        <v>9</v>
      </c>
      <c r="B25">
        <v>26</v>
      </c>
      <c r="C25">
        <v>2</v>
      </c>
      <c r="D25">
        <v>5</v>
      </c>
      <c r="E25">
        <v>5</v>
      </c>
      <c r="F25">
        <v>8</v>
      </c>
      <c r="G25">
        <v>13</v>
      </c>
      <c r="I25">
        <f t="shared" si="1"/>
        <v>24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45">
      <c r="A26">
        <f t="shared" si="0"/>
        <v>8</v>
      </c>
      <c r="B26">
        <v>26</v>
      </c>
      <c r="C26">
        <v>2</v>
      </c>
      <c r="D26">
        <v>5</v>
      </c>
      <c r="E26">
        <v>5</v>
      </c>
      <c r="F26">
        <v>8</v>
      </c>
      <c r="G26">
        <v>13</v>
      </c>
      <c r="I26">
        <f t="shared" si="1"/>
        <v>25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45">
      <c r="A27">
        <f t="shared" si="0"/>
        <v>7</v>
      </c>
      <c r="B27">
        <v>27</v>
      </c>
      <c r="C27">
        <v>2</v>
      </c>
      <c r="D27">
        <v>5</v>
      </c>
      <c r="E27">
        <v>5</v>
      </c>
      <c r="F27">
        <v>8</v>
      </c>
      <c r="G27">
        <v>13</v>
      </c>
      <c r="I27">
        <f t="shared" si="1"/>
        <v>26</v>
      </c>
      <c r="J27">
        <v>2</v>
      </c>
      <c r="K27">
        <v>0</v>
      </c>
      <c r="L27">
        <v>0</v>
      </c>
      <c r="M27">
        <v>0</v>
      </c>
      <c r="N27">
        <v>0</v>
      </c>
    </row>
    <row r="28" spans="1:14" x14ac:dyDescent="0.45">
      <c r="A28">
        <f t="shared" si="0"/>
        <v>6</v>
      </c>
      <c r="B28">
        <v>27</v>
      </c>
      <c r="C28">
        <v>2</v>
      </c>
      <c r="D28">
        <v>5</v>
      </c>
      <c r="E28">
        <v>5</v>
      </c>
      <c r="F28">
        <v>8</v>
      </c>
      <c r="G28">
        <v>13</v>
      </c>
      <c r="I28">
        <f t="shared" si="1"/>
        <v>27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45">
      <c r="A29">
        <f t="shared" si="0"/>
        <v>5</v>
      </c>
      <c r="B29">
        <v>27</v>
      </c>
      <c r="C29">
        <v>2</v>
      </c>
      <c r="D29">
        <v>5</v>
      </c>
      <c r="E29">
        <v>5</v>
      </c>
      <c r="F29">
        <v>8</v>
      </c>
      <c r="G29">
        <v>14</v>
      </c>
      <c r="I29">
        <f t="shared" si="1"/>
        <v>28</v>
      </c>
      <c r="J29">
        <v>1</v>
      </c>
      <c r="K29">
        <v>1</v>
      </c>
      <c r="L29">
        <v>0</v>
      </c>
      <c r="M29">
        <v>1</v>
      </c>
      <c r="N29">
        <v>0</v>
      </c>
    </row>
    <row r="30" spans="1:14" x14ac:dyDescent="0.45">
      <c r="A30">
        <f t="shared" si="0"/>
        <v>4</v>
      </c>
      <c r="B30">
        <v>27</v>
      </c>
      <c r="C30">
        <v>2</v>
      </c>
      <c r="D30">
        <v>5</v>
      </c>
      <c r="E30">
        <v>5</v>
      </c>
      <c r="F30">
        <v>8</v>
      </c>
      <c r="G30">
        <v>14</v>
      </c>
      <c r="I30">
        <f t="shared" si="1"/>
        <v>29</v>
      </c>
      <c r="J30">
        <v>2</v>
      </c>
      <c r="K30">
        <v>1</v>
      </c>
      <c r="L30">
        <v>1</v>
      </c>
      <c r="M30">
        <v>0</v>
      </c>
      <c r="N30">
        <v>2</v>
      </c>
    </row>
    <row r="31" spans="1:14" x14ac:dyDescent="0.45">
      <c r="A31">
        <f t="shared" si="0"/>
        <v>3</v>
      </c>
      <c r="B31">
        <v>27</v>
      </c>
      <c r="C31">
        <v>2</v>
      </c>
      <c r="D31">
        <v>5</v>
      </c>
      <c r="E31">
        <v>5</v>
      </c>
      <c r="F31">
        <v>8</v>
      </c>
      <c r="G31">
        <v>14</v>
      </c>
      <c r="I31">
        <f t="shared" si="1"/>
        <v>30</v>
      </c>
      <c r="J31">
        <v>2</v>
      </c>
      <c r="K31">
        <v>0</v>
      </c>
      <c r="L31">
        <v>1</v>
      </c>
      <c r="M31">
        <v>1</v>
      </c>
      <c r="N31">
        <v>0</v>
      </c>
    </row>
    <row r="32" spans="1:14" x14ac:dyDescent="0.45">
      <c r="A32">
        <f t="shared" si="0"/>
        <v>2</v>
      </c>
      <c r="B32">
        <v>27</v>
      </c>
      <c r="C32">
        <v>2</v>
      </c>
      <c r="D32">
        <v>5</v>
      </c>
      <c r="E32">
        <v>5</v>
      </c>
      <c r="F32">
        <v>8</v>
      </c>
      <c r="G32">
        <v>14</v>
      </c>
      <c r="I32">
        <f t="shared" si="1"/>
        <v>31</v>
      </c>
      <c r="J32">
        <v>2</v>
      </c>
      <c r="K32">
        <v>0</v>
      </c>
      <c r="L32">
        <v>1</v>
      </c>
      <c r="M32">
        <v>3</v>
      </c>
      <c r="N32">
        <v>0</v>
      </c>
    </row>
    <row r="33" spans="1:15" x14ac:dyDescent="0.45">
      <c r="A33">
        <f t="shared" si="0"/>
        <v>1</v>
      </c>
      <c r="B33">
        <v>27</v>
      </c>
      <c r="C33">
        <v>2</v>
      </c>
      <c r="D33">
        <v>5</v>
      </c>
      <c r="E33">
        <v>5</v>
      </c>
      <c r="F33">
        <v>8</v>
      </c>
      <c r="G33">
        <v>15</v>
      </c>
      <c r="I33">
        <f t="shared" si="1"/>
        <v>32</v>
      </c>
      <c r="J33">
        <v>1</v>
      </c>
      <c r="K33">
        <v>0</v>
      </c>
      <c r="L33">
        <v>1</v>
      </c>
      <c r="M33">
        <v>1</v>
      </c>
      <c r="N33">
        <v>5</v>
      </c>
    </row>
    <row r="34" spans="1:15" x14ac:dyDescent="0.45">
      <c r="A34">
        <f t="shared" si="0"/>
        <v>0</v>
      </c>
      <c r="B34">
        <v>27</v>
      </c>
      <c r="C34">
        <v>2</v>
      </c>
      <c r="D34">
        <v>5</v>
      </c>
      <c r="E34">
        <v>5</v>
      </c>
      <c r="F34">
        <v>11</v>
      </c>
      <c r="G34">
        <v>20</v>
      </c>
      <c r="I34" t="s">
        <v>59</v>
      </c>
      <c r="J34">
        <f>SUM(J2:J33)</f>
        <v>27</v>
      </c>
      <c r="K34">
        <f t="shared" ref="K34:N34" si="2">SUM(K2:K33)</f>
        <v>3</v>
      </c>
      <c r="L34">
        <f t="shared" si="2"/>
        <v>5</v>
      </c>
      <c r="M34">
        <f t="shared" si="2"/>
        <v>9</v>
      </c>
      <c r="N34">
        <f t="shared" si="2"/>
        <v>15</v>
      </c>
    </row>
    <row r="37" spans="1:15" x14ac:dyDescent="0.45">
      <c r="A37" t="s">
        <v>207</v>
      </c>
    </row>
    <row r="38" spans="1:15" ht="71.25" x14ac:dyDescent="0.45">
      <c r="A38" s="4" t="s">
        <v>206</v>
      </c>
      <c r="B38" s="4" t="s">
        <v>70</v>
      </c>
      <c r="C38" s="4" t="s">
        <v>61</v>
      </c>
      <c r="D38" s="4" t="s">
        <v>91</v>
      </c>
      <c r="E38" s="4" t="s">
        <v>88</v>
      </c>
      <c r="F38" s="4" t="s">
        <v>60</v>
      </c>
      <c r="G38" s="4" t="s">
        <v>56</v>
      </c>
      <c r="I38" s="4" t="s">
        <v>210</v>
      </c>
      <c r="J38" s="4" t="s">
        <v>70</v>
      </c>
      <c r="K38" s="4" t="s">
        <v>61</v>
      </c>
      <c r="L38" s="4" t="s">
        <v>91</v>
      </c>
      <c r="M38" s="4" t="s">
        <v>88</v>
      </c>
      <c r="N38" s="4" t="s">
        <v>60</v>
      </c>
      <c r="O38" s="4" t="s">
        <v>56</v>
      </c>
    </row>
    <row r="39" spans="1:15" x14ac:dyDescent="0.45">
      <c r="A39">
        <v>32</v>
      </c>
      <c r="B39">
        <v>1</v>
      </c>
      <c r="C39">
        <v>0</v>
      </c>
      <c r="D39">
        <v>0</v>
      </c>
      <c r="E39">
        <v>0</v>
      </c>
      <c r="F39">
        <v>1</v>
      </c>
      <c r="G39">
        <v>5</v>
      </c>
      <c r="J39">
        <f>I2*J2</f>
        <v>0</v>
      </c>
      <c r="K39">
        <f>I2*K2</f>
        <v>0</v>
      </c>
      <c r="L39">
        <f>I2*L2</f>
        <v>0</v>
      </c>
      <c r="M39">
        <f>I2*L2</f>
        <v>0</v>
      </c>
      <c r="N39">
        <f>I2*M2</f>
        <v>1</v>
      </c>
      <c r="O39">
        <f>I2*N2</f>
        <v>1</v>
      </c>
    </row>
    <row r="40" spans="1:15" x14ac:dyDescent="0.45">
      <c r="A40">
        <f t="shared" ref="A40:A70" si="3">A39-1</f>
        <v>31</v>
      </c>
      <c r="B40">
        <f>B3-B2</f>
        <v>2</v>
      </c>
      <c r="C40">
        <f t="shared" ref="C40:G40" si="4">C3-C2</f>
        <v>0</v>
      </c>
      <c r="D40">
        <f t="shared" si="4"/>
        <v>1</v>
      </c>
      <c r="E40">
        <f t="shared" si="4"/>
        <v>1</v>
      </c>
      <c r="F40">
        <f t="shared" si="4"/>
        <v>3</v>
      </c>
      <c r="G40">
        <f t="shared" si="4"/>
        <v>0</v>
      </c>
      <c r="J40">
        <f t="shared" ref="J40:J70" si="5">I3*J3</f>
        <v>0</v>
      </c>
      <c r="K40">
        <f t="shared" ref="K40:K70" si="6">I3*K3</f>
        <v>0</v>
      </c>
      <c r="L40">
        <f t="shared" ref="L40:L70" si="7">I3*L3</f>
        <v>0</v>
      </c>
      <c r="M40">
        <f t="shared" ref="M40:M70" si="8">I3*L3</f>
        <v>0</v>
      </c>
      <c r="N40">
        <f t="shared" ref="N40:N70" si="9">I3*M3</f>
        <v>0</v>
      </c>
      <c r="O40">
        <f t="shared" ref="O40:O70" si="10">A40*G40</f>
        <v>0</v>
      </c>
    </row>
    <row r="41" spans="1:15" x14ac:dyDescent="0.45">
      <c r="A41">
        <f t="shared" si="3"/>
        <v>30</v>
      </c>
      <c r="B41">
        <f>B4-B3</f>
        <v>2</v>
      </c>
      <c r="C41">
        <f t="shared" ref="C41:G41" si="11">C4-C3</f>
        <v>0</v>
      </c>
      <c r="D41">
        <f t="shared" si="11"/>
        <v>1</v>
      </c>
      <c r="E41">
        <f t="shared" si="11"/>
        <v>1</v>
      </c>
      <c r="F41">
        <f t="shared" si="11"/>
        <v>1</v>
      </c>
      <c r="G41">
        <f t="shared" si="11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</row>
    <row r="42" spans="1:15" x14ac:dyDescent="0.45">
      <c r="A42">
        <f t="shared" si="3"/>
        <v>29</v>
      </c>
      <c r="B42">
        <f t="shared" ref="B42:G70" si="12">B5-B4</f>
        <v>2</v>
      </c>
      <c r="C42">
        <f t="shared" si="12"/>
        <v>1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2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58</v>
      </c>
    </row>
    <row r="43" spans="1:15" x14ac:dyDescent="0.45">
      <c r="A43">
        <f t="shared" si="3"/>
        <v>28</v>
      </c>
      <c r="B43">
        <f t="shared" si="12"/>
        <v>1</v>
      </c>
      <c r="C43">
        <f t="shared" si="12"/>
        <v>1</v>
      </c>
      <c r="D43">
        <f t="shared" si="12"/>
        <v>0</v>
      </c>
      <c r="E43">
        <f t="shared" si="12"/>
        <v>0</v>
      </c>
      <c r="F43">
        <f t="shared" si="12"/>
        <v>1</v>
      </c>
      <c r="G43">
        <f t="shared" si="12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</row>
    <row r="44" spans="1:15" x14ac:dyDescent="0.45">
      <c r="A44">
        <f t="shared" si="3"/>
        <v>27</v>
      </c>
      <c r="B44">
        <f t="shared" si="12"/>
        <v>0</v>
      </c>
      <c r="C44">
        <f t="shared" si="12"/>
        <v>0</v>
      </c>
      <c r="D44">
        <f t="shared" si="12"/>
        <v>1</v>
      </c>
      <c r="E44">
        <f t="shared" si="12"/>
        <v>1</v>
      </c>
      <c r="F44">
        <f t="shared" si="12"/>
        <v>0</v>
      </c>
      <c r="G44">
        <f t="shared" si="12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27</v>
      </c>
    </row>
    <row r="45" spans="1:15" x14ac:dyDescent="0.45">
      <c r="A45">
        <f t="shared" si="3"/>
        <v>26</v>
      </c>
      <c r="B45">
        <f t="shared" si="12"/>
        <v>2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J45">
        <f t="shared" si="5"/>
        <v>7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</row>
    <row r="46" spans="1:15" x14ac:dyDescent="0.45">
      <c r="A46">
        <f t="shared" si="3"/>
        <v>25</v>
      </c>
      <c r="B46">
        <f t="shared" si="12"/>
        <v>1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1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25</v>
      </c>
    </row>
    <row r="47" spans="1:15" x14ac:dyDescent="0.45">
      <c r="A47">
        <f t="shared" si="3"/>
        <v>24</v>
      </c>
      <c r="B47">
        <f t="shared" si="12"/>
        <v>0</v>
      </c>
      <c r="C47">
        <f t="shared" si="12"/>
        <v>0</v>
      </c>
      <c r="D47">
        <f t="shared" si="12"/>
        <v>1</v>
      </c>
      <c r="E47">
        <f t="shared" si="12"/>
        <v>1</v>
      </c>
      <c r="F47">
        <f t="shared" si="12"/>
        <v>0</v>
      </c>
      <c r="G47">
        <f t="shared" si="12"/>
        <v>0</v>
      </c>
      <c r="J47">
        <f t="shared" si="5"/>
        <v>9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</row>
    <row r="48" spans="1:15" x14ac:dyDescent="0.45">
      <c r="A48">
        <f t="shared" si="3"/>
        <v>23</v>
      </c>
      <c r="B48">
        <f t="shared" si="12"/>
        <v>1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45">
      <c r="A49">
        <f t="shared" si="3"/>
        <v>22</v>
      </c>
      <c r="B49">
        <f t="shared" si="12"/>
        <v>2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J49">
        <f t="shared" si="5"/>
        <v>11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</row>
    <row r="50" spans="1:15" x14ac:dyDescent="0.45">
      <c r="A50">
        <f t="shared" si="3"/>
        <v>21</v>
      </c>
      <c r="B50">
        <f t="shared" si="12"/>
        <v>1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</row>
    <row r="51" spans="1:15" x14ac:dyDescent="0.45">
      <c r="A51">
        <f t="shared" si="3"/>
        <v>20</v>
      </c>
      <c r="B51">
        <f t="shared" si="12"/>
        <v>1</v>
      </c>
      <c r="C51">
        <f t="shared" si="12"/>
        <v>0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J51">
        <f t="shared" si="5"/>
        <v>26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45">
      <c r="A52">
        <f t="shared" si="3"/>
        <v>19</v>
      </c>
      <c r="B52">
        <f t="shared" si="12"/>
        <v>1</v>
      </c>
      <c r="C52">
        <f t="shared" si="12"/>
        <v>0</v>
      </c>
      <c r="D52">
        <f t="shared" si="12"/>
        <v>1</v>
      </c>
      <c r="E52">
        <f t="shared" si="12"/>
        <v>1</v>
      </c>
      <c r="F52">
        <f t="shared" si="12"/>
        <v>1</v>
      </c>
      <c r="G52">
        <f t="shared" si="12"/>
        <v>0</v>
      </c>
      <c r="J52">
        <f t="shared" si="5"/>
        <v>14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 x14ac:dyDescent="0.45">
      <c r="A53">
        <f t="shared" si="3"/>
        <v>18</v>
      </c>
      <c r="B53">
        <f t="shared" si="12"/>
        <v>1</v>
      </c>
      <c r="C53">
        <f t="shared" si="12"/>
        <v>0</v>
      </c>
      <c r="D53">
        <f t="shared" si="12"/>
        <v>0</v>
      </c>
      <c r="E53">
        <f t="shared" si="12"/>
        <v>0</v>
      </c>
      <c r="F53">
        <f t="shared" si="12"/>
        <v>0</v>
      </c>
      <c r="G53">
        <f t="shared" si="12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</row>
    <row r="54" spans="1:15" x14ac:dyDescent="0.45">
      <c r="A54">
        <f t="shared" si="3"/>
        <v>17</v>
      </c>
      <c r="B54">
        <f t="shared" si="12"/>
        <v>3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16</v>
      </c>
      <c r="O54">
        <f t="shared" si="10"/>
        <v>0</v>
      </c>
    </row>
    <row r="55" spans="1:15" x14ac:dyDescent="0.45">
      <c r="A55">
        <f t="shared" si="3"/>
        <v>16</v>
      </c>
      <c r="B55">
        <f t="shared" si="12"/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1</v>
      </c>
      <c r="G55">
        <f t="shared" si="12"/>
        <v>0</v>
      </c>
      <c r="J55">
        <f t="shared" si="5"/>
        <v>51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45">
      <c r="A56">
        <f t="shared" si="3"/>
        <v>15</v>
      </c>
      <c r="B56">
        <f t="shared" si="12"/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1</v>
      </c>
      <c r="J56">
        <f t="shared" si="5"/>
        <v>18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15</v>
      </c>
    </row>
    <row r="57" spans="1:15" x14ac:dyDescent="0.45">
      <c r="A57">
        <f t="shared" si="3"/>
        <v>14</v>
      </c>
      <c r="B57">
        <f t="shared" si="12"/>
        <v>1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J57">
        <f t="shared" si="5"/>
        <v>19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19</v>
      </c>
      <c r="O57">
        <f t="shared" si="10"/>
        <v>0</v>
      </c>
    </row>
    <row r="58" spans="1:15" x14ac:dyDescent="0.45">
      <c r="A58">
        <f t="shared" si="3"/>
        <v>13</v>
      </c>
      <c r="B58">
        <f t="shared" si="12"/>
        <v>2</v>
      </c>
      <c r="C58">
        <f t="shared" si="12"/>
        <v>0</v>
      </c>
      <c r="D58">
        <f t="shared" si="12"/>
        <v>0</v>
      </c>
      <c r="E58">
        <f t="shared" si="12"/>
        <v>0</v>
      </c>
      <c r="F58">
        <f t="shared" si="12"/>
        <v>0</v>
      </c>
      <c r="G58">
        <f t="shared" si="12"/>
        <v>1</v>
      </c>
      <c r="J58">
        <f t="shared" si="5"/>
        <v>20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13</v>
      </c>
    </row>
    <row r="59" spans="1:15" x14ac:dyDescent="0.45">
      <c r="A59">
        <f t="shared" si="3"/>
        <v>12</v>
      </c>
      <c r="B59">
        <f t="shared" si="12"/>
        <v>0</v>
      </c>
      <c r="C59">
        <f t="shared" si="12"/>
        <v>0</v>
      </c>
      <c r="D59">
        <f t="shared" si="12"/>
        <v>0</v>
      </c>
      <c r="E59">
        <f t="shared" si="12"/>
        <v>0</v>
      </c>
      <c r="F59">
        <f t="shared" si="12"/>
        <v>0</v>
      </c>
      <c r="G59">
        <f t="shared" si="12"/>
        <v>0</v>
      </c>
      <c r="J59">
        <f t="shared" si="5"/>
        <v>21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</row>
    <row r="60" spans="1:15" x14ac:dyDescent="0.45">
      <c r="A60">
        <f t="shared" si="3"/>
        <v>11</v>
      </c>
      <c r="B60">
        <f t="shared" si="12"/>
        <v>1</v>
      </c>
      <c r="C60">
        <f t="shared" si="12"/>
        <v>0</v>
      </c>
      <c r="D60">
        <f t="shared" si="12"/>
        <v>0</v>
      </c>
      <c r="E60">
        <f t="shared" si="12"/>
        <v>0</v>
      </c>
      <c r="F60">
        <f t="shared" si="12"/>
        <v>0</v>
      </c>
      <c r="G60">
        <f t="shared" si="12"/>
        <v>0</v>
      </c>
      <c r="J60">
        <f t="shared" si="5"/>
        <v>44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45">
      <c r="A61">
        <f t="shared" si="3"/>
        <v>10</v>
      </c>
      <c r="B61">
        <f t="shared" si="12"/>
        <v>0</v>
      </c>
      <c r="C61">
        <f t="shared" si="12"/>
        <v>0</v>
      </c>
      <c r="D61">
        <f t="shared" si="12"/>
        <v>0</v>
      </c>
      <c r="E61">
        <f t="shared" si="12"/>
        <v>0</v>
      </c>
      <c r="F61">
        <f t="shared" si="12"/>
        <v>0</v>
      </c>
      <c r="G61">
        <f t="shared" si="12"/>
        <v>1</v>
      </c>
      <c r="J61">
        <f t="shared" si="5"/>
        <v>23</v>
      </c>
      <c r="K61">
        <f t="shared" si="6"/>
        <v>23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10</v>
      </c>
    </row>
    <row r="62" spans="1:15" x14ac:dyDescent="0.45">
      <c r="A62">
        <f t="shared" si="3"/>
        <v>9</v>
      </c>
      <c r="B62">
        <f t="shared" si="12"/>
        <v>1</v>
      </c>
      <c r="C62">
        <f t="shared" si="12"/>
        <v>0</v>
      </c>
      <c r="D62">
        <f t="shared" si="12"/>
        <v>0</v>
      </c>
      <c r="E62">
        <f t="shared" si="12"/>
        <v>0</v>
      </c>
      <c r="F62">
        <f t="shared" si="12"/>
        <v>0</v>
      </c>
      <c r="G62">
        <f t="shared" si="12"/>
        <v>1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9</v>
      </c>
    </row>
    <row r="63" spans="1:15" x14ac:dyDescent="0.45">
      <c r="A63">
        <f t="shared" si="3"/>
        <v>8</v>
      </c>
      <c r="B63">
        <f t="shared" si="12"/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J63">
        <f t="shared" si="5"/>
        <v>25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</row>
    <row r="64" spans="1:15" x14ac:dyDescent="0.45">
      <c r="A64">
        <f t="shared" si="3"/>
        <v>7</v>
      </c>
      <c r="B64">
        <f t="shared" si="12"/>
        <v>1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J64">
        <f t="shared" si="5"/>
        <v>52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</row>
    <row r="65" spans="1:15" x14ac:dyDescent="0.45">
      <c r="A65">
        <f t="shared" si="3"/>
        <v>6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J65">
        <f t="shared" si="5"/>
        <v>0</v>
      </c>
      <c r="K65">
        <f t="shared" si="6"/>
        <v>0</v>
      </c>
      <c r="L65">
        <f t="shared" si="7"/>
        <v>27</v>
      </c>
      <c r="M65">
        <f t="shared" si="8"/>
        <v>27</v>
      </c>
      <c r="N65">
        <f t="shared" si="9"/>
        <v>0</v>
      </c>
      <c r="O65">
        <f t="shared" si="10"/>
        <v>0</v>
      </c>
    </row>
    <row r="66" spans="1:15" x14ac:dyDescent="0.45">
      <c r="A66">
        <f t="shared" si="3"/>
        <v>5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1</v>
      </c>
      <c r="J66">
        <f t="shared" si="5"/>
        <v>28</v>
      </c>
      <c r="K66">
        <f t="shared" si="6"/>
        <v>28</v>
      </c>
      <c r="L66">
        <f t="shared" si="7"/>
        <v>0</v>
      </c>
      <c r="M66">
        <f t="shared" si="8"/>
        <v>0</v>
      </c>
      <c r="N66">
        <f t="shared" si="9"/>
        <v>28</v>
      </c>
      <c r="O66">
        <f t="shared" si="10"/>
        <v>5</v>
      </c>
    </row>
    <row r="67" spans="1:15" x14ac:dyDescent="0.45">
      <c r="A67">
        <f t="shared" si="3"/>
        <v>4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J67">
        <f t="shared" si="5"/>
        <v>58</v>
      </c>
      <c r="K67">
        <f t="shared" si="6"/>
        <v>29</v>
      </c>
      <c r="L67">
        <f t="shared" si="7"/>
        <v>29</v>
      </c>
      <c r="M67">
        <f t="shared" si="8"/>
        <v>29</v>
      </c>
      <c r="N67">
        <f t="shared" si="9"/>
        <v>0</v>
      </c>
      <c r="O67">
        <f t="shared" si="10"/>
        <v>0</v>
      </c>
    </row>
    <row r="68" spans="1:15" x14ac:dyDescent="0.45">
      <c r="A68">
        <f t="shared" si="3"/>
        <v>3</v>
      </c>
      <c r="B68">
        <f t="shared" si="12"/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J68">
        <f t="shared" si="5"/>
        <v>60</v>
      </c>
      <c r="K68">
        <f t="shared" si="6"/>
        <v>0</v>
      </c>
      <c r="L68">
        <f t="shared" si="7"/>
        <v>30</v>
      </c>
      <c r="M68">
        <f t="shared" si="8"/>
        <v>30</v>
      </c>
      <c r="N68">
        <f t="shared" si="9"/>
        <v>30</v>
      </c>
      <c r="O68">
        <f t="shared" si="10"/>
        <v>0</v>
      </c>
    </row>
    <row r="69" spans="1:15" x14ac:dyDescent="0.45">
      <c r="A69">
        <f t="shared" si="3"/>
        <v>2</v>
      </c>
      <c r="B69">
        <f t="shared" si="12"/>
        <v>0</v>
      </c>
      <c r="C69">
        <f t="shared" si="12"/>
        <v>0</v>
      </c>
      <c r="D69">
        <f t="shared" si="12"/>
        <v>0</v>
      </c>
      <c r="E69">
        <f t="shared" si="12"/>
        <v>0</v>
      </c>
      <c r="F69">
        <f t="shared" si="12"/>
        <v>0</v>
      </c>
      <c r="G69">
        <f t="shared" si="12"/>
        <v>0</v>
      </c>
      <c r="J69">
        <f t="shared" si="5"/>
        <v>62</v>
      </c>
      <c r="K69">
        <f t="shared" si="6"/>
        <v>0</v>
      </c>
      <c r="L69">
        <f t="shared" si="7"/>
        <v>31</v>
      </c>
      <c r="M69">
        <f t="shared" si="8"/>
        <v>31</v>
      </c>
      <c r="N69">
        <f t="shared" si="9"/>
        <v>93</v>
      </c>
      <c r="O69">
        <f t="shared" si="10"/>
        <v>0</v>
      </c>
    </row>
    <row r="70" spans="1:15" x14ac:dyDescent="0.45">
      <c r="A70">
        <f t="shared" si="3"/>
        <v>1</v>
      </c>
      <c r="B70">
        <f t="shared" si="12"/>
        <v>0</v>
      </c>
      <c r="C70">
        <f t="shared" si="12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1</v>
      </c>
      <c r="J70">
        <f t="shared" si="5"/>
        <v>32</v>
      </c>
      <c r="K70">
        <f t="shared" si="6"/>
        <v>0</v>
      </c>
      <c r="L70">
        <f t="shared" si="7"/>
        <v>32</v>
      </c>
      <c r="M70">
        <f t="shared" si="8"/>
        <v>32</v>
      </c>
      <c r="N70">
        <f t="shared" si="9"/>
        <v>32</v>
      </c>
      <c r="O70">
        <f t="shared" si="10"/>
        <v>1</v>
      </c>
    </row>
    <row r="71" spans="1:15" x14ac:dyDescent="0.45">
      <c r="I71" t="s">
        <v>59</v>
      </c>
      <c r="J71">
        <f>SUM(J39:J70)</f>
        <v>580</v>
      </c>
      <c r="K71">
        <f t="shared" ref="K71:O71" si="13">SUM(K39:K70)</f>
        <v>80</v>
      </c>
      <c r="L71">
        <f t="shared" si="13"/>
        <v>149</v>
      </c>
      <c r="M71">
        <f t="shared" si="13"/>
        <v>149</v>
      </c>
      <c r="N71">
        <f t="shared" si="13"/>
        <v>219</v>
      </c>
      <c r="O71">
        <f t="shared" si="13"/>
        <v>164</v>
      </c>
    </row>
    <row r="72" spans="1:15" ht="42.75" x14ac:dyDescent="0.45">
      <c r="A72" s="4" t="s">
        <v>203</v>
      </c>
      <c r="B72" s="4" t="s">
        <v>70</v>
      </c>
      <c r="C72" s="4" t="s">
        <v>61</v>
      </c>
      <c r="D72" s="4" t="s">
        <v>91</v>
      </c>
      <c r="E72" s="4" t="s">
        <v>88</v>
      </c>
      <c r="F72" s="4" t="s">
        <v>60</v>
      </c>
      <c r="G72" s="4" t="s">
        <v>56</v>
      </c>
      <c r="I72" s="4" t="s">
        <v>213</v>
      </c>
      <c r="J72" s="2">
        <f>J71*64/1024</f>
        <v>36.25</v>
      </c>
      <c r="K72" s="2">
        <f t="shared" ref="K72:O72" si="14">K71*64/1024</f>
        <v>5</v>
      </c>
      <c r="L72" s="2">
        <f t="shared" si="14"/>
        <v>9.3125</v>
      </c>
      <c r="M72" s="2">
        <f t="shared" si="14"/>
        <v>9.3125</v>
      </c>
      <c r="N72" s="2">
        <f t="shared" si="14"/>
        <v>13.6875</v>
      </c>
      <c r="O72" s="2">
        <f t="shared" si="14"/>
        <v>10.25</v>
      </c>
    </row>
    <row r="73" spans="1:15" x14ac:dyDescent="0.45">
      <c r="A73">
        <v>32</v>
      </c>
      <c r="B73">
        <f>(32-A39)*B39</f>
        <v>0</v>
      </c>
      <c r="C73">
        <f>(32-A39)*C39</f>
        <v>0</v>
      </c>
      <c r="D73">
        <f>(32-A39)*D39</f>
        <v>0</v>
      </c>
      <c r="E73">
        <f>(32-A39)*E39</f>
        <v>0</v>
      </c>
      <c r="F73">
        <f>(32-A39)*F39</f>
        <v>0</v>
      </c>
      <c r="G73">
        <f>(32-A39)*G39</f>
        <v>0</v>
      </c>
    </row>
    <row r="74" spans="1:15" x14ac:dyDescent="0.45">
      <c r="A74">
        <f t="shared" ref="A74:A104" si="15">A73-1</f>
        <v>31</v>
      </c>
      <c r="B74">
        <f t="shared" ref="B74:B104" si="16">(32-A40)*B40</f>
        <v>2</v>
      </c>
      <c r="C74">
        <f t="shared" ref="C74:C104" si="17">(32-A40)*C40</f>
        <v>0</v>
      </c>
      <c r="D74">
        <f t="shared" ref="D74:D104" si="18">(32-A40)*D40</f>
        <v>1</v>
      </c>
      <c r="E74">
        <f t="shared" ref="E74:E104" si="19">(32-A40)*E40</f>
        <v>1</v>
      </c>
      <c r="F74">
        <f t="shared" ref="F74:F104" si="20">(32-A40)*F40</f>
        <v>3</v>
      </c>
      <c r="G74">
        <f t="shared" ref="G74:G104" si="21">(32-A40)*G40</f>
        <v>0</v>
      </c>
    </row>
    <row r="75" spans="1:15" x14ac:dyDescent="0.45">
      <c r="A75">
        <f t="shared" si="15"/>
        <v>30</v>
      </c>
      <c r="B75">
        <f t="shared" si="16"/>
        <v>4</v>
      </c>
      <c r="C75">
        <f t="shared" si="17"/>
        <v>0</v>
      </c>
      <c r="D75">
        <f t="shared" si="18"/>
        <v>2</v>
      </c>
      <c r="E75">
        <f t="shared" si="19"/>
        <v>2</v>
      </c>
      <c r="F75">
        <f t="shared" si="20"/>
        <v>2</v>
      </c>
      <c r="G75">
        <f t="shared" si="21"/>
        <v>0</v>
      </c>
    </row>
    <row r="76" spans="1:15" x14ac:dyDescent="0.45">
      <c r="A76">
        <f t="shared" si="15"/>
        <v>29</v>
      </c>
      <c r="B76">
        <f t="shared" si="16"/>
        <v>6</v>
      </c>
      <c r="C76">
        <f t="shared" si="17"/>
        <v>3</v>
      </c>
      <c r="D76">
        <f t="shared" si="18"/>
        <v>0</v>
      </c>
      <c r="E76">
        <f t="shared" si="19"/>
        <v>0</v>
      </c>
      <c r="F76">
        <f t="shared" si="20"/>
        <v>0</v>
      </c>
      <c r="G76">
        <f t="shared" si="21"/>
        <v>6</v>
      </c>
    </row>
    <row r="77" spans="1:15" x14ac:dyDescent="0.45">
      <c r="A77">
        <f t="shared" si="15"/>
        <v>28</v>
      </c>
      <c r="B77">
        <f t="shared" si="16"/>
        <v>4</v>
      </c>
      <c r="C77">
        <f t="shared" si="17"/>
        <v>4</v>
      </c>
      <c r="D77">
        <f t="shared" si="18"/>
        <v>0</v>
      </c>
      <c r="E77">
        <f t="shared" si="19"/>
        <v>0</v>
      </c>
      <c r="F77">
        <f t="shared" si="20"/>
        <v>4</v>
      </c>
      <c r="G77">
        <f t="shared" si="21"/>
        <v>0</v>
      </c>
      <c r="H77" s="4"/>
      <c r="I77" s="9"/>
      <c r="J77" s="9"/>
      <c r="K77" s="9"/>
      <c r="L77" s="9"/>
      <c r="M77" s="9"/>
    </row>
    <row r="78" spans="1:15" x14ac:dyDescent="0.45">
      <c r="A78">
        <f t="shared" si="15"/>
        <v>27</v>
      </c>
      <c r="B78">
        <f t="shared" si="16"/>
        <v>0</v>
      </c>
      <c r="C78">
        <f t="shared" si="17"/>
        <v>0</v>
      </c>
      <c r="D78">
        <f t="shared" si="18"/>
        <v>5</v>
      </c>
      <c r="E78">
        <f t="shared" si="19"/>
        <v>5</v>
      </c>
      <c r="F78">
        <f t="shared" si="20"/>
        <v>0</v>
      </c>
      <c r="G78">
        <f t="shared" si="21"/>
        <v>5</v>
      </c>
      <c r="H78" s="4"/>
    </row>
    <row r="79" spans="1:15" x14ac:dyDescent="0.45">
      <c r="A79">
        <f t="shared" si="15"/>
        <v>26</v>
      </c>
      <c r="B79">
        <f t="shared" si="16"/>
        <v>12</v>
      </c>
      <c r="C79">
        <f t="shared" si="17"/>
        <v>0</v>
      </c>
      <c r="D79">
        <f t="shared" si="18"/>
        <v>0</v>
      </c>
      <c r="E79">
        <f t="shared" si="19"/>
        <v>0</v>
      </c>
      <c r="F79">
        <f t="shared" si="20"/>
        <v>0</v>
      </c>
      <c r="G79">
        <f t="shared" si="21"/>
        <v>0</v>
      </c>
    </row>
    <row r="80" spans="1:15" x14ac:dyDescent="0.45">
      <c r="A80">
        <f t="shared" si="15"/>
        <v>25</v>
      </c>
      <c r="B80">
        <f t="shared" si="16"/>
        <v>7</v>
      </c>
      <c r="C80">
        <f t="shared" si="17"/>
        <v>0</v>
      </c>
      <c r="D80">
        <f t="shared" si="18"/>
        <v>0</v>
      </c>
      <c r="E80">
        <f t="shared" si="19"/>
        <v>0</v>
      </c>
      <c r="F80">
        <f t="shared" si="20"/>
        <v>0</v>
      </c>
      <c r="G80">
        <f t="shared" si="21"/>
        <v>7</v>
      </c>
    </row>
    <row r="81" spans="1:7" x14ac:dyDescent="0.45">
      <c r="A81">
        <f t="shared" si="15"/>
        <v>24</v>
      </c>
      <c r="B81">
        <f t="shared" si="16"/>
        <v>0</v>
      </c>
      <c r="C81">
        <f t="shared" si="17"/>
        <v>0</v>
      </c>
      <c r="D81">
        <f t="shared" si="18"/>
        <v>8</v>
      </c>
      <c r="E81">
        <f t="shared" si="19"/>
        <v>8</v>
      </c>
      <c r="F81">
        <f t="shared" si="20"/>
        <v>0</v>
      </c>
      <c r="G81">
        <f t="shared" si="21"/>
        <v>0</v>
      </c>
    </row>
    <row r="82" spans="1:7" x14ac:dyDescent="0.45">
      <c r="A82">
        <f t="shared" si="15"/>
        <v>23</v>
      </c>
      <c r="B82">
        <f t="shared" si="16"/>
        <v>9</v>
      </c>
      <c r="C82">
        <f t="shared" si="17"/>
        <v>0</v>
      </c>
      <c r="D82">
        <f t="shared" si="18"/>
        <v>0</v>
      </c>
      <c r="E82">
        <f t="shared" si="19"/>
        <v>0</v>
      </c>
      <c r="F82">
        <f t="shared" si="20"/>
        <v>0</v>
      </c>
      <c r="G82">
        <f t="shared" si="21"/>
        <v>0</v>
      </c>
    </row>
    <row r="83" spans="1:7" x14ac:dyDescent="0.45">
      <c r="A83">
        <f t="shared" si="15"/>
        <v>22</v>
      </c>
      <c r="B83">
        <f t="shared" si="16"/>
        <v>20</v>
      </c>
      <c r="C83">
        <f t="shared" si="17"/>
        <v>0</v>
      </c>
      <c r="D83">
        <f t="shared" si="18"/>
        <v>0</v>
      </c>
      <c r="E83">
        <f t="shared" si="19"/>
        <v>0</v>
      </c>
      <c r="F83">
        <f t="shared" si="20"/>
        <v>0</v>
      </c>
      <c r="G83">
        <f t="shared" si="21"/>
        <v>0</v>
      </c>
    </row>
    <row r="84" spans="1:7" x14ac:dyDescent="0.45">
      <c r="A84">
        <f t="shared" si="15"/>
        <v>21</v>
      </c>
      <c r="B84">
        <f t="shared" si="16"/>
        <v>11</v>
      </c>
      <c r="C84">
        <f t="shared" si="17"/>
        <v>0</v>
      </c>
      <c r="D84">
        <f t="shared" si="18"/>
        <v>0</v>
      </c>
      <c r="E84">
        <f t="shared" si="19"/>
        <v>0</v>
      </c>
      <c r="F84">
        <f t="shared" si="20"/>
        <v>0</v>
      </c>
      <c r="G84">
        <f t="shared" si="21"/>
        <v>0</v>
      </c>
    </row>
    <row r="85" spans="1:7" x14ac:dyDescent="0.45">
      <c r="A85">
        <f t="shared" si="15"/>
        <v>20</v>
      </c>
      <c r="B85">
        <f t="shared" si="16"/>
        <v>12</v>
      </c>
      <c r="C85">
        <f t="shared" si="17"/>
        <v>0</v>
      </c>
      <c r="D85">
        <f t="shared" si="18"/>
        <v>0</v>
      </c>
      <c r="E85">
        <f t="shared" si="19"/>
        <v>0</v>
      </c>
      <c r="F85">
        <f t="shared" si="20"/>
        <v>0</v>
      </c>
      <c r="G85">
        <f t="shared" si="21"/>
        <v>0</v>
      </c>
    </row>
    <row r="86" spans="1:7" x14ac:dyDescent="0.45">
      <c r="A86">
        <f t="shared" si="15"/>
        <v>19</v>
      </c>
      <c r="B86">
        <f t="shared" si="16"/>
        <v>13</v>
      </c>
      <c r="C86">
        <f t="shared" si="17"/>
        <v>0</v>
      </c>
      <c r="D86">
        <f t="shared" si="18"/>
        <v>13</v>
      </c>
      <c r="E86">
        <f t="shared" si="19"/>
        <v>13</v>
      </c>
      <c r="F86">
        <f t="shared" si="20"/>
        <v>13</v>
      </c>
      <c r="G86">
        <f t="shared" si="21"/>
        <v>0</v>
      </c>
    </row>
    <row r="87" spans="1:7" x14ac:dyDescent="0.45">
      <c r="A87">
        <f t="shared" si="15"/>
        <v>18</v>
      </c>
      <c r="B87">
        <f t="shared" si="16"/>
        <v>14</v>
      </c>
      <c r="C87">
        <f t="shared" si="17"/>
        <v>0</v>
      </c>
      <c r="D87">
        <f t="shared" si="18"/>
        <v>0</v>
      </c>
      <c r="E87">
        <f t="shared" si="19"/>
        <v>0</v>
      </c>
      <c r="F87">
        <f t="shared" si="20"/>
        <v>0</v>
      </c>
      <c r="G87">
        <f t="shared" si="21"/>
        <v>0</v>
      </c>
    </row>
    <row r="88" spans="1:7" x14ac:dyDescent="0.45">
      <c r="A88">
        <f t="shared" si="15"/>
        <v>17</v>
      </c>
      <c r="B88">
        <f t="shared" si="16"/>
        <v>45</v>
      </c>
      <c r="C88">
        <f t="shared" si="17"/>
        <v>0</v>
      </c>
      <c r="D88">
        <f t="shared" si="18"/>
        <v>0</v>
      </c>
      <c r="E88">
        <f t="shared" si="19"/>
        <v>0</v>
      </c>
      <c r="F88">
        <f t="shared" si="20"/>
        <v>0</v>
      </c>
      <c r="G88">
        <f t="shared" si="21"/>
        <v>0</v>
      </c>
    </row>
    <row r="89" spans="1:7" x14ac:dyDescent="0.45">
      <c r="A89">
        <f t="shared" si="15"/>
        <v>16</v>
      </c>
      <c r="B89">
        <f t="shared" si="16"/>
        <v>0</v>
      </c>
      <c r="C89">
        <f t="shared" si="17"/>
        <v>0</v>
      </c>
      <c r="D89">
        <f t="shared" si="18"/>
        <v>0</v>
      </c>
      <c r="E89">
        <f t="shared" si="19"/>
        <v>0</v>
      </c>
      <c r="F89">
        <f t="shared" si="20"/>
        <v>16</v>
      </c>
      <c r="G89">
        <f t="shared" si="21"/>
        <v>0</v>
      </c>
    </row>
    <row r="90" spans="1:7" x14ac:dyDescent="0.45">
      <c r="A90">
        <f t="shared" si="15"/>
        <v>15</v>
      </c>
      <c r="B90">
        <f t="shared" si="16"/>
        <v>0</v>
      </c>
      <c r="C90">
        <f t="shared" si="17"/>
        <v>0</v>
      </c>
      <c r="D90">
        <f t="shared" si="18"/>
        <v>0</v>
      </c>
      <c r="E90">
        <f t="shared" si="19"/>
        <v>0</v>
      </c>
      <c r="F90">
        <f t="shared" si="20"/>
        <v>0</v>
      </c>
      <c r="G90">
        <f t="shared" si="21"/>
        <v>17</v>
      </c>
    </row>
    <row r="91" spans="1:7" x14ac:dyDescent="0.45">
      <c r="A91">
        <f t="shared" si="15"/>
        <v>14</v>
      </c>
      <c r="B91">
        <f t="shared" si="16"/>
        <v>18</v>
      </c>
      <c r="C91">
        <f t="shared" si="17"/>
        <v>0</v>
      </c>
      <c r="D91">
        <f t="shared" si="18"/>
        <v>0</v>
      </c>
      <c r="E91">
        <f t="shared" si="19"/>
        <v>0</v>
      </c>
      <c r="F91">
        <f t="shared" si="20"/>
        <v>0</v>
      </c>
      <c r="G91">
        <f t="shared" si="21"/>
        <v>0</v>
      </c>
    </row>
    <row r="92" spans="1:7" x14ac:dyDescent="0.45">
      <c r="A92">
        <f t="shared" si="15"/>
        <v>13</v>
      </c>
      <c r="B92">
        <f t="shared" si="16"/>
        <v>38</v>
      </c>
      <c r="C92">
        <f t="shared" si="17"/>
        <v>0</v>
      </c>
      <c r="D92">
        <f t="shared" si="18"/>
        <v>0</v>
      </c>
      <c r="E92">
        <f t="shared" si="19"/>
        <v>0</v>
      </c>
      <c r="F92">
        <f t="shared" si="20"/>
        <v>0</v>
      </c>
      <c r="G92">
        <f t="shared" si="21"/>
        <v>19</v>
      </c>
    </row>
    <row r="93" spans="1:7" x14ac:dyDescent="0.45">
      <c r="A93">
        <f t="shared" si="15"/>
        <v>12</v>
      </c>
      <c r="B93">
        <f t="shared" si="16"/>
        <v>0</v>
      </c>
      <c r="C93">
        <f t="shared" si="17"/>
        <v>0</v>
      </c>
      <c r="D93">
        <f t="shared" si="18"/>
        <v>0</v>
      </c>
      <c r="E93">
        <f t="shared" si="19"/>
        <v>0</v>
      </c>
      <c r="F93">
        <f t="shared" si="20"/>
        <v>0</v>
      </c>
      <c r="G93">
        <f t="shared" si="21"/>
        <v>0</v>
      </c>
    </row>
    <row r="94" spans="1:7" x14ac:dyDescent="0.45">
      <c r="A94">
        <f t="shared" si="15"/>
        <v>11</v>
      </c>
      <c r="B94">
        <f t="shared" si="16"/>
        <v>21</v>
      </c>
      <c r="C94">
        <f t="shared" si="17"/>
        <v>0</v>
      </c>
      <c r="D94">
        <f t="shared" si="18"/>
        <v>0</v>
      </c>
      <c r="E94">
        <f t="shared" si="19"/>
        <v>0</v>
      </c>
      <c r="F94">
        <f t="shared" si="20"/>
        <v>0</v>
      </c>
      <c r="G94">
        <f t="shared" si="21"/>
        <v>0</v>
      </c>
    </row>
    <row r="95" spans="1:7" x14ac:dyDescent="0.45">
      <c r="A95">
        <f t="shared" si="15"/>
        <v>10</v>
      </c>
      <c r="B95">
        <f t="shared" si="16"/>
        <v>0</v>
      </c>
      <c r="C95">
        <f t="shared" si="17"/>
        <v>0</v>
      </c>
      <c r="D95">
        <f t="shared" si="18"/>
        <v>0</v>
      </c>
      <c r="E95">
        <f t="shared" si="19"/>
        <v>0</v>
      </c>
      <c r="F95">
        <f t="shared" si="20"/>
        <v>0</v>
      </c>
      <c r="G95">
        <f t="shared" si="21"/>
        <v>22</v>
      </c>
    </row>
    <row r="96" spans="1:7" x14ac:dyDescent="0.45">
      <c r="A96">
        <f t="shared" si="15"/>
        <v>9</v>
      </c>
      <c r="B96">
        <f t="shared" si="16"/>
        <v>23</v>
      </c>
      <c r="C96">
        <f t="shared" si="17"/>
        <v>0</v>
      </c>
      <c r="D96">
        <f t="shared" si="18"/>
        <v>0</v>
      </c>
      <c r="E96">
        <f t="shared" si="19"/>
        <v>0</v>
      </c>
      <c r="F96">
        <f t="shared" si="20"/>
        <v>0</v>
      </c>
      <c r="G96">
        <f t="shared" si="21"/>
        <v>23</v>
      </c>
    </row>
    <row r="97" spans="1:7" x14ac:dyDescent="0.45">
      <c r="A97">
        <f t="shared" si="15"/>
        <v>8</v>
      </c>
      <c r="B97">
        <f t="shared" si="16"/>
        <v>0</v>
      </c>
      <c r="C97">
        <f t="shared" si="17"/>
        <v>0</v>
      </c>
      <c r="D97">
        <f t="shared" si="18"/>
        <v>0</v>
      </c>
      <c r="E97">
        <f t="shared" si="19"/>
        <v>0</v>
      </c>
      <c r="F97">
        <f t="shared" si="20"/>
        <v>0</v>
      </c>
      <c r="G97">
        <f t="shared" si="21"/>
        <v>0</v>
      </c>
    </row>
    <row r="98" spans="1:7" x14ac:dyDescent="0.45">
      <c r="A98">
        <f t="shared" si="15"/>
        <v>7</v>
      </c>
      <c r="B98">
        <f t="shared" si="16"/>
        <v>25</v>
      </c>
      <c r="C98">
        <f t="shared" si="17"/>
        <v>0</v>
      </c>
      <c r="D98">
        <f t="shared" si="18"/>
        <v>0</v>
      </c>
      <c r="E98">
        <f t="shared" si="19"/>
        <v>0</v>
      </c>
      <c r="F98">
        <f t="shared" si="20"/>
        <v>0</v>
      </c>
      <c r="G98">
        <f t="shared" si="21"/>
        <v>0</v>
      </c>
    </row>
    <row r="99" spans="1:7" x14ac:dyDescent="0.45">
      <c r="A99">
        <f t="shared" si="15"/>
        <v>6</v>
      </c>
      <c r="B99">
        <f t="shared" si="16"/>
        <v>0</v>
      </c>
      <c r="C99">
        <f t="shared" si="17"/>
        <v>0</v>
      </c>
      <c r="D99">
        <f t="shared" si="18"/>
        <v>0</v>
      </c>
      <c r="E99">
        <f t="shared" si="19"/>
        <v>0</v>
      </c>
      <c r="F99">
        <f t="shared" si="20"/>
        <v>0</v>
      </c>
      <c r="G99">
        <f t="shared" si="21"/>
        <v>0</v>
      </c>
    </row>
    <row r="100" spans="1:7" x14ac:dyDescent="0.45">
      <c r="A100">
        <f t="shared" si="15"/>
        <v>5</v>
      </c>
      <c r="B100">
        <f t="shared" si="16"/>
        <v>0</v>
      </c>
      <c r="C100">
        <f t="shared" si="17"/>
        <v>0</v>
      </c>
      <c r="D100">
        <f t="shared" si="18"/>
        <v>0</v>
      </c>
      <c r="E100">
        <f t="shared" si="19"/>
        <v>0</v>
      </c>
      <c r="F100">
        <f t="shared" si="20"/>
        <v>0</v>
      </c>
      <c r="G100">
        <f t="shared" si="21"/>
        <v>27</v>
      </c>
    </row>
    <row r="101" spans="1:7" x14ac:dyDescent="0.45">
      <c r="A101">
        <f t="shared" si="15"/>
        <v>4</v>
      </c>
      <c r="B101">
        <f t="shared" si="16"/>
        <v>0</v>
      </c>
      <c r="C101">
        <f t="shared" si="17"/>
        <v>0</v>
      </c>
      <c r="D101">
        <f t="shared" si="18"/>
        <v>0</v>
      </c>
      <c r="E101">
        <f t="shared" si="19"/>
        <v>0</v>
      </c>
      <c r="F101">
        <f t="shared" si="20"/>
        <v>0</v>
      </c>
      <c r="G101">
        <f t="shared" si="21"/>
        <v>0</v>
      </c>
    </row>
    <row r="102" spans="1:7" x14ac:dyDescent="0.45">
      <c r="A102">
        <f t="shared" si="15"/>
        <v>3</v>
      </c>
      <c r="B102">
        <f t="shared" si="16"/>
        <v>0</v>
      </c>
      <c r="C102">
        <f t="shared" si="17"/>
        <v>0</v>
      </c>
      <c r="D102">
        <f t="shared" si="18"/>
        <v>0</v>
      </c>
      <c r="E102">
        <f t="shared" si="19"/>
        <v>0</v>
      </c>
      <c r="F102">
        <f t="shared" si="20"/>
        <v>0</v>
      </c>
      <c r="G102">
        <f t="shared" si="21"/>
        <v>0</v>
      </c>
    </row>
    <row r="103" spans="1:7" x14ac:dyDescent="0.45">
      <c r="A103">
        <f t="shared" si="15"/>
        <v>2</v>
      </c>
      <c r="B103">
        <f t="shared" si="16"/>
        <v>0</v>
      </c>
      <c r="C103">
        <f t="shared" si="17"/>
        <v>0</v>
      </c>
      <c r="D103">
        <f t="shared" si="18"/>
        <v>0</v>
      </c>
      <c r="E103">
        <f t="shared" si="19"/>
        <v>0</v>
      </c>
      <c r="F103">
        <f t="shared" si="20"/>
        <v>0</v>
      </c>
      <c r="G103">
        <f t="shared" si="21"/>
        <v>0</v>
      </c>
    </row>
    <row r="104" spans="1:7" x14ac:dyDescent="0.45">
      <c r="A104">
        <f t="shared" si="15"/>
        <v>1</v>
      </c>
      <c r="B104">
        <f t="shared" si="16"/>
        <v>0</v>
      </c>
      <c r="C104">
        <f t="shared" si="17"/>
        <v>0</v>
      </c>
      <c r="D104">
        <f t="shared" si="18"/>
        <v>0</v>
      </c>
      <c r="E104">
        <f t="shared" si="19"/>
        <v>0</v>
      </c>
      <c r="F104">
        <f t="shared" si="20"/>
        <v>0</v>
      </c>
      <c r="G104">
        <f t="shared" si="21"/>
        <v>31</v>
      </c>
    </row>
    <row r="105" spans="1:7" x14ac:dyDescent="0.45">
      <c r="A105" t="s">
        <v>59</v>
      </c>
      <c r="B105">
        <f t="shared" ref="B105:G105" si="22">SUM(B73:B104)</f>
        <v>284</v>
      </c>
      <c r="C105">
        <f t="shared" si="22"/>
        <v>7</v>
      </c>
      <c r="D105">
        <f t="shared" si="22"/>
        <v>29</v>
      </c>
      <c r="E105">
        <f t="shared" si="22"/>
        <v>29</v>
      </c>
      <c r="F105">
        <f t="shared" si="22"/>
        <v>38</v>
      </c>
      <c r="G105">
        <f t="shared" si="22"/>
        <v>157</v>
      </c>
    </row>
    <row r="106" spans="1:7" ht="28.5" x14ac:dyDescent="0.45">
      <c r="A106" s="4" t="s">
        <v>204</v>
      </c>
      <c r="B106" s="9">
        <f t="shared" ref="B106:G106" si="23">B105/J71</f>
        <v>0.48965517241379308</v>
      </c>
      <c r="C106" s="9">
        <f t="shared" si="23"/>
        <v>8.7499999999999994E-2</v>
      </c>
      <c r="D106" s="9">
        <f t="shared" si="23"/>
        <v>0.19463087248322147</v>
      </c>
      <c r="E106" s="9">
        <f t="shared" si="23"/>
        <v>0.19463087248322147</v>
      </c>
      <c r="F106" s="9">
        <f t="shared" si="23"/>
        <v>0.17351598173515981</v>
      </c>
      <c r="G106" s="9">
        <f t="shared" si="23"/>
        <v>0.95731707317073167</v>
      </c>
    </row>
    <row r="107" spans="1:7" ht="28.5" x14ac:dyDescent="0.45">
      <c r="A107" s="4" t="s">
        <v>212</v>
      </c>
      <c r="B107" s="2">
        <f>B105*64/1024</f>
        <v>17.75</v>
      </c>
      <c r="C107" s="2">
        <f t="shared" ref="C107:G107" si="24">C105*64/1024</f>
        <v>0.4375</v>
      </c>
      <c r="D107" s="2">
        <f t="shared" si="24"/>
        <v>1.8125</v>
      </c>
      <c r="E107" s="2">
        <f t="shared" si="24"/>
        <v>1.8125</v>
      </c>
      <c r="F107" s="2">
        <f t="shared" si="24"/>
        <v>2.375</v>
      </c>
      <c r="G107" s="2">
        <f t="shared" si="24"/>
        <v>9.8125</v>
      </c>
    </row>
    <row r="108" spans="1:7" x14ac:dyDescent="0.45">
      <c r="A108" t="s">
        <v>208</v>
      </c>
      <c r="B108">
        <f>SUM(B88:B104)</f>
        <v>170</v>
      </c>
      <c r="C108">
        <f t="shared" ref="C108:G108" si="25">SUM(C88:C104)</f>
        <v>0</v>
      </c>
      <c r="D108">
        <f t="shared" si="25"/>
        <v>0</v>
      </c>
      <c r="E108">
        <f t="shared" si="25"/>
        <v>0</v>
      </c>
      <c r="F108">
        <f t="shared" si="25"/>
        <v>16</v>
      </c>
      <c r="G108">
        <f t="shared" si="25"/>
        <v>139</v>
      </c>
    </row>
    <row r="109" spans="1:7" ht="28.5" x14ac:dyDescent="0.45">
      <c r="A109" s="4" t="s">
        <v>204</v>
      </c>
      <c r="B109" s="9">
        <f>B108/J71</f>
        <v>0.29310344827586204</v>
      </c>
      <c r="C109" s="9">
        <f t="shared" ref="C109:G109" si="26">C108/K71</f>
        <v>0</v>
      </c>
      <c r="D109" s="9">
        <f t="shared" si="26"/>
        <v>0</v>
      </c>
      <c r="E109" s="9">
        <f t="shared" si="26"/>
        <v>0</v>
      </c>
      <c r="F109" s="9">
        <f t="shared" si="26"/>
        <v>7.3059360730593603E-2</v>
      </c>
      <c r="G109" s="9">
        <f t="shared" si="26"/>
        <v>0.84756097560975607</v>
      </c>
    </row>
    <row r="110" spans="1:7" ht="28.5" x14ac:dyDescent="0.45">
      <c r="A110" s="4" t="s">
        <v>211</v>
      </c>
      <c r="B110" s="2">
        <f>B108*64/1024</f>
        <v>10.625</v>
      </c>
      <c r="C110" s="2">
        <f t="shared" ref="C110:G110" si="27">C108*64/1024</f>
        <v>0</v>
      </c>
      <c r="D110" s="2">
        <f t="shared" si="27"/>
        <v>0</v>
      </c>
      <c r="E110" s="2">
        <f t="shared" si="27"/>
        <v>0</v>
      </c>
      <c r="F110" s="49">
        <f t="shared" si="27"/>
        <v>1</v>
      </c>
      <c r="G110" s="2">
        <f t="shared" si="27"/>
        <v>8.6875</v>
      </c>
    </row>
    <row r="112" spans="1:7" ht="28.5" x14ac:dyDescent="0.45">
      <c r="A112" s="4" t="s">
        <v>214</v>
      </c>
      <c r="B112">
        <v>36.5</v>
      </c>
      <c r="C112">
        <v>886.2</v>
      </c>
      <c r="D112">
        <v>3194</v>
      </c>
      <c r="E112">
        <v>1945</v>
      </c>
      <c r="F112">
        <v>89.04</v>
      </c>
      <c r="G112">
        <v>4237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BDC4-D585-4BB9-8340-AAA6578FDA63}">
  <dimension ref="A2:E8"/>
  <sheetViews>
    <sheetView workbookViewId="0">
      <selection activeCell="D12" sqref="D12"/>
    </sheetView>
  </sheetViews>
  <sheetFormatPr defaultRowHeight="14.25" x14ac:dyDescent="0.45"/>
  <cols>
    <col min="1" max="1" width="15.3984375" customWidth="1"/>
    <col min="2" max="2" width="17.59765625" customWidth="1"/>
    <col min="3" max="3" width="11.796875" customWidth="1"/>
    <col min="4" max="4" width="17.6640625" customWidth="1"/>
  </cols>
  <sheetData>
    <row r="2" spans="1:5" ht="42.75" x14ac:dyDescent="0.45">
      <c r="B2" t="s">
        <v>85</v>
      </c>
      <c r="C2" s="4" t="s">
        <v>83</v>
      </c>
      <c r="D2" s="4" t="s">
        <v>86</v>
      </c>
      <c r="E2" s="4" t="s">
        <v>87</v>
      </c>
    </row>
    <row r="3" spans="1:5" x14ac:dyDescent="0.45">
      <c r="A3" t="s">
        <v>70</v>
      </c>
      <c r="B3">
        <v>1</v>
      </c>
      <c r="C3" s="2">
        <v>0.94900320810752004</v>
      </c>
      <c r="D3" s="2">
        <v>1.0011910626916012</v>
      </c>
      <c r="E3" s="2">
        <v>0.94816831540760305</v>
      </c>
    </row>
    <row r="4" spans="1:5" x14ac:dyDescent="0.45">
      <c r="A4" t="s">
        <v>61</v>
      </c>
      <c r="B4">
        <v>1</v>
      </c>
      <c r="C4" s="2">
        <v>0.9168177823809196</v>
      </c>
      <c r="D4" s="2">
        <v>1.0094295013675636</v>
      </c>
      <c r="E4" s="2">
        <v>0.96746422428564005</v>
      </c>
    </row>
    <row r="5" spans="1:5" x14ac:dyDescent="0.45">
      <c r="A5" t="s">
        <v>91</v>
      </c>
      <c r="B5">
        <v>1</v>
      </c>
      <c r="C5" s="2">
        <v>0.98938648343912583</v>
      </c>
      <c r="D5" s="2">
        <v>1</v>
      </c>
      <c r="E5" s="2">
        <v>0.99824868587005899</v>
      </c>
    </row>
    <row r="6" spans="1:5" x14ac:dyDescent="0.45">
      <c r="A6" t="s">
        <v>56</v>
      </c>
      <c r="B6">
        <v>1</v>
      </c>
      <c r="C6" s="2">
        <v>0.97722320068614343</v>
      </c>
      <c r="D6" s="2">
        <v>1.0244980420310246</v>
      </c>
      <c r="E6" s="2">
        <v>0.9816028828969281</v>
      </c>
    </row>
    <row r="8" spans="1:5" x14ac:dyDescent="0.45">
      <c r="A8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3FC-9AD9-44D2-86D1-9D5DFC9CFF4F}">
  <dimension ref="A2:X27"/>
  <sheetViews>
    <sheetView workbookViewId="0">
      <selection activeCell="J23" sqref="J23"/>
    </sheetView>
  </sheetViews>
  <sheetFormatPr defaultRowHeight="14.25" x14ac:dyDescent="0.45"/>
  <cols>
    <col min="1" max="1" width="27" customWidth="1"/>
    <col min="3" max="3" width="12.3984375" customWidth="1"/>
    <col min="4" max="4" width="10.3984375" customWidth="1"/>
    <col min="8" max="8" width="11.1328125" customWidth="1"/>
  </cols>
  <sheetData>
    <row r="2" spans="1:24" s="27" customFormat="1" ht="12.75" customHeight="1" x14ac:dyDescent="0.45">
      <c r="A2" s="26"/>
      <c r="B2" s="54" t="s">
        <v>92</v>
      </c>
      <c r="C2" s="54"/>
      <c r="D2" s="54"/>
      <c r="E2" s="54"/>
      <c r="F2" s="54" t="s">
        <v>93</v>
      </c>
      <c r="G2" s="54"/>
      <c r="H2" s="54"/>
      <c r="I2" s="54"/>
      <c r="J2" s="54" t="s">
        <v>94</v>
      </c>
      <c r="K2" s="54"/>
      <c r="L2" s="54"/>
      <c r="M2" s="54"/>
      <c r="N2" s="54" t="s">
        <v>95</v>
      </c>
      <c r="O2" s="54"/>
      <c r="P2" s="54"/>
      <c r="Q2" s="54"/>
      <c r="R2" s="54" t="s">
        <v>96</v>
      </c>
      <c r="S2" s="54"/>
      <c r="T2" s="54"/>
      <c r="U2" s="54"/>
      <c r="V2" s="54" t="s">
        <v>97</v>
      </c>
      <c r="W2" s="54"/>
      <c r="X2" s="54"/>
    </row>
    <row r="3" spans="1:24" s="25" customFormat="1" x14ac:dyDescent="0.45">
      <c r="A3" s="24"/>
      <c r="B3" s="28">
        <v>0</v>
      </c>
      <c r="C3" s="24" t="s">
        <v>98</v>
      </c>
      <c r="D3" s="24" t="s">
        <v>99</v>
      </c>
      <c r="E3" s="29">
        <v>1</v>
      </c>
      <c r="F3" s="28">
        <v>0</v>
      </c>
      <c r="G3" s="24" t="s">
        <v>100</v>
      </c>
      <c r="H3" s="24" t="s">
        <v>101</v>
      </c>
      <c r="I3" s="29">
        <v>1</v>
      </c>
      <c r="J3" s="28">
        <v>0</v>
      </c>
      <c r="K3" s="24" t="s">
        <v>102</v>
      </c>
      <c r="L3" s="24" t="s">
        <v>103</v>
      </c>
      <c r="M3" s="29">
        <v>1</v>
      </c>
      <c r="N3" s="28">
        <v>0</v>
      </c>
      <c r="O3" s="24" t="s">
        <v>102</v>
      </c>
      <c r="P3" s="24" t="s">
        <v>103</v>
      </c>
      <c r="Q3" s="29">
        <v>1</v>
      </c>
      <c r="R3" s="28">
        <v>0</v>
      </c>
      <c r="S3" s="24" t="s">
        <v>102</v>
      </c>
      <c r="T3" s="24" t="s">
        <v>103</v>
      </c>
      <c r="U3" s="29">
        <v>1</v>
      </c>
      <c r="V3" s="28">
        <v>0</v>
      </c>
      <c r="W3" s="24" t="s">
        <v>104</v>
      </c>
      <c r="X3" s="29">
        <v>1</v>
      </c>
    </row>
    <row r="4" spans="1:24" s="2" customFormat="1" x14ac:dyDescent="0.45">
      <c r="A4" s="30" t="s">
        <v>50</v>
      </c>
      <c r="B4" s="2">
        <v>1</v>
      </c>
      <c r="C4" s="2">
        <v>0.9567681356025175</v>
      </c>
      <c r="E4" s="2">
        <v>0.94567756078752563</v>
      </c>
    </row>
    <row r="9" spans="1:24" x14ac:dyDescent="0.45">
      <c r="A9" s="3" t="s">
        <v>105</v>
      </c>
      <c r="B9" t="s">
        <v>70</v>
      </c>
      <c r="C9" t="s">
        <v>61</v>
      </c>
      <c r="D9" t="s">
        <v>91</v>
      </c>
      <c r="E9" t="s">
        <v>88</v>
      </c>
      <c r="F9" t="s">
        <v>60</v>
      </c>
      <c r="G9" t="s">
        <v>56</v>
      </c>
    </row>
    <row r="10" spans="1:24" x14ac:dyDescent="0.45">
      <c r="A10" t="s">
        <v>106</v>
      </c>
      <c r="B10" s="2">
        <v>0.17953917836939753</v>
      </c>
    </row>
    <row r="11" spans="1:24" x14ac:dyDescent="0.45">
      <c r="A11" t="s">
        <v>107</v>
      </c>
      <c r="B11" s="2">
        <v>0.63359904959703284</v>
      </c>
    </row>
    <row r="16" spans="1:24" x14ac:dyDescent="0.45">
      <c r="A16" t="s">
        <v>70</v>
      </c>
    </row>
    <row r="17" spans="1:12" x14ac:dyDescent="0.45">
      <c r="A17" t="s">
        <v>113</v>
      </c>
      <c r="B17">
        <v>0</v>
      </c>
      <c r="C17">
        <v>3</v>
      </c>
      <c r="D17">
        <v>5</v>
      </c>
      <c r="E17">
        <v>7</v>
      </c>
      <c r="F17">
        <v>8</v>
      </c>
      <c r="G17">
        <v>9</v>
      </c>
      <c r="H17">
        <v>11</v>
      </c>
      <c r="I17">
        <v>12</v>
      </c>
      <c r="J17">
        <v>14</v>
      </c>
      <c r="K17">
        <v>21</v>
      </c>
      <c r="L17">
        <v>27</v>
      </c>
    </row>
    <row r="18" spans="1:12" x14ac:dyDescent="0.45">
      <c r="A18" t="s">
        <v>114</v>
      </c>
      <c r="B18" s="12">
        <v>20.583018231</v>
      </c>
      <c r="C18" s="12">
        <v>18.823039426000001</v>
      </c>
      <c r="D18" s="12">
        <v>17.347870736000001</v>
      </c>
      <c r="E18" s="12">
        <v>16.434438183000001</v>
      </c>
      <c r="F18" s="12">
        <v>16.081229876999998</v>
      </c>
      <c r="G18" s="12">
        <v>14.291323454</v>
      </c>
      <c r="H18" s="12">
        <v>13.526593476</v>
      </c>
      <c r="I18" s="12">
        <v>13.341932307</v>
      </c>
      <c r="J18" s="12">
        <v>13.041380789</v>
      </c>
      <c r="K18">
        <v>10.941841779000001</v>
      </c>
      <c r="L18" s="12">
        <v>10.164510731</v>
      </c>
    </row>
    <row r="19" spans="1:12" x14ac:dyDescent="0.45">
      <c r="A19" t="s">
        <v>115</v>
      </c>
      <c r="B19" s="12">
        <v>25.715324961</v>
      </c>
      <c r="C19" s="12">
        <v>18.638724135</v>
      </c>
      <c r="D19" s="12">
        <v>13.529643324</v>
      </c>
      <c r="E19" s="12">
        <v>10.701957067</v>
      </c>
      <c r="F19" s="12">
        <v>9.1883101689999993</v>
      </c>
      <c r="G19" s="12">
        <v>8.7348408529999997</v>
      </c>
      <c r="H19" s="12">
        <v>6.9919160219999998</v>
      </c>
      <c r="I19" s="12">
        <v>6.2740926799999999</v>
      </c>
      <c r="J19" s="12">
        <v>4.6169083149999999</v>
      </c>
      <c r="K19">
        <v>2.5745328490000001</v>
      </c>
      <c r="L19" s="12">
        <v>1.946230371</v>
      </c>
    </row>
    <row r="20" spans="1:12" x14ac:dyDescent="0.45">
      <c r="A20" t="s">
        <v>190</v>
      </c>
      <c r="B20" s="12">
        <v>149.80238147700001</v>
      </c>
      <c r="C20" s="12">
        <v>109.739687381</v>
      </c>
      <c r="D20" s="12">
        <v>75.268589145000007</v>
      </c>
      <c r="E20" s="12">
        <v>66.154780293000002</v>
      </c>
      <c r="F20" s="12">
        <v>54.897138439000003</v>
      </c>
      <c r="G20" s="12">
        <v>53.990155657000003</v>
      </c>
      <c r="H20" s="12">
        <v>50.161845851999999</v>
      </c>
      <c r="I20" s="12">
        <v>50.561777423000002</v>
      </c>
      <c r="J20" s="12">
        <v>47.142858333</v>
      </c>
      <c r="K20">
        <v>48.743935995000001</v>
      </c>
      <c r="L20" s="12">
        <v>57.098435498999997</v>
      </c>
    </row>
    <row r="23" spans="1:12" x14ac:dyDescent="0.45">
      <c r="A23" t="s">
        <v>56</v>
      </c>
    </row>
    <row r="24" spans="1:12" x14ac:dyDescent="0.45">
      <c r="A24" s="2" t="s">
        <v>113</v>
      </c>
      <c r="B24" s="12">
        <v>0</v>
      </c>
      <c r="C24" s="12">
        <v>5</v>
      </c>
      <c r="D24" s="12">
        <v>7</v>
      </c>
      <c r="E24" s="12">
        <v>8</v>
      </c>
      <c r="F24" s="12">
        <v>9</v>
      </c>
      <c r="G24" s="12">
        <v>20</v>
      </c>
    </row>
    <row r="25" spans="1:12" x14ac:dyDescent="0.45">
      <c r="A25" s="2" t="s">
        <v>114</v>
      </c>
      <c r="B25" s="12">
        <v>235.71985133300001</v>
      </c>
      <c r="C25" s="12">
        <v>177.84238203800001</v>
      </c>
      <c r="D25" s="12">
        <v>153.59520733400001</v>
      </c>
      <c r="E25" s="12">
        <v>142.283686405</v>
      </c>
      <c r="F25" s="12">
        <v>133.38008783399999</v>
      </c>
      <c r="G25" s="12">
        <v>131.72557110400001</v>
      </c>
    </row>
    <row r="26" spans="1:12" x14ac:dyDescent="0.45">
      <c r="A26" s="2" t="s">
        <v>115</v>
      </c>
      <c r="B26" s="12">
        <v>187.60424379899999</v>
      </c>
      <c r="C26" s="12">
        <v>92.030403590000006</v>
      </c>
      <c r="D26" s="12">
        <v>63.010197814000001</v>
      </c>
      <c r="E26" s="12">
        <v>54.510846985000001</v>
      </c>
      <c r="F26" s="12">
        <v>53.660722778999997</v>
      </c>
      <c r="G26" s="12">
        <v>50.122273436</v>
      </c>
    </row>
    <row r="27" spans="1:12" x14ac:dyDescent="0.45">
      <c r="A27" s="2" t="s">
        <v>190</v>
      </c>
      <c r="B27" s="12">
        <v>607.71990856000002</v>
      </c>
      <c r="C27" s="12">
        <v>343.96475071399999</v>
      </c>
      <c r="D27" s="12">
        <v>224.338193574</v>
      </c>
      <c r="E27" s="12">
        <v>183.955676477</v>
      </c>
      <c r="F27" s="12">
        <v>182.43340772299999</v>
      </c>
      <c r="G27" s="12">
        <v>188.18347241000001</v>
      </c>
    </row>
  </sheetData>
  <mergeCells count="6">
    <mergeCell ref="V2:X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E069-1419-4A26-B2A3-313729DCD2C4}">
  <dimension ref="A1:F4"/>
  <sheetViews>
    <sheetView workbookViewId="0">
      <selection activeCell="I36" sqref="I36"/>
    </sheetView>
  </sheetViews>
  <sheetFormatPr defaultRowHeight="14.25" x14ac:dyDescent="0.45"/>
  <sheetData>
    <row r="1" spans="1:6" x14ac:dyDescent="0.45">
      <c r="A1" s="50" t="s">
        <v>116</v>
      </c>
      <c r="B1" s="50"/>
      <c r="C1" s="50"/>
      <c r="D1" s="50" t="s">
        <v>117</v>
      </c>
      <c r="E1" s="50"/>
      <c r="F1" s="50"/>
    </row>
    <row r="2" spans="1:6" x14ac:dyDescent="0.45">
      <c r="A2" s="1" t="s">
        <v>118</v>
      </c>
      <c r="B2" s="1" t="s">
        <v>119</v>
      </c>
      <c r="C2" s="1" t="s">
        <v>120</v>
      </c>
      <c r="D2" s="1" t="s">
        <v>118</v>
      </c>
      <c r="E2" s="1" t="s">
        <v>119</v>
      </c>
      <c r="F2" s="1" t="s">
        <v>120</v>
      </c>
    </row>
    <row r="3" spans="1:6" x14ac:dyDescent="0.45">
      <c r="A3" s="1" t="s">
        <v>121</v>
      </c>
      <c r="B3" s="1" t="s">
        <v>122</v>
      </c>
      <c r="C3" s="1" t="s">
        <v>123</v>
      </c>
      <c r="D3" s="1" t="s">
        <v>121</v>
      </c>
      <c r="E3" s="1" t="s">
        <v>127</v>
      </c>
      <c r="F3" s="1" t="s">
        <v>123</v>
      </c>
    </row>
    <row r="4" spans="1:6" x14ac:dyDescent="0.45">
      <c r="A4" s="1" t="s">
        <v>124</v>
      </c>
      <c r="B4" s="1" t="s">
        <v>125</v>
      </c>
      <c r="C4" s="1" t="s">
        <v>126</v>
      </c>
      <c r="D4" s="1" t="s">
        <v>124</v>
      </c>
      <c r="E4" s="1" t="s">
        <v>125</v>
      </c>
      <c r="F4" s="1" t="s">
        <v>126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C63-3626-4AA4-9276-22378E759997}">
  <dimension ref="A2:E23"/>
  <sheetViews>
    <sheetView topLeftCell="A3" workbookViewId="0">
      <selection activeCell="B23" sqref="B23:E23"/>
    </sheetView>
  </sheetViews>
  <sheetFormatPr defaultRowHeight="14.25" x14ac:dyDescent="0.45"/>
  <cols>
    <col min="1" max="1" width="35.86328125" customWidth="1"/>
    <col min="2" max="2" width="22.6640625" customWidth="1"/>
    <col min="3" max="3" width="22" customWidth="1"/>
    <col min="4" max="5" width="20.59765625" bestFit="1" customWidth="1"/>
  </cols>
  <sheetData>
    <row r="2" spans="1:5" x14ac:dyDescent="0.45">
      <c r="A2" t="s">
        <v>61</v>
      </c>
    </row>
    <row r="3" spans="1:5" x14ac:dyDescent="0.45">
      <c r="A3" s="24"/>
      <c r="B3" s="24" t="s">
        <v>128</v>
      </c>
      <c r="C3" s="31" t="s">
        <v>129</v>
      </c>
    </row>
    <row r="4" spans="1:5" x14ac:dyDescent="0.45">
      <c r="A4" s="24">
        <v>1</v>
      </c>
      <c r="B4" s="35">
        <v>69.830156339036947</v>
      </c>
      <c r="C4" s="35">
        <v>60.666118627359545</v>
      </c>
    </row>
    <row r="5" spans="1:5" x14ac:dyDescent="0.45">
      <c r="A5" s="24">
        <v>2</v>
      </c>
      <c r="B5" s="35">
        <v>79.110093413520602</v>
      </c>
      <c r="C5" s="35">
        <v>62.890924434474307</v>
      </c>
    </row>
    <row r="6" spans="1:5" x14ac:dyDescent="0.45">
      <c r="A6" s="24">
        <v>3</v>
      </c>
      <c r="B6" s="35">
        <v>85.011874025544913</v>
      </c>
      <c r="C6" s="35">
        <v>65.379429181184591</v>
      </c>
    </row>
    <row r="7" spans="1:5" x14ac:dyDescent="0.45">
      <c r="A7" s="24">
        <v>4</v>
      </c>
      <c r="B7" s="35">
        <v>88.075451801042689</v>
      </c>
      <c r="C7" s="35">
        <v>64.120391542110923</v>
      </c>
    </row>
    <row r="9" spans="1:5" ht="18" x14ac:dyDescent="0.55000000000000004">
      <c r="A9" s="43" t="s">
        <v>181</v>
      </c>
    </row>
    <row r="10" spans="1:5" x14ac:dyDescent="0.45">
      <c r="A10" s="44" t="s">
        <v>182</v>
      </c>
      <c r="B10" s="44" t="s">
        <v>183</v>
      </c>
      <c r="C10" s="44" t="s">
        <v>184</v>
      </c>
      <c r="D10" s="45">
        <v>3</v>
      </c>
      <c r="E10" s="45">
        <v>4</v>
      </c>
    </row>
    <row r="11" spans="1:5" x14ac:dyDescent="0.45">
      <c r="A11" s="46" t="s">
        <v>161</v>
      </c>
      <c r="B11" s="45">
        <v>2423565944566</v>
      </c>
      <c r="C11" s="45">
        <v>5120126646983</v>
      </c>
      <c r="D11" s="45">
        <v>7785348253996</v>
      </c>
      <c r="E11" s="45">
        <v>10518384308310</v>
      </c>
    </row>
    <row r="12" spans="1:5" ht="39" x14ac:dyDescent="0.45">
      <c r="A12" s="46" t="s">
        <v>185</v>
      </c>
      <c r="B12" s="45">
        <v>3272688580</v>
      </c>
      <c r="C12" s="45">
        <v>7373360156</v>
      </c>
      <c r="D12" s="45">
        <v>11472829861</v>
      </c>
      <c r="E12" s="45">
        <v>15998619929</v>
      </c>
    </row>
    <row r="13" spans="1:5" x14ac:dyDescent="0.45">
      <c r="A13" s="46" t="s">
        <v>186</v>
      </c>
      <c r="B13" s="45">
        <v>136442550552</v>
      </c>
      <c r="C13" s="45">
        <v>316176191015</v>
      </c>
      <c r="D13" s="45">
        <v>504398592215</v>
      </c>
      <c r="E13" s="45">
        <v>717307291258</v>
      </c>
    </row>
    <row r="14" spans="1:5" ht="39" x14ac:dyDescent="0.45">
      <c r="A14" s="46" t="s">
        <v>176</v>
      </c>
      <c r="B14" s="45">
        <v>301187815</v>
      </c>
      <c r="C14" s="45">
        <v>694750352</v>
      </c>
      <c r="D14" s="45">
        <v>1092635683</v>
      </c>
      <c r="E14" s="45">
        <v>1535787989</v>
      </c>
    </row>
    <row r="15" spans="1:5" ht="26.25" x14ac:dyDescent="0.45">
      <c r="A15" s="46" t="s">
        <v>172</v>
      </c>
      <c r="B15" s="45">
        <v>14839069772</v>
      </c>
      <c r="C15" s="45">
        <v>34951223415</v>
      </c>
      <c r="D15" s="45">
        <v>55681143827</v>
      </c>
      <c r="E15" s="45">
        <v>79905400669</v>
      </c>
    </row>
    <row r="16" spans="1:5" x14ac:dyDescent="0.45">
      <c r="A16" s="46" t="s">
        <v>167</v>
      </c>
      <c r="B16" s="45">
        <v>4771209062</v>
      </c>
      <c r="C16" s="45">
        <v>10587240489</v>
      </c>
      <c r="D16" s="45">
        <v>16421151982</v>
      </c>
      <c r="E16" s="45">
        <v>22771433880</v>
      </c>
    </row>
    <row r="17" spans="1:5" x14ac:dyDescent="0.45">
      <c r="A17" s="46" t="s">
        <v>178</v>
      </c>
      <c r="B17" s="45">
        <v>173573632176</v>
      </c>
      <c r="C17" s="45">
        <v>395381370725</v>
      </c>
      <c r="D17" s="45">
        <v>620045421244</v>
      </c>
      <c r="E17" s="45">
        <v>866474334758</v>
      </c>
    </row>
    <row r="18" spans="1:5" x14ac:dyDescent="0.45">
      <c r="A18" s="46" t="s">
        <v>164</v>
      </c>
      <c r="B18" s="45">
        <v>353172142256</v>
      </c>
      <c r="C18" s="45">
        <v>762193589077</v>
      </c>
      <c r="D18" s="45">
        <v>1180582434110</v>
      </c>
      <c r="E18" s="45">
        <v>1624592815929</v>
      </c>
    </row>
    <row r="19" spans="1:5" x14ac:dyDescent="0.45">
      <c r="A19" s="46" t="s">
        <v>187</v>
      </c>
      <c r="B19" s="45">
        <v>3172250336279</v>
      </c>
      <c r="C19" s="45">
        <v>6941790113970</v>
      </c>
      <c r="D19" s="45">
        <v>10473393409422</v>
      </c>
      <c r="E19" s="45">
        <v>14072332833144</v>
      </c>
    </row>
    <row r="20" spans="1:5" x14ac:dyDescent="0.45">
      <c r="A20" s="46" t="s">
        <v>188</v>
      </c>
      <c r="B20" s="45">
        <v>2144593827471</v>
      </c>
      <c r="C20" s="45">
        <v>4465956602307</v>
      </c>
      <c r="D20" s="45">
        <v>6672159691850</v>
      </c>
      <c r="E20" s="45">
        <v>8891305685372</v>
      </c>
    </row>
    <row r="21" spans="1:5" x14ac:dyDescent="0.45">
      <c r="A21" s="46" t="s">
        <v>160</v>
      </c>
      <c r="B21" s="45">
        <v>1764548945516</v>
      </c>
      <c r="C21" s="45">
        <v>3535049280551</v>
      </c>
      <c r="D21" s="45">
        <v>5311870398261</v>
      </c>
      <c r="E21" s="45">
        <v>7094835674123</v>
      </c>
    </row>
    <row r="22" spans="1:5" x14ac:dyDescent="0.45">
      <c r="A22" s="46" t="s">
        <v>177</v>
      </c>
      <c r="B22" s="45">
        <v>59230439311</v>
      </c>
      <c r="C22" s="45">
        <v>131218948482</v>
      </c>
      <c r="D22" s="45">
        <v>220120864778</v>
      </c>
      <c r="E22" s="45">
        <v>375686887619</v>
      </c>
    </row>
    <row r="23" spans="1:5" x14ac:dyDescent="0.45">
      <c r="A23" s="46" t="s">
        <v>189</v>
      </c>
      <c r="B23">
        <f>B18/B11</f>
        <v>0.14572417270009308</v>
      </c>
      <c r="C23">
        <f t="shared" ref="C23:E23" si="0">C18/C11</f>
        <v>0.14886225314878049</v>
      </c>
      <c r="D23">
        <f t="shared" si="0"/>
        <v>0.15164157024113087</v>
      </c>
      <c r="E23">
        <f t="shared" si="0"/>
        <v>0.15445269618504984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23</vt:i4>
      </vt:variant>
    </vt:vector>
  </HeadingPairs>
  <TitlesOfParts>
    <vt:vector size="34" baseType="lpstr">
      <vt:lpstr>app_code_size</vt:lpstr>
      <vt:lpstr>benchmarks</vt:lpstr>
      <vt:lpstr>sup_page_potentialex</vt:lpstr>
      <vt:lpstr>code_access_pattern</vt:lpstr>
      <vt:lpstr>code_access_pattern_calcula</vt:lpstr>
      <vt:lpstr>ld-vs-lld</vt:lpstr>
      <vt:lpstr>superpg-analysis</vt:lpstr>
      <vt:lpstr>padding</vt:lpstr>
      <vt:lpstr>sharing-pgtable</vt:lpstr>
      <vt:lpstr>combined-tech</vt:lpstr>
      <vt:lpstr>hwpmc-equations</vt:lpstr>
      <vt:lpstr>fig-postgresql-combined-use (2)</vt:lpstr>
      <vt:lpstr>fig-sup_potential_exe_cycles</vt:lpstr>
      <vt:lpstr>fig-sup_potential_itlb</vt:lpstr>
      <vt:lpstr>fig-sup_potential_dtlb</vt:lpstr>
      <vt:lpstr>fig-mot-itlb-overhead</vt:lpstr>
      <vt:lpstr>fig-mot-itlb-overhead (2)</vt:lpstr>
      <vt:lpstr>fig-mot-itlb-overhead-cores-psq</vt:lpstr>
      <vt:lpstr>fig-mot-itlb-overhead-cores-cla</vt:lpstr>
      <vt:lpstr>fig-itlb-stall-pg-walk</vt:lpstr>
      <vt:lpstr>fig-superpg-exec-aggressive</vt:lpstr>
      <vt:lpstr>fig-superpg-exec-aggressive-tps</vt:lpstr>
      <vt:lpstr>fig-superpg-pgwalk-aggressive</vt:lpstr>
      <vt:lpstr>fig-code-access-pattern</vt:lpstr>
      <vt:lpstr>fig-code-access-pattern-cdf</vt:lpstr>
      <vt:lpstr>fig-ld-lld</vt:lpstr>
      <vt:lpstr>fig-clang-aggressive-promotion</vt:lpstr>
      <vt:lpstr>fig-clang-aggressive-promot (2)</vt:lpstr>
      <vt:lpstr>fig-mysql-aggressive-promotion</vt:lpstr>
      <vt:lpstr>fig-postgresql-inst-pgwalk-sptp</vt:lpstr>
      <vt:lpstr>fig-postgresql-combined-user</vt:lpstr>
      <vt:lpstr>fig-postgresql-combined-os (2)</vt:lpstr>
      <vt:lpstr>fig-postgresql-combined-os</vt:lpstr>
      <vt:lpstr>fig-postgresql-combined-tps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2019-07-15T04:39:03Z</dcterms:modified>
</cp:coreProperties>
</file>