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filterPrivacy="1" defaultThemeVersion="164011"/>
  <bookViews>
    <workbookView xWindow="0" yWindow="0" windowWidth="9390" windowHeight="9465" firstSheet="1" activeTab="2"/>
  </bookViews>
  <sheets>
    <sheet name="lmbench_overhead_distribution" sheetId="3" r:id="rId1"/>
    <sheet name="fs_create_overhead_distribution" sheetId="4" r:id="rId2"/>
    <sheet name="fs_del_overhead_distribution" sheetId="5" r:id="rId3"/>
    <sheet name="lmbench" sheetId="1" r:id="rId4"/>
    <sheet name="postmark" sheetId="6" r:id="rId5"/>
    <sheet name="libc" sheetId="7" r:id="rId6"/>
    <sheet name="sshd_bandwidth" sheetId="10" r:id="rId7"/>
    <sheet name="sshd_overhead_distribution" sheetId="11" r:id="rId8"/>
    <sheet name="sshd" sheetId="8" r:id="rId9"/>
    <sheet name="SVA-OS APIs" sheetId="12" r:id="rId10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6" i="8" l="1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38" i="8"/>
  <c r="H132" i="1" l="1"/>
  <c r="H133" i="1"/>
  <c r="G16" i="1"/>
  <c r="G17" i="1"/>
  <c r="G18" i="1"/>
  <c r="G19" i="1"/>
  <c r="G20" i="1"/>
  <c r="G21" i="1"/>
  <c r="G22" i="1"/>
  <c r="G15" i="1"/>
  <c r="B15" i="7"/>
  <c r="M70" i="8"/>
  <c r="M69" i="8"/>
  <c r="J50" i="8"/>
  <c r="J51" i="8"/>
  <c r="J52" i="8"/>
  <c r="M56" i="8" s="1"/>
  <c r="J53" i="8"/>
  <c r="J54" i="8"/>
  <c r="J55" i="8"/>
  <c r="J56" i="8"/>
  <c r="I50" i="8"/>
  <c r="I51" i="8"/>
  <c r="I52" i="8"/>
  <c r="I53" i="8"/>
  <c r="I54" i="8"/>
  <c r="I55" i="8"/>
  <c r="I56" i="8"/>
  <c r="C50" i="8"/>
  <c r="C51" i="8"/>
  <c r="C52" i="8"/>
  <c r="C53" i="8"/>
  <c r="C54" i="8"/>
  <c r="C55" i="8"/>
  <c r="C56" i="8"/>
  <c r="B50" i="8"/>
  <c r="B51" i="8"/>
  <c r="D51" i="8" s="1"/>
  <c r="B52" i="8"/>
  <c r="D52" i="8" s="1"/>
  <c r="B53" i="8"/>
  <c r="B54" i="8"/>
  <c r="B55" i="8"/>
  <c r="D55" i="8" s="1"/>
  <c r="B56" i="8"/>
  <c r="D56" i="8" s="1"/>
  <c r="A50" i="8"/>
  <c r="A51" i="8"/>
  <c r="A52" i="8"/>
  <c r="A53" i="8"/>
  <c r="A54" i="8"/>
  <c r="A55" i="8"/>
  <c r="A56" i="8"/>
  <c r="A49" i="8"/>
  <c r="L26" i="8"/>
  <c r="L27" i="8"/>
  <c r="L28" i="8"/>
  <c r="L29" i="8"/>
  <c r="L30" i="8"/>
  <c r="L31" i="8"/>
  <c r="L32" i="8"/>
  <c r="D54" i="8" l="1"/>
  <c r="D50" i="8"/>
  <c r="L56" i="8"/>
  <c r="D53" i="8"/>
  <c r="I70" i="8"/>
  <c r="I69" i="8"/>
  <c r="I33" i="7"/>
  <c r="H33" i="7"/>
  <c r="J28" i="7"/>
  <c r="I28" i="7"/>
  <c r="H28" i="7"/>
  <c r="F137" i="1"/>
  <c r="L132" i="1"/>
  <c r="L133" i="1"/>
  <c r="B94" i="8"/>
  <c r="L70" i="8" s="1"/>
  <c r="B62" i="8"/>
  <c r="K69" i="8" s="1"/>
  <c r="B21" i="7"/>
  <c r="B124" i="1"/>
  <c r="J132" i="1" s="1"/>
  <c r="B181" i="1"/>
  <c r="B152" i="1"/>
  <c r="B94" i="1"/>
  <c r="L69" i="8" l="1"/>
  <c r="J70" i="8"/>
  <c r="J69" i="8"/>
  <c r="K70" i="8"/>
  <c r="I133" i="1"/>
  <c r="I132" i="1"/>
  <c r="J133" i="1"/>
  <c r="C39" i="8"/>
  <c r="C40" i="8"/>
  <c r="C41" i="8"/>
  <c r="C42" i="8"/>
  <c r="C43" i="8"/>
  <c r="C44" i="8"/>
  <c r="C45" i="8"/>
  <c r="C46" i="8"/>
  <c r="C47" i="8"/>
  <c r="C48" i="8"/>
  <c r="C49" i="8"/>
  <c r="C38" i="8"/>
  <c r="B39" i="8"/>
  <c r="B40" i="8"/>
  <c r="B41" i="8"/>
  <c r="B42" i="8"/>
  <c r="B43" i="8"/>
  <c r="B44" i="8"/>
  <c r="B45" i="8"/>
  <c r="B46" i="8"/>
  <c r="B47" i="8"/>
  <c r="B48" i="8"/>
  <c r="B49" i="8"/>
  <c r="B38" i="8"/>
  <c r="D19" i="7"/>
  <c r="B19" i="7"/>
  <c r="J48" i="8"/>
  <c r="I48" i="8" l="1"/>
  <c r="K39" i="8"/>
  <c r="K40" i="8"/>
  <c r="K41" i="8"/>
  <c r="K42" i="8"/>
  <c r="K43" i="8"/>
  <c r="K44" i="8"/>
  <c r="K45" i="8"/>
  <c r="K46" i="8"/>
  <c r="K47" i="8"/>
  <c r="J39" i="8"/>
  <c r="J40" i="8"/>
  <c r="J41" i="8"/>
  <c r="J42" i="8"/>
  <c r="J43" i="8"/>
  <c r="J44" i="8"/>
  <c r="J45" i="8"/>
  <c r="J46" i="8"/>
  <c r="J47" i="8"/>
  <c r="J49" i="8"/>
  <c r="J38" i="8"/>
  <c r="I39" i="8"/>
  <c r="I40" i="8"/>
  <c r="I41" i="8"/>
  <c r="I42" i="8"/>
  <c r="I43" i="8"/>
  <c r="I44" i="8"/>
  <c r="I45" i="8"/>
  <c r="I46" i="8"/>
  <c r="I47" i="8"/>
  <c r="I49" i="8"/>
  <c r="I38" i="8"/>
  <c r="L51" i="8" s="1"/>
  <c r="D39" i="8"/>
  <c r="D40" i="8"/>
  <c r="D41" i="8"/>
  <c r="D42" i="8"/>
  <c r="D43" i="8"/>
  <c r="D44" i="8"/>
  <c r="D45" i="8"/>
  <c r="D46" i="8"/>
  <c r="D47" i="8"/>
  <c r="D48" i="8"/>
  <c r="D49" i="8"/>
  <c r="D38" i="8"/>
  <c r="D57" i="8" s="1"/>
  <c r="N51" i="8" l="1"/>
  <c r="M51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4" i="8"/>
  <c r="A39" i="8"/>
  <c r="A40" i="8"/>
  <c r="A41" i="8"/>
  <c r="A42" i="8"/>
  <c r="A43" i="8"/>
  <c r="A44" i="8"/>
  <c r="A45" i="8"/>
  <c r="A46" i="8"/>
  <c r="A47" i="8"/>
  <c r="A48" i="8"/>
  <c r="A38" i="8"/>
  <c r="E19" i="7"/>
  <c r="C19" i="7"/>
  <c r="A19" i="7"/>
  <c r="B14" i="7"/>
  <c r="B13" i="7"/>
  <c r="B12" i="7"/>
  <c r="G19" i="7" s="1"/>
  <c r="B11" i="7"/>
  <c r="B14" i="6"/>
  <c r="B13" i="6"/>
  <c r="B12" i="6"/>
  <c r="B11" i="6"/>
  <c r="F18" i="6" s="1"/>
  <c r="F19" i="7" l="1"/>
  <c r="H19" i="7"/>
  <c r="H18" i="6"/>
  <c r="G18" i="6"/>
  <c r="F87" i="1"/>
  <c r="F88" i="1"/>
  <c r="F89" i="1"/>
  <c r="F86" i="1"/>
  <c r="E87" i="1"/>
  <c r="E88" i="1"/>
  <c r="E89" i="1"/>
  <c r="E86" i="1"/>
  <c r="D87" i="1"/>
  <c r="D88" i="1"/>
  <c r="D89" i="1"/>
  <c r="D86" i="1"/>
  <c r="C87" i="1"/>
  <c r="I87" i="1" s="1"/>
  <c r="C88" i="1"/>
  <c r="I88" i="1" s="1"/>
  <c r="C89" i="1"/>
  <c r="I89" i="1" s="1"/>
  <c r="C86" i="1"/>
  <c r="I86" i="1" s="1"/>
  <c r="F80" i="1"/>
  <c r="F81" i="1"/>
  <c r="F82" i="1"/>
  <c r="F79" i="1"/>
  <c r="E80" i="1"/>
  <c r="E81" i="1"/>
  <c r="E82" i="1"/>
  <c r="E79" i="1"/>
  <c r="D80" i="1"/>
  <c r="D81" i="1"/>
  <c r="D82" i="1"/>
  <c r="D79" i="1"/>
  <c r="C80" i="1"/>
  <c r="I80" i="1" s="1"/>
  <c r="C81" i="1"/>
  <c r="I81" i="1" s="1"/>
  <c r="C82" i="1"/>
  <c r="I82" i="1" s="1"/>
  <c r="C79" i="1"/>
  <c r="I79" i="1" s="1"/>
  <c r="F72" i="1"/>
  <c r="F73" i="1"/>
  <c r="F74" i="1"/>
  <c r="F71" i="1"/>
  <c r="F75" i="1" s="1"/>
  <c r="F65" i="1"/>
  <c r="F66" i="1"/>
  <c r="F67" i="1"/>
  <c r="F64" i="1"/>
  <c r="F68" i="1" s="1"/>
  <c r="F16" i="1"/>
  <c r="E28" i="1" s="1"/>
  <c r="F17" i="1"/>
  <c r="E29" i="1" s="1"/>
  <c r="F18" i="1"/>
  <c r="E30" i="1" s="1"/>
  <c r="F19" i="1"/>
  <c r="E31" i="1" s="1"/>
  <c r="F20" i="1"/>
  <c r="F21" i="1"/>
  <c r="E33" i="1" s="1"/>
  <c r="F22" i="1"/>
  <c r="E34" i="1" s="1"/>
  <c r="F15" i="1"/>
  <c r="E27" i="1" s="1"/>
  <c r="E16" i="1"/>
  <c r="E17" i="1"/>
  <c r="E18" i="1"/>
  <c r="E19" i="1"/>
  <c r="E20" i="1"/>
  <c r="E21" i="1"/>
  <c r="E22" i="1"/>
  <c r="E15" i="1"/>
  <c r="D16" i="1"/>
  <c r="D17" i="1"/>
  <c r="D18" i="1"/>
  <c r="D19" i="1"/>
  <c r="D20" i="1"/>
  <c r="D21" i="1"/>
  <c r="D22" i="1"/>
  <c r="D15" i="1"/>
  <c r="C16" i="1"/>
  <c r="B28" i="1" s="1"/>
  <c r="G28" i="1" s="1"/>
  <c r="C17" i="1"/>
  <c r="B29" i="1" s="1"/>
  <c r="C18" i="1"/>
  <c r="B30" i="1" s="1"/>
  <c r="C19" i="1"/>
  <c r="B31" i="1" s="1"/>
  <c r="C20" i="1"/>
  <c r="C21" i="1"/>
  <c r="B33" i="1" s="1"/>
  <c r="C22" i="1"/>
  <c r="B34" i="1" s="1"/>
  <c r="G34" i="1" s="1"/>
  <c r="C15" i="1"/>
  <c r="B27" i="1" s="1"/>
  <c r="G27" i="1" s="1"/>
  <c r="J79" i="1" l="1"/>
  <c r="J86" i="1"/>
  <c r="J82" i="1"/>
  <c r="K82" i="1"/>
  <c r="J89" i="1"/>
  <c r="K89" i="1"/>
  <c r="J81" i="1"/>
  <c r="K81" i="1"/>
  <c r="J88" i="1"/>
  <c r="K88" i="1"/>
  <c r="K79" i="1"/>
  <c r="K86" i="1"/>
  <c r="J80" i="1"/>
  <c r="K80" i="1"/>
  <c r="J87" i="1"/>
  <c r="K87" i="1"/>
  <c r="D34" i="1"/>
  <c r="I34" i="1" s="1"/>
  <c r="C33" i="1"/>
  <c r="H33" i="1" s="1"/>
  <c r="D33" i="1"/>
  <c r="I33" i="1" s="1"/>
  <c r="C27" i="1"/>
  <c r="H27" i="1" s="1"/>
  <c r="C34" i="1"/>
  <c r="H34" i="1" s="1"/>
  <c r="C30" i="1"/>
  <c r="H30" i="1" s="1"/>
  <c r="C29" i="1"/>
  <c r="D29" i="1"/>
  <c r="C31" i="1"/>
  <c r="H31" i="1" s="1"/>
  <c r="D27" i="1"/>
  <c r="I27" i="1" s="1"/>
  <c r="D31" i="1"/>
  <c r="I31" i="1" s="1"/>
  <c r="G33" i="1"/>
  <c r="D30" i="1"/>
  <c r="I30" i="1" s="1"/>
  <c r="C28" i="1"/>
  <c r="H28" i="1" s="1"/>
  <c r="D28" i="1"/>
  <c r="I28" i="1" s="1"/>
  <c r="G31" i="1"/>
  <c r="G30" i="1"/>
  <c r="J90" i="1" l="1"/>
  <c r="J83" i="1"/>
</calcChain>
</file>

<file path=xl/sharedStrings.xml><?xml version="1.0" encoding="utf-8"?>
<sst xmlns="http://schemas.openxmlformats.org/spreadsheetml/2006/main" count="522" uniqueCount="135">
  <si>
    <t>null syscall</t>
  </si>
  <si>
    <t>open/close</t>
  </si>
  <si>
    <t>mmap</t>
  </si>
  <si>
    <t>page fault</t>
  </si>
  <si>
    <t>fork + exit</t>
  </si>
  <si>
    <t>fork + exec</t>
  </si>
  <si>
    <t>basline</t>
  </si>
  <si>
    <t>SVA-OS</t>
  </si>
  <si>
    <t>SVA-OS + SFI</t>
  </si>
  <si>
    <t>SVA-OS + CFI</t>
  </si>
  <si>
    <t>SVA-OS + SFI + CFI</t>
  </si>
  <si>
    <t>avg</t>
  </si>
  <si>
    <t>std</t>
  </si>
  <si>
    <t>signal handler install</t>
  </si>
  <si>
    <t>signal handler delivery</t>
  </si>
  <si>
    <t>baseline</t>
  </si>
  <si>
    <t>Raw data (10 rounds, results in microseconds)</t>
  </si>
  <si>
    <t>overhead (x times)</t>
  </si>
  <si>
    <t>SFI</t>
  </si>
  <si>
    <t>CFI</t>
  </si>
  <si>
    <t>Virtual Ghost</t>
  </si>
  <si>
    <t>Test</t>
  </si>
  <si>
    <t>Native</t>
  </si>
  <si>
    <t>Overhead (X)</t>
  </si>
  <si>
    <t>-</t>
  </si>
  <si>
    <t>0k</t>
  </si>
  <si>
    <t>1k</t>
  </si>
  <si>
    <t>4k</t>
  </si>
  <si>
    <t>10k</t>
  </si>
  <si>
    <t>file created</t>
  </si>
  <si>
    <t>file deleted</t>
  </si>
  <si>
    <t>File Size</t>
  </si>
  <si>
    <t>Overhead (x)</t>
  </si>
  <si>
    <t>Files Created Per Second</t>
  </si>
  <si>
    <t>Files Deleted Per Second</t>
  </si>
  <si>
    <t>create</t>
  </si>
  <si>
    <t>delete</t>
  </si>
  <si>
    <t>svaKernel_no_instr</t>
  </si>
  <si>
    <t>svaKernel_sfi</t>
  </si>
  <si>
    <t>svaKernel_cfi</t>
  </si>
  <si>
    <t>svaKernel</t>
  </si>
  <si>
    <t>average</t>
  </si>
  <si>
    <t>20 rounds, in second</t>
  </si>
  <si>
    <t>Native (s)</t>
  </si>
  <si>
    <t xml:space="preserve">Virtual </t>
  </si>
  <si>
    <t>Ghost (s)</t>
  </si>
  <si>
    <t>overhead (x)</t>
  </si>
  <si>
    <t>overhead</t>
  </si>
  <si>
    <t>2.99x</t>
  </si>
  <si>
    <t>size</t>
  </si>
  <si>
    <t>size (Bytes)</t>
  </si>
  <si>
    <t>20 rounds</t>
  </si>
  <si>
    <t>Baseline</t>
  </si>
  <si>
    <t>Reduction (%)</t>
  </si>
  <si>
    <t>Std. Dev.</t>
  </si>
  <si>
    <t>Std. Dev</t>
  </si>
  <si>
    <t>SVA-API latency (cycles)</t>
  </si>
  <si>
    <t>nullSyscall</t>
  </si>
  <si>
    <t>sva_invokestrncpy_2</t>
  </si>
  <si>
    <t>sva_update_l1_mapping</t>
  </si>
  <si>
    <t>sva_translate_1</t>
  </si>
  <si>
    <t>sva_update_l4_mapping</t>
  </si>
  <si>
    <t>SVAsyscall</t>
  </si>
  <si>
    <t>sva_reinit_icontext_3</t>
  </si>
  <si>
    <t>sva_icontext_setretval</t>
  </si>
  <si>
    <t>sva_declare_l2_page</t>
  </si>
  <si>
    <t>sva_update_l2_mapping</t>
  </si>
  <si>
    <t>sva_declare_l4_page</t>
  </si>
  <si>
    <t>sva_trapframe</t>
  </si>
  <si>
    <t>page_entry_store</t>
  </si>
  <si>
    <t>sva_syscall_trapframe</t>
  </si>
  <si>
    <t>sva_invoke</t>
  </si>
  <si>
    <t>sva_init_stack</t>
  </si>
  <si>
    <t>sva_remove_page_2</t>
  </si>
  <si>
    <t>sva_swap_integer_2</t>
  </si>
  <si>
    <t>sva_release_stack_1</t>
  </si>
  <si>
    <t>sva_release_stack_2</t>
  </si>
  <si>
    <t>sva_remove_mapping</t>
  </si>
  <si>
    <t>trap</t>
  </si>
  <si>
    <t>sva_declare_l1_page</t>
  </si>
  <si>
    <t>sva_update_l3_mapping</t>
  </si>
  <si>
    <t>sva_declare_l3_page</t>
  </si>
  <si>
    <t>sva_mm_load_pgtable</t>
  </si>
  <si>
    <t>per-round # of invocation (avg)</t>
  </si>
  <si>
    <t>per-round # of invocation (std dev)</t>
  </si>
  <si>
    <t>per-round aggregate latency (avg)</t>
  </si>
  <si>
    <t>forkSyscall</t>
  </si>
  <si>
    <t>execSyscall</t>
  </si>
  <si>
    <t>installSig</t>
  </si>
  <si>
    <t>SVA-OS API overhead</t>
  </si>
  <si>
    <t>sva_icontext_restart</t>
  </si>
  <si>
    <t>sva_save_icontext_3</t>
  </si>
  <si>
    <t>sva_load_icontext_3</t>
  </si>
  <si>
    <t>sva_ialloca</t>
  </si>
  <si>
    <t>sva_ipush_function5_3</t>
  </si>
  <si>
    <t>sva-os overhead</t>
  </si>
  <si>
    <t>1KB</t>
  </si>
  <si>
    <t>per-round aggerate latency (std dev)</t>
  </si>
  <si>
    <t>1MB</t>
  </si>
  <si>
    <t xml:space="preserve">SVA-OS </t>
  </si>
  <si>
    <t>sva.update</t>
  </si>
  <si>
    <t>.l1.mapping</t>
  </si>
  <si>
    <t>sva.remove</t>
  </si>
  <si>
    <t>.mapping</t>
  </si>
  <si>
    <t xml:space="preserve">page table </t>
  </si>
  <si>
    <t>entry update</t>
  </si>
  <si>
    <t>sva.invoke</t>
  </si>
  <si>
    <t>Trap</t>
  </si>
  <si>
    <t>handler</t>
  </si>
  <si>
    <t>Description</t>
  </si>
  <si>
    <t>Name</t>
  </si>
  <si>
    <r>
      <t>sva.update.l1.mapping(void *</t>
    </r>
    <r>
      <rPr>
        <i/>
        <sz val="11"/>
        <color theme="1"/>
        <rFont val="Calibri"/>
        <family val="2"/>
        <scheme val="minor"/>
      </rPr>
      <t>pteptr</t>
    </r>
    <r>
      <rPr>
        <sz val="11"/>
        <color theme="1"/>
        <rFont val="Calibri"/>
        <family val="2"/>
        <scheme val="minor"/>
      </rPr>
      <t xml:space="preserve">, unsigned </t>
    </r>
    <r>
      <rPr>
        <i/>
        <sz val="11"/>
        <color theme="1"/>
        <rFont val="Calibri"/>
        <family val="2"/>
        <scheme val="minor"/>
      </rPr>
      <t>pte</t>
    </r>
    <r>
      <rPr>
        <sz val="11"/>
        <color theme="1"/>
        <rFont val="Calibri"/>
        <family val="2"/>
        <scheme val="minor"/>
      </rPr>
      <t>)</t>
    </r>
  </si>
  <si>
    <r>
      <t xml:space="preserve">sva.remove.mapping(void * </t>
    </r>
    <r>
      <rPr>
        <i/>
        <sz val="11"/>
        <color theme="1"/>
        <rFont val="Calibri"/>
        <family val="2"/>
        <scheme val="minor"/>
      </rPr>
      <t>pteptr</t>
    </r>
    <r>
      <rPr>
        <sz val="11"/>
        <color theme="1"/>
        <rFont val="Calibri"/>
        <family val="2"/>
        <scheme val="minor"/>
      </rPr>
      <t>)</t>
    </r>
  </si>
  <si>
    <r>
      <t xml:space="preserve">Populate a L1 page table entry </t>
    </r>
    <r>
      <rPr>
        <i/>
        <sz val="11"/>
        <color theme="1"/>
        <rFont val="Calibri"/>
        <family val="2"/>
        <scheme val="minor"/>
      </rPr>
      <t>pteptr</t>
    </r>
    <r>
      <rPr>
        <sz val="11"/>
        <color theme="1"/>
        <rFont val="Calibri"/>
        <family val="2"/>
        <scheme val="minor"/>
      </rPr>
      <t xml:space="preserve"> with a virtual-to-physical mapping </t>
    </r>
    <r>
      <rPr>
        <i/>
        <sz val="11"/>
        <color theme="1"/>
        <rFont val="Calibri"/>
        <family val="2"/>
        <scheme val="minor"/>
      </rPr>
      <t>pte</t>
    </r>
  </si>
  <si>
    <r>
      <t xml:space="preserve">Set a page table entry </t>
    </r>
    <r>
      <rPr>
        <i/>
        <sz val="11"/>
        <color theme="1"/>
        <rFont val="Calibri"/>
        <family val="2"/>
        <scheme val="minor"/>
      </rPr>
      <t>ptetpr</t>
    </r>
    <r>
      <rPr>
        <sz val="11"/>
        <color theme="1"/>
        <rFont val="Calibri"/>
        <family val="2"/>
        <scheme val="minor"/>
      </rPr>
      <t xml:space="preserve"> to zero</t>
    </r>
  </si>
  <si>
    <t>sva.</t>
  </si>
  <si>
    <t>invoke</t>
  </si>
  <si>
    <t>SVA-OS no wp</t>
  </si>
  <si>
    <t>SVA-OS without WP</t>
  </si>
  <si>
    <t>bit overhead (x)</t>
  </si>
  <si>
    <t>svaKernel_no_instr_nowp</t>
  </si>
  <si>
    <t>avg (cycles)</t>
  </si>
  <si>
    <t>std. dev.</t>
  </si>
  <si>
    <t>SVA-OS no WP</t>
  </si>
  <si>
    <t>WP overhead (x)</t>
  </si>
  <si>
    <t>SVA-OS without</t>
  </si>
  <si>
    <t>.l1.mapping()</t>
  </si>
  <si>
    <t>.mapping()</t>
  </si>
  <si>
    <t>std dev baseline</t>
  </si>
  <si>
    <t>std dev svaKernel</t>
  </si>
  <si>
    <t>WP overhead(x)</t>
  </si>
  <si>
    <t>0K</t>
  </si>
  <si>
    <t>1K</t>
  </si>
  <si>
    <t>4K</t>
  </si>
  <si>
    <t>10K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</si>
</sst>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9" fontId="0" fillId="0" borderId="0" xfId="2" applyFont="1"/>
    <xf numFmtId="43" fontId="0" fillId="0" borderId="0" xfId="1" applyFont="1"/>
    <xf numFmtId="43" fontId="0" fillId="0" borderId="0" xfId="0" applyNumberFormat="1"/>
    <xf numFmtId="0" fontId="2" fillId="0" borderId="0" xfId="0" applyFont="1"/>
    <xf numFmtId="43" fontId="2" fillId="0" borderId="0" xfId="1" applyFont="1"/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43" fontId="0" fillId="0" borderId="1" xfId="1" applyFont="1" applyBorder="1"/>
    <xf numFmtId="0" fontId="2" fillId="0" borderId="1" xfId="0" applyFont="1" applyBorder="1"/>
    <xf numFmtId="0" fontId="0" fillId="0" borderId="0" xfId="0" applyBorder="1"/>
    <xf numFmtId="43" fontId="0" fillId="0" borderId="0" xfId="1" applyFont="1" applyBorder="1"/>
    <xf numFmtId="9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9" fontId="3" fillId="0" borderId="0" xfId="2" applyFont="1"/>
    <xf numFmtId="0" fontId="5" fillId="0" borderId="0" xfId="0" applyFont="1"/>
    <xf numFmtId="0" fontId="6" fillId="0" borderId="0" xfId="0" applyFont="1"/>
    <xf numFmtId="43" fontId="0" fillId="0" borderId="0" xfId="1" applyFont="1" applyAlignment="1">
      <alignment wrapText="1"/>
    </xf>
    <xf numFmtId="43" fontId="0" fillId="0" borderId="2" xfId="1" applyFont="1" applyBorder="1" applyAlignment="1">
      <alignment wrapText="1"/>
    </xf>
    <xf numFmtId="43" fontId="0" fillId="0" borderId="3" xfId="1" applyFont="1" applyBorder="1" applyAlignment="1">
      <alignment wrapText="1"/>
    </xf>
    <xf numFmtId="43" fontId="5" fillId="0" borderId="0" xfId="1" applyFont="1"/>
    <xf numFmtId="0" fontId="5" fillId="0" borderId="0" xfId="0" applyFont="1" applyAlignment="1">
      <alignment wrapText="1"/>
    </xf>
    <xf numFmtId="43" fontId="3" fillId="0" borderId="0" xfId="1" applyFont="1"/>
    <xf numFmtId="0" fontId="0" fillId="0" borderId="0" xfId="0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12" Type="http://schemas.openxmlformats.org/officeDocument/2006/relationships/styles" Target="styles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theme" Target="theme/theme1.xml"/><Relationship Id="rId5" Type="http://schemas.openxmlformats.org/officeDocument/2006/relationships/worksheet" Target="worksheets/sheet2.xml"/><Relationship Id="rId10" Type="http://schemas.openxmlformats.org/officeDocument/2006/relationships/worksheet" Target="worksheets/sheet5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2342519312089"/>
          <c:y val="3.4768377076401652E-2"/>
          <c:w val="0.88151882642756041"/>
          <c:h val="0.44209717263019865"/>
        </c:manualLayout>
      </c:layout>
      <c:barChart>
        <c:barDir val="col"/>
        <c:grouping val="percentStacked"/>
        <c:varyColors val="0"/>
        <c:ser>
          <c:idx val="0"/>
          <c:order val="0"/>
          <c:tx>
            <c:strRef>
              <c:f>lmbench!$B$26</c:f>
              <c:strCache>
                <c:ptCount val="1"/>
                <c:pt idx="0">
                  <c:v>SVA-OS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lmbench!$A$27:$A$34</c:f>
              <c:strCache>
                <c:ptCount val="8"/>
                <c:pt idx="0">
                  <c:v>null syscall</c:v>
                </c:pt>
                <c:pt idx="1">
                  <c:v>open/close</c:v>
                </c:pt>
                <c:pt idx="2">
                  <c:v>mmap</c:v>
                </c:pt>
                <c:pt idx="3">
                  <c:v>page fault</c:v>
                </c:pt>
                <c:pt idx="4">
                  <c:v>signal handler install</c:v>
                </c:pt>
                <c:pt idx="5">
                  <c:v>signal handler delivery</c:v>
                </c:pt>
                <c:pt idx="6">
                  <c:v>fork + exit</c:v>
                </c:pt>
                <c:pt idx="7">
                  <c:v>fork + exec</c:v>
                </c:pt>
              </c:strCache>
            </c:strRef>
          </c:cat>
          <c:val>
            <c:numRef>
              <c:f>lmbench!$B$27:$B$34</c:f>
              <c:numCache>
                <c:formatCode>_(* #,##0.00_);_(* \(#,##0.00\);_(* "-"??_);_(@_)</c:formatCode>
                <c:ptCount val="8"/>
                <c:pt idx="0">
                  <c:v>1.1320351758793969</c:v>
                </c:pt>
                <c:pt idx="1">
                  <c:v>0.12015627703898946</c:v>
                </c:pt>
                <c:pt idx="2">
                  <c:v>0</c:v>
                </c:pt>
                <c:pt idx="3">
                  <c:v>2.5357380810042907E-2</c:v>
                </c:pt>
                <c:pt idx="4">
                  <c:v>0.71651693158258456</c:v>
                </c:pt>
                <c:pt idx="5">
                  <c:v>0</c:v>
                </c:pt>
                <c:pt idx="6">
                  <c:v>2.374698881071136</c:v>
                </c:pt>
                <c:pt idx="7">
                  <c:v>2.1839575334005685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1-432E-9D7A-3ABE74D0A990}"/>
            </c:ext>
          </c:extLst>
        </c:ser>
        <c:ser>
          <c:idx val="1"/>
          <c:order val="1"/>
          <c:tx>
            <c:strRef>
              <c:f>lmbench!$C$26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lmbench!$A$27:$A$34</c:f>
              <c:strCache>
                <c:ptCount val="8"/>
                <c:pt idx="0">
                  <c:v>null syscall</c:v>
                </c:pt>
                <c:pt idx="1">
                  <c:v>open/close</c:v>
                </c:pt>
                <c:pt idx="2">
                  <c:v>mmap</c:v>
                </c:pt>
                <c:pt idx="3">
                  <c:v>page fault</c:v>
                </c:pt>
                <c:pt idx="4">
                  <c:v>signal handler install</c:v>
                </c:pt>
                <c:pt idx="5">
                  <c:v>signal handler delivery</c:v>
                </c:pt>
                <c:pt idx="6">
                  <c:v>fork + exit</c:v>
                </c:pt>
                <c:pt idx="7">
                  <c:v>fork + exec</c:v>
                </c:pt>
              </c:strCache>
            </c:strRef>
          </c:cat>
          <c:val>
            <c:numRef>
              <c:f>lmbench!$C$27:$C$34</c:f>
              <c:numCache>
                <c:formatCode>_(* #,##0.00_);_(* \(#,##0.00\);_(* "-"??_);_(@_)</c:formatCode>
                <c:ptCount val="8"/>
                <c:pt idx="0">
                  <c:v>0.6698492462311556</c:v>
                </c:pt>
                <c:pt idx="1">
                  <c:v>1.0975533458461457</c:v>
                </c:pt>
                <c:pt idx="2">
                  <c:v>0</c:v>
                </c:pt>
                <c:pt idx="3">
                  <c:v>6.4600959492333576E-2</c:v>
                </c:pt>
                <c:pt idx="4">
                  <c:v>0.60152038700760202</c:v>
                </c:pt>
                <c:pt idx="5">
                  <c:v>0</c:v>
                </c:pt>
                <c:pt idx="6">
                  <c:v>0.51013241408462839</c:v>
                </c:pt>
                <c:pt idx="7">
                  <c:v>0.51153479547702041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C1-432E-9D7A-3ABE74D0A990}"/>
            </c:ext>
          </c:extLst>
        </c:ser>
        <c:ser>
          <c:idx val="2"/>
          <c:order val="2"/>
          <c:tx>
            <c:strRef>
              <c:f>lmbench!$D$26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lmbench!$A$27:$A$34</c:f>
              <c:strCache>
                <c:ptCount val="8"/>
                <c:pt idx="0">
                  <c:v>null syscall</c:v>
                </c:pt>
                <c:pt idx="1">
                  <c:v>open/close</c:v>
                </c:pt>
                <c:pt idx="2">
                  <c:v>mmap</c:v>
                </c:pt>
                <c:pt idx="3">
                  <c:v>page fault</c:v>
                </c:pt>
                <c:pt idx="4">
                  <c:v>signal handler install</c:v>
                </c:pt>
                <c:pt idx="5">
                  <c:v>signal handler delivery</c:v>
                </c:pt>
                <c:pt idx="6">
                  <c:v>fork + exit</c:v>
                </c:pt>
                <c:pt idx="7">
                  <c:v>fork + exec</c:v>
                </c:pt>
              </c:strCache>
            </c:strRef>
          </c:cat>
          <c:val>
            <c:numRef>
              <c:f>lmbench!$D$27:$D$34</c:f>
              <c:numCache>
                <c:formatCode>_(* #,##0.00_);_(* \(#,##0.00\);_(* "-"??_);_(@_)</c:formatCode>
                <c:ptCount val="8"/>
                <c:pt idx="0">
                  <c:v>0.2498743718592964</c:v>
                </c:pt>
                <c:pt idx="1">
                  <c:v>0.24747414240645327</c:v>
                </c:pt>
                <c:pt idx="2">
                  <c:v>0</c:v>
                </c:pt>
                <c:pt idx="3">
                  <c:v>2.5875160011989529E-2</c:v>
                </c:pt>
                <c:pt idx="4">
                  <c:v>0.19785763648928811</c:v>
                </c:pt>
                <c:pt idx="5">
                  <c:v>0</c:v>
                </c:pt>
                <c:pt idx="6">
                  <c:v>0.12180167697331079</c:v>
                </c:pt>
                <c:pt idx="7">
                  <c:v>0.13570146710632081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C1-432E-9D7A-3ABE74D0A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0"/>
        <c:overlap val="100"/>
        <c:axId val="675715768"/>
        <c:axId val="675717080"/>
      </c:barChart>
      <c:catAx>
        <c:axId val="675715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17080"/>
        <c:crosses val="autoZero"/>
        <c:auto val="1"/>
        <c:lblAlgn val="ctr"/>
        <c:lblOffset val="0"/>
        <c:noMultiLvlLbl val="0"/>
      </c:catAx>
      <c:valAx>
        <c:axId val="675717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71576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440841030674302"/>
          <c:y val="0.74304652345662281"/>
          <c:w val="0.30792633195305674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 baseline="0"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137589594368737E-2"/>
          <c:y val="4.8912146825375993E-2"/>
          <c:w val="0.88151882642756041"/>
          <c:h val="0.39385864471502691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lmbench!$I$78</c:f>
              <c:strCache>
                <c:ptCount val="1"/>
                <c:pt idx="0">
                  <c:v>SVA-OS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lmbench!$H$79:$H$82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lmbench!$I$79:$I$82</c:f>
              <c:numCache>
                <c:formatCode>0%</c:formatCode>
                <c:ptCount val="4"/>
                <c:pt idx="0">
                  <c:v>2.078843947299024E-2</c:v>
                </c:pt>
                <c:pt idx="1">
                  <c:v>1.3538615762876714E-2</c:v>
                </c:pt>
                <c:pt idx="2">
                  <c:v>1.3393313158365736E-2</c:v>
                </c:pt>
                <c:pt idx="3">
                  <c:v>3.7541931011615619E-2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4-442D-B415-E2ADF80D0C5A}"/>
            </c:ext>
          </c:extLst>
        </c:ser>
        <c:ser>
          <c:idx val="1"/>
          <c:order val="1"/>
          <c:tx>
            <c:strRef>
              <c:f>lmbench!$J$78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lmbench!$H$79:$H$82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lmbench!$J$79:$J$82</c:f>
              <c:numCache>
                <c:formatCode>0%</c:formatCode>
                <c:ptCount val="4"/>
                <c:pt idx="0">
                  <c:v>0.81687089898332355</c:v>
                </c:pt>
                <c:pt idx="1">
                  <c:v>0.90379809182749293</c:v>
                </c:pt>
                <c:pt idx="2">
                  <c:v>0.87376165872384226</c:v>
                </c:pt>
                <c:pt idx="3">
                  <c:v>0.87505885414075113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44-442D-B415-E2ADF80D0C5A}"/>
            </c:ext>
          </c:extLst>
        </c:ser>
        <c:ser>
          <c:idx val="2"/>
          <c:order val="2"/>
          <c:tx>
            <c:strRef>
              <c:f>lmbench!$K$78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lmbench!$H$79:$H$82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lmbench!$K$79:$K$82</c:f>
              <c:numCache>
                <c:formatCode>0%</c:formatCode>
                <c:ptCount val="4"/>
                <c:pt idx="0">
                  <c:v>0.16100430114880276</c:v>
                </c:pt>
                <c:pt idx="1">
                  <c:v>3.9362573165046988E-2</c:v>
                </c:pt>
                <c:pt idx="2">
                  <c:v>3.8947342337428317E-2</c:v>
                </c:pt>
                <c:pt idx="3">
                  <c:v>7.7090397750267756E-2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44-442D-B415-E2ADF80D0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46332320"/>
        <c:axId val="681335296"/>
      </c:barChart>
      <c:catAx>
        <c:axId val="84633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335296"/>
        <c:crosses val="autoZero"/>
        <c:auto val="1"/>
        <c:lblAlgn val="ctr"/>
        <c:lblOffset val="0"/>
        <c:noMultiLvlLbl val="0"/>
      </c:catAx>
      <c:valAx>
        <c:axId val="68133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33232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256237006477179"/>
          <c:y val="1.508880903253907E-3"/>
          <c:w val="0.33871581135264794"/>
          <c:h val="6.5842191485641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3604739981673342E-2"/>
          <c:y val="5.4973762432079278E-2"/>
          <c:w val="0.88151882642756041"/>
          <c:h val="0.39992026032173017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lmbench!$I$85</c:f>
              <c:strCache>
                <c:ptCount val="1"/>
                <c:pt idx="0">
                  <c:v>SVA-OS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lmbench!$H$86:$H$89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lmbench!$I$86:$I$89</c:f>
              <c:numCache>
                <c:formatCode>0%</c:formatCode>
                <c:ptCount val="4"/>
                <c:pt idx="0">
                  <c:v>1.7610132191302932E-2</c:v>
                </c:pt>
                <c:pt idx="1">
                  <c:v>3.6195524563206509E-2</c:v>
                </c:pt>
                <c:pt idx="2">
                  <c:v>3.3465709117557585E-2</c:v>
                </c:pt>
                <c:pt idx="3">
                  <c:v>7.4465093432512799E-2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70-4E5B-A156-563AC5B37AA1}"/>
            </c:ext>
          </c:extLst>
        </c:ser>
        <c:ser>
          <c:idx val="1"/>
          <c:order val="1"/>
          <c:tx>
            <c:strRef>
              <c:f>lmbench!$J$85</c:f>
              <c:strCache>
                <c:ptCount val="1"/>
                <c:pt idx="0">
                  <c:v>SFI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lmbench!$H$86:$H$89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lmbench!$J$86:$J$89</c:f>
              <c:numCache>
                <c:formatCode>0%</c:formatCode>
                <c:ptCount val="4"/>
                <c:pt idx="0">
                  <c:v>0.74591296595525458</c:v>
                </c:pt>
                <c:pt idx="1">
                  <c:v>0.74512198867783874</c:v>
                </c:pt>
                <c:pt idx="2">
                  <c:v>0.74627808572870535</c:v>
                </c:pt>
                <c:pt idx="3">
                  <c:v>0.71209263324816141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70-4E5B-A156-563AC5B37AA1}"/>
            </c:ext>
          </c:extLst>
        </c:ser>
        <c:ser>
          <c:idx val="2"/>
          <c:order val="2"/>
          <c:tx>
            <c:strRef>
              <c:f>lmbench!$K$85</c:f>
              <c:strCache>
                <c:ptCount val="1"/>
                <c:pt idx="0">
                  <c:v>CFI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lmbench!$H$86:$H$89</c:f>
              <c:strCache>
                <c:ptCount val="4"/>
                <c:pt idx="0">
                  <c:v>0K</c:v>
                </c:pt>
                <c:pt idx="1">
                  <c:v>1K</c:v>
                </c:pt>
                <c:pt idx="2">
                  <c:v>4K</c:v>
                </c:pt>
                <c:pt idx="3">
                  <c:v>10K</c:v>
                </c:pt>
              </c:strCache>
            </c:strRef>
          </c:cat>
          <c:val>
            <c:numRef>
              <c:f>lmbench!$K$86:$K$89</c:f>
              <c:numCache>
                <c:formatCode>0%</c:formatCode>
                <c:ptCount val="4"/>
                <c:pt idx="0">
                  <c:v>0.17112158723252463</c:v>
                </c:pt>
                <c:pt idx="1">
                  <c:v>0.1631790298886707</c:v>
                </c:pt>
                <c:pt idx="2">
                  <c:v>0.16437079497736171</c:v>
                </c:pt>
                <c:pt idx="3">
                  <c:v>0.14972504073516307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70-4E5B-A156-563AC5B37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2285688"/>
        <c:axId val="862286016"/>
      </c:barChart>
      <c:catAx>
        <c:axId val="8622856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86016"/>
        <c:crosses val="autoZero"/>
        <c:auto val="1"/>
        <c:lblAlgn val="ctr"/>
        <c:lblOffset val="0"/>
        <c:noMultiLvlLbl val="0"/>
      </c:catAx>
      <c:valAx>
        <c:axId val="862286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28568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843097161399021"/>
          <c:y val="5.5499579743894358E-3"/>
          <c:w val="0.33871581135264794"/>
          <c:h val="6.58421914856415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 baseline="0"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39323789231256"/>
          <c:y val="5.5569900848833002E-2"/>
          <c:w val="0.81561142741487169"/>
          <c:h val="0.74720183254890304"/>
        </c:manualLayout>
      </c:layout>
      <c:lineChart>
        <c:grouping val="standard"/>
        <c:varyColors val="0"/>
        <c:ser>
          <c:idx val="0"/>
          <c:order val="0"/>
          <c:tx>
            <c:v>Native</c:v>
          </c:tx>
          <c:spPr>
            <a:ln w="28575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sshd!$A$38:$A$56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sshd!$B$38:$B$56</c:f>
              <c:numCache>
                <c:formatCode>_(* #,##0.00_);_(* \(#,##0.00\);_(* "-"??_);_(@_)</c:formatCode>
                <c:ptCount val="19"/>
                <c:pt idx="0">
                  <c:v>0.58863763332366947</c:v>
                </c:pt>
                <c:pt idx="1">
                  <c:v>0.79740014076232912</c:v>
                </c:pt>
                <c:pt idx="2">
                  <c:v>1.1956239223480225</c:v>
                </c:pt>
                <c:pt idx="3">
                  <c:v>1.8655406332015991</c:v>
                </c:pt>
                <c:pt idx="4">
                  <c:v>3.2436380624771117</c:v>
                </c:pt>
                <c:pt idx="5">
                  <c:v>5.6728455638885498</c:v>
                </c:pt>
                <c:pt idx="6">
                  <c:v>10.407376751899719</c:v>
                </c:pt>
                <c:pt idx="7">
                  <c:v>18.93761305332184</c:v>
                </c:pt>
                <c:pt idx="8">
                  <c:v>32.543579878807066</c:v>
                </c:pt>
                <c:pt idx="9">
                  <c:v>49.025496702194211</c:v>
                </c:pt>
                <c:pt idx="10">
                  <c:v>65.375234942436222</c:v>
                </c:pt>
                <c:pt idx="11">
                  <c:v>81.557429852485654</c:v>
                </c:pt>
                <c:pt idx="12">
                  <c:v>94.435353288650518</c:v>
                </c:pt>
                <c:pt idx="13">
                  <c:v>102.34675276756286</c:v>
                </c:pt>
                <c:pt idx="14">
                  <c:v>106.18257157325745</c:v>
                </c:pt>
                <c:pt idx="15">
                  <c:v>108.63977181434632</c:v>
                </c:pt>
                <c:pt idx="16">
                  <c:v>109.77321175575257</c:v>
                </c:pt>
                <c:pt idx="17">
                  <c:v>110.36134452342986</c:v>
                </c:pt>
                <c:pt idx="18">
                  <c:v>110.67782360076905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A7-4ADA-A87A-BE82E435C26A}"/>
            </c:ext>
          </c:extLst>
        </c:ser>
        <c:ser>
          <c:idx val="1"/>
          <c:order val="1"/>
          <c:tx>
            <c:v>Virtual Ghost</c:v>
          </c:tx>
          <c:spPr>
            <a:ln w="28575" cap="rnd">
              <a:solidFill>
                <a:schemeClr val="bg1">
                  <a:lumMod val="65000"/>
                </a:schemeClr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bg1">
                  <a:lumMod val="65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sshd!$A$38:$A$56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sshd!$C$38:$C$56</c:f>
              <c:numCache>
                <c:formatCode>_(* #,##0.00_);_(* \(#,##0.00\);_(* "-"??_);_(@_)</c:formatCode>
                <c:ptCount val="19"/>
                <c:pt idx="0">
                  <c:v>0.37001899719238279</c:v>
                </c:pt>
                <c:pt idx="1">
                  <c:v>0.50113295078277587</c:v>
                </c:pt>
                <c:pt idx="2">
                  <c:v>0.75014723777770997</c:v>
                </c:pt>
                <c:pt idx="3">
                  <c:v>1.1937817764282226</c:v>
                </c:pt>
                <c:pt idx="4">
                  <c:v>2.1291072511672975</c:v>
                </c:pt>
                <c:pt idx="5">
                  <c:v>3.8284743452072143</c:v>
                </c:pt>
                <c:pt idx="6">
                  <c:v>7.102182450294495</c:v>
                </c:pt>
                <c:pt idx="7">
                  <c:v>13.195026216506959</c:v>
                </c:pt>
                <c:pt idx="8">
                  <c:v>23.4872504901886</c:v>
                </c:pt>
                <c:pt idx="9">
                  <c:v>38.616676301956176</c:v>
                </c:pt>
                <c:pt idx="10">
                  <c:v>56.863922114372251</c:v>
                </c:pt>
                <c:pt idx="11">
                  <c:v>75.028880276679999</c:v>
                </c:pt>
                <c:pt idx="12">
                  <c:v>89.064174809455878</c:v>
                </c:pt>
                <c:pt idx="13">
                  <c:v>98.541631879806516</c:v>
                </c:pt>
                <c:pt idx="14">
                  <c:v>104.2818132019043</c:v>
                </c:pt>
                <c:pt idx="15">
                  <c:v>107.5856156206131</c:v>
                </c:pt>
                <c:pt idx="16">
                  <c:v>109.23402447223663</c:v>
                </c:pt>
                <c:pt idx="17">
                  <c:v>110.09767620563507</c:v>
                </c:pt>
                <c:pt idx="18">
                  <c:v>110.55767436027527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A7-4ADA-A87A-BE82E435C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4883688"/>
        <c:axId val="754884016"/>
      </c:lineChart>
      <c:catAx>
        <c:axId val="754883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84016"/>
        <c:crosses val="autoZero"/>
        <c:auto val="0"/>
        <c:lblAlgn val="ctr"/>
        <c:lblOffset val="0"/>
        <c:noMultiLvlLbl val="0"/>
      </c:catAx>
      <c:valAx>
        <c:axId val="75488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Bandwidth (MB/S)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883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3780458388611402"/>
          <c:y val="4.1290739108223388E-2"/>
          <c:w val="0.24049875719654593"/>
          <c:h val="0.164353786433531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 baseline="0"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percentStacked"/>
        <c:varyColors val="0"/>
        <c:ser>
          <c:idx val="0"/>
          <c:order val="0"/>
          <c:tx>
            <c:v>SVA-OS</c:v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sshd!$H$38:$H$56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sshd!$I$38:$I$56</c:f>
              <c:numCache>
                <c:formatCode>0%</c:formatCode>
                <c:ptCount val="19"/>
                <c:pt idx="0">
                  <c:v>0.89141349902528277</c:v>
                </c:pt>
                <c:pt idx="1">
                  <c:v>0.91119611938073553</c:v>
                </c:pt>
                <c:pt idx="2">
                  <c:v>0.87232145854256049</c:v>
                </c:pt>
                <c:pt idx="3">
                  <c:v>0.86461020046963599</c:v>
                </c:pt>
                <c:pt idx="4">
                  <c:v>0.87021240276962308</c:v>
                </c:pt>
                <c:pt idx="5">
                  <c:v>0.87638827310896428</c:v>
                </c:pt>
                <c:pt idx="6">
                  <c:v>0.85594764577506366</c:v>
                </c:pt>
                <c:pt idx="7">
                  <c:v>0.84980059918189677</c:v>
                </c:pt>
                <c:pt idx="8">
                  <c:v>0.85094458202820367</c:v>
                </c:pt>
                <c:pt idx="9">
                  <c:v>0.82096782450736727</c:v>
                </c:pt>
                <c:pt idx="10">
                  <c:v>0.81349670681728103</c:v>
                </c:pt>
                <c:pt idx="11">
                  <c:v>0.81489697868454369</c:v>
                </c:pt>
                <c:pt idx="12">
                  <c:v>0.8915061974665992</c:v>
                </c:pt>
                <c:pt idx="13">
                  <c:v>0.87596441606043318</c:v>
                </c:pt>
                <c:pt idx="14">
                  <c:v>0.48085930516691755</c:v>
                </c:pt>
                <c:pt idx="15">
                  <c:v>0.4325014585594667</c:v>
                </c:pt>
                <c:pt idx="16">
                  <c:v>0.48630879529991339</c:v>
                </c:pt>
                <c:pt idx="17">
                  <c:v>0.42670106913696637</c:v>
                </c:pt>
                <c:pt idx="18">
                  <c:v>0.53666783849359734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0-48CB-900A-C1B998067785}"/>
            </c:ext>
          </c:extLst>
        </c:ser>
        <c:ser>
          <c:idx val="1"/>
          <c:order val="1"/>
          <c:tx>
            <c:v>SFI</c:v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sshd!$H$38:$H$56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sshd!$J$38:$J$56</c:f>
              <c:numCache>
                <c:formatCode>0%</c:formatCode>
                <c:ptCount val="19"/>
                <c:pt idx="0">
                  <c:v>9.3219214218848281E-2</c:v>
                </c:pt>
                <c:pt idx="1">
                  <c:v>6.7192009596770866E-2</c:v>
                </c:pt>
                <c:pt idx="2">
                  <c:v>0.10822757662676447</c:v>
                </c:pt>
                <c:pt idx="3">
                  <c:v>9.7127577219396563E-2</c:v>
                </c:pt>
                <c:pt idx="4">
                  <c:v>0.10843063209292228</c:v>
                </c:pt>
                <c:pt idx="5">
                  <c:v>8.9893712802149445E-2</c:v>
                </c:pt>
                <c:pt idx="6">
                  <c:v>0.10313786080810226</c:v>
                </c:pt>
                <c:pt idx="7">
                  <c:v>0.12687958985619646</c:v>
                </c:pt>
                <c:pt idx="8">
                  <c:v>9.1805856268640518E-2</c:v>
                </c:pt>
                <c:pt idx="9">
                  <c:v>0.13716536180531166</c:v>
                </c:pt>
                <c:pt idx="10">
                  <c:v>0.15152285142653429</c:v>
                </c:pt>
                <c:pt idx="11">
                  <c:v>0.2037311601634241</c:v>
                </c:pt>
                <c:pt idx="12">
                  <c:v>0.1444843844610908</c:v>
                </c:pt>
                <c:pt idx="13">
                  <c:v>1.3103714183049484E-2</c:v>
                </c:pt>
                <c:pt idx="14">
                  <c:v>0.41696865551368567</c:v>
                </c:pt>
                <c:pt idx="15">
                  <c:v>0.58474355234028386</c:v>
                </c:pt>
                <c:pt idx="16">
                  <c:v>0.4743350009850254</c:v>
                </c:pt>
                <c:pt idx="17">
                  <c:v>0.4458952119109344</c:v>
                </c:pt>
                <c:pt idx="18">
                  <c:v>0.49652230123747348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00-48CB-900A-C1B998067785}"/>
            </c:ext>
          </c:extLst>
        </c:ser>
        <c:ser>
          <c:idx val="2"/>
          <c:order val="2"/>
          <c:tx>
            <c:v>CFI</c:v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sshd!$H$38:$H$56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  <c:pt idx="15">
                  <c:v>32768</c:v>
                </c:pt>
                <c:pt idx="16">
                  <c:v>65536</c:v>
                </c:pt>
                <c:pt idx="17">
                  <c:v>131072</c:v>
                </c:pt>
                <c:pt idx="18">
                  <c:v>262144</c:v>
                </c:pt>
              </c:numCache>
            </c:numRef>
          </c:cat>
          <c:val>
            <c:numRef>
              <c:f>sshd!$K$38:$K$56</c:f>
              <c:numCache>
                <c:formatCode>0%</c:formatCode>
                <c:ptCount val="19"/>
                <c:pt idx="0">
                  <c:v>0.02</c:v>
                </c:pt>
                <c:pt idx="1">
                  <c:v>2.057209638752559E-2</c:v>
                </c:pt>
                <c:pt idx="2">
                  <c:v>2.6264312928073363E-2</c:v>
                </c:pt>
                <c:pt idx="3">
                  <c:v>2.6901906921009602E-2</c:v>
                </c:pt>
                <c:pt idx="4">
                  <c:v>3.6936013071813795E-2</c:v>
                </c:pt>
                <c:pt idx="5">
                  <c:v>-2.4196605851478118E-3</c:v>
                </c:pt>
                <c:pt idx="6">
                  <c:v>1.6745222016207973E-2</c:v>
                </c:pt>
                <c:pt idx="7">
                  <c:v>3.103531725433635E-2</c:v>
                </c:pt>
                <c:pt idx="8">
                  <c:v>3.3351958598388201E-2</c:v>
                </c:pt>
                <c:pt idx="9">
                  <c:v>2.2523142430314724E-2</c:v>
                </c:pt>
                <c:pt idx="10">
                  <c:v>0.04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00-48CB-900A-C1B9980677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4983760"/>
        <c:axId val="744987040"/>
      </c:barChart>
      <c:catAx>
        <c:axId val="744983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(KB)</a:t>
                </a:r>
              </a:p>
            </c:rich>
          </c:tx>
          <c:layout>
            <c:manualLayout>
              <c:xMode val="edge"/>
              <c:yMode val="edge"/>
              <c:x val="0.45961235345247059"/>
              <c:y val="0.821300549061459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87040"/>
        <c:crosses val="autoZero"/>
        <c:auto val="0"/>
        <c:lblAlgn val="ctr"/>
        <c:lblOffset val="0"/>
        <c:noMultiLvlLbl val="0"/>
      </c:catAx>
      <c:valAx>
        <c:axId val="74498704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98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831408478234652"/>
          <c:y val="0.88852529801750169"/>
          <c:w val="0.30792633195305674"/>
          <c:h val="6.09612385933042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2200" baseline="0"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91" workbookViewId="0" zoomToFit="1"/>
  </sheetViews>
  <pageMargins left="0.7" right="0.7" top="0.75" bottom="0.75" header="0.3" footer="0.3"/>
  <pageSetup orientation="landscape" r:id="rId1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98" workbookViewId="0"/>
  </sheetViews>
  <pageMargins left="0.7" right="0.7" top="0.75" bottom="0.75" header="0.3" footer="0.3"/>
  <pageSetup orientation="landscape" r:id="rId1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91" workbookViewId="0" zoomToFit="1"/>
  </sheetViews>
  <pageMargins left="0.7" right="0.7" top="0.75" bottom="0.75" header="0.3" footer="0.3"/>
  <pageSetup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3CBE3D-C559-4B19-9872-813735A192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382B9-EB91-4FE3-BDFA-903904F8D5A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6C27D6-5872-45E8-A27D-28DF8BC9B5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F4F2B9-F8E9-46AA-86D6-F0E5A62B1D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56236" cy="628545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340347-EEF7-4843-BE4D-CFD87F3FBCB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8"/>
  <sheetViews>
    <sheetView topLeftCell="B76" workbookViewId="0">
      <selection activeCell="H95" sqref="H95"/>
    </sheetView>
  </sheetViews>
  <sheetFormatPr defaultRowHeight="14.25" x14ac:dyDescent="0.45"/>
  <cols>
    <col min="1" max="1" width="19.59765625" customWidth="1"/>
    <col min="2" max="2" width="16.9296875" bestFit="1" customWidth="1"/>
    <col min="3" max="3" width="14.86328125" customWidth="1"/>
    <col min="4" max="4" width="20.265625" customWidth="1"/>
    <col min="5" max="5" width="13.53125" customWidth="1"/>
    <col min="6" max="6" width="25.796875" customWidth="1"/>
    <col min="7" max="7" width="12.33203125" customWidth="1"/>
    <col min="8" max="8" width="21" customWidth="1"/>
    <col min="9" max="9" width="19.46484375" customWidth="1"/>
    <col min="10" max="10" width="10" bestFit="1" customWidth="1"/>
    <col min="11" max="11" width="13.46484375" bestFit="1" customWidth="1"/>
    <col min="12" max="12" width="12.33203125" bestFit="1" customWidth="1"/>
    <col min="13" max="13" width="9.19921875" bestFit="1" customWidth="1"/>
    <col min="14" max="14" width="14.46484375" bestFit="1" customWidth="1"/>
    <col min="15" max="15" width="12.33203125" bestFit="1" customWidth="1"/>
    <col min="16" max="16" width="9.19921875" bestFit="1" customWidth="1"/>
    <col min="17" max="17" width="15.9296875" bestFit="1" customWidth="1"/>
    <col min="18" max="18" width="13.3984375" bestFit="1" customWidth="1"/>
    <col min="19" max="19" width="9.19921875" bestFit="1" customWidth="1"/>
  </cols>
  <sheetData>
    <row r="1" spans="1:13" x14ac:dyDescent="0.45">
      <c r="A1" t="s">
        <v>16</v>
      </c>
    </row>
    <row r="2" spans="1:13" x14ac:dyDescent="0.45">
      <c r="B2" s="29" t="s">
        <v>6</v>
      </c>
      <c r="C2" s="29"/>
      <c r="D2" s="29" t="s">
        <v>7</v>
      </c>
      <c r="E2" s="29"/>
      <c r="F2" s="29" t="s">
        <v>8</v>
      </c>
      <c r="G2" s="29"/>
      <c r="H2" s="29" t="s">
        <v>9</v>
      </c>
      <c r="I2" s="29"/>
      <c r="J2" s="29" t="s">
        <v>10</v>
      </c>
      <c r="K2" s="29"/>
      <c r="L2" s="29" t="s">
        <v>123</v>
      </c>
      <c r="M2" s="29"/>
    </row>
    <row r="3" spans="1:13" x14ac:dyDescent="0.45">
      <c r="B3" t="s">
        <v>11</v>
      </c>
      <c r="C3" t="s">
        <v>12</v>
      </c>
      <c r="D3" t="s">
        <v>11</v>
      </c>
      <c r="E3" t="s">
        <v>12</v>
      </c>
      <c r="F3" t="s">
        <v>11</v>
      </c>
      <c r="G3" t="s">
        <v>12</v>
      </c>
      <c r="H3" t="s">
        <v>11</v>
      </c>
      <c r="I3" t="s">
        <v>12</v>
      </c>
      <c r="J3" t="s">
        <v>11</v>
      </c>
      <c r="K3" t="s">
        <v>12</v>
      </c>
      <c r="L3" t="s">
        <v>11</v>
      </c>
      <c r="M3" t="s">
        <v>12</v>
      </c>
    </row>
    <row r="4" spans="1:13" x14ac:dyDescent="0.45">
      <c r="A4" t="s">
        <v>0</v>
      </c>
      <c r="B4" s="2">
        <v>7.9600000000000004E-2</v>
      </c>
      <c r="C4" s="2">
        <v>0</v>
      </c>
      <c r="D4" s="2">
        <v>0.16971</v>
      </c>
      <c r="E4" s="2">
        <v>3.0000000000000001E-5</v>
      </c>
      <c r="F4" s="2">
        <v>0.22303000000000001</v>
      </c>
      <c r="G4" s="2">
        <v>4.5825756949600001E-5</v>
      </c>
      <c r="H4" s="2">
        <v>0.18959999999999999</v>
      </c>
      <c r="I4" s="2">
        <v>0</v>
      </c>
      <c r="J4" s="2">
        <v>0.24071000000000001</v>
      </c>
      <c r="K4" s="2">
        <v>3.0000000000000001E-5</v>
      </c>
      <c r="L4" s="2">
        <v>0.1704</v>
      </c>
      <c r="M4" s="2">
        <v>2.77555756156E-17</v>
      </c>
    </row>
    <row r="5" spans="1:13" x14ac:dyDescent="0.45">
      <c r="A5" t="s">
        <v>1</v>
      </c>
      <c r="B5" s="2">
        <v>1.5024599999999999</v>
      </c>
      <c r="C5" s="2">
        <v>2.5499803920799998E-3</v>
      </c>
      <c r="D5" s="2">
        <v>1.68299</v>
      </c>
      <c r="E5" s="2">
        <v>1.1605602095499999E-3</v>
      </c>
      <c r="F5" s="2">
        <v>3.33202</v>
      </c>
      <c r="G5" s="2">
        <v>3.26735366926E-3</v>
      </c>
      <c r="H5" s="2">
        <v>2.0548099999999998</v>
      </c>
      <c r="I5" s="2">
        <v>2.6315204730300002E-3</v>
      </c>
      <c r="J5" s="2">
        <v>3.6036999999999999</v>
      </c>
      <c r="K5" s="2">
        <v>1.9718012070200001E-3</v>
      </c>
      <c r="L5" s="2">
        <v>1.68727</v>
      </c>
      <c r="M5" s="2">
        <v>1.9795759646999998E-2</v>
      </c>
    </row>
    <row r="6" spans="1:13" x14ac:dyDescent="0.45">
      <c r="A6" t="s">
        <v>2</v>
      </c>
      <c r="B6" s="2">
        <v>1.048576</v>
      </c>
      <c r="C6" s="2">
        <v>2.22044604925E-16</v>
      </c>
      <c r="D6" s="2">
        <v>1.048576</v>
      </c>
      <c r="E6" s="2">
        <v>2.22044604925E-16</v>
      </c>
      <c r="F6" s="2">
        <v>1.048576</v>
      </c>
      <c r="G6" s="2">
        <v>2.22044604925E-16</v>
      </c>
      <c r="H6" s="2">
        <v>1.048576</v>
      </c>
      <c r="I6" s="2">
        <v>2.22044604925E-16</v>
      </c>
      <c r="J6" s="2">
        <v>1.048576</v>
      </c>
      <c r="K6" s="2">
        <v>2.22044604925E-16</v>
      </c>
      <c r="L6" s="2">
        <v>1.048576</v>
      </c>
      <c r="M6" s="2">
        <v>2.22044604925E-16</v>
      </c>
    </row>
    <row r="7" spans="1:13" x14ac:dyDescent="0.45">
      <c r="A7" t="s">
        <v>3</v>
      </c>
      <c r="B7" s="2">
        <v>18.115829999999999</v>
      </c>
      <c r="C7" s="2">
        <v>0.31232500076000003</v>
      </c>
      <c r="D7" s="2">
        <v>18.575199999999999</v>
      </c>
      <c r="E7" s="2">
        <v>0.59662569505499996</v>
      </c>
      <c r="F7" s="2">
        <v>19.7455</v>
      </c>
      <c r="G7" s="2">
        <v>0.51803034080999999</v>
      </c>
      <c r="H7" s="2">
        <v>19.043949999999999</v>
      </c>
      <c r="I7" s="2">
        <v>0.62153915282899996</v>
      </c>
      <c r="J7" s="2">
        <v>20.03557</v>
      </c>
      <c r="K7" s="2">
        <v>0.45564377324799998</v>
      </c>
      <c r="L7" s="2">
        <v>18.368179999999999</v>
      </c>
      <c r="M7" s="2">
        <v>0.42191015820900002</v>
      </c>
    </row>
    <row r="8" spans="1:13" x14ac:dyDescent="0.45">
      <c r="A8" t="s">
        <v>13</v>
      </c>
      <c r="B8" s="2">
        <v>0.1447</v>
      </c>
      <c r="C8" s="2">
        <v>2.77555756156E-17</v>
      </c>
      <c r="D8" s="2">
        <v>0.24837999999999999</v>
      </c>
      <c r="E8" s="2">
        <v>3.1240998703600001E-4</v>
      </c>
      <c r="F8" s="2">
        <v>0.33542</v>
      </c>
      <c r="G8" s="2">
        <v>2.7856776554400001E-4</v>
      </c>
      <c r="H8" s="2">
        <v>0.27700999999999998</v>
      </c>
      <c r="I8" s="2">
        <v>3.0000000000000001E-5</v>
      </c>
      <c r="J8" s="2">
        <v>0.35818</v>
      </c>
      <c r="K8" s="2">
        <v>4.0000000000000003E-5</v>
      </c>
      <c r="L8" s="2">
        <v>0.25163999999999997</v>
      </c>
      <c r="M8" s="2">
        <v>2.24499443206E-4</v>
      </c>
    </row>
    <row r="9" spans="1:13" x14ac:dyDescent="0.45">
      <c r="A9" t="s">
        <v>14</v>
      </c>
      <c r="B9" s="2">
        <v>1.1023700000000001</v>
      </c>
      <c r="C9" s="2">
        <v>1.25702028623E-3</v>
      </c>
      <c r="D9" s="2">
        <v>0.72789000000000004</v>
      </c>
      <c r="E9" s="2">
        <v>5.3851648071299997E-5</v>
      </c>
      <c r="F9" s="2">
        <v>1.00858</v>
      </c>
      <c r="G9" s="2">
        <v>9.0972523324399997E-4</v>
      </c>
      <c r="H9" s="2">
        <v>0.80423999999999995</v>
      </c>
      <c r="I9" s="2">
        <v>1.06037729134E-3</v>
      </c>
      <c r="J9" s="2">
        <v>1.08328</v>
      </c>
      <c r="K9" s="2">
        <v>2.8565713714199999E-4</v>
      </c>
      <c r="L9" s="2">
        <v>0.67215999999999998</v>
      </c>
      <c r="M9" s="2">
        <v>1.3836184445100001E-3</v>
      </c>
    </row>
    <row r="10" spans="1:13" x14ac:dyDescent="0.45">
      <c r="A10" t="s">
        <v>4</v>
      </c>
      <c r="B10" s="2">
        <v>51.761110000000002</v>
      </c>
      <c r="C10" s="2">
        <v>6.3846855051800003E-2</v>
      </c>
      <c r="D10" s="2">
        <v>174.67815999999999</v>
      </c>
      <c r="E10" s="2">
        <v>7.7738538705100002E-2</v>
      </c>
      <c r="F10" s="2">
        <v>201.08318</v>
      </c>
      <c r="G10" s="2">
        <v>7.8956441155900003E-2</v>
      </c>
      <c r="H10" s="2">
        <v>180.98275000000001</v>
      </c>
      <c r="I10" s="2">
        <v>6.0217310634099998E-2</v>
      </c>
      <c r="J10" s="2">
        <v>207.08508</v>
      </c>
      <c r="K10" s="2">
        <v>7.8622220777600005E-2</v>
      </c>
      <c r="L10" s="2">
        <v>88.530969999999996</v>
      </c>
      <c r="M10" s="2">
        <v>1.6974364200500001</v>
      </c>
    </row>
    <row r="11" spans="1:13" x14ac:dyDescent="0.45">
      <c r="A11" t="s">
        <v>5</v>
      </c>
      <c r="B11" s="2">
        <v>57.093339999999998</v>
      </c>
      <c r="C11" s="2">
        <v>7.0118588120400005E-2</v>
      </c>
      <c r="D11" s="2">
        <v>181.78277</v>
      </c>
      <c r="E11" s="2">
        <v>0.32677449120199997</v>
      </c>
      <c r="F11" s="2">
        <v>210.988</v>
      </c>
      <c r="G11" s="2">
        <v>0.121391927244</v>
      </c>
      <c r="H11" s="2">
        <v>189.53041999999999</v>
      </c>
      <c r="I11" s="2">
        <v>8.0650242405100006E-2</v>
      </c>
      <c r="J11" s="2">
        <v>218.07102</v>
      </c>
      <c r="K11" s="2">
        <v>6.4615072544999999E-2</v>
      </c>
      <c r="L11" s="2">
        <v>96.694730000000007</v>
      </c>
      <c r="M11" s="2">
        <v>5.27336145167E-2</v>
      </c>
    </row>
    <row r="13" spans="1:13" x14ac:dyDescent="0.45">
      <c r="A13" t="s">
        <v>17</v>
      </c>
    </row>
    <row r="14" spans="1:13" x14ac:dyDescent="0.45">
      <c r="B14" t="s">
        <v>15</v>
      </c>
      <c r="C14" t="s">
        <v>7</v>
      </c>
      <c r="D14" t="s">
        <v>8</v>
      </c>
      <c r="E14" t="s">
        <v>9</v>
      </c>
      <c r="F14" t="s">
        <v>10</v>
      </c>
      <c r="G14" t="s">
        <v>117</v>
      </c>
    </row>
    <row r="15" spans="1:13" x14ac:dyDescent="0.45">
      <c r="A15" t="s">
        <v>0</v>
      </c>
      <c r="B15" s="2">
        <v>1</v>
      </c>
      <c r="C15" s="2">
        <f>D4/B4</f>
        <v>2.1320351758793969</v>
      </c>
      <c r="D15" s="2">
        <f>F4/B4</f>
        <v>2.8018844221105526</v>
      </c>
      <c r="E15" s="2">
        <f>H4/B4</f>
        <v>2.3819095477386933</v>
      </c>
      <c r="F15" s="2">
        <f>J4/B4</f>
        <v>3.023994974874372</v>
      </c>
      <c r="G15" s="2">
        <f>L4/B4</f>
        <v>2.1407035175879394</v>
      </c>
    </row>
    <row r="16" spans="1:13" x14ac:dyDescent="0.45">
      <c r="A16" t="s">
        <v>1</v>
      </c>
      <c r="B16" s="2">
        <v>1</v>
      </c>
      <c r="C16" s="2">
        <f t="shared" ref="C16:C22" si="0">D5/B5</f>
        <v>1.1201562770389895</v>
      </c>
      <c r="D16" s="2">
        <f t="shared" ref="D16:D22" si="1">F5/B5</f>
        <v>2.2177096228851352</v>
      </c>
      <c r="E16" s="2">
        <f t="shared" ref="E16:E22" si="2">H5/B5</f>
        <v>1.3676304194454427</v>
      </c>
      <c r="F16" s="2">
        <f t="shared" ref="F16:F22" si="3">J5/B5</f>
        <v>2.398533072427885</v>
      </c>
      <c r="G16" s="2">
        <f t="shared" ref="G16:G22" si="4">L5/B5</f>
        <v>1.1230049385674161</v>
      </c>
    </row>
    <row r="17" spans="1:9" x14ac:dyDescent="0.45">
      <c r="A17" t="s">
        <v>2</v>
      </c>
      <c r="B17" s="2">
        <v>1</v>
      </c>
      <c r="C17" s="2">
        <f t="shared" si="0"/>
        <v>1</v>
      </c>
      <c r="D17" s="2">
        <f t="shared" si="1"/>
        <v>1</v>
      </c>
      <c r="E17" s="2">
        <f t="shared" si="2"/>
        <v>1</v>
      </c>
      <c r="F17" s="2">
        <f t="shared" si="3"/>
        <v>1</v>
      </c>
      <c r="G17" s="2">
        <f t="shared" si="4"/>
        <v>1</v>
      </c>
    </row>
    <row r="18" spans="1:9" x14ac:dyDescent="0.45">
      <c r="A18" t="s">
        <v>3</v>
      </c>
      <c r="B18" s="2">
        <v>1</v>
      </c>
      <c r="C18" s="2">
        <f t="shared" si="0"/>
        <v>1.0253573808100429</v>
      </c>
      <c r="D18" s="2">
        <f t="shared" si="1"/>
        <v>1.0899583403023765</v>
      </c>
      <c r="E18" s="2">
        <f t="shared" si="2"/>
        <v>1.0512325408220324</v>
      </c>
      <c r="F18" s="2">
        <f t="shared" si="3"/>
        <v>1.1059703033203558</v>
      </c>
      <c r="G18" s="2">
        <f t="shared" si="4"/>
        <v>1.0139298061419211</v>
      </c>
    </row>
    <row r="19" spans="1:9" x14ac:dyDescent="0.45">
      <c r="A19" t="s">
        <v>13</v>
      </c>
      <c r="B19" s="2">
        <v>1</v>
      </c>
      <c r="C19" s="2">
        <f t="shared" si="0"/>
        <v>1.7165169315825846</v>
      </c>
      <c r="D19" s="2">
        <f t="shared" si="1"/>
        <v>2.3180373185901866</v>
      </c>
      <c r="E19" s="2">
        <f t="shared" si="2"/>
        <v>1.9143745680718727</v>
      </c>
      <c r="F19" s="2">
        <f t="shared" si="3"/>
        <v>2.4753282653766413</v>
      </c>
      <c r="G19" s="2">
        <f t="shared" si="4"/>
        <v>1.7390463026952314</v>
      </c>
    </row>
    <row r="20" spans="1:9" x14ac:dyDescent="0.45">
      <c r="A20" s="4" t="s">
        <v>14</v>
      </c>
      <c r="B20" s="5">
        <v>1</v>
      </c>
      <c r="C20" s="5">
        <f t="shared" si="0"/>
        <v>0.66029554505293142</v>
      </c>
      <c r="D20" s="5">
        <f t="shared" si="1"/>
        <v>0.91491967306802613</v>
      </c>
      <c r="E20" s="5">
        <f t="shared" si="2"/>
        <v>0.72955541242958344</v>
      </c>
      <c r="F20" s="5">
        <f t="shared" si="3"/>
        <v>0.98268276531473098</v>
      </c>
      <c r="G20" s="2">
        <f t="shared" si="4"/>
        <v>0.60974083111840849</v>
      </c>
    </row>
    <row r="21" spans="1:9" x14ac:dyDescent="0.45">
      <c r="A21" t="s">
        <v>4</v>
      </c>
      <c r="B21" s="2">
        <v>1</v>
      </c>
      <c r="C21" s="2">
        <f t="shared" si="0"/>
        <v>3.374698881071136</v>
      </c>
      <c r="D21" s="2">
        <f t="shared" si="1"/>
        <v>3.8848312951557644</v>
      </c>
      <c r="E21" s="2">
        <f t="shared" si="2"/>
        <v>3.4965005580444468</v>
      </c>
      <c r="F21" s="2">
        <f t="shared" si="3"/>
        <v>4.0007851454499335</v>
      </c>
      <c r="G21" s="2">
        <f t="shared" si="4"/>
        <v>1.7103761878367754</v>
      </c>
    </row>
    <row r="22" spans="1:9" x14ac:dyDescent="0.45">
      <c r="A22" t="s">
        <v>5</v>
      </c>
      <c r="B22" s="2">
        <v>1</v>
      </c>
      <c r="C22" s="2">
        <f t="shared" si="0"/>
        <v>3.1839575334005685</v>
      </c>
      <c r="D22" s="2">
        <f t="shared" si="1"/>
        <v>3.6954923288775889</v>
      </c>
      <c r="E22" s="2">
        <f t="shared" si="2"/>
        <v>3.3196590005068893</v>
      </c>
      <c r="F22" s="2">
        <f t="shared" si="3"/>
        <v>3.8195526833777813</v>
      </c>
      <c r="G22" s="2">
        <f t="shared" si="4"/>
        <v>1.6936253860783064</v>
      </c>
    </row>
    <row r="25" spans="1:9" x14ac:dyDescent="0.45">
      <c r="A25" t="s">
        <v>17</v>
      </c>
    </row>
    <row r="26" spans="1:9" x14ac:dyDescent="0.45">
      <c r="B26" t="s">
        <v>7</v>
      </c>
      <c r="C26" t="s">
        <v>18</v>
      </c>
      <c r="D26" t="s">
        <v>19</v>
      </c>
      <c r="E26" t="s">
        <v>10</v>
      </c>
      <c r="G26" t="s">
        <v>7</v>
      </c>
      <c r="H26" t="s">
        <v>18</v>
      </c>
      <c r="I26" t="s">
        <v>19</v>
      </c>
    </row>
    <row r="27" spans="1:9" x14ac:dyDescent="0.45">
      <c r="A27" t="s">
        <v>0</v>
      </c>
      <c r="B27" s="3">
        <f>C15-B15</f>
        <v>1.1320351758793969</v>
      </c>
      <c r="C27" s="3">
        <f>D15-C15</f>
        <v>0.6698492462311556</v>
      </c>
      <c r="D27" s="3">
        <f>E15-C15</f>
        <v>0.2498743718592964</v>
      </c>
      <c r="E27" s="3">
        <f>F15-B15</f>
        <v>2.023994974874372</v>
      </c>
      <c r="G27" s="1">
        <f>B27/E27</f>
        <v>0.55930730556762454</v>
      </c>
      <c r="H27" s="1">
        <f>C27/E27</f>
        <v>0.33095400657935564</v>
      </c>
      <c r="I27" s="1">
        <f>D27/E27</f>
        <v>0.12345602383464709</v>
      </c>
    </row>
    <row r="28" spans="1:9" x14ac:dyDescent="0.45">
      <c r="A28" t="s">
        <v>1</v>
      </c>
      <c r="B28" s="3">
        <f t="shared" ref="B28:C34" si="5">C16-B16</f>
        <v>0.12015627703898946</v>
      </c>
      <c r="C28" s="3">
        <f t="shared" si="5"/>
        <v>1.0975533458461457</v>
      </c>
      <c r="D28" s="3">
        <f t="shared" ref="D28:D34" si="6">E16-C16</f>
        <v>0.24747414240645327</v>
      </c>
      <c r="E28" s="3">
        <f t="shared" ref="E28:E34" si="7">F16-B16</f>
        <v>1.398533072427885</v>
      </c>
      <c r="G28" s="1">
        <f t="shared" ref="G28:G34" si="8">B28/E28</f>
        <v>8.5915935352458589E-2</v>
      </c>
      <c r="H28" s="1">
        <f t="shared" ref="H28:H34" si="9">C28/E28</f>
        <v>0.78478898174411293</v>
      </c>
      <c r="I28" s="1">
        <f t="shared" ref="I28:I34" si="10">D28/E28</f>
        <v>0.17695265652662226</v>
      </c>
    </row>
    <row r="29" spans="1:9" x14ac:dyDescent="0.45">
      <c r="A29" t="s">
        <v>2</v>
      </c>
      <c r="B29" s="3">
        <f t="shared" si="5"/>
        <v>0</v>
      </c>
      <c r="C29" s="3">
        <f t="shared" si="5"/>
        <v>0</v>
      </c>
      <c r="D29" s="3">
        <f t="shared" si="6"/>
        <v>0</v>
      </c>
      <c r="E29" s="3">
        <f t="shared" si="7"/>
        <v>0</v>
      </c>
      <c r="G29" s="1" t="s">
        <v>24</v>
      </c>
      <c r="H29" s="1" t="s">
        <v>24</v>
      </c>
      <c r="I29" s="1" t="s">
        <v>24</v>
      </c>
    </row>
    <row r="30" spans="1:9" x14ac:dyDescent="0.45">
      <c r="A30" t="s">
        <v>3</v>
      </c>
      <c r="B30" s="3">
        <f t="shared" si="5"/>
        <v>2.5357380810042907E-2</v>
      </c>
      <c r="C30" s="3">
        <f t="shared" si="5"/>
        <v>6.4600959492333576E-2</v>
      </c>
      <c r="D30" s="3">
        <f t="shared" si="6"/>
        <v>2.5875160011989529E-2</v>
      </c>
      <c r="E30" s="3">
        <f t="shared" si="7"/>
        <v>0.10597030332035584</v>
      </c>
      <c r="G30" s="1">
        <f t="shared" si="8"/>
        <v>0.23928761186410613</v>
      </c>
      <c r="H30" s="1">
        <f t="shared" si="9"/>
        <v>0.60961380186900316</v>
      </c>
      <c r="I30" s="1">
        <f t="shared" si="10"/>
        <v>0.24417369018721274</v>
      </c>
    </row>
    <row r="31" spans="1:9" x14ac:dyDescent="0.45">
      <c r="A31" t="s">
        <v>13</v>
      </c>
      <c r="B31" s="3">
        <f t="shared" si="5"/>
        <v>0.71651693158258456</v>
      </c>
      <c r="C31" s="3">
        <f t="shared" si="5"/>
        <v>0.60152038700760202</v>
      </c>
      <c r="D31" s="3">
        <f t="shared" si="6"/>
        <v>0.19785763648928811</v>
      </c>
      <c r="E31" s="3">
        <f t="shared" si="7"/>
        <v>1.4753282653766413</v>
      </c>
      <c r="G31" s="1">
        <f t="shared" si="8"/>
        <v>0.48566610455311965</v>
      </c>
      <c r="H31" s="1">
        <f t="shared" si="9"/>
        <v>0.40771969271126107</v>
      </c>
      <c r="I31" s="1">
        <f t="shared" si="10"/>
        <v>0.13411092373992875</v>
      </c>
    </row>
    <row r="32" spans="1:9" x14ac:dyDescent="0.45">
      <c r="A32" t="s">
        <v>14</v>
      </c>
      <c r="B32" s="3">
        <v>0</v>
      </c>
      <c r="C32" s="3">
        <v>0</v>
      </c>
      <c r="D32" s="3">
        <v>0</v>
      </c>
      <c r="E32" s="3">
        <v>0</v>
      </c>
      <c r="G32" s="1" t="s">
        <v>24</v>
      </c>
      <c r="H32" s="1" t="s">
        <v>24</v>
      </c>
      <c r="I32" s="1" t="s">
        <v>24</v>
      </c>
    </row>
    <row r="33" spans="1:11" x14ac:dyDescent="0.45">
      <c r="A33" t="s">
        <v>4</v>
      </c>
      <c r="B33" s="3">
        <f t="shared" si="5"/>
        <v>2.374698881071136</v>
      </c>
      <c r="C33" s="3">
        <f t="shared" si="5"/>
        <v>0.51013241408462839</v>
      </c>
      <c r="D33" s="3">
        <f t="shared" si="6"/>
        <v>0.12180167697331079</v>
      </c>
      <c r="E33" s="3">
        <f t="shared" si="7"/>
        <v>3.0007851454499335</v>
      </c>
      <c r="G33" s="1">
        <f t="shared" si="8"/>
        <v>0.7913591830031127</v>
      </c>
      <c r="H33" s="1">
        <f t="shared" si="9"/>
        <v>0.16999964654521771</v>
      </c>
      <c r="I33" s="1">
        <f t="shared" si="10"/>
        <v>4.0589935989918405E-2</v>
      </c>
    </row>
    <row r="34" spans="1:11" x14ac:dyDescent="0.45">
      <c r="A34" t="s">
        <v>5</v>
      </c>
      <c r="B34" s="3">
        <f t="shared" si="5"/>
        <v>2.1839575334005685</v>
      </c>
      <c r="C34" s="3">
        <f t="shared" si="5"/>
        <v>0.51153479547702041</v>
      </c>
      <c r="D34" s="3">
        <f t="shared" si="6"/>
        <v>0.13570146710632081</v>
      </c>
      <c r="E34" s="3">
        <f t="shared" si="7"/>
        <v>2.8195526833777813</v>
      </c>
      <c r="G34" s="1">
        <f t="shared" si="8"/>
        <v>0.77457589151489825</v>
      </c>
      <c r="H34" s="1">
        <f t="shared" si="9"/>
        <v>0.18142409556405575</v>
      </c>
      <c r="I34" s="1">
        <f t="shared" si="10"/>
        <v>4.8128721944557709E-2</v>
      </c>
    </row>
    <row r="37" spans="1:11" x14ac:dyDescent="0.45">
      <c r="A37" s="7" t="s">
        <v>21</v>
      </c>
      <c r="B37" s="7" t="s">
        <v>22</v>
      </c>
      <c r="C37" s="7" t="s">
        <v>54</v>
      </c>
      <c r="D37" s="7" t="s">
        <v>20</v>
      </c>
      <c r="E37" s="7" t="s">
        <v>55</v>
      </c>
      <c r="F37" s="7" t="s">
        <v>23</v>
      </c>
    </row>
    <row r="38" spans="1:11" x14ac:dyDescent="0.45">
      <c r="A38" s="8" t="s">
        <v>0</v>
      </c>
      <c r="B38" s="9">
        <v>7.9600000000000004E-2</v>
      </c>
      <c r="C38" s="2">
        <v>0</v>
      </c>
      <c r="D38" s="9">
        <v>0.24071000000000001</v>
      </c>
      <c r="E38" s="2">
        <v>3.0000000000000001E-5</v>
      </c>
      <c r="F38" s="9">
        <v>3.0239949748743702</v>
      </c>
    </row>
    <row r="39" spans="1:11" x14ac:dyDescent="0.45">
      <c r="A39" s="8" t="s">
        <v>1</v>
      </c>
      <c r="B39" s="9">
        <v>1.5024599999999999</v>
      </c>
      <c r="C39" s="2">
        <v>2.5499803920799998E-3</v>
      </c>
      <c r="D39" s="9">
        <v>3.6036999999999999</v>
      </c>
      <c r="E39" s="2">
        <v>1.9718012070200001E-3</v>
      </c>
      <c r="F39" s="9">
        <v>2.398533072427885</v>
      </c>
    </row>
    <row r="40" spans="1:11" x14ac:dyDescent="0.45">
      <c r="A40" s="8" t="s">
        <v>2</v>
      </c>
      <c r="B40" s="9">
        <v>1.048576</v>
      </c>
      <c r="C40" s="2">
        <v>2.22044604925E-16</v>
      </c>
      <c r="D40" s="9">
        <v>1.048576</v>
      </c>
      <c r="E40" s="2">
        <v>2.22044604925E-16</v>
      </c>
      <c r="F40" s="9">
        <v>1</v>
      </c>
    </row>
    <row r="41" spans="1:11" x14ac:dyDescent="0.45">
      <c r="A41" s="8" t="s">
        <v>3</v>
      </c>
      <c r="B41" s="9">
        <v>18.115829999999999</v>
      </c>
      <c r="C41" s="2">
        <v>0.31232500076000003</v>
      </c>
      <c r="D41" s="9">
        <v>20.03557</v>
      </c>
      <c r="E41" s="2">
        <v>0.45564377324799998</v>
      </c>
      <c r="F41" s="9">
        <v>1.1059703033203558</v>
      </c>
    </row>
    <row r="42" spans="1:11" x14ac:dyDescent="0.45">
      <c r="A42" s="8" t="s">
        <v>13</v>
      </c>
      <c r="B42" s="9">
        <v>0.1447</v>
      </c>
      <c r="C42" s="2">
        <v>2.77555756156E-17</v>
      </c>
      <c r="D42" s="9">
        <v>0.35818</v>
      </c>
      <c r="E42" s="2">
        <v>4.0000000000000003E-5</v>
      </c>
      <c r="F42" s="9">
        <v>2.4753282653766413</v>
      </c>
    </row>
    <row r="43" spans="1:11" x14ac:dyDescent="0.45">
      <c r="A43" s="10" t="s">
        <v>14</v>
      </c>
      <c r="B43" s="9">
        <v>1.1023700000000001</v>
      </c>
      <c r="C43" s="2">
        <v>1.25702028623E-3</v>
      </c>
      <c r="D43" s="9">
        <v>1.1000000000000001</v>
      </c>
      <c r="E43" s="2">
        <v>2.8565713714199999E-4</v>
      </c>
      <c r="F43" s="9">
        <v>1</v>
      </c>
    </row>
    <row r="44" spans="1:11" x14ac:dyDescent="0.45">
      <c r="A44" s="8" t="s">
        <v>4</v>
      </c>
      <c r="B44" s="9">
        <v>51.761110000000002</v>
      </c>
      <c r="C44" s="2">
        <v>6.3846855051800003E-2</v>
      </c>
      <c r="D44" s="9">
        <v>207.08508</v>
      </c>
      <c r="E44" s="2">
        <v>7.8622220777600005E-2</v>
      </c>
      <c r="F44" s="9">
        <v>4.0007851454499335</v>
      </c>
    </row>
    <row r="45" spans="1:11" x14ac:dyDescent="0.45">
      <c r="A45" s="8" t="s">
        <v>5</v>
      </c>
      <c r="B45" s="9">
        <v>57.093339999999998</v>
      </c>
      <c r="C45" s="2">
        <v>7.0118588120400005E-2</v>
      </c>
      <c r="D45" s="9">
        <v>218.07102</v>
      </c>
      <c r="E45" s="2">
        <v>6.4615072544999999E-2</v>
      </c>
      <c r="F45" s="9">
        <v>3.8195526833777813</v>
      </c>
    </row>
    <row r="46" spans="1:11" x14ac:dyDescent="0.45">
      <c r="A46" s="11"/>
      <c r="B46" s="12"/>
      <c r="C46" s="12"/>
      <c r="D46" s="12"/>
    </row>
    <row r="47" spans="1:11" x14ac:dyDescent="0.45">
      <c r="A47" s="11"/>
      <c r="B47" s="12"/>
      <c r="C47" s="12"/>
      <c r="D47" s="12"/>
    </row>
    <row r="48" spans="1:11" x14ac:dyDescent="0.45">
      <c r="B48" s="29" t="s">
        <v>15</v>
      </c>
      <c r="C48" s="29"/>
      <c r="D48" s="29" t="s">
        <v>7</v>
      </c>
      <c r="E48" s="29"/>
      <c r="F48" s="29" t="s">
        <v>8</v>
      </c>
      <c r="G48" s="29"/>
      <c r="H48" s="29" t="s">
        <v>9</v>
      </c>
      <c r="I48" s="29"/>
      <c r="J48" s="29" t="s">
        <v>10</v>
      </c>
      <c r="K48" s="29"/>
    </row>
    <row r="49" spans="1:11" x14ac:dyDescent="0.45">
      <c r="A49" s="6" t="s">
        <v>29</v>
      </c>
      <c r="B49" t="s">
        <v>11</v>
      </c>
      <c r="C49" t="s">
        <v>12</v>
      </c>
      <c r="D49" t="s">
        <v>11</v>
      </c>
      <c r="E49" t="s">
        <v>12</v>
      </c>
      <c r="F49" t="s">
        <v>11</v>
      </c>
      <c r="G49" t="s">
        <v>12</v>
      </c>
      <c r="H49" t="s">
        <v>11</v>
      </c>
      <c r="I49" t="s">
        <v>12</v>
      </c>
      <c r="J49" t="s">
        <v>11</v>
      </c>
      <c r="K49" t="s">
        <v>12</v>
      </c>
    </row>
    <row r="50" spans="1:11" x14ac:dyDescent="0.45">
      <c r="A50" t="s">
        <v>25</v>
      </c>
      <c r="B50" s="2">
        <v>217346.4</v>
      </c>
      <c r="C50" s="2">
        <v>526.79012898899998</v>
      </c>
      <c r="D50" s="2">
        <v>211072.4</v>
      </c>
      <c r="E50" s="2">
        <v>985.59943181799997</v>
      </c>
      <c r="F50" s="2">
        <v>98895.9</v>
      </c>
      <c r="G50" s="2">
        <v>280.34994203700001</v>
      </c>
      <c r="H50" s="2">
        <v>172505.8</v>
      </c>
      <c r="I50" s="2">
        <v>652.903178121</v>
      </c>
      <c r="J50" s="2">
        <v>89448.4</v>
      </c>
      <c r="K50" s="2">
        <v>199.26123556799999</v>
      </c>
    </row>
    <row r="51" spans="1:11" x14ac:dyDescent="0.45">
      <c r="A51" t="s">
        <v>26</v>
      </c>
      <c r="B51" s="2">
        <v>140736.70000000001</v>
      </c>
      <c r="C51" s="2">
        <v>595.26482341899998</v>
      </c>
      <c r="D51" s="2">
        <v>131491.1</v>
      </c>
      <c r="E51" s="2">
        <v>649.18863976499995</v>
      </c>
      <c r="F51" s="2">
        <v>24415.5</v>
      </c>
      <c r="G51" s="2">
        <v>32.674913924899997</v>
      </c>
      <c r="H51" s="2">
        <v>110403.8</v>
      </c>
      <c r="I51" s="2">
        <v>488.17738579299998</v>
      </c>
      <c r="J51" s="2">
        <v>22723.1</v>
      </c>
      <c r="K51" s="2">
        <v>111.543220323</v>
      </c>
    </row>
    <row r="52" spans="1:11" x14ac:dyDescent="0.45">
      <c r="A52" t="s">
        <v>27</v>
      </c>
      <c r="B52" s="2">
        <v>140174.70000000001</v>
      </c>
      <c r="C52" s="2">
        <v>411.72783486200001</v>
      </c>
      <c r="D52" s="2">
        <v>130763.5</v>
      </c>
      <c r="E52" s="2">
        <v>514.43993818499996</v>
      </c>
      <c r="F52" s="2">
        <v>24305.200000000001</v>
      </c>
      <c r="G52" s="2">
        <v>80.378852940300007</v>
      </c>
      <c r="H52" s="2">
        <v>109403.7</v>
      </c>
      <c r="I52" s="2">
        <v>402.04478606200001</v>
      </c>
      <c r="J52" s="2">
        <v>21992.799999999999</v>
      </c>
      <c r="K52" s="2">
        <v>535.40466938600002</v>
      </c>
    </row>
    <row r="53" spans="1:11" x14ac:dyDescent="0.45">
      <c r="A53" t="s">
        <v>28</v>
      </c>
      <c r="B53" s="2">
        <v>122752</v>
      </c>
      <c r="C53" s="2">
        <v>535.43981921399995</v>
      </c>
      <c r="D53" s="2">
        <v>112245.2</v>
      </c>
      <c r="E53" s="2">
        <v>258.27225944700001</v>
      </c>
      <c r="F53" s="2">
        <v>37476.400000000001</v>
      </c>
      <c r="G53" s="2">
        <v>88.272532534199996</v>
      </c>
      <c r="H53" s="2">
        <v>95465.9</v>
      </c>
      <c r="I53" s="2">
        <v>154.369977651</v>
      </c>
      <c r="J53" s="2">
        <v>35138.6</v>
      </c>
      <c r="K53" s="2">
        <v>90.802202616499997</v>
      </c>
    </row>
    <row r="54" spans="1:11" x14ac:dyDescent="0.45"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45">
      <c r="B55" s="29" t="s">
        <v>15</v>
      </c>
      <c r="C55" s="29"/>
      <c r="D55" s="29" t="s">
        <v>7</v>
      </c>
      <c r="E55" s="29"/>
      <c r="F55" s="29" t="s">
        <v>8</v>
      </c>
      <c r="G55" s="29"/>
      <c r="H55" s="29" t="s">
        <v>9</v>
      </c>
      <c r="I55" s="29"/>
      <c r="J55" s="29" t="s">
        <v>10</v>
      </c>
      <c r="K55" s="29"/>
    </row>
    <row r="56" spans="1:11" x14ac:dyDescent="0.45">
      <c r="A56" s="6" t="s">
        <v>30</v>
      </c>
      <c r="B56" t="s">
        <v>11</v>
      </c>
      <c r="C56" t="s">
        <v>12</v>
      </c>
      <c r="D56" t="s">
        <v>11</v>
      </c>
      <c r="E56" t="s">
        <v>12</v>
      </c>
      <c r="F56" t="s">
        <v>11</v>
      </c>
      <c r="G56" t="s">
        <v>12</v>
      </c>
      <c r="H56" t="s">
        <v>11</v>
      </c>
      <c r="I56" t="s">
        <v>12</v>
      </c>
      <c r="J56" t="s">
        <v>11</v>
      </c>
      <c r="K56" t="s">
        <v>12</v>
      </c>
    </row>
    <row r="57" spans="1:11" x14ac:dyDescent="0.45">
      <c r="A57" t="s">
        <v>25</v>
      </c>
      <c r="B57" s="2">
        <v>232013.9</v>
      </c>
      <c r="C57" s="2">
        <v>739.99276347800003</v>
      </c>
      <c r="D57" s="2">
        <v>225871.4</v>
      </c>
      <c r="E57" s="2">
        <v>766.15836483099997</v>
      </c>
      <c r="F57" s="2">
        <v>106473.3</v>
      </c>
      <c r="G57" s="2">
        <v>327.20912273300002</v>
      </c>
      <c r="H57" s="2">
        <v>179653.6</v>
      </c>
      <c r="I57" s="2">
        <v>205.03911821899999</v>
      </c>
      <c r="J57" s="2">
        <v>91191</v>
      </c>
      <c r="K57" s="2">
        <v>257.01089471099999</v>
      </c>
    </row>
    <row r="58" spans="1:11" x14ac:dyDescent="0.45">
      <c r="A58" t="s">
        <v>26</v>
      </c>
      <c r="B58" s="2">
        <v>169946.4</v>
      </c>
      <c r="C58" s="2">
        <v>596.02822080800001</v>
      </c>
      <c r="D58" s="2">
        <v>160585.70000000001</v>
      </c>
      <c r="E58" s="2">
        <v>616.33741570699999</v>
      </c>
      <c r="F58" s="2">
        <v>75255.100000000006</v>
      </c>
      <c r="G58" s="2">
        <v>179.34684273799999</v>
      </c>
      <c r="H58" s="2">
        <v>128641.8</v>
      </c>
      <c r="I58" s="2">
        <v>666.18808155099998</v>
      </c>
      <c r="J58" s="2">
        <v>65102.400000000001</v>
      </c>
      <c r="K58" s="2">
        <v>202.53602148799999</v>
      </c>
    </row>
    <row r="59" spans="1:11" x14ac:dyDescent="0.45">
      <c r="A59" t="s">
        <v>27</v>
      </c>
      <c r="B59" s="2">
        <v>169170.7</v>
      </c>
      <c r="C59" s="2">
        <v>552.01631316500004</v>
      </c>
      <c r="D59" s="2">
        <v>160585.29999999999</v>
      </c>
      <c r="E59" s="2">
        <v>819.43395707000002</v>
      </c>
      <c r="F59" s="2">
        <v>75331.600000000006</v>
      </c>
      <c r="G59" s="2">
        <v>183.14158457299999</v>
      </c>
      <c r="H59" s="2">
        <v>128543.9</v>
      </c>
      <c r="I59" s="2">
        <v>635.20428997299996</v>
      </c>
      <c r="J59" s="2">
        <v>65127</v>
      </c>
      <c r="K59" s="2">
        <v>236.115226108</v>
      </c>
    </row>
    <row r="60" spans="1:11" x14ac:dyDescent="0.45">
      <c r="A60" t="s">
        <v>28</v>
      </c>
      <c r="B60" s="2">
        <v>158771</v>
      </c>
      <c r="C60" s="2">
        <v>549.24256936300003</v>
      </c>
      <c r="D60" s="2">
        <v>142017.60000000001</v>
      </c>
      <c r="E60" s="2">
        <v>837.44590272999994</v>
      </c>
      <c r="F60" s="2">
        <v>70688.7</v>
      </c>
      <c r="G60" s="2">
        <v>150.74087037000001</v>
      </c>
      <c r="H60" s="2">
        <v>117160.3</v>
      </c>
      <c r="I60" s="2">
        <v>467.60219203899999</v>
      </c>
      <c r="J60" s="2">
        <v>61439.3</v>
      </c>
      <c r="K60" s="2">
        <v>113.03455224</v>
      </c>
    </row>
    <row r="61" spans="1:11" x14ac:dyDescent="0.45"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45">
      <c r="A62" s="6" t="s">
        <v>33</v>
      </c>
    </row>
    <row r="63" spans="1:11" x14ac:dyDescent="0.45">
      <c r="A63" s="6" t="s">
        <v>31</v>
      </c>
      <c r="B63" s="6" t="s">
        <v>22</v>
      </c>
      <c r="C63" s="6" t="s">
        <v>54</v>
      </c>
      <c r="D63" s="6" t="s">
        <v>20</v>
      </c>
      <c r="E63" s="6" t="s">
        <v>54</v>
      </c>
      <c r="F63" s="6" t="s">
        <v>32</v>
      </c>
    </row>
    <row r="64" spans="1:11" x14ac:dyDescent="0.45">
      <c r="A64" t="s">
        <v>25</v>
      </c>
      <c r="B64" s="2">
        <v>217346.4</v>
      </c>
      <c r="C64" s="2">
        <v>526.79012898899998</v>
      </c>
      <c r="D64" s="2">
        <v>89448.4</v>
      </c>
      <c r="E64" s="2">
        <v>199.26123556799999</v>
      </c>
      <c r="F64" s="2">
        <f>B64/D64</f>
        <v>2.429852294730817</v>
      </c>
    </row>
    <row r="65" spans="1:11" x14ac:dyDescent="0.45">
      <c r="A65" t="s">
        <v>26</v>
      </c>
      <c r="B65" s="2">
        <v>140736.70000000001</v>
      </c>
      <c r="C65" s="2">
        <v>595.26482341899998</v>
      </c>
      <c r="D65" s="2">
        <v>22723.1</v>
      </c>
      <c r="E65" s="2">
        <v>111.543220323</v>
      </c>
      <c r="F65" s="2">
        <f>B65/D65</f>
        <v>6.1935519361354752</v>
      </c>
    </row>
    <row r="66" spans="1:11" x14ac:dyDescent="0.45">
      <c r="A66" t="s">
        <v>27</v>
      </c>
      <c r="B66" s="2">
        <v>140174.70000000001</v>
      </c>
      <c r="C66" s="2">
        <v>411.72783486200001</v>
      </c>
      <c r="D66" s="2">
        <v>21992.799999999999</v>
      </c>
      <c r="E66" s="2">
        <v>535.40466938600002</v>
      </c>
      <c r="F66" s="2">
        <f>B66/D66</f>
        <v>6.373663198865084</v>
      </c>
    </row>
    <row r="67" spans="1:11" x14ac:dyDescent="0.45">
      <c r="A67" t="s">
        <v>28</v>
      </c>
      <c r="B67" s="2">
        <v>122752</v>
      </c>
      <c r="C67" s="2">
        <v>535.43981921399995</v>
      </c>
      <c r="D67" s="2">
        <v>35138.6</v>
      </c>
      <c r="E67" s="2">
        <v>90.802202616499997</v>
      </c>
      <c r="F67" s="2">
        <f>B67/D67</f>
        <v>3.4933662695724932</v>
      </c>
    </row>
    <row r="68" spans="1:11" x14ac:dyDescent="0.45">
      <c r="F68" s="3">
        <f>AVERAGE(F64:F67)</f>
        <v>4.6226084248259678</v>
      </c>
    </row>
    <row r="69" spans="1:11" x14ac:dyDescent="0.45">
      <c r="A69" s="6" t="s">
        <v>34</v>
      </c>
    </row>
    <row r="70" spans="1:11" x14ac:dyDescent="0.45">
      <c r="A70" s="6" t="s">
        <v>31</v>
      </c>
      <c r="B70" s="6" t="s">
        <v>22</v>
      </c>
      <c r="C70" s="6" t="s">
        <v>54</v>
      </c>
      <c r="D70" s="6" t="s">
        <v>20</v>
      </c>
      <c r="E70" s="6" t="s">
        <v>54</v>
      </c>
      <c r="F70" s="6" t="s">
        <v>32</v>
      </c>
    </row>
    <row r="71" spans="1:11" x14ac:dyDescent="0.45">
      <c r="A71" t="s">
        <v>25</v>
      </c>
      <c r="B71" s="2">
        <v>232013.9</v>
      </c>
      <c r="C71" s="2">
        <v>739.99276347800003</v>
      </c>
      <c r="D71" s="2">
        <v>91191</v>
      </c>
      <c r="E71" s="2">
        <v>257.01089471099999</v>
      </c>
      <c r="F71" s="2">
        <f>B71/D71</f>
        <v>2.544263140002851</v>
      </c>
    </row>
    <row r="72" spans="1:11" x14ac:dyDescent="0.45">
      <c r="A72" t="s">
        <v>26</v>
      </c>
      <c r="B72" s="2">
        <v>169946.4</v>
      </c>
      <c r="C72" s="2">
        <v>596.02822080800001</v>
      </c>
      <c r="D72" s="2">
        <v>65102.400000000001</v>
      </c>
      <c r="E72" s="2">
        <v>202.53602148799999</v>
      </c>
      <c r="F72" s="2">
        <f>B72/D72</f>
        <v>2.6104475411044752</v>
      </c>
    </row>
    <row r="73" spans="1:11" x14ac:dyDescent="0.45">
      <c r="A73" t="s">
        <v>27</v>
      </c>
      <c r="B73" s="2">
        <v>169170.7</v>
      </c>
      <c r="C73" s="2">
        <v>552.01631316500004</v>
      </c>
      <c r="D73" s="2">
        <v>65127</v>
      </c>
      <c r="E73" s="2">
        <v>236.115226108</v>
      </c>
      <c r="F73" s="2">
        <f>B73/D73</f>
        <v>2.5975509389346971</v>
      </c>
    </row>
    <row r="74" spans="1:11" x14ac:dyDescent="0.45">
      <c r="A74" t="s">
        <v>28</v>
      </c>
      <c r="B74" s="2">
        <v>158771</v>
      </c>
      <c r="C74" s="2">
        <v>549.24256936300003</v>
      </c>
      <c r="D74" s="2">
        <v>61439.3</v>
      </c>
      <c r="E74" s="2">
        <v>113.03455224</v>
      </c>
      <c r="F74" s="2">
        <f>B74/D74</f>
        <v>2.5841928537597267</v>
      </c>
    </row>
    <row r="75" spans="1:11" x14ac:dyDescent="0.45">
      <c r="F75" s="2">
        <f>AVERAGE(F71:F74)</f>
        <v>2.5841136184504379</v>
      </c>
    </row>
    <row r="76" spans="1:11" x14ac:dyDescent="0.45">
      <c r="A76" t="s">
        <v>35</v>
      </c>
    </row>
    <row r="77" spans="1:11" x14ac:dyDescent="0.45">
      <c r="A77" t="s">
        <v>17</v>
      </c>
    </row>
    <row r="78" spans="1:11" x14ac:dyDescent="0.45">
      <c r="B78" t="s">
        <v>15</v>
      </c>
      <c r="C78" t="s">
        <v>7</v>
      </c>
      <c r="D78" t="s">
        <v>8</v>
      </c>
      <c r="E78" t="s">
        <v>9</v>
      </c>
      <c r="F78" t="s">
        <v>10</v>
      </c>
      <c r="I78" t="s">
        <v>7</v>
      </c>
      <c r="J78" t="s">
        <v>18</v>
      </c>
      <c r="K78" t="s">
        <v>19</v>
      </c>
    </row>
    <row r="79" spans="1:11" x14ac:dyDescent="0.45">
      <c r="A79" t="s">
        <v>25</v>
      </c>
      <c r="B79" s="2">
        <v>1</v>
      </c>
      <c r="C79" s="2">
        <f>B50/D50</f>
        <v>1.0297243978843278</v>
      </c>
      <c r="D79" s="2">
        <f>B50/F50</f>
        <v>2.1977291272944584</v>
      </c>
      <c r="E79" s="2">
        <f>B50/H50</f>
        <v>1.2599367673434749</v>
      </c>
      <c r="F79" s="2">
        <f>B50/J50</f>
        <v>2.429852294730817</v>
      </c>
      <c r="H79" t="s">
        <v>131</v>
      </c>
      <c r="I79" s="1">
        <f>(C79-B79)/(F79-B79)</f>
        <v>2.078843947299024E-2</v>
      </c>
      <c r="J79" s="1">
        <f>(D79-C79)/(F79-B79)</f>
        <v>0.81687089898332355</v>
      </c>
      <c r="K79" s="1">
        <f>(E79-C79)/(F79-B79)</f>
        <v>0.16100430114880276</v>
      </c>
    </row>
    <row r="80" spans="1:11" x14ac:dyDescent="0.45">
      <c r="A80" t="s">
        <v>26</v>
      </c>
      <c r="B80" s="2">
        <v>1</v>
      </c>
      <c r="C80" s="2">
        <f>B51/D51</f>
        <v>1.0703135041078826</v>
      </c>
      <c r="D80" s="2">
        <f>B51/F51</f>
        <v>5.7642358337941069</v>
      </c>
      <c r="E80" s="2">
        <f>B51/H51</f>
        <v>1.2747450721804867</v>
      </c>
      <c r="F80" s="2">
        <f>B51/J51</f>
        <v>6.1935519361354752</v>
      </c>
      <c r="H80" t="s">
        <v>132</v>
      </c>
      <c r="I80" s="1">
        <f t="shared" ref="I80:I82" si="11">(C80-B80)/(F80-B80)</f>
        <v>1.3538615762876714E-2</v>
      </c>
      <c r="J80" s="1">
        <f t="shared" ref="J80:J82" si="12">(D80-C80)/(F80-B80)</f>
        <v>0.90379809182749293</v>
      </c>
      <c r="K80" s="1">
        <f t="shared" ref="K80:K82" si="13">(E80-C80)/(F80-B80)</f>
        <v>3.9362573165046988E-2</v>
      </c>
    </row>
    <row r="81" spans="1:19" x14ac:dyDescent="0.45">
      <c r="A81" t="s">
        <v>27</v>
      </c>
      <c r="B81" s="2">
        <v>1</v>
      </c>
      <c r="C81" s="2">
        <f>B52/D52</f>
        <v>1.0719711540299854</v>
      </c>
      <c r="D81" s="2">
        <f>B52/F52</f>
        <v>5.76727202409361</v>
      </c>
      <c r="E81" s="2">
        <f>B52/H52</f>
        <v>1.281261054242224</v>
      </c>
      <c r="F81" s="2">
        <f>B52/J52</f>
        <v>6.373663198865084</v>
      </c>
      <c r="H81" t="s">
        <v>133</v>
      </c>
      <c r="I81" s="1">
        <f t="shared" si="11"/>
        <v>1.3393313158365736E-2</v>
      </c>
      <c r="J81" s="1">
        <f t="shared" si="12"/>
        <v>0.87376165872384226</v>
      </c>
      <c r="K81" s="1">
        <f t="shared" si="13"/>
        <v>3.8947342337428317E-2</v>
      </c>
    </row>
    <row r="82" spans="1:19" x14ac:dyDescent="0.45">
      <c r="A82" t="s">
        <v>28</v>
      </c>
      <c r="B82" s="2">
        <v>1</v>
      </c>
      <c r="C82" s="2">
        <f>B53/D53</f>
        <v>1.0936057844789799</v>
      </c>
      <c r="D82" s="2">
        <f>B53/F53</f>
        <v>3.2754480152842853</v>
      </c>
      <c r="E82" s="2">
        <f>B53/H53</f>
        <v>1.2858203819374248</v>
      </c>
      <c r="F82" s="2">
        <f>B53/J53</f>
        <v>3.4933662695724932</v>
      </c>
      <c r="H82" t="s">
        <v>134</v>
      </c>
      <c r="I82" s="1">
        <f t="shared" si="11"/>
        <v>3.7541931011615619E-2</v>
      </c>
      <c r="J82" s="1">
        <f t="shared" si="12"/>
        <v>0.87505885414075113</v>
      </c>
      <c r="K82" s="1">
        <f t="shared" si="13"/>
        <v>7.7090397750267756E-2</v>
      </c>
    </row>
    <row r="83" spans="1:19" x14ac:dyDescent="0.45">
      <c r="A83" t="s">
        <v>36</v>
      </c>
      <c r="J83" s="13">
        <f>AVERAGE(J79:J82)</f>
        <v>0.86737237591885241</v>
      </c>
    </row>
    <row r="84" spans="1:19" x14ac:dyDescent="0.45">
      <c r="A84" t="s">
        <v>17</v>
      </c>
    </row>
    <row r="85" spans="1:19" x14ac:dyDescent="0.45">
      <c r="B85" t="s">
        <v>15</v>
      </c>
      <c r="C85" t="s">
        <v>7</v>
      </c>
      <c r="D85" t="s">
        <v>8</v>
      </c>
      <c r="E85" t="s">
        <v>9</v>
      </c>
      <c r="F85" t="s">
        <v>10</v>
      </c>
      <c r="I85" t="s">
        <v>7</v>
      </c>
      <c r="J85" t="s">
        <v>18</v>
      </c>
      <c r="K85" t="s">
        <v>19</v>
      </c>
    </row>
    <row r="86" spans="1:19" x14ac:dyDescent="0.45">
      <c r="A86" t="s">
        <v>25</v>
      </c>
      <c r="B86">
        <v>1</v>
      </c>
      <c r="C86" s="2">
        <f>B57/D57</f>
        <v>1.0271946780336068</v>
      </c>
      <c r="D86" s="2">
        <f>B57/F57</f>
        <v>2.179080577008508</v>
      </c>
      <c r="E86" s="2">
        <f>B57/H57</f>
        <v>1.291451437655577</v>
      </c>
      <c r="F86" s="2">
        <f>B57/J57</f>
        <v>2.544263140002851</v>
      </c>
      <c r="H86" t="s">
        <v>131</v>
      </c>
      <c r="I86" s="1">
        <f>(C86-B86)/(F86-B86)</f>
        <v>1.7610132191302932E-2</v>
      </c>
      <c r="J86" s="1">
        <f>(D86-C86)/(F86-B86)</f>
        <v>0.74591296595525458</v>
      </c>
      <c r="K86" s="1">
        <f>(E86-C86)/(F86-B86)</f>
        <v>0.17112158723252463</v>
      </c>
    </row>
    <row r="87" spans="1:19" x14ac:dyDescent="0.45">
      <c r="A87" t="s">
        <v>26</v>
      </c>
      <c r="B87">
        <v>1</v>
      </c>
      <c r="C87" s="2">
        <f>B58/D58</f>
        <v>1.0582909935318026</v>
      </c>
      <c r="D87" s="2">
        <f>B58/F58</f>
        <v>2.2582708680209045</v>
      </c>
      <c r="E87" s="2">
        <f>B58/H58</f>
        <v>1.3210822609758259</v>
      </c>
      <c r="F87" s="2">
        <f>B58/J58</f>
        <v>2.6104475411044752</v>
      </c>
      <c r="H87" t="s">
        <v>132</v>
      </c>
      <c r="I87" s="1">
        <f t="shared" ref="I87:I89" si="14">(C87-B87)/(F87-B87)</f>
        <v>3.6195524563206509E-2</v>
      </c>
      <c r="J87" s="1">
        <f t="shared" ref="J87:J89" si="15">(D87-C87)/(F87-B87)</f>
        <v>0.74512198867783874</v>
      </c>
      <c r="K87" s="1">
        <f t="shared" ref="K87:K89" si="16">(E87-C87)/(F87-B87)</f>
        <v>0.1631790298886707</v>
      </c>
    </row>
    <row r="88" spans="1:19" x14ac:dyDescent="0.45">
      <c r="A88" t="s">
        <v>27</v>
      </c>
      <c r="B88">
        <v>1</v>
      </c>
      <c r="C88" s="2">
        <f>B59/D59</f>
        <v>1.0534631750228696</v>
      </c>
      <c r="D88" s="2">
        <f>B59/F59</f>
        <v>2.2456804315851513</v>
      </c>
      <c r="E88" s="2">
        <f>B59/H59</f>
        <v>1.3160538928723964</v>
      </c>
      <c r="F88" s="2">
        <f>B59/J59</f>
        <v>2.5975509389346971</v>
      </c>
      <c r="H88" t="s">
        <v>133</v>
      </c>
      <c r="I88" s="1">
        <f t="shared" si="14"/>
        <v>3.3465709117557585E-2</v>
      </c>
      <c r="J88" s="1">
        <f t="shared" si="15"/>
        <v>0.74627808572870535</v>
      </c>
      <c r="K88" s="1">
        <f t="shared" si="16"/>
        <v>0.16437079497736171</v>
      </c>
    </row>
    <row r="89" spans="1:19" x14ac:dyDescent="0.45">
      <c r="A89" t="s">
        <v>28</v>
      </c>
      <c r="B89">
        <v>1</v>
      </c>
      <c r="C89" s="2">
        <f>B60/D60</f>
        <v>1.1179670688703371</v>
      </c>
      <c r="D89" s="2">
        <f>B60/F60</f>
        <v>2.2460591296770205</v>
      </c>
      <c r="E89" s="2">
        <f>B60/H60</f>
        <v>1.3551604084318665</v>
      </c>
      <c r="F89" s="2">
        <f>B60/J60</f>
        <v>2.5841928537597267</v>
      </c>
      <c r="H89" t="s">
        <v>134</v>
      </c>
      <c r="I89" s="1">
        <f t="shared" si="14"/>
        <v>7.4465093432512799E-2</v>
      </c>
      <c r="J89" s="1">
        <f t="shared" si="15"/>
        <v>0.71209263324816141</v>
      </c>
      <c r="K89" s="1">
        <f t="shared" si="16"/>
        <v>0.14972504073516307</v>
      </c>
    </row>
    <row r="90" spans="1:19" x14ac:dyDescent="0.45">
      <c r="J90" s="13">
        <f>AVERAGE(J86:J89)</f>
        <v>0.73735141840249008</v>
      </c>
    </row>
    <row r="93" spans="1:19" ht="18" x14ac:dyDescent="0.55000000000000004">
      <c r="A93" s="17" t="s">
        <v>56</v>
      </c>
    </row>
    <row r="94" spans="1:19" ht="18" x14ac:dyDescent="0.55000000000000004">
      <c r="A94" s="17" t="s">
        <v>57</v>
      </c>
      <c r="B94" s="2">
        <f>SUM(D97:D121)</f>
        <v>8601792656.4000015</v>
      </c>
    </row>
    <row r="96" spans="1:19" ht="57" x14ac:dyDescent="0.45">
      <c r="B96" s="19" t="s">
        <v>83</v>
      </c>
      <c r="C96" s="19" t="s">
        <v>84</v>
      </c>
      <c r="D96" s="19" t="s">
        <v>85</v>
      </c>
      <c r="E96" s="20" t="s">
        <v>97</v>
      </c>
      <c r="F96" s="19"/>
      <c r="G96" s="21"/>
      <c r="H96" s="20"/>
      <c r="I96" s="19"/>
      <c r="J96" s="21"/>
      <c r="K96" s="20"/>
      <c r="L96" s="19"/>
      <c r="M96" s="21"/>
      <c r="N96" s="20"/>
      <c r="O96" s="19"/>
      <c r="P96" s="21"/>
      <c r="Q96" s="20"/>
      <c r="R96" s="19"/>
      <c r="S96" s="21"/>
    </row>
    <row r="97" spans="1:19" x14ac:dyDescent="0.45">
      <c r="A97" s="2" t="s">
        <v>58</v>
      </c>
      <c r="B97" s="2">
        <v>34</v>
      </c>
      <c r="C97" s="2">
        <v>0</v>
      </c>
      <c r="D97" s="2">
        <v>16623.900000000001</v>
      </c>
      <c r="E97" s="2">
        <v>181.73026715399999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45">
      <c r="A98" s="2" t="s">
        <v>59</v>
      </c>
      <c r="B98" s="2">
        <v>1934.2</v>
      </c>
      <c r="C98" s="2">
        <v>5.3065996645700002</v>
      </c>
      <c r="D98" s="2">
        <v>1094377.8</v>
      </c>
      <c r="E98" s="2">
        <v>8964.3988844800006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45">
      <c r="A99" s="2" t="s">
        <v>60</v>
      </c>
      <c r="B99" s="2">
        <v>2</v>
      </c>
      <c r="C99" s="2">
        <v>0</v>
      </c>
      <c r="D99" s="2">
        <v>353.3</v>
      </c>
      <c r="E99" s="2">
        <v>28.4431010968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45">
      <c r="A100" s="2" t="s">
        <v>61</v>
      </c>
      <c r="B100" s="2">
        <v>44</v>
      </c>
      <c r="C100" s="2">
        <v>0</v>
      </c>
      <c r="D100" s="2">
        <v>36443</v>
      </c>
      <c r="E100" s="2">
        <v>202.01089079600001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45">
      <c r="A101" s="5" t="s">
        <v>62</v>
      </c>
      <c r="B101" s="2">
        <v>28653777.300000001</v>
      </c>
      <c r="C101" s="2">
        <v>21437.403798300002</v>
      </c>
      <c r="D101" s="2">
        <v>7229668623.6000004</v>
      </c>
      <c r="E101" s="2">
        <v>5390435.8208400002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45">
      <c r="A102" s="2" t="s">
        <v>63</v>
      </c>
      <c r="B102" s="2">
        <v>2</v>
      </c>
      <c r="C102" s="2">
        <v>0</v>
      </c>
      <c r="D102" s="2">
        <v>398.1</v>
      </c>
      <c r="E102" s="2">
        <v>35.177976064600003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45">
      <c r="A103" s="2" t="s">
        <v>64</v>
      </c>
      <c r="B103" s="2">
        <v>28653777.300000001</v>
      </c>
      <c r="C103" s="2">
        <v>21437.403798300002</v>
      </c>
      <c r="D103" s="2">
        <v>632470189</v>
      </c>
      <c r="E103" s="2">
        <v>491491.43309300003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45">
      <c r="A104" s="2" t="s">
        <v>65</v>
      </c>
      <c r="B104" s="2">
        <v>15</v>
      </c>
      <c r="C104" s="2">
        <v>0</v>
      </c>
      <c r="D104" s="2">
        <v>16237.9</v>
      </c>
      <c r="E104" s="2">
        <v>95.951498164399993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45">
      <c r="A105" s="2" t="s">
        <v>66</v>
      </c>
      <c r="B105" s="2">
        <v>84</v>
      </c>
      <c r="C105" s="2">
        <v>0</v>
      </c>
      <c r="D105" s="2">
        <v>83617</v>
      </c>
      <c r="E105" s="2">
        <v>207.99423068900001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45">
      <c r="A106" s="2" t="s">
        <v>67</v>
      </c>
      <c r="B106" s="2">
        <v>3</v>
      </c>
      <c r="C106" s="2">
        <v>0</v>
      </c>
      <c r="D106" s="2">
        <v>3577.7</v>
      </c>
      <c r="E106" s="2">
        <v>81.622362132000006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45">
      <c r="A107" s="2" t="s">
        <v>68</v>
      </c>
      <c r="B107" s="2">
        <v>6965</v>
      </c>
      <c r="C107" s="2">
        <v>9.0664215653099998</v>
      </c>
      <c r="D107" s="2">
        <v>168306.5</v>
      </c>
      <c r="E107" s="2">
        <v>716.16551857800005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45">
      <c r="A108" s="2" t="s">
        <v>69</v>
      </c>
      <c r="B108" s="2">
        <v>3994.4</v>
      </c>
      <c r="C108" s="2">
        <v>10.6131993291</v>
      </c>
      <c r="D108" s="2">
        <v>1747181.3</v>
      </c>
      <c r="E108" s="2">
        <v>9799.0386064100003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45">
      <c r="A109" s="2" t="s">
        <v>70</v>
      </c>
      <c r="B109" s="2">
        <v>28653777.300000001</v>
      </c>
      <c r="C109" s="2">
        <v>21437.403798300002</v>
      </c>
      <c r="D109" s="2">
        <v>708212762.79999995</v>
      </c>
      <c r="E109" s="2">
        <v>536311.77141199994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45">
      <c r="A110" s="2" t="s">
        <v>71</v>
      </c>
      <c r="B110" s="2">
        <v>267902.3</v>
      </c>
      <c r="C110" s="2">
        <v>144.43548732900001</v>
      </c>
      <c r="D110" s="2">
        <v>24151061.300000001</v>
      </c>
      <c r="E110" s="2">
        <v>16593.297623099999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45">
      <c r="A111" s="2" t="s">
        <v>72</v>
      </c>
      <c r="B111" s="2">
        <v>3</v>
      </c>
      <c r="C111" s="2">
        <v>0</v>
      </c>
      <c r="D111" s="2">
        <v>2039.6</v>
      </c>
      <c r="E111" s="2">
        <v>27.225723130900001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45">
      <c r="A112" s="2" t="s">
        <v>73</v>
      </c>
      <c r="B112" s="2">
        <v>70</v>
      </c>
      <c r="C112" s="2">
        <v>0</v>
      </c>
      <c r="D112" s="2">
        <v>52347.6</v>
      </c>
      <c r="E112" s="2">
        <v>280.39372318199997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45">
      <c r="A113" s="2" t="s">
        <v>74</v>
      </c>
      <c r="B113" s="2">
        <v>798.5</v>
      </c>
      <c r="C113" s="2">
        <v>44.030103338499998</v>
      </c>
      <c r="D113" s="2">
        <v>54497.599999999999</v>
      </c>
      <c r="E113" s="2">
        <v>3106.9506336600002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45">
      <c r="A114" s="2" t="s">
        <v>75</v>
      </c>
      <c r="B114" s="2">
        <v>3</v>
      </c>
      <c r="C114" s="2">
        <v>0</v>
      </c>
      <c r="D114" s="2">
        <v>187.2</v>
      </c>
      <c r="E114" s="2">
        <v>24.705464982500001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45">
      <c r="A115" s="2" t="s">
        <v>76</v>
      </c>
      <c r="B115" s="2">
        <v>3</v>
      </c>
      <c r="C115" s="2">
        <v>0</v>
      </c>
      <c r="D115" s="2">
        <v>186.1</v>
      </c>
      <c r="E115" s="2">
        <v>19.387882813800001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45">
      <c r="A116" s="2" t="s">
        <v>77</v>
      </c>
      <c r="B116" s="2">
        <v>1762.2</v>
      </c>
      <c r="C116" s="2">
        <v>5.3065996645700002</v>
      </c>
      <c r="D116" s="2">
        <v>1320425.8999999999</v>
      </c>
      <c r="E116" s="2">
        <v>6154.5957048399996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45">
      <c r="A117" s="2" t="s">
        <v>78</v>
      </c>
      <c r="B117" s="2">
        <v>9162.1</v>
      </c>
      <c r="C117" s="2">
        <v>11.3793672935</v>
      </c>
      <c r="D117" s="2">
        <v>2368270</v>
      </c>
      <c r="E117" s="2">
        <v>3211.0909672600001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45">
      <c r="A118" s="2" t="s">
        <v>79</v>
      </c>
      <c r="B118" s="2">
        <v>42</v>
      </c>
      <c r="C118" s="2">
        <v>0</v>
      </c>
      <c r="D118" s="2">
        <v>47112.3</v>
      </c>
      <c r="E118" s="2">
        <v>572.92635652399997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45">
      <c r="A119" s="2" t="s">
        <v>80</v>
      </c>
      <c r="B119" s="2">
        <v>30</v>
      </c>
      <c r="C119" s="2">
        <v>0</v>
      </c>
      <c r="D119" s="2">
        <v>29839</v>
      </c>
      <c r="E119" s="2">
        <v>99.429371918000001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45">
      <c r="A120" s="2" t="s">
        <v>81</v>
      </c>
      <c r="B120" s="2">
        <v>10</v>
      </c>
      <c r="C120" s="2">
        <v>0</v>
      </c>
      <c r="D120" s="2">
        <v>12094.8</v>
      </c>
      <c r="E120" s="2">
        <v>180.41607467200001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45">
      <c r="A121" s="2" t="s">
        <v>82</v>
      </c>
      <c r="B121" s="2">
        <v>643.6</v>
      </c>
      <c r="C121" s="2">
        <v>17.844887223000001</v>
      </c>
      <c r="D121" s="2">
        <v>235903.1</v>
      </c>
      <c r="E121" s="2">
        <v>6610.0195226599999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4" spans="1:19" ht="18" x14ac:dyDescent="0.55000000000000004">
      <c r="A124" s="22" t="s">
        <v>86</v>
      </c>
      <c r="B124" s="3">
        <f>SUM(D126:D150)</f>
        <v>21481865856.900002</v>
      </c>
    </row>
    <row r="125" spans="1:19" ht="57" x14ac:dyDescent="0.45">
      <c r="B125" s="19" t="s">
        <v>83</v>
      </c>
      <c r="C125" s="19" t="s">
        <v>84</v>
      </c>
      <c r="D125" s="19" t="s">
        <v>85</v>
      </c>
      <c r="E125" s="20" t="s">
        <v>97</v>
      </c>
      <c r="F125" s="19"/>
      <c r="G125" s="21"/>
      <c r="H125" s="20"/>
      <c r="I125" s="19"/>
      <c r="J125" s="21"/>
      <c r="K125" s="20"/>
      <c r="L125" s="19"/>
      <c r="M125" s="21"/>
      <c r="N125" s="20"/>
      <c r="O125" s="19"/>
      <c r="P125" s="21"/>
      <c r="Q125" s="20"/>
      <c r="R125" s="19"/>
      <c r="S125" s="21"/>
    </row>
    <row r="126" spans="1:19" x14ac:dyDescent="0.45">
      <c r="A126" s="2" t="s">
        <v>58</v>
      </c>
      <c r="B126" s="2">
        <v>34</v>
      </c>
      <c r="C126" s="2">
        <v>0</v>
      </c>
      <c r="D126" s="2">
        <v>16803.599999999999</v>
      </c>
      <c r="E126" s="2">
        <v>154.984644401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45">
      <c r="A127" s="5" t="s">
        <v>59</v>
      </c>
      <c r="B127" s="2">
        <v>9450455.1999999993</v>
      </c>
      <c r="C127" s="2">
        <v>99432.933361899995</v>
      </c>
      <c r="D127" s="2">
        <v>5314881063.6999998</v>
      </c>
      <c r="E127" s="2">
        <v>56066323.567299999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45">
      <c r="A128" s="2" t="s">
        <v>60</v>
      </c>
      <c r="B128" s="2">
        <v>2</v>
      </c>
      <c r="C128" s="2">
        <v>0</v>
      </c>
      <c r="D128" s="2">
        <v>345.8</v>
      </c>
      <c r="E128" s="2">
        <v>38.566306538200003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45">
      <c r="A129" s="2" t="s">
        <v>61</v>
      </c>
      <c r="B129" s="2">
        <v>349304</v>
      </c>
      <c r="C129" s="2">
        <v>3672</v>
      </c>
      <c r="D129" s="2">
        <v>267504415.09999999</v>
      </c>
      <c r="E129" s="2">
        <v>3044464.98489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45">
      <c r="A130" s="2" t="s">
        <v>62</v>
      </c>
      <c r="B130" s="2">
        <v>532779.80000000005</v>
      </c>
      <c r="C130" s="2">
        <v>2735.3112363999999</v>
      </c>
      <c r="D130" s="2">
        <v>141345684</v>
      </c>
      <c r="E130" s="2">
        <v>816639.42564000003</v>
      </c>
      <c r="F130" s="2"/>
      <c r="G130" s="24" t="s">
        <v>21</v>
      </c>
      <c r="H130" s="6" t="s">
        <v>7</v>
      </c>
      <c r="I130" s="24" t="s">
        <v>100</v>
      </c>
      <c r="J130" s="24" t="s">
        <v>102</v>
      </c>
      <c r="K130" s="6" t="s">
        <v>118</v>
      </c>
      <c r="L130" s="24" t="s">
        <v>104</v>
      </c>
      <c r="M130" s="2"/>
      <c r="N130" s="2"/>
      <c r="O130" s="2"/>
      <c r="P130" s="2"/>
      <c r="Q130" s="2"/>
      <c r="R130" s="2"/>
      <c r="S130" s="2"/>
    </row>
    <row r="131" spans="1:19" x14ac:dyDescent="0.45">
      <c r="A131" s="2" t="s">
        <v>63</v>
      </c>
      <c r="B131" s="2">
        <v>2</v>
      </c>
      <c r="C131" s="2">
        <v>0</v>
      </c>
      <c r="D131" s="2">
        <v>363.7</v>
      </c>
      <c r="E131" s="2">
        <v>19.814388711199999</v>
      </c>
      <c r="F131" s="2"/>
      <c r="G131" s="24"/>
      <c r="H131" s="6" t="s">
        <v>46</v>
      </c>
      <c r="I131" s="24" t="s">
        <v>101</v>
      </c>
      <c r="J131" s="24" t="s">
        <v>103</v>
      </c>
      <c r="K131" s="6" t="s">
        <v>119</v>
      </c>
      <c r="L131" s="24" t="s">
        <v>105</v>
      </c>
      <c r="M131" s="2"/>
      <c r="N131" s="2"/>
      <c r="O131" s="2"/>
      <c r="P131" s="2"/>
      <c r="Q131" s="2"/>
      <c r="R131" s="2"/>
      <c r="S131" s="2"/>
    </row>
    <row r="132" spans="1:19" x14ac:dyDescent="0.45">
      <c r="A132" s="2" t="s">
        <v>64</v>
      </c>
      <c r="B132" s="2">
        <v>532779.80000000005</v>
      </c>
      <c r="C132" s="2">
        <v>2735.3112363999999</v>
      </c>
      <c r="D132" s="2">
        <v>13343742.5</v>
      </c>
      <c r="E132" s="2">
        <v>186817.357238</v>
      </c>
      <c r="F132" s="2"/>
      <c r="G132" s="2" t="s">
        <v>4</v>
      </c>
      <c r="H132" s="2">
        <f>D10/B10</f>
        <v>3.374698881071136</v>
      </c>
      <c r="I132" s="1">
        <f>D127/B124</f>
        <v>0.24741245006857043</v>
      </c>
      <c r="J132" s="1">
        <f>D145/B124</f>
        <v>0.24262904144920255</v>
      </c>
      <c r="K132" s="3">
        <v>1.7103761878367754</v>
      </c>
      <c r="L132" s="1">
        <f>D137/B124</f>
        <v>0.41135656702565432</v>
      </c>
      <c r="M132" s="2"/>
      <c r="N132" s="2"/>
      <c r="O132" s="2"/>
      <c r="P132" s="2"/>
      <c r="Q132" s="2"/>
      <c r="R132" s="2"/>
      <c r="S132" s="2"/>
    </row>
    <row r="133" spans="1:19" x14ac:dyDescent="0.45">
      <c r="A133" s="2" t="s">
        <v>65</v>
      </c>
      <c r="B133" s="2">
        <v>87330</v>
      </c>
      <c r="C133" s="2">
        <v>918</v>
      </c>
      <c r="D133" s="2">
        <v>92064728.700000003</v>
      </c>
      <c r="E133" s="2">
        <v>1061699.69472</v>
      </c>
      <c r="F133" s="2"/>
      <c r="G133" s="2" t="s">
        <v>5</v>
      </c>
      <c r="H133" s="2">
        <f>D11/B11</f>
        <v>3.1839575334005685</v>
      </c>
      <c r="I133" s="1">
        <f>D155/B152</f>
        <v>0.24626765329192535</v>
      </c>
      <c r="J133" s="1">
        <f>D173/B152</f>
        <v>0.24049509457269741</v>
      </c>
      <c r="K133" s="3">
        <v>1.6936253860783064</v>
      </c>
      <c r="L133" s="1">
        <f>D165/B152</f>
        <v>0.40836244863589544</v>
      </c>
      <c r="M133" s="2"/>
      <c r="N133" s="2"/>
      <c r="O133" s="2"/>
      <c r="P133" s="2"/>
      <c r="Q133" s="2"/>
      <c r="R133" s="2"/>
      <c r="S133" s="2"/>
    </row>
    <row r="134" spans="1:19" x14ac:dyDescent="0.45">
      <c r="A134" s="2" t="s">
        <v>66</v>
      </c>
      <c r="B134" s="2">
        <v>465764.1</v>
      </c>
      <c r="C134" s="2">
        <v>4896.3</v>
      </c>
      <c r="D134" s="2">
        <v>461704237.89999998</v>
      </c>
      <c r="E134" s="2">
        <v>4997569.5639699996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45">
      <c r="A135" s="2" t="s">
        <v>67</v>
      </c>
      <c r="B135" s="2">
        <v>29108</v>
      </c>
      <c r="C135" s="2">
        <v>306</v>
      </c>
      <c r="D135" s="2">
        <v>31751638.5</v>
      </c>
      <c r="E135" s="2">
        <v>718290.65638099995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45">
      <c r="A136" s="2" t="s">
        <v>68</v>
      </c>
      <c r="B136" s="2">
        <v>416759.9</v>
      </c>
      <c r="C136" s="2">
        <v>4348.7040241900004</v>
      </c>
      <c r="D136" s="2">
        <v>9349524.9000000004</v>
      </c>
      <c r="E136" s="2">
        <v>103987.516892</v>
      </c>
      <c r="F136" s="2"/>
      <c r="G136" s="2"/>
      <c r="H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45">
      <c r="A137" s="5" t="s">
        <v>69</v>
      </c>
      <c r="B137" s="2">
        <v>20263968.5</v>
      </c>
      <c r="C137" s="2">
        <v>213092.16672000001</v>
      </c>
      <c r="D137" s="2">
        <v>8836706592.2000008</v>
      </c>
      <c r="E137" s="2">
        <v>92823561.980000004</v>
      </c>
      <c r="F137" s="2">
        <f>D137/B137</f>
        <v>436.0797635566795</v>
      </c>
      <c r="G137" s="2"/>
      <c r="H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45">
      <c r="A138" s="2" t="s">
        <v>70</v>
      </c>
      <c r="B138" s="2">
        <v>532779.80000000005</v>
      </c>
      <c r="C138" s="2">
        <v>2735.3112363999999</v>
      </c>
      <c r="D138" s="2">
        <v>13197693.4</v>
      </c>
      <c r="E138" s="2">
        <v>65299.415574999999</v>
      </c>
      <c r="F138" s="2"/>
      <c r="G138" s="2"/>
      <c r="H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45">
      <c r="A139" s="2" t="s">
        <v>71</v>
      </c>
      <c r="B139" s="2">
        <v>533898.9</v>
      </c>
      <c r="C139" s="2">
        <v>2735.6106612600001</v>
      </c>
      <c r="D139" s="2">
        <v>50649960.299999997</v>
      </c>
      <c r="E139" s="2">
        <v>883076.02732200001</v>
      </c>
      <c r="F139" s="2"/>
      <c r="G139" s="2"/>
      <c r="H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45">
      <c r="A140" s="2" t="s">
        <v>72</v>
      </c>
      <c r="B140" s="2">
        <v>29108</v>
      </c>
      <c r="C140" s="2">
        <v>306</v>
      </c>
      <c r="D140" s="2">
        <v>16191279.5</v>
      </c>
      <c r="E140" s="2">
        <v>246546.867589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45">
      <c r="A141" s="2" t="s">
        <v>73</v>
      </c>
      <c r="B141" s="2">
        <v>407540</v>
      </c>
      <c r="C141" s="2">
        <v>4284</v>
      </c>
      <c r="D141" s="2">
        <v>309893371.80000001</v>
      </c>
      <c r="E141" s="2">
        <v>3325869.3357299999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45">
      <c r="A142" s="2" t="s">
        <v>74</v>
      </c>
      <c r="B142" s="2">
        <v>29878</v>
      </c>
      <c r="C142" s="2">
        <v>316.96245834500002</v>
      </c>
      <c r="D142" s="2">
        <v>2864370.3</v>
      </c>
      <c r="E142" s="2">
        <v>55314.289130500001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45">
      <c r="A143" s="2" t="s">
        <v>75</v>
      </c>
      <c r="B143" s="2">
        <v>29108</v>
      </c>
      <c r="C143" s="2">
        <v>306</v>
      </c>
      <c r="D143" s="2">
        <v>2781563.2</v>
      </c>
      <c r="E143" s="2">
        <v>103145.72676999999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45">
      <c r="A144" s="2" t="s">
        <v>76</v>
      </c>
      <c r="B144" s="2">
        <v>29108</v>
      </c>
      <c r="C144" s="2">
        <v>306</v>
      </c>
      <c r="D144" s="2">
        <v>1575778.9</v>
      </c>
      <c r="E144" s="2">
        <v>58344.725985199999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45">
      <c r="A145" s="5" t="s">
        <v>77</v>
      </c>
      <c r="B145" s="2">
        <v>9008706</v>
      </c>
      <c r="C145" s="2">
        <v>94689.333363400001</v>
      </c>
      <c r="D145" s="2">
        <v>5212124521.3999996</v>
      </c>
      <c r="E145" s="2">
        <v>54948740.980400003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45">
      <c r="A146" s="2" t="s">
        <v>78</v>
      </c>
      <c r="B146" s="2">
        <v>565521.19999999995</v>
      </c>
      <c r="C146" s="2">
        <v>5880.9377959599997</v>
      </c>
      <c r="D146" s="2">
        <v>146699873.30000001</v>
      </c>
      <c r="E146" s="2">
        <v>1547342.76303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45">
      <c r="A147" s="2" t="s">
        <v>79</v>
      </c>
      <c r="B147" s="2">
        <v>232882.1</v>
      </c>
      <c r="C147" s="2">
        <v>2448.3000000000002</v>
      </c>
      <c r="D147" s="2">
        <v>246275182.19999999</v>
      </c>
      <c r="E147" s="2">
        <v>2679618.5925500002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45">
      <c r="A148" s="2" t="s">
        <v>80</v>
      </c>
      <c r="B148" s="2">
        <v>174660</v>
      </c>
      <c r="C148" s="2">
        <v>1836</v>
      </c>
      <c r="D148" s="2">
        <v>175392108.90000001</v>
      </c>
      <c r="E148" s="2">
        <v>1759050.03464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45">
      <c r="A149" s="2" t="s">
        <v>81</v>
      </c>
      <c r="B149" s="2">
        <v>58220</v>
      </c>
      <c r="C149" s="2">
        <v>612</v>
      </c>
      <c r="D149" s="2">
        <v>61117681.399999999</v>
      </c>
      <c r="E149" s="2">
        <v>664340.94227100001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45">
      <c r="A150" s="2" t="s">
        <v>82</v>
      </c>
      <c r="B150" s="2">
        <v>176254.8</v>
      </c>
      <c r="C150" s="2">
        <v>1843.1352527700001</v>
      </c>
      <c r="D150" s="2">
        <v>74433331.700000003</v>
      </c>
      <c r="E150" s="2">
        <v>884479.87182100001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45">
      <c r="G151" s="2"/>
      <c r="H151" s="2"/>
      <c r="I151" s="2"/>
      <c r="J151" s="2"/>
      <c r="K151" s="2"/>
    </row>
    <row r="152" spans="1:19" ht="18" x14ac:dyDescent="0.55000000000000004">
      <c r="A152" s="22" t="s">
        <v>87</v>
      </c>
      <c r="B152" s="3">
        <f>SUM(D154:D178)</f>
        <v>20909427165.800003</v>
      </c>
    </row>
    <row r="153" spans="1:19" ht="57" x14ac:dyDescent="0.45">
      <c r="B153" s="19" t="s">
        <v>83</v>
      </c>
      <c r="C153" s="19" t="s">
        <v>84</v>
      </c>
      <c r="D153" s="19" t="s">
        <v>85</v>
      </c>
      <c r="E153" s="20" t="s">
        <v>97</v>
      </c>
      <c r="F153" s="19"/>
      <c r="L153" s="19"/>
      <c r="M153" s="21"/>
      <c r="N153" s="20"/>
      <c r="O153" s="19"/>
      <c r="P153" s="21"/>
      <c r="Q153" s="20"/>
      <c r="R153" s="19"/>
      <c r="S153" s="21"/>
    </row>
    <row r="154" spans="1:19" x14ac:dyDescent="0.45">
      <c r="A154" s="2" t="s">
        <v>58</v>
      </c>
      <c r="B154" s="2">
        <v>56040</v>
      </c>
      <c r="C154" s="2">
        <v>0</v>
      </c>
      <c r="D154" s="2">
        <v>107096998.8</v>
      </c>
      <c r="E154" s="2">
        <v>257820.47300100001</v>
      </c>
      <c r="F154" s="2"/>
      <c r="G154" s="21"/>
      <c r="H154" s="20"/>
      <c r="I154" s="19"/>
      <c r="J154" s="21"/>
      <c r="K154" s="20"/>
      <c r="L154" s="2"/>
      <c r="M154" s="2"/>
      <c r="N154" s="2"/>
      <c r="O154" s="2"/>
      <c r="P154" s="2"/>
      <c r="Q154" s="2"/>
      <c r="R154" s="2"/>
      <c r="S154" s="2"/>
    </row>
    <row r="155" spans="1:19" x14ac:dyDescent="0.45">
      <c r="A155" s="5" t="s">
        <v>59</v>
      </c>
      <c r="B155" s="2">
        <v>9148852.8000000007</v>
      </c>
      <c r="C155" s="2">
        <v>2.4</v>
      </c>
      <c r="D155" s="2">
        <v>5149315559.8000002</v>
      </c>
      <c r="E155" s="2">
        <v>445081.98813800002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45">
      <c r="A156" s="2" t="s">
        <v>60</v>
      </c>
      <c r="B156" s="2">
        <v>2</v>
      </c>
      <c r="C156" s="2">
        <v>0</v>
      </c>
      <c r="D156" s="2">
        <v>367</v>
      </c>
      <c r="E156" s="2">
        <v>32.557641192200002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45">
      <c r="A157" s="2" t="s">
        <v>61</v>
      </c>
      <c r="B157" s="2">
        <v>336080</v>
      </c>
      <c r="C157" s="2">
        <v>0</v>
      </c>
      <c r="D157" s="2">
        <v>257230122.19999999</v>
      </c>
      <c r="E157" s="2">
        <v>804491.15148600005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45">
      <c r="A158" s="2" t="s">
        <v>62</v>
      </c>
      <c r="B158" s="2">
        <v>578598.69999999995</v>
      </c>
      <c r="C158" s="2">
        <v>400.981308791</v>
      </c>
      <c r="D158" s="2">
        <v>155128594.40000001</v>
      </c>
      <c r="E158" s="2">
        <v>334254.60415799997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45">
      <c r="A159" s="2" t="s">
        <v>63</v>
      </c>
      <c r="B159" s="2">
        <v>2</v>
      </c>
      <c r="C159" s="2">
        <v>0</v>
      </c>
      <c r="D159" s="2">
        <v>356.7</v>
      </c>
      <c r="E159" s="2">
        <v>14.8664050799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45">
      <c r="A160" s="2" t="s">
        <v>64</v>
      </c>
      <c r="B160" s="2">
        <v>578598.69999999995</v>
      </c>
      <c r="C160" s="2">
        <v>400.981308791</v>
      </c>
      <c r="D160" s="2">
        <v>15621100</v>
      </c>
      <c r="E160" s="2">
        <v>189723.55983700001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45">
      <c r="A161" s="2" t="s">
        <v>65</v>
      </c>
      <c r="B161" s="2">
        <v>84024</v>
      </c>
      <c r="C161" s="2">
        <v>0</v>
      </c>
      <c r="D161" s="2">
        <v>88791229.700000003</v>
      </c>
      <c r="E161" s="2">
        <v>449930.59441800002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45">
      <c r="A162" s="2" t="s">
        <v>66</v>
      </c>
      <c r="B162" s="2">
        <v>448132</v>
      </c>
      <c r="C162" s="2">
        <v>0</v>
      </c>
      <c r="D162" s="2">
        <v>443899662.30000001</v>
      </c>
      <c r="E162" s="2">
        <v>581615.94998000003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45">
      <c r="A163" s="2" t="s">
        <v>67</v>
      </c>
      <c r="B163" s="2">
        <v>28006</v>
      </c>
      <c r="C163" s="2">
        <v>0</v>
      </c>
      <c r="D163" s="2">
        <v>30728911.5</v>
      </c>
      <c r="E163" s="2">
        <v>464789.84379800002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45">
      <c r="A164" s="2" t="s">
        <v>68</v>
      </c>
      <c r="B164" s="2">
        <v>457345.9</v>
      </c>
      <c r="C164" s="2">
        <v>8.0305666051699998</v>
      </c>
      <c r="D164" s="2">
        <v>10293088.4</v>
      </c>
      <c r="E164" s="2">
        <v>16323.1612085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45">
      <c r="A165" s="5" t="s">
        <v>69</v>
      </c>
      <c r="B165" s="2">
        <v>19581018.600000001</v>
      </c>
      <c r="C165" s="2">
        <v>4.8</v>
      </c>
      <c r="D165" s="2">
        <v>8538624877</v>
      </c>
      <c r="E165" s="2">
        <v>528523.97286700003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45">
      <c r="A166" s="2" t="s">
        <v>70</v>
      </c>
      <c r="B166" s="2">
        <v>578598.69999999995</v>
      </c>
      <c r="C166" s="2">
        <v>400.981308791</v>
      </c>
      <c r="D166" s="2">
        <v>14380983</v>
      </c>
      <c r="E166" s="2">
        <v>15637.6649791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45">
      <c r="A167" s="2" t="s">
        <v>71</v>
      </c>
      <c r="B167" s="2">
        <v>579717.69999999995</v>
      </c>
      <c r="C167" s="2">
        <v>400.981308791</v>
      </c>
      <c r="D167" s="2">
        <v>50420082.5</v>
      </c>
      <c r="E167" s="2">
        <v>506576.27396100003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45">
      <c r="A168" s="2" t="s">
        <v>72</v>
      </c>
      <c r="B168" s="2">
        <v>28006</v>
      </c>
      <c r="C168" s="2">
        <v>0</v>
      </c>
      <c r="D168" s="2">
        <v>15632401.699999999</v>
      </c>
      <c r="E168" s="2">
        <v>159408.514994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45">
      <c r="A169" s="2" t="s">
        <v>73</v>
      </c>
      <c r="B169" s="2">
        <v>392112</v>
      </c>
      <c r="C169" s="2">
        <v>0</v>
      </c>
      <c r="D169" s="2">
        <v>297330589.80000001</v>
      </c>
      <c r="E169" s="2">
        <v>607282.85744499997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45">
      <c r="A170" s="2" t="s">
        <v>74</v>
      </c>
      <c r="B170" s="2">
        <v>28780.6</v>
      </c>
      <c r="C170" s="2">
        <v>41.9528306554</v>
      </c>
      <c r="D170" s="2">
        <v>2711931.9</v>
      </c>
      <c r="E170" s="2">
        <v>92773.927883299999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45">
      <c r="A171" s="2" t="s">
        <v>75</v>
      </c>
      <c r="B171" s="2">
        <v>28006</v>
      </c>
      <c r="C171" s="2">
        <v>0</v>
      </c>
      <c r="D171" s="2">
        <v>2619795.1</v>
      </c>
      <c r="E171" s="2">
        <v>217754.52392800001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45">
      <c r="A172" s="2" t="s">
        <v>76</v>
      </c>
      <c r="B172" s="2">
        <v>28006</v>
      </c>
      <c r="C172" s="2">
        <v>0</v>
      </c>
      <c r="D172" s="2">
        <v>1595809.7</v>
      </c>
      <c r="E172" s="2">
        <v>7902.7626315099997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45">
      <c r="A173" s="5" t="s">
        <v>77</v>
      </c>
      <c r="B173" s="2">
        <v>8695681.8000000007</v>
      </c>
      <c r="C173" s="2">
        <v>2.4</v>
      </c>
      <c r="D173" s="2">
        <v>5028614663.6999998</v>
      </c>
      <c r="E173" s="2">
        <v>2167342.4554699999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45">
      <c r="A174" s="2" t="s">
        <v>78</v>
      </c>
      <c r="B174" s="2">
        <v>628608.1</v>
      </c>
      <c r="C174" s="2">
        <v>11.2289803633</v>
      </c>
      <c r="D174" s="2">
        <v>163221205</v>
      </c>
      <c r="E174" s="2">
        <v>71256.680938699996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45">
      <c r="A175" s="2" t="s">
        <v>79</v>
      </c>
      <c r="B175" s="2">
        <v>224066</v>
      </c>
      <c r="C175" s="2">
        <v>0</v>
      </c>
      <c r="D175" s="2">
        <v>237017776.5</v>
      </c>
      <c r="E175" s="2">
        <v>458835.30560600001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45">
      <c r="A176" s="2" t="s">
        <v>80</v>
      </c>
      <c r="B176" s="2">
        <v>168048</v>
      </c>
      <c r="C176" s="2">
        <v>0</v>
      </c>
      <c r="D176" s="2">
        <v>168812709</v>
      </c>
      <c r="E176" s="2">
        <v>568296.58436500002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45">
      <c r="A177" s="2" t="s">
        <v>81</v>
      </c>
      <c r="B177" s="2">
        <v>56016</v>
      </c>
      <c r="C177" s="2">
        <v>0</v>
      </c>
      <c r="D177" s="2">
        <v>59394302.700000003</v>
      </c>
      <c r="E177" s="2">
        <v>204628.31935000001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45">
      <c r="A178" s="2" t="s">
        <v>82</v>
      </c>
      <c r="B178" s="2">
        <v>169645.6</v>
      </c>
      <c r="C178" s="2">
        <v>16.457217261699999</v>
      </c>
      <c r="D178" s="2">
        <v>70944047.400000006</v>
      </c>
      <c r="E178" s="2">
        <v>583478.39474699995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45">
      <c r="G179" s="2"/>
      <c r="H179" s="2"/>
      <c r="I179" s="2"/>
      <c r="J179" s="2"/>
      <c r="K179" s="2"/>
    </row>
    <row r="181" spans="1:19" ht="18" x14ac:dyDescent="0.55000000000000004">
      <c r="A181" s="22" t="s">
        <v>88</v>
      </c>
      <c r="B181" s="3">
        <f>SUM(D183:D207)</f>
        <v>9220519071.2000027</v>
      </c>
    </row>
    <row r="182" spans="1:19" ht="57" x14ac:dyDescent="0.45">
      <c r="B182" s="19" t="s">
        <v>83</v>
      </c>
      <c r="C182" s="19" t="s">
        <v>84</v>
      </c>
      <c r="D182" s="19" t="s">
        <v>85</v>
      </c>
      <c r="E182" s="20" t="s">
        <v>97</v>
      </c>
      <c r="F182" s="19"/>
      <c r="L182" s="19"/>
      <c r="M182" s="21"/>
      <c r="N182" s="20"/>
      <c r="O182" s="19"/>
      <c r="P182" s="21"/>
      <c r="Q182" s="20"/>
      <c r="R182" s="19"/>
      <c r="S182" s="21"/>
    </row>
    <row r="183" spans="1:19" x14ac:dyDescent="0.45">
      <c r="A183" s="2" t="s">
        <v>58</v>
      </c>
      <c r="B183" s="2">
        <v>35</v>
      </c>
      <c r="C183" s="2">
        <v>0</v>
      </c>
      <c r="D183" s="2">
        <v>16966.599999999999</v>
      </c>
      <c r="E183" s="2">
        <v>420.720382202</v>
      </c>
      <c r="F183" s="2"/>
      <c r="G183" s="21"/>
      <c r="H183" s="20"/>
      <c r="I183" s="19"/>
      <c r="J183" s="21"/>
      <c r="K183" s="20"/>
      <c r="L183" s="2"/>
      <c r="M183" s="2"/>
      <c r="N183" s="2"/>
      <c r="O183" s="2"/>
      <c r="P183" s="2"/>
      <c r="Q183" s="2"/>
      <c r="R183" s="2"/>
      <c r="S183" s="2"/>
    </row>
    <row r="184" spans="1:19" x14ac:dyDescent="0.45">
      <c r="A184" s="2" t="s">
        <v>59</v>
      </c>
      <c r="B184" s="2">
        <v>1931.3</v>
      </c>
      <c r="C184" s="2">
        <v>3.40734500748</v>
      </c>
      <c r="D184" s="2">
        <v>1091689.7</v>
      </c>
      <c r="E184" s="2">
        <v>4306.0044600499996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45">
      <c r="A185" s="2" t="s">
        <v>60</v>
      </c>
      <c r="B185" s="2">
        <v>2</v>
      </c>
      <c r="C185" s="2">
        <v>0</v>
      </c>
      <c r="D185" s="2">
        <v>375.3</v>
      </c>
      <c r="E185" s="2">
        <v>33.358806933099999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45">
      <c r="A186" s="2" t="s">
        <v>61</v>
      </c>
      <c r="B186" s="2">
        <v>44</v>
      </c>
      <c r="C186" s="2">
        <v>0</v>
      </c>
      <c r="D186" s="2">
        <v>36519.1</v>
      </c>
      <c r="E186" s="2">
        <v>238.469473937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45">
      <c r="A187" s="5" t="s">
        <v>62</v>
      </c>
      <c r="B187" s="2">
        <v>19247878.399999999</v>
      </c>
      <c r="C187" s="2">
        <v>17275.5420361</v>
      </c>
      <c r="D187" s="2">
        <v>4858896019.8999996</v>
      </c>
      <c r="E187" s="2">
        <v>4325431.6187399998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45">
      <c r="A188" s="2" t="s">
        <v>63</v>
      </c>
      <c r="B188" s="2">
        <v>2</v>
      </c>
      <c r="C188" s="2">
        <v>0</v>
      </c>
      <c r="D188" s="2">
        <v>350.2</v>
      </c>
      <c r="E188" s="2">
        <v>10.6564534438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45">
      <c r="A189" s="2" t="s">
        <v>64</v>
      </c>
      <c r="B189" s="2">
        <v>19247878.399999999</v>
      </c>
      <c r="C189" s="2">
        <v>17275.5420361</v>
      </c>
      <c r="D189" s="2">
        <v>442262035.60000002</v>
      </c>
      <c r="E189" s="2">
        <v>377881.96673400002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45">
      <c r="A190" s="2" t="s">
        <v>65</v>
      </c>
      <c r="B190" s="2">
        <v>15</v>
      </c>
      <c r="C190" s="2">
        <v>0</v>
      </c>
      <c r="D190" s="2">
        <v>16607.900000000001</v>
      </c>
      <c r="E190" s="2">
        <v>84.074312367100006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45">
      <c r="A191" s="2" t="s">
        <v>66</v>
      </c>
      <c r="B191" s="2">
        <v>84</v>
      </c>
      <c r="C191" s="2">
        <v>0</v>
      </c>
      <c r="D191" s="2">
        <v>83427.3</v>
      </c>
      <c r="E191" s="2">
        <v>241.31806811800001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45">
      <c r="A192" s="2" t="s">
        <v>67</v>
      </c>
      <c r="B192" s="2">
        <v>3</v>
      </c>
      <c r="C192" s="2">
        <v>0</v>
      </c>
      <c r="D192" s="2">
        <v>3731.5</v>
      </c>
      <c r="E192" s="2">
        <v>40.023118319300004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45">
      <c r="A193" s="2" t="s">
        <v>68</v>
      </c>
      <c r="B193" s="2">
        <v>6971.1</v>
      </c>
      <c r="C193" s="2">
        <v>9.7718984849399995</v>
      </c>
      <c r="D193" s="2">
        <v>168588</v>
      </c>
      <c r="E193" s="2">
        <v>797.18153515999995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45">
      <c r="A194" s="2" t="s">
        <v>69</v>
      </c>
      <c r="B194" s="2">
        <v>3989.1</v>
      </c>
      <c r="C194" s="2">
        <v>5.5937465083799998</v>
      </c>
      <c r="D194" s="2">
        <v>1743684.8</v>
      </c>
      <c r="E194" s="2">
        <v>3885.4951241799999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45">
      <c r="A195" s="2" t="s">
        <v>70</v>
      </c>
      <c r="B195" s="2">
        <v>19247878.399999999</v>
      </c>
      <c r="C195" s="2">
        <v>17275.5420361</v>
      </c>
      <c r="D195" s="2">
        <v>479842005.60000002</v>
      </c>
      <c r="E195" s="2">
        <v>406405.36666699999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45">
      <c r="A196" s="5" t="s">
        <v>71</v>
      </c>
      <c r="B196" s="2">
        <v>38226071.399999999</v>
      </c>
      <c r="C196" s="2">
        <v>34568.228659300003</v>
      </c>
      <c r="D196" s="2">
        <v>3432234823.1999998</v>
      </c>
      <c r="E196" s="2">
        <v>3098456.8135700002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45">
      <c r="A197" s="2" t="s">
        <v>72</v>
      </c>
      <c r="B197" s="2">
        <v>3</v>
      </c>
      <c r="C197" s="2">
        <v>0</v>
      </c>
      <c r="D197" s="2">
        <v>2017.2</v>
      </c>
      <c r="E197" s="2">
        <v>49.186990149800003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45">
      <c r="A198" s="2" t="s">
        <v>73</v>
      </c>
      <c r="B198" s="2">
        <v>70</v>
      </c>
      <c r="C198" s="2">
        <v>0</v>
      </c>
      <c r="D198" s="2">
        <v>52575.199999999997</v>
      </c>
      <c r="E198" s="2">
        <v>223.98160638799999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45">
      <c r="A199" s="2" t="s">
        <v>74</v>
      </c>
      <c r="B199" s="2">
        <v>790.8</v>
      </c>
      <c r="C199" s="2">
        <v>40.624623075199999</v>
      </c>
      <c r="D199" s="2">
        <v>53780</v>
      </c>
      <c r="E199" s="2">
        <v>2801.0865034799999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45">
      <c r="A200" s="2" t="s">
        <v>75</v>
      </c>
      <c r="B200" s="2">
        <v>3</v>
      </c>
      <c r="C200" s="2">
        <v>0</v>
      </c>
      <c r="D200" s="2">
        <v>197.7</v>
      </c>
      <c r="E200" s="2">
        <v>55.369757088100002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45">
      <c r="A201" s="2" t="s">
        <v>76</v>
      </c>
      <c r="B201" s="2">
        <v>3</v>
      </c>
      <c r="C201" s="2">
        <v>0</v>
      </c>
      <c r="D201" s="2">
        <v>220.4</v>
      </c>
      <c r="E201" s="2">
        <v>74.458310483100007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45">
      <c r="A202" s="2" t="s">
        <v>77</v>
      </c>
      <c r="B202" s="2">
        <v>1759.8</v>
      </c>
      <c r="C202" s="2">
        <v>2.4</v>
      </c>
      <c r="D202" s="2">
        <v>1317324.2</v>
      </c>
      <c r="E202" s="2">
        <v>4253.7241753600001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45">
      <c r="A203" s="2" t="s">
        <v>78</v>
      </c>
      <c r="B203" s="2">
        <v>9169.5</v>
      </c>
      <c r="C203" s="2">
        <v>10.7074740252</v>
      </c>
      <c r="D203" s="2">
        <v>2372142.4</v>
      </c>
      <c r="E203" s="2">
        <v>2824.89051823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45">
      <c r="A204" s="2" t="s">
        <v>79</v>
      </c>
      <c r="B204" s="2">
        <v>42</v>
      </c>
      <c r="C204" s="2">
        <v>0</v>
      </c>
      <c r="D204" s="2">
        <v>47410.5</v>
      </c>
      <c r="E204" s="2">
        <v>311.71693890500001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45">
      <c r="A205" s="2" t="s">
        <v>80</v>
      </c>
      <c r="B205" s="2">
        <v>30</v>
      </c>
      <c r="C205" s="2">
        <v>0</v>
      </c>
      <c r="D205" s="2">
        <v>29849.9</v>
      </c>
      <c r="E205" s="2">
        <v>121.709038284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45">
      <c r="A206" s="2" t="s">
        <v>81</v>
      </c>
      <c r="B206" s="2">
        <v>10</v>
      </c>
      <c r="C206" s="2">
        <v>0</v>
      </c>
      <c r="D206" s="2">
        <v>11567.2</v>
      </c>
      <c r="E206" s="2">
        <v>164.30325620599999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45">
      <c r="A207" s="2" t="s">
        <v>82</v>
      </c>
      <c r="B207" s="2">
        <v>639.70000000000005</v>
      </c>
      <c r="C207" s="2">
        <v>16.155803910700001</v>
      </c>
      <c r="D207" s="2">
        <v>235161.8</v>
      </c>
      <c r="E207" s="2">
        <v>6059.5251596099997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45">
      <c r="G208" s="2"/>
      <c r="H208" s="2"/>
      <c r="I208" s="2"/>
      <c r="J208" s="2"/>
      <c r="K208" s="2"/>
    </row>
  </sheetData>
  <mergeCells count="16">
    <mergeCell ref="B48:C48"/>
    <mergeCell ref="D48:E48"/>
    <mergeCell ref="F48:G48"/>
    <mergeCell ref="H48:I48"/>
    <mergeCell ref="J48:K48"/>
    <mergeCell ref="B55:C55"/>
    <mergeCell ref="D55:E55"/>
    <mergeCell ref="F55:G55"/>
    <mergeCell ref="H55:I55"/>
    <mergeCell ref="J55:K55"/>
    <mergeCell ref="L2:M2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A16" sqref="A16:H18"/>
    </sheetView>
  </sheetViews>
  <sheetFormatPr defaultRowHeight="14.25" x14ac:dyDescent="0.45"/>
  <cols>
    <col min="1" max="1" width="21.1328125" customWidth="1"/>
    <col min="3" max="3" width="13.796875" customWidth="1"/>
  </cols>
  <sheetData>
    <row r="1" spans="1:8" x14ac:dyDescent="0.45">
      <c r="A1" t="s">
        <v>42</v>
      </c>
    </row>
    <row r="2" spans="1:8" x14ac:dyDescent="0.45">
      <c r="B2" t="s">
        <v>41</v>
      </c>
      <c r="C2" t="s">
        <v>12</v>
      </c>
    </row>
    <row r="3" spans="1:8" x14ac:dyDescent="0.45">
      <c r="A3" t="s">
        <v>15</v>
      </c>
      <c r="B3" s="2">
        <v>7.4</v>
      </c>
      <c r="C3" s="2">
        <v>0.48989794855699997</v>
      </c>
    </row>
    <row r="4" spans="1:8" x14ac:dyDescent="0.45">
      <c r="A4" t="s">
        <v>37</v>
      </c>
      <c r="B4" s="2">
        <v>8.3000000000000007</v>
      </c>
      <c r="C4" s="2">
        <v>0.45825756949599999</v>
      </c>
    </row>
    <row r="5" spans="1:8" x14ac:dyDescent="0.45">
      <c r="A5" t="s">
        <v>38</v>
      </c>
      <c r="B5" s="2">
        <v>20.350000000000001</v>
      </c>
      <c r="C5" s="2">
        <v>0.85293610546200005</v>
      </c>
    </row>
    <row r="6" spans="1:8" x14ac:dyDescent="0.45">
      <c r="A6" t="s">
        <v>39</v>
      </c>
      <c r="B6" s="2">
        <v>9.8000000000000007</v>
      </c>
      <c r="C6" s="2">
        <v>0.4</v>
      </c>
    </row>
    <row r="7" spans="1:8" x14ac:dyDescent="0.45">
      <c r="A7" t="s">
        <v>40</v>
      </c>
      <c r="B7" s="2">
        <v>22.1</v>
      </c>
      <c r="C7" s="2">
        <v>0.888819441732</v>
      </c>
    </row>
    <row r="9" spans="1:8" x14ac:dyDescent="0.45">
      <c r="A9" t="s">
        <v>32</v>
      </c>
    </row>
    <row r="10" spans="1:8" x14ac:dyDescent="0.45">
      <c r="A10" t="s">
        <v>15</v>
      </c>
      <c r="B10" s="2">
        <v>1</v>
      </c>
    </row>
    <row r="11" spans="1:8" x14ac:dyDescent="0.45">
      <c r="A11" t="s">
        <v>7</v>
      </c>
      <c r="B11" s="2">
        <f>B4/B3</f>
        <v>1.1216216216216217</v>
      </c>
    </row>
    <row r="12" spans="1:8" x14ac:dyDescent="0.45">
      <c r="A12" t="s">
        <v>8</v>
      </c>
      <c r="B12" s="2">
        <f>B5/B3</f>
        <v>2.75</v>
      </c>
    </row>
    <row r="13" spans="1:8" x14ac:dyDescent="0.45">
      <c r="A13" t="s">
        <v>9</v>
      </c>
      <c r="B13" s="2">
        <f>B6/B3</f>
        <v>1.3243243243243243</v>
      </c>
    </row>
    <row r="14" spans="1:8" x14ac:dyDescent="0.45">
      <c r="A14" t="s">
        <v>10</v>
      </c>
      <c r="B14" s="2">
        <f>B7/B3</f>
        <v>2.9864864864864864</v>
      </c>
    </row>
    <row r="16" spans="1:8" x14ac:dyDescent="0.45">
      <c r="A16" s="6" t="s">
        <v>43</v>
      </c>
      <c r="B16" s="6" t="s">
        <v>54</v>
      </c>
      <c r="C16" s="6" t="s">
        <v>44</v>
      </c>
      <c r="D16" s="6" t="s">
        <v>54</v>
      </c>
      <c r="E16" s="6" t="s">
        <v>47</v>
      </c>
      <c r="F16" s="6" t="s">
        <v>7</v>
      </c>
      <c r="G16" s="6" t="s">
        <v>18</v>
      </c>
      <c r="H16" s="6" t="s">
        <v>19</v>
      </c>
    </row>
    <row r="17" spans="1:8" x14ac:dyDescent="0.45">
      <c r="A17" s="6"/>
      <c r="B17" s="6"/>
      <c r="C17" s="6" t="s">
        <v>45</v>
      </c>
      <c r="D17" s="6"/>
      <c r="E17" s="6"/>
      <c r="F17" s="6"/>
      <c r="G17" s="6"/>
      <c r="H17" s="6"/>
    </row>
    <row r="18" spans="1:8" x14ac:dyDescent="0.45">
      <c r="A18">
        <v>7.4</v>
      </c>
      <c r="B18" s="2">
        <v>0.48989794855699997</v>
      </c>
      <c r="C18">
        <v>22.1</v>
      </c>
      <c r="D18" s="2">
        <v>0.888819441732</v>
      </c>
      <c r="E18" s="14" t="s">
        <v>48</v>
      </c>
      <c r="F18" s="1">
        <f>(B11-B10)/(B14-B10)</f>
        <v>6.1224489795918415E-2</v>
      </c>
      <c r="G18" s="16">
        <f>(B12-B11)/(B14-B10)</f>
        <v>0.81972789115646261</v>
      </c>
      <c r="H18" s="1">
        <f>(B13-B11)/(B14-B10)</f>
        <v>0.10204081632653059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opLeftCell="A18" workbookViewId="0">
      <selection activeCell="H26" sqref="H26:K28"/>
    </sheetView>
  </sheetViews>
  <sheetFormatPr defaultRowHeight="14.25" x14ac:dyDescent="0.45"/>
  <cols>
    <col min="1" max="1" width="18.19921875" customWidth="1"/>
    <col min="2" max="2" width="18.06640625" bestFit="1" customWidth="1"/>
    <col min="3" max="3" width="16" bestFit="1" customWidth="1"/>
    <col min="4" max="4" width="17" bestFit="1" customWidth="1"/>
    <col min="5" max="5" width="13.3984375" bestFit="1" customWidth="1"/>
    <col min="6" max="6" width="9.86328125" bestFit="1" customWidth="1"/>
    <col min="7" max="7" width="9.1328125" bestFit="1" customWidth="1"/>
    <col min="8" max="8" width="12.33203125" bestFit="1" customWidth="1"/>
    <col min="9" max="9" width="10.86328125" bestFit="1" customWidth="1"/>
    <col min="10" max="10" width="9.1328125" bestFit="1" customWidth="1"/>
    <col min="11" max="11" width="13.3984375" bestFit="1" customWidth="1"/>
    <col min="12" max="12" width="10.86328125" bestFit="1" customWidth="1"/>
    <col min="13" max="13" width="9.1328125" bestFit="1" customWidth="1"/>
    <col min="14" max="14" width="14.3984375" bestFit="1" customWidth="1"/>
    <col min="15" max="15" width="12.33203125" bestFit="1" customWidth="1"/>
    <col min="16" max="16" width="9.1328125" bestFit="1" customWidth="1"/>
    <col min="17" max="17" width="16.9296875" bestFit="1" customWidth="1"/>
    <col min="18" max="18" width="13.3984375" bestFit="1" customWidth="1"/>
    <col min="19" max="19" width="9.1328125" bestFit="1" customWidth="1"/>
  </cols>
  <sheetData>
    <row r="1" spans="1:3" x14ac:dyDescent="0.45">
      <c r="B1" t="s">
        <v>121</v>
      </c>
      <c r="C1" t="s">
        <v>122</v>
      </c>
    </row>
    <row r="2" spans="1:3" x14ac:dyDescent="0.45">
      <c r="A2" t="s">
        <v>15</v>
      </c>
      <c r="B2" s="2">
        <v>237900861265</v>
      </c>
      <c r="C2" s="2">
        <v>121490794.103</v>
      </c>
    </row>
    <row r="3" spans="1:3" x14ac:dyDescent="0.45">
      <c r="A3" t="s">
        <v>37</v>
      </c>
      <c r="B3" s="2">
        <v>268859504119</v>
      </c>
      <c r="C3" s="2">
        <v>688508814.78699994</v>
      </c>
    </row>
    <row r="4" spans="1:3" x14ac:dyDescent="0.45">
      <c r="A4" t="s">
        <v>38</v>
      </c>
      <c r="B4" s="2">
        <v>291080176856</v>
      </c>
      <c r="C4" s="2">
        <v>96778823.078299999</v>
      </c>
    </row>
    <row r="5" spans="1:3" x14ac:dyDescent="0.45">
      <c r="A5" t="s">
        <v>39</v>
      </c>
      <c r="B5" s="2">
        <v>273181973090</v>
      </c>
      <c r="C5" s="2">
        <v>738265549.92999995</v>
      </c>
    </row>
    <row r="6" spans="1:3" x14ac:dyDescent="0.45">
      <c r="A6" s="4" t="s">
        <v>40</v>
      </c>
      <c r="B6" s="2">
        <v>295539122890</v>
      </c>
      <c r="C6" s="2">
        <v>859349380.38100004</v>
      </c>
    </row>
    <row r="7" spans="1:3" ht="28.5" x14ac:dyDescent="0.45">
      <c r="A7" s="28" t="s">
        <v>120</v>
      </c>
      <c r="B7" s="2">
        <v>255233509374</v>
      </c>
      <c r="C7" s="2">
        <v>189751955.042</v>
      </c>
    </row>
    <row r="9" spans="1:3" x14ac:dyDescent="0.45">
      <c r="A9" t="s">
        <v>46</v>
      </c>
    </row>
    <row r="10" spans="1:3" x14ac:dyDescent="0.45">
      <c r="A10" t="s">
        <v>15</v>
      </c>
      <c r="B10" s="2">
        <v>1</v>
      </c>
    </row>
    <row r="11" spans="1:3" x14ac:dyDescent="0.45">
      <c r="A11" t="s">
        <v>37</v>
      </c>
      <c r="B11" s="2">
        <f>B3/B2</f>
        <v>1.1301325379377878</v>
      </c>
    </row>
    <row r="12" spans="1:3" x14ac:dyDescent="0.45">
      <c r="A12" t="s">
        <v>38</v>
      </c>
      <c r="B12" s="2">
        <f>B4/B2</f>
        <v>1.2235356160891031</v>
      </c>
    </row>
    <row r="13" spans="1:3" x14ac:dyDescent="0.45">
      <c r="A13" t="s">
        <v>39</v>
      </c>
      <c r="B13" s="2">
        <f>B5/B2</f>
        <v>1.1483017406385092</v>
      </c>
    </row>
    <row r="14" spans="1:3" x14ac:dyDescent="0.45">
      <c r="A14" s="15" t="s">
        <v>40</v>
      </c>
      <c r="B14" s="2">
        <f>B6/B2</f>
        <v>1.2422784907903137</v>
      </c>
    </row>
    <row r="15" spans="1:3" ht="28.5" x14ac:dyDescent="0.45">
      <c r="A15" s="25" t="s">
        <v>120</v>
      </c>
      <c r="B15" s="2">
        <f>B7/B2</f>
        <v>1.0728566009254292</v>
      </c>
    </row>
    <row r="17" spans="1:19" x14ac:dyDescent="0.45">
      <c r="A17" s="6" t="s">
        <v>43</v>
      </c>
      <c r="B17" s="6" t="s">
        <v>54</v>
      </c>
      <c r="C17" s="6" t="s">
        <v>44</v>
      </c>
      <c r="D17" s="6" t="s">
        <v>54</v>
      </c>
      <c r="E17" s="6" t="s">
        <v>47</v>
      </c>
      <c r="F17" s="6" t="s">
        <v>7</v>
      </c>
      <c r="G17" s="6" t="s">
        <v>18</v>
      </c>
      <c r="H17" s="6" t="s">
        <v>19</v>
      </c>
    </row>
    <row r="18" spans="1:19" x14ac:dyDescent="0.45">
      <c r="A18" s="6"/>
      <c r="B18" s="6"/>
      <c r="C18" s="6" t="s">
        <v>45</v>
      </c>
      <c r="D18" s="6"/>
      <c r="E18" s="6"/>
      <c r="F18" s="6"/>
      <c r="G18" s="6"/>
      <c r="H18" s="6"/>
    </row>
    <row r="19" spans="1:19" x14ac:dyDescent="0.45">
      <c r="A19" s="3">
        <f>B2/3400000000</f>
        <v>69.970841548529407</v>
      </c>
      <c r="B19" s="3">
        <f>C2/3400000000</f>
        <v>3.5732586500882353E-2</v>
      </c>
      <c r="C19" s="3">
        <f>B6/3400000000</f>
        <v>86.92327143823529</v>
      </c>
      <c r="D19" s="3">
        <f>C6/3400000000</f>
        <v>0.25274981775911765</v>
      </c>
      <c r="E19" s="2">
        <f>B6/B2</f>
        <v>1.2422784907903137</v>
      </c>
      <c r="F19" s="16">
        <f>(B11-B10)/(B14-B10)</f>
        <v>0.53711964901752007</v>
      </c>
      <c r="G19" s="16">
        <f>(B12-B11)/(B14-B10)</f>
        <v>0.38551948151333609</v>
      </c>
      <c r="H19" s="1">
        <f>(B13-B11)/(B14-B10)</f>
        <v>7.4993048873027837E-2</v>
      </c>
    </row>
    <row r="21" spans="1:19" ht="36" x14ac:dyDescent="0.55000000000000004">
      <c r="A21" s="23" t="s">
        <v>89</v>
      </c>
      <c r="B21" s="3">
        <f>SUM(D23:D52)</f>
        <v>36727760071.499992</v>
      </c>
    </row>
    <row r="22" spans="1:19" ht="57" x14ac:dyDescent="0.45">
      <c r="B22" s="19" t="s">
        <v>83</v>
      </c>
      <c r="C22" s="19" t="s">
        <v>84</v>
      </c>
      <c r="D22" s="19" t="s">
        <v>85</v>
      </c>
      <c r="E22" s="20" t="s">
        <v>97</v>
      </c>
      <c r="F22" s="19"/>
      <c r="G22" s="21"/>
      <c r="H22" s="20"/>
      <c r="I22" s="19"/>
      <c r="J22" s="21"/>
      <c r="K22" s="20"/>
      <c r="L22" s="19"/>
      <c r="M22" s="21"/>
      <c r="N22" s="20"/>
      <c r="O22" s="19"/>
      <c r="P22" s="21"/>
      <c r="Q22" s="20"/>
      <c r="R22" s="19"/>
      <c r="S22" s="21"/>
    </row>
    <row r="23" spans="1:19" x14ac:dyDescent="0.45">
      <c r="A23" s="2" t="s">
        <v>58</v>
      </c>
      <c r="B23" s="2">
        <v>1379878</v>
      </c>
      <c r="C23" s="2">
        <v>0</v>
      </c>
      <c r="D23" s="2">
        <v>368073727.14999998</v>
      </c>
      <c r="E23" s="2">
        <v>2574490.81335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45">
      <c r="A24" s="5" t="s">
        <v>59</v>
      </c>
      <c r="B24" s="2">
        <v>15414187.949999999</v>
      </c>
      <c r="C24" s="2">
        <v>239.27128432000001</v>
      </c>
      <c r="D24" s="2">
        <v>9041811494.7000008</v>
      </c>
      <c r="E24" s="2">
        <v>16700544.942199999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x14ac:dyDescent="0.45">
      <c r="A25" s="2" t="s">
        <v>60</v>
      </c>
      <c r="B25" s="2">
        <v>19261</v>
      </c>
      <c r="C25" s="2">
        <v>0</v>
      </c>
      <c r="D25" s="2">
        <v>4218055.2</v>
      </c>
      <c r="E25" s="2">
        <v>144991.84562000001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28.5" x14ac:dyDescent="0.45">
      <c r="A26" s="2" t="s">
        <v>61</v>
      </c>
      <c r="B26" s="2">
        <v>199644</v>
      </c>
      <c r="C26" s="2">
        <v>0</v>
      </c>
      <c r="D26" s="2">
        <v>166187171.5</v>
      </c>
      <c r="E26" s="2">
        <v>229096.103596</v>
      </c>
      <c r="F26" s="2"/>
      <c r="G26" s="2"/>
      <c r="H26" s="26" t="s">
        <v>99</v>
      </c>
      <c r="I26" s="26" t="s">
        <v>100</v>
      </c>
      <c r="J26" s="27" t="s">
        <v>102</v>
      </c>
      <c r="K26" s="27" t="s">
        <v>125</v>
      </c>
      <c r="N26" s="2"/>
      <c r="O26" s="2"/>
      <c r="P26" s="2"/>
      <c r="Q26" s="2"/>
      <c r="R26" s="2"/>
      <c r="S26" s="2"/>
    </row>
    <row r="27" spans="1:19" ht="42.75" x14ac:dyDescent="0.45">
      <c r="A27" s="2" t="s">
        <v>62</v>
      </c>
      <c r="B27" s="2">
        <v>2973460.5</v>
      </c>
      <c r="C27" s="2">
        <v>366.90973004300002</v>
      </c>
      <c r="D27" s="2">
        <v>790542332.04999995</v>
      </c>
      <c r="E27" s="2">
        <v>567720.30373499996</v>
      </c>
      <c r="F27" s="2"/>
      <c r="G27" s="2"/>
      <c r="H27" s="26" t="s">
        <v>46</v>
      </c>
      <c r="I27" s="26" t="s">
        <v>126</v>
      </c>
      <c r="J27" s="26" t="s">
        <v>127</v>
      </c>
      <c r="K27" s="27" t="s">
        <v>124</v>
      </c>
      <c r="N27" s="2"/>
      <c r="O27" s="2"/>
      <c r="P27" s="2"/>
      <c r="Q27" s="2"/>
      <c r="R27" s="2"/>
      <c r="S27" s="2"/>
    </row>
    <row r="28" spans="1:19" x14ac:dyDescent="0.45">
      <c r="A28" s="2" t="s">
        <v>63</v>
      </c>
      <c r="B28" s="2">
        <v>19261</v>
      </c>
      <c r="C28" s="2">
        <v>0</v>
      </c>
      <c r="D28" s="2">
        <v>3898186.55</v>
      </c>
      <c r="E28" s="2">
        <v>47606.192959</v>
      </c>
      <c r="F28" s="2"/>
      <c r="G28" s="2"/>
      <c r="H28" s="2">
        <f>B3/B2</f>
        <v>1.1301325379377878</v>
      </c>
      <c r="I28" s="1">
        <f>D24/B21</f>
        <v>0.24618467004515926</v>
      </c>
      <c r="J28" s="1">
        <f>D47/B21</f>
        <v>0.21528249682957259</v>
      </c>
      <c r="K28">
        <v>1.07</v>
      </c>
      <c r="N28" s="2"/>
      <c r="O28" s="2"/>
      <c r="P28" s="2"/>
      <c r="Q28" s="2"/>
      <c r="R28" s="2"/>
      <c r="S28" s="2"/>
    </row>
    <row r="29" spans="1:19" x14ac:dyDescent="0.45">
      <c r="A29" s="2" t="s">
        <v>64</v>
      </c>
      <c r="B29" s="2">
        <v>2956406.5</v>
      </c>
      <c r="C29" s="2">
        <v>366.90973004300002</v>
      </c>
      <c r="D29" s="2">
        <v>82944915.299999997</v>
      </c>
      <c r="E29" s="2">
        <v>288364.53109599999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45">
      <c r="A30" s="2" t="s">
        <v>65</v>
      </c>
      <c r="B30" s="2">
        <v>57927</v>
      </c>
      <c r="C30" s="2">
        <v>0</v>
      </c>
      <c r="D30" s="2">
        <v>70917831.049999997</v>
      </c>
      <c r="E30" s="2">
        <v>303902.98892999999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x14ac:dyDescent="0.45">
      <c r="A31" s="2" t="s">
        <v>66</v>
      </c>
      <c r="B31" s="2">
        <v>310628.09999999998</v>
      </c>
      <c r="C31" s="2">
        <v>0.435889894354</v>
      </c>
      <c r="D31" s="2">
        <v>318411558.05000001</v>
      </c>
      <c r="E31" s="2">
        <v>469138.561476</v>
      </c>
      <c r="F31" s="2"/>
      <c r="G31" s="2"/>
      <c r="H31" s="19" t="s">
        <v>106</v>
      </c>
      <c r="I31" s="19" t="s">
        <v>107</v>
      </c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x14ac:dyDescent="0.45">
      <c r="A32" s="2" t="s">
        <v>67</v>
      </c>
      <c r="B32" s="2">
        <v>15301</v>
      </c>
      <c r="C32" s="2">
        <v>0</v>
      </c>
      <c r="D32" s="2">
        <v>22207638.449999999</v>
      </c>
      <c r="E32" s="2">
        <v>188955.19646499999</v>
      </c>
      <c r="F32" s="2"/>
      <c r="G32" s="2"/>
      <c r="H32" s="19"/>
      <c r="I32" s="19" t="s">
        <v>108</v>
      </c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x14ac:dyDescent="0.45">
      <c r="A33" s="2" t="s">
        <v>68</v>
      </c>
      <c r="B33" s="2">
        <v>7442188.8499999996</v>
      </c>
      <c r="C33" s="2">
        <v>792.33081948100005</v>
      </c>
      <c r="D33" s="2">
        <v>170905971.34999999</v>
      </c>
      <c r="E33" s="2">
        <v>1430890.4744500001</v>
      </c>
      <c r="F33" s="2"/>
      <c r="G33" s="2"/>
      <c r="H33" s="2">
        <f>D38/B21</f>
        <v>3.2835169753131839E-2</v>
      </c>
      <c r="I33" s="2">
        <f>D48/B21</f>
        <v>5.8426906169134103E-2</v>
      </c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x14ac:dyDescent="0.45">
      <c r="A34" s="5" t="s">
        <v>69</v>
      </c>
      <c r="B34" s="2">
        <v>29091027.850000001</v>
      </c>
      <c r="C34" s="2">
        <v>331.360570225</v>
      </c>
      <c r="D34" s="2">
        <v>13658839802.299999</v>
      </c>
      <c r="E34" s="2">
        <v>23462479.434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x14ac:dyDescent="0.45">
      <c r="A35" s="2" t="s">
        <v>90</v>
      </c>
      <c r="B35" s="2">
        <v>8527</v>
      </c>
      <c r="C35" s="2">
        <v>0</v>
      </c>
      <c r="D35" s="2">
        <v>239140.45</v>
      </c>
      <c r="E35" s="2">
        <v>18070.461511699999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x14ac:dyDescent="0.45">
      <c r="A36" s="2" t="s">
        <v>91</v>
      </c>
      <c r="B36" s="2">
        <v>8527</v>
      </c>
      <c r="C36" s="2">
        <v>0</v>
      </c>
      <c r="D36" s="2">
        <v>2794832.65</v>
      </c>
      <c r="E36" s="2">
        <v>111714.754468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x14ac:dyDescent="0.45">
      <c r="A37" s="2" t="s">
        <v>70</v>
      </c>
      <c r="B37" s="2">
        <v>2973460.5</v>
      </c>
      <c r="C37" s="2">
        <v>366.90973004300002</v>
      </c>
      <c r="D37" s="2">
        <v>84479539.599999994</v>
      </c>
      <c r="E37" s="2">
        <v>738256.63471999997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x14ac:dyDescent="0.45">
      <c r="A38" s="5" t="s">
        <v>71</v>
      </c>
      <c r="B38" s="2">
        <v>3070882.6</v>
      </c>
      <c r="C38" s="2">
        <v>366.94337437799999</v>
      </c>
      <c r="D38" s="2">
        <v>1205962236.5999999</v>
      </c>
      <c r="E38" s="2">
        <v>3692875.5510499999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x14ac:dyDescent="0.45">
      <c r="A39" s="2" t="s">
        <v>92</v>
      </c>
      <c r="B39" s="2">
        <v>8527</v>
      </c>
      <c r="C39" s="2">
        <v>0</v>
      </c>
      <c r="D39" s="2">
        <v>1207105.3500000001</v>
      </c>
      <c r="E39" s="2">
        <v>2209.9895310799998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x14ac:dyDescent="0.45">
      <c r="A40" s="2" t="s">
        <v>72</v>
      </c>
      <c r="B40" s="2">
        <v>15301</v>
      </c>
      <c r="C40" s="2">
        <v>0</v>
      </c>
      <c r="D40" s="2">
        <v>11900134</v>
      </c>
      <c r="E40" s="2">
        <v>191656.971574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x14ac:dyDescent="0.45">
      <c r="A41" s="2" t="s">
        <v>73</v>
      </c>
      <c r="B41" s="2">
        <v>263792</v>
      </c>
      <c r="C41" s="2">
        <v>0</v>
      </c>
      <c r="D41" s="2">
        <v>208416854.19999999</v>
      </c>
      <c r="E41" s="2">
        <v>852224.90049100004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x14ac:dyDescent="0.45">
      <c r="A42" s="2" t="s">
        <v>74</v>
      </c>
      <c r="B42" s="2">
        <v>125664.75</v>
      </c>
      <c r="C42" s="2">
        <v>4018.72467177</v>
      </c>
      <c r="D42" s="2">
        <v>11006906.35</v>
      </c>
      <c r="E42" s="2">
        <v>420033.233527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x14ac:dyDescent="0.45">
      <c r="A43" s="2" t="s">
        <v>76</v>
      </c>
      <c r="B43" s="2">
        <v>15300.8</v>
      </c>
      <c r="C43" s="2">
        <v>0.4</v>
      </c>
      <c r="D43" s="2">
        <v>1203040.25</v>
      </c>
      <c r="E43" s="2">
        <v>62987.003415699997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x14ac:dyDescent="0.45">
      <c r="A44" s="2" t="s">
        <v>93</v>
      </c>
      <c r="B44" s="2">
        <v>8527</v>
      </c>
      <c r="C44" s="2">
        <v>0</v>
      </c>
      <c r="D44" s="2">
        <v>4851063.25</v>
      </c>
      <c r="E44" s="2">
        <v>357700.73326399998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x14ac:dyDescent="0.45">
      <c r="A45" s="2" t="s">
        <v>75</v>
      </c>
      <c r="B45" s="2">
        <v>15301</v>
      </c>
      <c r="C45" s="2">
        <v>0</v>
      </c>
      <c r="D45" s="2">
        <v>1225846.8500000001</v>
      </c>
      <c r="E45" s="2">
        <v>45264.329000099999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45">
      <c r="A46" s="2" t="s">
        <v>94</v>
      </c>
      <c r="B46" s="2">
        <v>8527</v>
      </c>
      <c r="C46" s="2">
        <v>0</v>
      </c>
      <c r="D46" s="2">
        <v>1889769.25</v>
      </c>
      <c r="E46" s="2">
        <v>92857.261597999997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x14ac:dyDescent="0.45">
      <c r="A47" s="5" t="s">
        <v>77</v>
      </c>
      <c r="B47" s="2">
        <v>12523129.800000001</v>
      </c>
      <c r="C47" s="2">
        <v>150.95019045999999</v>
      </c>
      <c r="D47" s="2">
        <v>7906843891.1499996</v>
      </c>
      <c r="E47" s="2">
        <v>31033108.771000002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45">
      <c r="A48" s="5" t="s">
        <v>78</v>
      </c>
      <c r="B48" s="2">
        <v>8251718.2000000002</v>
      </c>
      <c r="C48" s="2">
        <v>824.21117439600005</v>
      </c>
      <c r="D48" s="2">
        <v>2145889391.5</v>
      </c>
      <c r="E48" s="2">
        <v>372888.90671700001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45">
      <c r="A49" s="2" t="s">
        <v>79</v>
      </c>
      <c r="B49" s="2">
        <v>151946</v>
      </c>
      <c r="C49" s="2">
        <v>0</v>
      </c>
      <c r="D49" s="2">
        <v>184835693.69999999</v>
      </c>
      <c r="E49" s="2">
        <v>921236.71580400004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45">
      <c r="A50" s="2" t="s">
        <v>80</v>
      </c>
      <c r="B50" s="2">
        <v>115854</v>
      </c>
      <c r="C50" s="2">
        <v>0</v>
      </c>
      <c r="D50" s="2">
        <v>120873014.3</v>
      </c>
      <c r="E50" s="2">
        <v>286230.722236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45">
      <c r="A51" s="2" t="s">
        <v>81</v>
      </c>
      <c r="B51" s="2">
        <v>38618</v>
      </c>
      <c r="C51" s="2">
        <v>0</v>
      </c>
      <c r="D51" s="2">
        <v>49752002.850000001</v>
      </c>
      <c r="E51" s="2">
        <v>502658.50773700001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45">
      <c r="A52" s="2" t="s">
        <v>82</v>
      </c>
      <c r="B52" s="2">
        <v>183983.75</v>
      </c>
      <c r="C52" s="2">
        <v>1936.7990054500001</v>
      </c>
      <c r="D52" s="2">
        <v>85430925.549999997</v>
      </c>
      <c r="E52" s="2">
        <v>805762.29081799998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4"/>
  <sheetViews>
    <sheetView topLeftCell="E28" zoomScaleNormal="100" workbookViewId="0">
      <selection activeCell="N51" sqref="N51"/>
    </sheetView>
  </sheetViews>
  <sheetFormatPr defaultRowHeight="14.25" x14ac:dyDescent="0.45"/>
  <cols>
    <col min="1" max="1" width="22.265625" customWidth="1"/>
    <col min="2" max="2" width="14.3984375" bestFit="1" customWidth="1"/>
    <col min="3" max="3" width="13.46484375" bestFit="1" customWidth="1"/>
    <col min="4" max="4" width="14.3984375" bestFit="1" customWidth="1"/>
    <col min="5" max="5" width="12.3984375" bestFit="1" customWidth="1"/>
    <col min="6" max="6" width="14.3984375" bestFit="1" customWidth="1"/>
    <col min="7" max="7" width="10.9296875" bestFit="1" customWidth="1"/>
    <col min="8" max="8" width="14.3984375" bestFit="1" customWidth="1"/>
    <col min="9" max="9" width="10.9296875" bestFit="1" customWidth="1"/>
    <col min="10" max="10" width="14.3984375" bestFit="1" customWidth="1"/>
    <col min="11" max="11" width="12.3984375" bestFit="1" customWidth="1"/>
    <col min="13" max="13" width="13.3984375" bestFit="1" customWidth="1"/>
    <col min="14" max="14" width="12.33203125" bestFit="1" customWidth="1"/>
  </cols>
  <sheetData>
    <row r="1" spans="1:14" x14ac:dyDescent="0.45">
      <c r="A1" t="s">
        <v>51</v>
      </c>
    </row>
    <row r="2" spans="1:14" x14ac:dyDescent="0.45">
      <c r="B2" s="29" t="s">
        <v>6</v>
      </c>
      <c r="C2" s="29"/>
      <c r="D2" s="29" t="s">
        <v>7</v>
      </c>
      <c r="E2" s="29"/>
      <c r="F2" s="29" t="s">
        <v>8</v>
      </c>
      <c r="G2" s="29"/>
      <c r="H2" s="29" t="s">
        <v>9</v>
      </c>
      <c r="I2" s="29"/>
      <c r="J2" s="29" t="s">
        <v>10</v>
      </c>
      <c r="K2" s="29"/>
      <c r="M2" s="29" t="s">
        <v>117</v>
      </c>
      <c r="N2" s="29"/>
    </row>
    <row r="3" spans="1:14" x14ac:dyDescent="0.45">
      <c r="A3" t="s">
        <v>50</v>
      </c>
      <c r="B3" t="s">
        <v>11</v>
      </c>
      <c r="C3" t="s">
        <v>12</v>
      </c>
      <c r="D3" t="s">
        <v>11</v>
      </c>
      <c r="E3" t="s">
        <v>12</v>
      </c>
      <c r="F3" t="s">
        <v>11</v>
      </c>
      <c r="G3" t="s">
        <v>12</v>
      </c>
      <c r="H3" t="s">
        <v>11</v>
      </c>
      <c r="I3" t="s">
        <v>12</v>
      </c>
      <c r="J3" t="s">
        <v>11</v>
      </c>
      <c r="K3" t="s">
        <v>12</v>
      </c>
      <c r="L3" t="s">
        <v>47</v>
      </c>
      <c r="M3" t="s">
        <v>11</v>
      </c>
      <c r="N3" t="s">
        <v>12</v>
      </c>
    </row>
    <row r="4" spans="1:14" x14ac:dyDescent="0.45">
      <c r="A4">
        <v>1</v>
      </c>
      <c r="B4" s="2">
        <v>391438.09499999997</v>
      </c>
      <c r="C4" s="2">
        <v>18363.1733762</v>
      </c>
      <c r="D4" s="2">
        <v>279398.065</v>
      </c>
      <c r="E4" s="2">
        <v>13143.887174</v>
      </c>
      <c r="F4" s="2">
        <v>250561.37</v>
      </c>
      <c r="G4" s="2">
        <v>9781.1441271999993</v>
      </c>
      <c r="H4" s="2">
        <v>271744.15999999997</v>
      </c>
      <c r="I4" s="2">
        <v>13989.392283200001</v>
      </c>
      <c r="J4" s="2">
        <v>249141.26500000001</v>
      </c>
      <c r="K4" s="2">
        <v>8590.3634434300002</v>
      </c>
      <c r="L4" s="2">
        <f>B4/J4</f>
        <v>1.5711491831752558</v>
      </c>
    </row>
    <row r="5" spans="1:14" x14ac:dyDescent="0.45">
      <c r="A5">
        <v>2</v>
      </c>
      <c r="B5" s="2">
        <v>399197.63</v>
      </c>
      <c r="C5" s="2">
        <v>16569.164596800001</v>
      </c>
      <c r="D5" s="2">
        <v>270841.10499999998</v>
      </c>
      <c r="E5" s="2">
        <v>4650.75653152</v>
      </c>
      <c r="F5" s="2">
        <v>257730.91500000001</v>
      </c>
      <c r="G5" s="2">
        <v>3661.3518875200002</v>
      </c>
      <c r="H5" s="2">
        <v>270341.95</v>
      </c>
      <c r="I5" s="2">
        <v>6799.4640841399996</v>
      </c>
      <c r="J5" s="2">
        <v>253450.8</v>
      </c>
      <c r="K5" s="2">
        <v>1999.7298750099999</v>
      </c>
      <c r="L5" s="2">
        <f t="shared" ref="L5:L32" si="0">B5/J5</f>
        <v>1.5750497927013845</v>
      </c>
    </row>
    <row r="6" spans="1:14" x14ac:dyDescent="0.45">
      <c r="A6">
        <v>4</v>
      </c>
      <c r="B6" s="2">
        <v>398683.80499999999</v>
      </c>
      <c r="C6" s="2">
        <v>19167.321267200001</v>
      </c>
      <c r="D6" s="2">
        <v>272347.06</v>
      </c>
      <c r="E6" s="2">
        <v>1891.6150066499999</v>
      </c>
      <c r="F6" s="2">
        <v>258066.57500000001</v>
      </c>
      <c r="G6" s="2">
        <v>2832.8796401999998</v>
      </c>
      <c r="H6" s="2">
        <v>269442.81</v>
      </c>
      <c r="I6" s="2">
        <v>3626.1943323400001</v>
      </c>
      <c r="J6" s="2">
        <v>253296.4</v>
      </c>
      <c r="K6" s="2">
        <v>1828.2566086300001</v>
      </c>
      <c r="L6" s="2">
        <f t="shared" si="0"/>
        <v>1.5739813317520501</v>
      </c>
    </row>
    <row r="7" spans="1:14" x14ac:dyDescent="0.45">
      <c r="A7">
        <v>8</v>
      </c>
      <c r="B7" s="2">
        <v>406606.72499999998</v>
      </c>
      <c r="C7" s="2">
        <v>8672.6718138600008</v>
      </c>
      <c r="D7" s="2">
        <v>268711.73499999999</v>
      </c>
      <c r="E7" s="2">
        <v>6654.4072718999996</v>
      </c>
      <c r="F7" s="2">
        <v>258394.255</v>
      </c>
      <c r="G7" s="2">
        <v>4381.2196268199996</v>
      </c>
      <c r="H7" s="2">
        <v>268956.83500000002</v>
      </c>
      <c r="I7" s="2">
        <v>6895.5307951100003</v>
      </c>
      <c r="J7" s="2">
        <v>253092.05499999999</v>
      </c>
      <c r="K7" s="2">
        <v>6413.3662559100003</v>
      </c>
      <c r="L7" s="2">
        <f t="shared" si="0"/>
        <v>1.606556653862564</v>
      </c>
    </row>
    <row r="8" spans="1:14" x14ac:dyDescent="0.45">
      <c r="A8">
        <v>16</v>
      </c>
      <c r="B8" s="2">
        <v>405292.02</v>
      </c>
      <c r="C8" s="2">
        <v>13816.305187399999</v>
      </c>
      <c r="D8" s="2">
        <v>271115.56</v>
      </c>
      <c r="E8" s="2">
        <v>7413.6276489600004</v>
      </c>
      <c r="F8" s="2">
        <v>258935.28</v>
      </c>
      <c r="G8" s="2">
        <v>3295.7145889200001</v>
      </c>
      <c r="H8" s="2">
        <v>273073.80499999999</v>
      </c>
      <c r="I8" s="2">
        <v>5506.7720876599997</v>
      </c>
      <c r="J8" s="2">
        <v>256267.42</v>
      </c>
      <c r="K8" s="2">
        <v>2398.84278718</v>
      </c>
      <c r="L8" s="2">
        <f t="shared" si="0"/>
        <v>1.581519882628857</v>
      </c>
    </row>
    <row r="9" spans="1:14" x14ac:dyDescent="0.45">
      <c r="A9">
        <v>32</v>
      </c>
      <c r="B9" s="2">
        <v>406877.35499999998</v>
      </c>
      <c r="C9" s="2">
        <v>10125.2997364</v>
      </c>
      <c r="D9" s="2">
        <v>276585.77500000002</v>
      </c>
      <c r="E9" s="2">
        <v>4404.3529063699998</v>
      </c>
      <c r="F9" s="2">
        <v>261347</v>
      </c>
      <c r="G9" s="2">
        <v>1583.5591735099999</v>
      </c>
      <c r="H9" s="2">
        <v>272165.59499999997</v>
      </c>
      <c r="I9" s="2">
        <v>4674.3163463199999</v>
      </c>
      <c r="J9" s="2">
        <v>258973.17</v>
      </c>
      <c r="K9" s="2">
        <v>1656.6051171300001</v>
      </c>
      <c r="L9" s="2">
        <f t="shared" si="0"/>
        <v>1.5711177918546542</v>
      </c>
    </row>
    <row r="10" spans="1:14" x14ac:dyDescent="0.45">
      <c r="A10">
        <v>64</v>
      </c>
      <c r="B10" s="2">
        <v>411624.81</v>
      </c>
      <c r="C10" s="2">
        <v>21662.034358500001</v>
      </c>
      <c r="D10" s="2">
        <v>282331.61499999999</v>
      </c>
      <c r="E10" s="2">
        <v>2539.9744646899999</v>
      </c>
      <c r="F10" s="2">
        <v>264608.14</v>
      </c>
      <c r="G10" s="2">
        <v>4850.2064064699998</v>
      </c>
      <c r="H10" s="2">
        <v>278331.58</v>
      </c>
      <c r="I10" s="2">
        <v>3272.1764140400001</v>
      </c>
      <c r="J10" s="2">
        <v>264709.01</v>
      </c>
      <c r="K10" s="2">
        <v>5223.9284864800002</v>
      </c>
      <c r="L10" s="2">
        <f t="shared" si="0"/>
        <v>1.5550086867084727</v>
      </c>
    </row>
    <row r="11" spans="1:14" x14ac:dyDescent="0.45">
      <c r="A11">
        <v>128</v>
      </c>
      <c r="B11" s="2">
        <v>431009.995</v>
      </c>
      <c r="C11" s="2">
        <v>4071.41536047</v>
      </c>
      <c r="D11" s="2">
        <v>290064.93</v>
      </c>
      <c r="E11" s="2">
        <v>4904.2792525599998</v>
      </c>
      <c r="F11" s="2">
        <v>275083.495</v>
      </c>
      <c r="G11" s="2">
        <v>5715.7661747599996</v>
      </c>
      <c r="H11" s="2">
        <v>287293.96000000002</v>
      </c>
      <c r="I11" s="2">
        <v>6405.2128120300004</v>
      </c>
      <c r="J11" s="2">
        <v>271836.28000000003</v>
      </c>
      <c r="K11" s="2">
        <v>2310.5762674299999</v>
      </c>
      <c r="L11" s="2">
        <f t="shared" si="0"/>
        <v>1.5855499310099446</v>
      </c>
    </row>
    <row r="12" spans="1:14" x14ac:dyDescent="0.45">
      <c r="A12">
        <v>256</v>
      </c>
      <c r="B12" s="2">
        <v>457216.12</v>
      </c>
      <c r="C12" s="2">
        <v>5923.3338568400004</v>
      </c>
      <c r="D12" s="2">
        <v>309010.19</v>
      </c>
      <c r="E12" s="2">
        <v>7162.9014820000002</v>
      </c>
      <c r="F12" s="2">
        <v>292144.57</v>
      </c>
      <c r="G12" s="2">
        <v>3722.9602017900002</v>
      </c>
      <c r="H12" s="2">
        <v>301849.21500000003</v>
      </c>
      <c r="I12" s="2">
        <v>7116.7428784000003</v>
      </c>
      <c r="J12" s="2">
        <v>285656.46500000003</v>
      </c>
      <c r="K12" s="2">
        <v>7373.2900246999998</v>
      </c>
      <c r="L12" s="2">
        <f t="shared" si="0"/>
        <v>1.6005803334435296</v>
      </c>
    </row>
    <row r="13" spans="1:14" x14ac:dyDescent="0.45">
      <c r="A13">
        <v>512</v>
      </c>
      <c r="B13" s="2">
        <v>504819.55</v>
      </c>
      <c r="C13" s="2">
        <v>20981.3898008</v>
      </c>
      <c r="D13" s="2">
        <v>342287.44</v>
      </c>
      <c r="E13" s="2">
        <v>4625.4675063599998</v>
      </c>
      <c r="F13" s="2">
        <v>327055.61499999999</v>
      </c>
      <c r="G13" s="2">
        <v>5717.2498180700004</v>
      </c>
      <c r="H13" s="2">
        <v>342757.97499999998</v>
      </c>
      <c r="I13" s="2">
        <v>2308.7130865200002</v>
      </c>
      <c r="J13" s="2">
        <v>319397.85499999998</v>
      </c>
      <c r="K13" s="2">
        <v>1993.2427459999999</v>
      </c>
      <c r="L13" s="2">
        <f t="shared" si="0"/>
        <v>1.5805351917595063</v>
      </c>
    </row>
    <row r="14" spans="1:14" x14ac:dyDescent="0.45">
      <c r="A14">
        <v>1024</v>
      </c>
      <c r="B14" s="2">
        <v>617231.29500000004</v>
      </c>
      <c r="C14" s="2">
        <v>21463.174212599999</v>
      </c>
      <c r="D14" s="2">
        <v>412885.22</v>
      </c>
      <c r="E14" s="2">
        <v>9710.4812335700008</v>
      </c>
      <c r="F14" s="2">
        <v>391515.81</v>
      </c>
      <c r="G14" s="2">
        <v>7301.02806685</v>
      </c>
      <c r="H14" s="2">
        <v>412714.42499999999</v>
      </c>
      <c r="I14" s="2">
        <v>6057.2935216899996</v>
      </c>
      <c r="J14" s="2">
        <v>387993.04</v>
      </c>
      <c r="K14" s="2">
        <v>3348.3409225199998</v>
      </c>
      <c r="L14" s="2">
        <f t="shared" si="0"/>
        <v>1.5908308432543019</v>
      </c>
      <c r="M14" s="2">
        <v>501121.21500000003</v>
      </c>
      <c r="N14" s="2">
        <v>24335.938744700001</v>
      </c>
    </row>
    <row r="15" spans="1:14" x14ac:dyDescent="0.45">
      <c r="A15">
        <v>2048</v>
      </c>
      <c r="B15" s="2">
        <v>836134.65</v>
      </c>
      <c r="C15" s="2">
        <v>14529.381083800001</v>
      </c>
      <c r="D15" s="2">
        <v>553063.68000000005</v>
      </c>
      <c r="E15" s="2">
        <v>14789.3776972</v>
      </c>
      <c r="F15" s="2">
        <v>532189.9</v>
      </c>
      <c r="G15" s="2">
        <v>14711.672084899999</v>
      </c>
      <c r="H15" s="2">
        <v>546672.78</v>
      </c>
      <c r="I15" s="2">
        <v>15790.396622099999</v>
      </c>
      <c r="J15" s="2">
        <v>525475.98499999999</v>
      </c>
      <c r="K15" s="2">
        <v>5381.9289065599996</v>
      </c>
      <c r="L15" s="2">
        <f t="shared" si="0"/>
        <v>1.5911947907571837</v>
      </c>
    </row>
    <row r="16" spans="1:14" x14ac:dyDescent="0.45">
      <c r="A16">
        <v>4096</v>
      </c>
      <c r="B16" s="2">
        <v>1253702.55</v>
      </c>
      <c r="C16" s="2">
        <v>16688.159010899999</v>
      </c>
      <c r="D16" s="2">
        <v>846227.1</v>
      </c>
      <c r="E16" s="2">
        <v>34234.427757799996</v>
      </c>
      <c r="F16" s="2">
        <v>795672.25</v>
      </c>
      <c r="G16" s="2">
        <v>11448.960630400001</v>
      </c>
      <c r="H16" s="2">
        <v>833958.61499999999</v>
      </c>
      <c r="I16" s="2">
        <v>13569.710872400001</v>
      </c>
      <c r="J16" s="2">
        <v>786586.39</v>
      </c>
      <c r="K16" s="2">
        <v>8470.79013132</v>
      </c>
      <c r="L16" s="2">
        <f t="shared" si="0"/>
        <v>1.593852329430719</v>
      </c>
    </row>
    <row r="17" spans="1:14" x14ac:dyDescent="0.45">
      <c r="A17">
        <v>8192</v>
      </c>
      <c r="B17" s="2">
        <v>1956161.135</v>
      </c>
      <c r="C17" s="2">
        <v>21205.4463086</v>
      </c>
      <c r="D17" s="2">
        <v>1347138.17</v>
      </c>
      <c r="E17" s="2">
        <v>37295.461518199998</v>
      </c>
      <c r="F17" s="2">
        <v>1278722.4550000001</v>
      </c>
      <c r="G17" s="2">
        <v>17188.000632300002</v>
      </c>
      <c r="H17" s="2">
        <v>1328188.73</v>
      </c>
      <c r="I17" s="2">
        <v>19543.685316399999</v>
      </c>
      <c r="J17" s="2">
        <v>1251770.92</v>
      </c>
      <c r="K17" s="2">
        <v>31475.7447545</v>
      </c>
      <c r="L17" s="2">
        <f t="shared" si="0"/>
        <v>1.5627149534676841</v>
      </c>
    </row>
    <row r="18" spans="1:14" x14ac:dyDescent="0.45">
      <c r="A18">
        <v>16384</v>
      </c>
      <c r="B18" s="2">
        <v>3401201.0249999999</v>
      </c>
      <c r="C18" s="2">
        <v>27368.516991600001</v>
      </c>
      <c r="D18" s="2">
        <v>2384209.67</v>
      </c>
      <c r="E18" s="2">
        <v>47987.549623600004</v>
      </c>
      <c r="F18" s="2">
        <v>2257490.0150000001</v>
      </c>
      <c r="G18" s="2">
        <v>33965.329389699997</v>
      </c>
      <c r="H18" s="2">
        <v>2341043.65</v>
      </c>
      <c r="I18" s="2">
        <v>36434.476094199999</v>
      </c>
      <c r="J18" s="2">
        <v>2232530.7650000001</v>
      </c>
      <c r="K18" s="2">
        <v>17882.303854999998</v>
      </c>
      <c r="L18" s="2">
        <f t="shared" si="0"/>
        <v>1.5234733058650594</v>
      </c>
    </row>
    <row r="19" spans="1:14" x14ac:dyDescent="0.45">
      <c r="A19">
        <v>32768</v>
      </c>
      <c r="B19" s="2">
        <v>5948409.71</v>
      </c>
      <c r="C19" s="2">
        <v>129033.27817400001</v>
      </c>
      <c r="D19" s="2">
        <v>4253506.87</v>
      </c>
      <c r="E19" s="2">
        <v>60795.194551200002</v>
      </c>
      <c r="F19" s="2">
        <v>4079655.72</v>
      </c>
      <c r="G19" s="2">
        <v>96330.467289799999</v>
      </c>
      <c r="H19" s="2">
        <v>4258186.4050000003</v>
      </c>
      <c r="I19" s="2">
        <v>84565.142763900003</v>
      </c>
      <c r="J19" s="2">
        <v>4014446.3149999999</v>
      </c>
      <c r="K19" s="2">
        <v>80093.518089699995</v>
      </c>
      <c r="L19" s="2">
        <f t="shared" si="0"/>
        <v>1.4817509671940898</v>
      </c>
    </row>
    <row r="20" spans="1:14" x14ac:dyDescent="0.45">
      <c r="A20">
        <v>65536</v>
      </c>
      <c r="B20" s="2">
        <v>10912925.484999999</v>
      </c>
      <c r="C20" s="2">
        <v>316534.61317999999</v>
      </c>
      <c r="D20" s="2">
        <v>7946427.1399999997</v>
      </c>
      <c r="E20" s="2">
        <v>103344.537268</v>
      </c>
      <c r="F20" s="2">
        <v>7588977.3650000002</v>
      </c>
      <c r="G20" s="2">
        <v>112068.381759</v>
      </c>
      <c r="H20" s="2">
        <v>7888392.4299999997</v>
      </c>
      <c r="I20" s="2">
        <v>36941.372866500002</v>
      </c>
      <c r="J20" s="2">
        <v>7447178.0650000004</v>
      </c>
      <c r="K20" s="2">
        <v>82942.785824799997</v>
      </c>
      <c r="L20" s="2">
        <f t="shared" si="0"/>
        <v>1.4653772730758519</v>
      </c>
    </row>
    <row r="21" spans="1:14" x14ac:dyDescent="0.45">
      <c r="A21">
        <v>131072</v>
      </c>
      <c r="B21" s="2">
        <v>19857526.545000002</v>
      </c>
      <c r="C21" s="2">
        <v>685136.46660199994</v>
      </c>
      <c r="D21" s="2">
        <v>14740419.32</v>
      </c>
      <c r="E21" s="2">
        <v>237390.77737200001</v>
      </c>
      <c r="F21" s="2">
        <v>13976408.955</v>
      </c>
      <c r="G21" s="2">
        <v>249063.972393</v>
      </c>
      <c r="H21" s="2">
        <v>14553538.955</v>
      </c>
      <c r="I21" s="2">
        <v>312441.14666000003</v>
      </c>
      <c r="J21" s="2">
        <v>13835987.810000001</v>
      </c>
      <c r="K21" s="2">
        <v>85593.476486600004</v>
      </c>
      <c r="L21" s="2">
        <f t="shared" si="0"/>
        <v>1.4352084446509787</v>
      </c>
    </row>
    <row r="22" spans="1:14" x14ac:dyDescent="0.45">
      <c r="A22">
        <v>262144</v>
      </c>
      <c r="B22" s="2">
        <v>34124416.814999998</v>
      </c>
      <c r="C22" s="2">
        <v>578644.72947200004</v>
      </c>
      <c r="D22" s="2">
        <v>26043634.629999999</v>
      </c>
      <c r="E22" s="2">
        <v>500372.48275600001</v>
      </c>
      <c r="F22" s="2">
        <v>25171823.300000001</v>
      </c>
      <c r="G22" s="2">
        <v>368712.32733100001</v>
      </c>
      <c r="H22" s="2">
        <v>25726916.105</v>
      </c>
      <c r="I22" s="2">
        <v>308597.27116200002</v>
      </c>
      <c r="J22" s="2">
        <v>24628167.170000002</v>
      </c>
      <c r="K22" s="2">
        <v>461001.41557999997</v>
      </c>
      <c r="L22" s="2">
        <f t="shared" si="0"/>
        <v>1.3855849109456893</v>
      </c>
    </row>
    <row r="23" spans="1:14" x14ac:dyDescent="0.45">
      <c r="A23">
        <v>524288</v>
      </c>
      <c r="B23" s="2">
        <v>51406959.229999997</v>
      </c>
      <c r="C23" s="2">
        <v>2021558.05837</v>
      </c>
      <c r="D23" s="2">
        <v>42446555.774999999</v>
      </c>
      <c r="E23" s="2">
        <v>665257.68883799994</v>
      </c>
      <c r="F23" s="2">
        <v>40949472.765000001</v>
      </c>
      <c r="G23" s="2">
        <v>701815.05682399997</v>
      </c>
      <c r="H23" s="2">
        <v>42200728.305</v>
      </c>
      <c r="I23" s="2">
        <v>759955.80475300003</v>
      </c>
      <c r="J23" s="2">
        <v>40492519.969999999</v>
      </c>
      <c r="K23" s="2">
        <v>719165.50278500002</v>
      </c>
      <c r="L23" s="2">
        <f t="shared" si="0"/>
        <v>1.2695421097053545</v>
      </c>
    </row>
    <row r="24" spans="1:14" x14ac:dyDescent="0.45">
      <c r="A24">
        <v>1048576</v>
      </c>
      <c r="B24" s="2">
        <v>68550902.355000004</v>
      </c>
      <c r="C24" s="2">
        <v>1560932.14326</v>
      </c>
      <c r="D24" s="2">
        <v>61290640.82</v>
      </c>
      <c r="E24" s="2">
        <v>1045080.24663</v>
      </c>
      <c r="F24" s="2">
        <v>59938335.984999999</v>
      </c>
      <c r="G24" s="2">
        <v>543907.11587900005</v>
      </c>
      <c r="H24" s="2">
        <v>61661320.825000003</v>
      </c>
      <c r="I24" s="2">
        <v>576555.40382699994</v>
      </c>
      <c r="J24" s="2">
        <v>59626143.994999997</v>
      </c>
      <c r="K24" s="2">
        <v>505465.84991599998</v>
      </c>
      <c r="L24" s="2">
        <f t="shared" si="0"/>
        <v>1.1496786101202252</v>
      </c>
      <c r="M24" s="2">
        <v>67125195.859999999</v>
      </c>
      <c r="N24" s="2">
        <v>1321424.17508</v>
      </c>
    </row>
    <row r="25" spans="1:14" x14ac:dyDescent="0.45">
      <c r="A25">
        <v>2097152</v>
      </c>
      <c r="B25" s="2">
        <v>85519163.564999998</v>
      </c>
      <c r="C25" s="2">
        <v>1634222.66261</v>
      </c>
      <c r="D25" s="2">
        <v>79940639.290000007</v>
      </c>
      <c r="E25" s="2">
        <v>1143407.6135799999</v>
      </c>
      <c r="F25" s="2">
        <v>78545960.879999995</v>
      </c>
      <c r="G25" s="2">
        <v>891817.73039699998</v>
      </c>
      <c r="H25" s="2">
        <v>80341127.734999999</v>
      </c>
      <c r="I25" s="2">
        <v>629848.22380000004</v>
      </c>
      <c r="J25" s="2">
        <v>78673483.165000007</v>
      </c>
      <c r="K25" s="2">
        <v>1009930.02607</v>
      </c>
      <c r="L25" s="2">
        <f t="shared" si="0"/>
        <v>1.0870138212343123</v>
      </c>
    </row>
    <row r="26" spans="1:14" x14ac:dyDescent="0.45">
      <c r="A26" s="2">
        <v>4194304</v>
      </c>
      <c r="B26" s="2">
        <v>99022645.010000005</v>
      </c>
      <c r="C26" s="2">
        <v>979325.57102999999</v>
      </c>
      <c r="D26" s="2">
        <v>94001602.900000006</v>
      </c>
      <c r="E26" s="2">
        <v>746550.49470699998</v>
      </c>
      <c r="F26" s="2">
        <v>93187854.010000005</v>
      </c>
      <c r="G26" s="2">
        <v>629613.56797500001</v>
      </c>
      <c r="H26" s="2">
        <v>94302141.814999998</v>
      </c>
      <c r="I26" s="2">
        <v>653313.46026700002</v>
      </c>
      <c r="J26" s="2">
        <v>93390556.165000007</v>
      </c>
      <c r="K26" s="2">
        <v>678371.74019699998</v>
      </c>
      <c r="L26" s="2">
        <f t="shared" si="0"/>
        <v>1.0603068348265254</v>
      </c>
    </row>
    <row r="27" spans="1:14" x14ac:dyDescent="0.45">
      <c r="A27" s="2">
        <v>8388608</v>
      </c>
      <c r="B27" s="2">
        <v>107318348.63</v>
      </c>
      <c r="C27" s="2">
        <v>684503.74032600003</v>
      </c>
      <c r="D27" s="2">
        <v>103823287.015</v>
      </c>
      <c r="E27" s="2">
        <v>226404.380775</v>
      </c>
      <c r="F27" s="2">
        <v>103771003.73999999</v>
      </c>
      <c r="G27" s="2">
        <v>380612.06419599999</v>
      </c>
      <c r="H27" s="2">
        <v>103872478.42</v>
      </c>
      <c r="I27" s="2">
        <v>462628.56693700003</v>
      </c>
      <c r="J27" s="2">
        <v>103328390.19</v>
      </c>
      <c r="K27" s="2">
        <v>411581.53839100001</v>
      </c>
      <c r="L27" s="2">
        <f t="shared" si="0"/>
        <v>1.0386143482218515</v>
      </c>
    </row>
    <row r="28" spans="1:14" x14ac:dyDescent="0.45">
      <c r="A28" s="2">
        <v>16777216</v>
      </c>
      <c r="B28" s="2">
        <v>111340496.17</v>
      </c>
      <c r="C28" s="2">
        <v>236083.83883600001</v>
      </c>
      <c r="D28" s="2">
        <v>110382100.485</v>
      </c>
      <c r="E28" s="2">
        <v>207202.49041</v>
      </c>
      <c r="F28" s="2">
        <v>109551044.59</v>
      </c>
      <c r="G28" s="2">
        <v>202828.850733</v>
      </c>
      <c r="H28" s="2">
        <v>110126961.59999999</v>
      </c>
      <c r="I28" s="2">
        <v>244207.23001599999</v>
      </c>
      <c r="J28" s="2">
        <v>109347406.56</v>
      </c>
      <c r="K28" s="2">
        <v>353865.51523399999</v>
      </c>
      <c r="L28" s="2">
        <f t="shared" si="0"/>
        <v>1.0182271319704905</v>
      </c>
    </row>
    <row r="29" spans="1:14" x14ac:dyDescent="0.45">
      <c r="A29" s="2">
        <v>33554432</v>
      </c>
      <c r="B29" s="2">
        <v>113917057.37</v>
      </c>
      <c r="C29" s="2">
        <v>106654.976895</v>
      </c>
      <c r="D29" s="2">
        <v>113438986.31</v>
      </c>
      <c r="E29" s="2">
        <v>79286.059373600001</v>
      </c>
      <c r="F29" s="2">
        <v>112792632.48999999</v>
      </c>
      <c r="G29" s="2">
        <v>151366.54545000001</v>
      </c>
      <c r="H29" s="2">
        <v>113350409.875</v>
      </c>
      <c r="I29" s="2">
        <v>72848.622207499997</v>
      </c>
      <c r="J29" s="2">
        <v>112811694.485</v>
      </c>
      <c r="K29" s="2">
        <v>89217.106380099998</v>
      </c>
      <c r="L29" s="2">
        <f t="shared" si="0"/>
        <v>1.0097983005223539</v>
      </c>
    </row>
    <row r="30" spans="1:14" x14ac:dyDescent="0.45">
      <c r="A30" s="2">
        <v>67108864</v>
      </c>
      <c r="B30" s="2">
        <v>115105555.29000001</v>
      </c>
      <c r="C30" s="2">
        <v>36488.757716400003</v>
      </c>
      <c r="D30" s="2">
        <v>114830606.58499999</v>
      </c>
      <c r="E30" s="2">
        <v>46860.559932800003</v>
      </c>
      <c r="F30" s="2">
        <v>114562427.61</v>
      </c>
      <c r="G30" s="2">
        <v>44090.5050386</v>
      </c>
      <c r="H30" s="2">
        <v>114800923.06</v>
      </c>
      <c r="I30" s="2">
        <v>77233.5948011</v>
      </c>
      <c r="J30" s="2">
        <v>114540176.44499999</v>
      </c>
      <c r="K30" s="2">
        <v>36607.594236600002</v>
      </c>
      <c r="L30" s="2">
        <f t="shared" si="0"/>
        <v>1.0049360745071971</v>
      </c>
    </row>
    <row r="31" spans="1:14" x14ac:dyDescent="0.45">
      <c r="A31" s="2">
        <v>134217728</v>
      </c>
      <c r="B31" s="2">
        <v>115722257.19499999</v>
      </c>
      <c r="C31" s="2">
        <v>22808.085656800002</v>
      </c>
      <c r="D31" s="2">
        <v>115604284.47499999</v>
      </c>
      <c r="E31" s="2">
        <v>31651.286364700001</v>
      </c>
      <c r="F31" s="2">
        <v>115481005.03</v>
      </c>
      <c r="G31" s="2">
        <v>42688.420856199999</v>
      </c>
      <c r="H31" s="2">
        <v>115600314.93000001</v>
      </c>
      <c r="I31" s="2">
        <v>35538.140376099997</v>
      </c>
      <c r="J31" s="2">
        <v>115445780.925</v>
      </c>
      <c r="K31" s="2">
        <v>73595.1350179</v>
      </c>
      <c r="L31" s="2">
        <f t="shared" si="0"/>
        <v>1.0023948581557918</v>
      </c>
    </row>
    <row r="32" spans="1:14" x14ac:dyDescent="0.45">
      <c r="A32" s="2">
        <v>268435456</v>
      </c>
      <c r="B32" s="2">
        <v>116054109.56</v>
      </c>
      <c r="C32" s="2">
        <v>13183.7555873</v>
      </c>
      <c r="D32" s="2">
        <v>115986497.13500001</v>
      </c>
      <c r="E32" s="2">
        <v>12059.732143699999</v>
      </c>
      <c r="F32" s="2">
        <v>115923942.47</v>
      </c>
      <c r="G32" s="2">
        <v>17403.3708802</v>
      </c>
      <c r="H32" s="2">
        <v>115997122.91500001</v>
      </c>
      <c r="I32" s="2">
        <v>20658.917384</v>
      </c>
      <c r="J32" s="2">
        <v>115928123.95</v>
      </c>
      <c r="K32" s="2">
        <v>19836.5415631</v>
      </c>
      <c r="L32" s="2">
        <f t="shared" si="0"/>
        <v>1.0010867562219357</v>
      </c>
    </row>
    <row r="33" spans="1:12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</row>
    <row r="37" spans="1:12" x14ac:dyDescent="0.45">
      <c r="A37" t="s">
        <v>49</v>
      </c>
      <c r="B37" t="s">
        <v>52</v>
      </c>
      <c r="C37" t="s">
        <v>40</v>
      </c>
      <c r="D37" t="s">
        <v>53</v>
      </c>
      <c r="E37" t="s">
        <v>128</v>
      </c>
      <c r="F37" t="s">
        <v>129</v>
      </c>
      <c r="H37" t="s">
        <v>49</v>
      </c>
      <c r="I37" t="s">
        <v>7</v>
      </c>
      <c r="J37" t="s">
        <v>18</v>
      </c>
      <c r="K37" t="s">
        <v>19</v>
      </c>
    </row>
    <row r="38" spans="1:12" x14ac:dyDescent="0.45">
      <c r="A38">
        <f t="shared" ref="A38:A49" si="1">A14/1024</f>
        <v>1</v>
      </c>
      <c r="B38" s="2">
        <f t="shared" ref="B38:B49" si="2">B14/(1024*1024)</f>
        <v>0.58863763332366947</v>
      </c>
      <c r="C38" s="2">
        <f t="shared" ref="C38:C49" si="3">J14/(1024*1024)</f>
        <v>0.37001899719238279</v>
      </c>
      <c r="D38" s="1">
        <f t="shared" ref="D38:D56" si="4">(B38-C38)/B38</f>
        <v>0.37139765409982989</v>
      </c>
      <c r="E38" s="1">
        <f>C14/B14</f>
        <v>3.4773308460647634E-2</v>
      </c>
      <c r="F38" s="1">
        <f>K14/J14</f>
        <v>8.6298994500519904E-3</v>
      </c>
      <c r="H38">
        <v>1</v>
      </c>
      <c r="I38" s="1">
        <f t="shared" ref="I38:I49" si="5">(B14-D14)/(B14-J14)</f>
        <v>0.89141349902528277</v>
      </c>
      <c r="J38" s="1">
        <f t="shared" ref="J38:J49" si="6">(D14-F14)/(B14-J14)</f>
        <v>9.3219214218848281E-2</v>
      </c>
      <c r="K38" s="1">
        <v>0.02</v>
      </c>
    </row>
    <row r="39" spans="1:12" x14ac:dyDescent="0.45">
      <c r="A39">
        <f t="shared" si="1"/>
        <v>2</v>
      </c>
      <c r="B39" s="2">
        <f t="shared" si="2"/>
        <v>0.79740014076232912</v>
      </c>
      <c r="C39" s="2">
        <f t="shared" si="3"/>
        <v>0.50113295078277587</v>
      </c>
      <c r="D39" s="1">
        <f t="shared" si="4"/>
        <v>0.37154143175384496</v>
      </c>
      <c r="E39" s="1">
        <f t="shared" ref="E39:E56" si="7">C15/B15</f>
        <v>1.7376843650481415E-2</v>
      </c>
      <c r="F39" s="1">
        <f t="shared" ref="F39:F56" si="8">K15/J15</f>
        <v>1.0242007361306911E-2</v>
      </c>
      <c r="H39">
        <v>2</v>
      </c>
      <c r="I39" s="1">
        <f t="shared" si="5"/>
        <v>0.91119611938073553</v>
      </c>
      <c r="J39" s="1">
        <f t="shared" si="6"/>
        <v>6.7192009596770866E-2</v>
      </c>
      <c r="K39" s="1">
        <f t="shared" ref="K39:K47" si="9">(D15-H15)/(B15-J15)</f>
        <v>2.057209638752559E-2</v>
      </c>
    </row>
    <row r="40" spans="1:12" x14ac:dyDescent="0.45">
      <c r="A40">
        <f t="shared" si="1"/>
        <v>4</v>
      </c>
      <c r="B40" s="2">
        <f t="shared" si="2"/>
        <v>1.1956239223480225</v>
      </c>
      <c r="C40" s="2">
        <f t="shared" si="3"/>
        <v>0.75014723777770997</v>
      </c>
      <c r="D40" s="1">
        <f t="shared" si="4"/>
        <v>0.37258930357922621</v>
      </c>
      <c r="E40" s="1">
        <f t="shared" si="7"/>
        <v>1.3311099200444314E-2</v>
      </c>
      <c r="F40" s="1">
        <f t="shared" si="8"/>
        <v>1.0769052502065285E-2</v>
      </c>
      <c r="H40">
        <v>4</v>
      </c>
      <c r="I40" s="1">
        <f t="shared" si="5"/>
        <v>0.87232145854256049</v>
      </c>
      <c r="J40" s="1">
        <f t="shared" si="6"/>
        <v>0.10822757662676447</v>
      </c>
      <c r="K40" s="1">
        <f t="shared" si="9"/>
        <v>2.6264312928073363E-2</v>
      </c>
    </row>
    <row r="41" spans="1:12" x14ac:dyDescent="0.45">
      <c r="A41">
        <f t="shared" si="1"/>
        <v>8</v>
      </c>
      <c r="B41" s="2">
        <f t="shared" si="2"/>
        <v>1.8655406332015991</v>
      </c>
      <c r="C41" s="2">
        <f t="shared" si="3"/>
        <v>1.1937817764282226</v>
      </c>
      <c r="D41" s="1">
        <f t="shared" si="4"/>
        <v>0.36008803282966773</v>
      </c>
      <c r="E41" s="1">
        <f t="shared" si="7"/>
        <v>1.0840337193694424E-2</v>
      </c>
      <c r="F41" s="1">
        <f t="shared" si="8"/>
        <v>2.5144972016525196E-2</v>
      </c>
      <c r="H41">
        <v>8</v>
      </c>
      <c r="I41" s="1">
        <f t="shared" si="5"/>
        <v>0.86461020046963599</v>
      </c>
      <c r="J41" s="1">
        <f t="shared" si="6"/>
        <v>9.7127577219396563E-2</v>
      </c>
      <c r="K41" s="1">
        <f t="shared" si="9"/>
        <v>2.6901906921009602E-2</v>
      </c>
    </row>
    <row r="42" spans="1:12" x14ac:dyDescent="0.45">
      <c r="A42">
        <f t="shared" si="1"/>
        <v>16</v>
      </c>
      <c r="B42" s="2">
        <f t="shared" si="2"/>
        <v>3.2436380624771117</v>
      </c>
      <c r="C42" s="2">
        <f t="shared" si="3"/>
        <v>2.1291072511672975</v>
      </c>
      <c r="D42" s="1">
        <f t="shared" si="4"/>
        <v>0.34360517105865562</v>
      </c>
      <c r="E42" s="1">
        <f t="shared" si="7"/>
        <v>8.0467213758998561E-3</v>
      </c>
      <c r="F42" s="1">
        <f t="shared" si="8"/>
        <v>8.0098801482809557E-3</v>
      </c>
      <c r="H42">
        <v>16</v>
      </c>
      <c r="I42" s="1">
        <f t="shared" si="5"/>
        <v>0.87021240276962308</v>
      </c>
      <c r="J42" s="1">
        <f t="shared" si="6"/>
        <v>0.10843063209292228</v>
      </c>
      <c r="K42" s="1">
        <f t="shared" si="9"/>
        <v>3.6936013071813795E-2</v>
      </c>
    </row>
    <row r="43" spans="1:12" x14ac:dyDescent="0.45">
      <c r="A43">
        <f t="shared" si="1"/>
        <v>32</v>
      </c>
      <c r="B43" s="2">
        <f t="shared" si="2"/>
        <v>5.6728455638885498</v>
      </c>
      <c r="C43" s="2">
        <f t="shared" si="3"/>
        <v>3.8284743452072143</v>
      </c>
      <c r="D43" s="1">
        <f t="shared" si="4"/>
        <v>0.32512276209703117</v>
      </c>
      <c r="E43" s="1">
        <f t="shared" si="7"/>
        <v>2.1692062999137295E-2</v>
      </c>
      <c r="F43" s="1">
        <f t="shared" si="8"/>
        <v>1.9951323745551197E-2</v>
      </c>
      <c r="H43">
        <v>32</v>
      </c>
      <c r="I43" s="1">
        <f t="shared" si="5"/>
        <v>0.87638827310896428</v>
      </c>
      <c r="J43" s="1">
        <f t="shared" si="6"/>
        <v>8.9893712802149445E-2</v>
      </c>
      <c r="K43" s="1">
        <f t="shared" si="9"/>
        <v>-2.4196605851478118E-3</v>
      </c>
    </row>
    <row r="44" spans="1:12" x14ac:dyDescent="0.45">
      <c r="A44">
        <f t="shared" si="1"/>
        <v>64</v>
      </c>
      <c r="B44" s="2">
        <f t="shared" si="2"/>
        <v>10.407376751899719</v>
      </c>
      <c r="C44" s="2">
        <f t="shared" si="3"/>
        <v>7.102182450294495</v>
      </c>
      <c r="D44" s="1">
        <f t="shared" si="4"/>
        <v>0.31758188258168968</v>
      </c>
      <c r="E44" s="1">
        <f t="shared" si="7"/>
        <v>2.900547736856466E-2</v>
      </c>
      <c r="F44" s="1">
        <f t="shared" si="8"/>
        <v>1.1137478532252604E-2</v>
      </c>
      <c r="H44">
        <v>64</v>
      </c>
      <c r="I44" s="1">
        <f t="shared" si="5"/>
        <v>0.85594764577506366</v>
      </c>
      <c r="J44" s="1">
        <f t="shared" si="6"/>
        <v>0.10313786080810226</v>
      </c>
      <c r="K44" s="1">
        <f t="shared" si="9"/>
        <v>1.6745222016207973E-2</v>
      </c>
    </row>
    <row r="45" spans="1:12" x14ac:dyDescent="0.45">
      <c r="A45">
        <f t="shared" si="1"/>
        <v>128</v>
      </c>
      <c r="B45" s="2">
        <f t="shared" si="2"/>
        <v>18.93761305332184</v>
      </c>
      <c r="C45" s="2">
        <f t="shared" si="3"/>
        <v>13.195026216506959</v>
      </c>
      <c r="D45" s="1">
        <f t="shared" si="4"/>
        <v>0.30323709860612957</v>
      </c>
      <c r="E45" s="1">
        <f t="shared" si="7"/>
        <v>3.4502608622951229E-2</v>
      </c>
      <c r="F45" s="1">
        <f t="shared" si="8"/>
        <v>6.1862931409015168E-3</v>
      </c>
      <c r="H45">
        <v>128</v>
      </c>
      <c r="I45" s="1">
        <f t="shared" si="5"/>
        <v>0.84980059918189677</v>
      </c>
      <c r="J45" s="1">
        <f t="shared" si="6"/>
        <v>0.12687958985619646</v>
      </c>
      <c r="K45" s="1">
        <f t="shared" si="9"/>
        <v>3.103531725433635E-2</v>
      </c>
    </row>
    <row r="46" spans="1:12" x14ac:dyDescent="0.45">
      <c r="A46">
        <f t="shared" si="1"/>
        <v>256</v>
      </c>
      <c r="B46" s="2">
        <f t="shared" si="2"/>
        <v>32.543579878807066</v>
      </c>
      <c r="C46" s="2">
        <f t="shared" si="3"/>
        <v>23.4872504901886</v>
      </c>
      <c r="D46" s="1">
        <f t="shared" si="4"/>
        <v>0.27828313364247004</v>
      </c>
      <c r="E46" s="1">
        <f t="shared" si="7"/>
        <v>1.695691189710373E-2</v>
      </c>
      <c r="F46" s="1">
        <f t="shared" si="8"/>
        <v>1.871846217373227E-2</v>
      </c>
      <c r="H46">
        <v>256</v>
      </c>
      <c r="I46" s="1">
        <f t="shared" si="5"/>
        <v>0.85094458202820367</v>
      </c>
      <c r="J46" s="1">
        <f t="shared" si="6"/>
        <v>9.1805856268640518E-2</v>
      </c>
      <c r="K46" s="1">
        <f t="shared" si="9"/>
        <v>3.3351958598388201E-2</v>
      </c>
    </row>
    <row r="47" spans="1:12" x14ac:dyDescent="0.45">
      <c r="A47">
        <f t="shared" si="1"/>
        <v>512</v>
      </c>
      <c r="B47" s="2">
        <f t="shared" si="2"/>
        <v>49.025496702194211</v>
      </c>
      <c r="C47" s="2">
        <f t="shared" si="3"/>
        <v>38.616676301956176</v>
      </c>
      <c r="D47" s="1">
        <f t="shared" si="4"/>
        <v>0.21231443025384325</v>
      </c>
      <c r="E47" s="1">
        <f t="shared" si="7"/>
        <v>3.9324599016357736E-2</v>
      </c>
      <c r="F47" s="1">
        <f t="shared" si="8"/>
        <v>1.7760453123634036E-2</v>
      </c>
      <c r="H47">
        <v>512</v>
      </c>
      <c r="I47" s="1">
        <f t="shared" si="5"/>
        <v>0.82096782450736727</v>
      </c>
      <c r="J47" s="1">
        <f t="shared" si="6"/>
        <v>0.13716536180531166</v>
      </c>
      <c r="K47" s="1">
        <f t="shared" si="9"/>
        <v>2.2523142430314724E-2</v>
      </c>
    </row>
    <row r="48" spans="1:12" x14ac:dyDescent="0.45">
      <c r="A48">
        <f t="shared" si="1"/>
        <v>1024</v>
      </c>
      <c r="B48" s="2">
        <f t="shared" si="2"/>
        <v>65.375234942436222</v>
      </c>
      <c r="C48" s="2">
        <f t="shared" si="3"/>
        <v>56.863922114372251</v>
      </c>
      <c r="D48" s="1">
        <f t="shared" si="4"/>
        <v>0.13019169775157668</v>
      </c>
      <c r="E48" s="1">
        <f t="shared" si="7"/>
        <v>2.2770409865307161E-2</v>
      </c>
      <c r="F48" s="1">
        <f t="shared" si="8"/>
        <v>8.4772520248565172E-3</v>
      </c>
      <c r="H48">
        <v>1024</v>
      </c>
      <c r="I48" s="1">
        <f t="shared" si="5"/>
        <v>0.81349670681728103</v>
      </c>
      <c r="J48" s="1">
        <f t="shared" si="6"/>
        <v>0.15152285142653429</v>
      </c>
      <c r="K48" s="1">
        <v>0.04</v>
      </c>
    </row>
    <row r="49" spans="1:19" x14ac:dyDescent="0.45">
      <c r="A49">
        <f t="shared" si="1"/>
        <v>2048</v>
      </c>
      <c r="B49" s="2">
        <f t="shared" si="2"/>
        <v>81.557429852485654</v>
      </c>
      <c r="C49" s="2">
        <f t="shared" si="3"/>
        <v>75.028880276679999</v>
      </c>
      <c r="D49" s="1">
        <f t="shared" si="4"/>
        <v>8.0048495736243244E-2</v>
      </c>
      <c r="E49" s="1">
        <f t="shared" si="7"/>
        <v>1.9109432254536575E-2</v>
      </c>
      <c r="F49" s="1">
        <f t="shared" si="8"/>
        <v>1.283698122214696E-2</v>
      </c>
      <c r="H49">
        <v>2048</v>
      </c>
      <c r="I49" s="1">
        <f t="shared" si="5"/>
        <v>0.81489697868454369</v>
      </c>
      <c r="J49" s="1">
        <f t="shared" si="6"/>
        <v>0.2037311601634241</v>
      </c>
      <c r="K49" s="1">
        <v>0</v>
      </c>
    </row>
    <row r="50" spans="1:19" x14ac:dyDescent="0.45">
      <c r="A50">
        <f t="shared" ref="A50:A56" si="10">A26/1024</f>
        <v>4096</v>
      </c>
      <c r="B50" s="2">
        <f t="shared" ref="B50:B56" si="11">B26/(1024*1024)</f>
        <v>94.435353288650518</v>
      </c>
      <c r="C50" s="2">
        <f t="shared" ref="C50:C56" si="12">J26/(1024*1024)</f>
        <v>89.064174809455878</v>
      </c>
      <c r="D50" s="1">
        <f t="shared" si="4"/>
        <v>5.6876776462911394E-2</v>
      </c>
      <c r="E50" s="1">
        <f t="shared" si="7"/>
        <v>9.8899152909024072E-3</v>
      </c>
      <c r="F50" s="1">
        <f t="shared" si="8"/>
        <v>7.2638151870352977E-3</v>
      </c>
      <c r="H50">
        <v>4096</v>
      </c>
      <c r="I50" s="1">
        <f t="shared" ref="I50:I56" si="13">(B26-D26)/(B26-J26)</f>
        <v>0.8915061974665992</v>
      </c>
      <c r="J50" s="1">
        <f t="shared" ref="J50:J56" si="14">(D26-F26)/(B26-J26)</f>
        <v>0.1444843844610908</v>
      </c>
      <c r="K50" s="1">
        <v>0</v>
      </c>
    </row>
    <row r="51" spans="1:19" x14ac:dyDescent="0.45">
      <c r="A51">
        <f t="shared" si="10"/>
        <v>8192</v>
      </c>
      <c r="B51" s="2">
        <f t="shared" si="11"/>
        <v>102.34675276756286</v>
      </c>
      <c r="C51" s="2">
        <f t="shared" si="12"/>
        <v>98.541631879806516</v>
      </c>
      <c r="D51" s="1">
        <f t="shared" si="4"/>
        <v>3.7178716323302018E-2</v>
      </c>
      <c r="E51" s="1">
        <f t="shared" si="7"/>
        <v>6.3782545022748553E-3</v>
      </c>
      <c r="F51" s="1">
        <f t="shared" si="8"/>
        <v>3.9832376913468302E-3</v>
      </c>
      <c r="H51">
        <v>8192</v>
      </c>
      <c r="I51" s="1">
        <f t="shared" si="13"/>
        <v>0.87596441606043318</v>
      </c>
      <c r="J51" s="1">
        <f t="shared" si="14"/>
        <v>1.3103714183049484E-2</v>
      </c>
      <c r="K51" s="1">
        <v>0</v>
      </c>
      <c r="L51" s="13">
        <f>AVERAGE(I38:I51)</f>
        <v>0.86140477884415656</v>
      </c>
      <c r="M51" s="13">
        <f t="shared" ref="M51:N51" si="15">AVERAGE(J38:J51)</f>
        <v>0.10970867868065726</v>
      </c>
      <c r="N51" s="13">
        <f t="shared" si="15"/>
        <v>1.9422164930180126E-2</v>
      </c>
    </row>
    <row r="52" spans="1:19" x14ac:dyDescent="0.45">
      <c r="A52">
        <f t="shared" si="10"/>
        <v>16384</v>
      </c>
      <c r="B52" s="2">
        <f t="shared" si="11"/>
        <v>106.18257157325745</v>
      </c>
      <c r="C52" s="2">
        <f t="shared" si="12"/>
        <v>104.2818132019043</v>
      </c>
      <c r="D52" s="1">
        <f t="shared" si="4"/>
        <v>1.7900850800564555E-2</v>
      </c>
      <c r="E52" s="1">
        <f t="shared" si="7"/>
        <v>2.1203771040820213E-3</v>
      </c>
      <c r="F52" s="1">
        <f t="shared" si="8"/>
        <v>3.2361582808992408E-3</v>
      </c>
      <c r="H52">
        <v>16384</v>
      </c>
      <c r="I52" s="1">
        <f t="shared" si="13"/>
        <v>0.48085930516691755</v>
      </c>
      <c r="J52" s="1">
        <f t="shared" si="14"/>
        <v>0.41696865551368567</v>
      </c>
      <c r="K52" s="1">
        <v>0</v>
      </c>
    </row>
    <row r="53" spans="1:19" x14ac:dyDescent="0.45">
      <c r="A53">
        <f t="shared" si="10"/>
        <v>32768</v>
      </c>
      <c r="B53" s="2">
        <f t="shared" si="11"/>
        <v>108.63977181434632</v>
      </c>
      <c r="C53" s="2">
        <f t="shared" si="12"/>
        <v>107.5856156206131</v>
      </c>
      <c r="D53" s="1">
        <f t="shared" si="4"/>
        <v>9.7032254038112303E-3</v>
      </c>
      <c r="E53" s="1">
        <f t="shared" si="7"/>
        <v>9.3625115814383324E-4</v>
      </c>
      <c r="F53" s="1">
        <f t="shared" si="8"/>
        <v>7.9084980318208718E-4</v>
      </c>
      <c r="H53">
        <v>32768</v>
      </c>
      <c r="I53" s="1">
        <f t="shared" si="13"/>
        <v>0.4325014585594667</v>
      </c>
      <c r="J53" s="1">
        <f t="shared" si="14"/>
        <v>0.58474355234028386</v>
      </c>
      <c r="K53" s="1">
        <v>0</v>
      </c>
    </row>
    <row r="54" spans="1:19" x14ac:dyDescent="0.45">
      <c r="A54">
        <f t="shared" si="10"/>
        <v>65536</v>
      </c>
      <c r="B54" s="2">
        <f t="shared" si="11"/>
        <v>109.77321175575257</v>
      </c>
      <c r="C54" s="2">
        <f t="shared" si="12"/>
        <v>109.23402447223663</v>
      </c>
      <c r="D54" s="1">
        <f t="shared" si="4"/>
        <v>4.9118293515511323E-3</v>
      </c>
      <c r="E54" s="1">
        <f t="shared" si="7"/>
        <v>3.1700257754258042E-4</v>
      </c>
      <c r="F54" s="1">
        <f t="shared" si="8"/>
        <v>3.1960483537563143E-4</v>
      </c>
      <c r="H54">
        <v>65536</v>
      </c>
      <c r="I54" s="1">
        <f t="shared" si="13"/>
        <v>0.48630879529991339</v>
      </c>
      <c r="J54" s="1">
        <f t="shared" si="14"/>
        <v>0.4743350009850254</v>
      </c>
      <c r="K54" s="1">
        <v>0</v>
      </c>
    </row>
    <row r="55" spans="1:19" x14ac:dyDescent="0.45">
      <c r="A55">
        <f t="shared" si="10"/>
        <v>131072</v>
      </c>
      <c r="B55" s="2">
        <f t="shared" si="11"/>
        <v>110.36134452342986</v>
      </c>
      <c r="C55" s="2">
        <f t="shared" si="12"/>
        <v>110.09767620563507</v>
      </c>
      <c r="D55" s="1">
        <f t="shared" si="4"/>
        <v>2.3891365127290442E-3</v>
      </c>
      <c r="E55" s="1">
        <f t="shared" si="7"/>
        <v>1.9709333545375634E-4</v>
      </c>
      <c r="F55" s="1">
        <f t="shared" si="8"/>
        <v>6.374865709965745E-4</v>
      </c>
      <c r="H55">
        <v>131072</v>
      </c>
      <c r="I55" s="1">
        <f t="shared" si="13"/>
        <v>0.42670106913696637</v>
      </c>
      <c r="J55" s="1">
        <f t="shared" si="14"/>
        <v>0.4458952119109344</v>
      </c>
      <c r="K55" s="1">
        <v>0</v>
      </c>
    </row>
    <row r="56" spans="1:19" x14ac:dyDescent="0.45">
      <c r="A56">
        <f t="shared" si="10"/>
        <v>262144</v>
      </c>
      <c r="B56" s="2">
        <f t="shared" si="11"/>
        <v>110.67782360076905</v>
      </c>
      <c r="C56" s="2">
        <f t="shared" si="12"/>
        <v>110.55767436027527</v>
      </c>
      <c r="D56" s="1">
        <f t="shared" si="4"/>
        <v>1.0855764649580532E-3</v>
      </c>
      <c r="E56" s="1">
        <f t="shared" si="7"/>
        <v>1.1360007532076229E-4</v>
      </c>
      <c r="F56" s="1">
        <f t="shared" si="8"/>
        <v>1.7111069244642941E-4</v>
      </c>
      <c r="H56">
        <v>262144</v>
      </c>
      <c r="I56" s="1">
        <f t="shared" si="13"/>
        <v>0.53666783849359734</v>
      </c>
      <c r="J56" s="1">
        <f t="shared" si="14"/>
        <v>0.49652230123747348</v>
      </c>
      <c r="K56" s="1">
        <v>0</v>
      </c>
      <c r="L56" s="13">
        <f>AVERAGE(I52:I56)</f>
        <v>0.47260769333137231</v>
      </c>
      <c r="M56" s="13">
        <f t="shared" ref="M56:N56" si="16">AVERAGE(J52:J56)</f>
        <v>0.48369294439748051</v>
      </c>
      <c r="N56" s="13">
        <f t="shared" si="16"/>
        <v>0</v>
      </c>
    </row>
    <row r="57" spans="1:19" x14ac:dyDescent="0.45">
      <c r="D57" s="13">
        <f>AVERAGE(D38:D56)</f>
        <v>0.18926564238473875</v>
      </c>
      <c r="H57" s="13"/>
      <c r="I57" s="13"/>
      <c r="J57" s="13"/>
    </row>
    <row r="58" spans="1:19" x14ac:dyDescent="0.45">
      <c r="D58" s="13"/>
      <c r="H58" s="13"/>
      <c r="I58" s="13"/>
      <c r="J58" s="13"/>
    </row>
    <row r="59" spans="1:19" x14ac:dyDescent="0.45">
      <c r="D59" s="13"/>
      <c r="H59" s="13"/>
      <c r="I59" s="13"/>
      <c r="J59" s="13"/>
    </row>
    <row r="61" spans="1:19" ht="21" x14ac:dyDescent="0.65">
      <c r="A61" s="18" t="s">
        <v>95</v>
      </c>
    </row>
    <row r="62" spans="1:19" ht="18" x14ac:dyDescent="0.55000000000000004">
      <c r="A62" s="17" t="s">
        <v>96</v>
      </c>
      <c r="B62" s="3">
        <f>SUM(D64:D92)</f>
        <v>6698870.1000000024</v>
      </c>
    </row>
    <row r="63" spans="1:19" ht="57.75" x14ac:dyDescent="0.55000000000000004">
      <c r="A63" s="17"/>
      <c r="B63" s="19" t="s">
        <v>83</v>
      </c>
      <c r="C63" s="19" t="s">
        <v>84</v>
      </c>
      <c r="D63" s="19" t="s">
        <v>85</v>
      </c>
      <c r="E63" s="20" t="s">
        <v>97</v>
      </c>
    </row>
    <row r="64" spans="1:19" x14ac:dyDescent="0.45">
      <c r="A64" s="2" t="s">
        <v>58</v>
      </c>
      <c r="B64" s="2">
        <v>120</v>
      </c>
      <c r="C64" s="2">
        <v>0</v>
      </c>
      <c r="D64" s="2">
        <v>29485.25</v>
      </c>
      <c r="E64" s="2">
        <v>433.41837466800001</v>
      </c>
      <c r="F64" s="19"/>
      <c r="G64" s="21"/>
      <c r="H64" s="20"/>
      <c r="I64" s="19"/>
      <c r="J64" s="21"/>
      <c r="K64" s="20"/>
      <c r="L64" s="19"/>
      <c r="M64" s="21"/>
      <c r="N64" s="20"/>
      <c r="O64" s="19"/>
      <c r="P64" s="21"/>
      <c r="Q64" s="20"/>
      <c r="R64" s="19"/>
      <c r="S64" s="21"/>
    </row>
    <row r="65" spans="1:19" x14ac:dyDescent="0.45">
      <c r="A65" s="5" t="s">
        <v>59</v>
      </c>
      <c r="B65" s="2">
        <v>2943.3</v>
      </c>
      <c r="C65" s="2">
        <v>2.19317121995</v>
      </c>
      <c r="D65" s="2">
        <v>1662601.1</v>
      </c>
      <c r="E65" s="2">
        <v>14888.4104286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45">
      <c r="A66" s="2" t="s">
        <v>60</v>
      </c>
      <c r="B66" s="2">
        <v>2</v>
      </c>
      <c r="C66" s="2">
        <v>0</v>
      </c>
      <c r="D66" s="2">
        <v>425.6</v>
      </c>
      <c r="E66" s="2">
        <v>41.467336543400002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45">
      <c r="A67" s="2" t="s">
        <v>61</v>
      </c>
      <c r="B67" s="2">
        <v>20</v>
      </c>
      <c r="C67" s="2">
        <v>0</v>
      </c>
      <c r="D67" s="2">
        <v>18031.150000000001</v>
      </c>
      <c r="E67" s="2">
        <v>166.136171558</v>
      </c>
      <c r="F67" s="2"/>
      <c r="G67" s="2"/>
      <c r="H67" s="2"/>
      <c r="I67" s="24" t="s">
        <v>99</v>
      </c>
      <c r="J67" s="24" t="s">
        <v>100</v>
      </c>
      <c r="K67" s="6" t="s">
        <v>102</v>
      </c>
      <c r="L67" s="24" t="s">
        <v>115</v>
      </c>
      <c r="M67" s="6" t="s">
        <v>125</v>
      </c>
      <c r="N67" s="2"/>
      <c r="O67" s="2"/>
      <c r="P67" s="2"/>
      <c r="Q67" s="2"/>
      <c r="R67" s="2"/>
      <c r="S67" s="2"/>
    </row>
    <row r="68" spans="1:19" x14ac:dyDescent="0.45">
      <c r="A68" s="2" t="s">
        <v>62</v>
      </c>
      <c r="B68" s="2">
        <v>508.45</v>
      </c>
      <c r="C68" s="2">
        <v>2.29074223779</v>
      </c>
      <c r="D68" s="2">
        <v>131789.04999999999</v>
      </c>
      <c r="E68" s="2">
        <v>862.03935379999996</v>
      </c>
      <c r="F68" s="2"/>
      <c r="G68" s="2"/>
      <c r="H68" s="2"/>
      <c r="I68" s="24" t="s">
        <v>46</v>
      </c>
      <c r="J68" s="24" t="s">
        <v>101</v>
      </c>
      <c r="K68" s="24" t="s">
        <v>103</v>
      </c>
      <c r="L68" s="24" t="s">
        <v>116</v>
      </c>
      <c r="M68" s="6" t="s">
        <v>130</v>
      </c>
      <c r="N68" s="2"/>
      <c r="O68" s="2"/>
      <c r="P68" s="2"/>
      <c r="Q68" s="2"/>
      <c r="R68" s="2"/>
      <c r="S68" s="2"/>
    </row>
    <row r="69" spans="1:19" x14ac:dyDescent="0.45">
      <c r="A69" s="2" t="s">
        <v>63</v>
      </c>
      <c r="B69" s="2">
        <v>2</v>
      </c>
      <c r="C69" s="2">
        <v>0</v>
      </c>
      <c r="D69" s="2">
        <v>425.75</v>
      </c>
      <c r="E69" s="2">
        <v>63.990526642600003</v>
      </c>
      <c r="F69" s="2"/>
      <c r="G69" s="2"/>
      <c r="H69" s="2" t="s">
        <v>96</v>
      </c>
      <c r="I69" s="2">
        <f>B14/D14</f>
        <v>1.4949222328665581</v>
      </c>
      <c r="J69" s="1">
        <f>D65/B62</f>
        <v>0.24819127333130395</v>
      </c>
      <c r="K69" s="1">
        <f>D87/B62</f>
        <v>0.23361385974628757</v>
      </c>
      <c r="L69" s="1">
        <f>D78/B62</f>
        <v>2.1173600604675102E-2</v>
      </c>
      <c r="M69" s="2">
        <f>B14/M14</f>
        <v>1.2317005876512332</v>
      </c>
      <c r="N69" s="2"/>
      <c r="O69" s="2"/>
      <c r="P69" s="2"/>
      <c r="Q69" s="2"/>
      <c r="R69" s="2"/>
      <c r="S69" s="2"/>
    </row>
    <row r="70" spans="1:19" x14ac:dyDescent="0.45">
      <c r="A70" s="2" t="s">
        <v>64</v>
      </c>
      <c r="B70" s="2">
        <v>507.45</v>
      </c>
      <c r="C70" s="2">
        <v>2.29074223779</v>
      </c>
      <c r="D70" s="2">
        <v>17669.7</v>
      </c>
      <c r="E70" s="2">
        <v>1710.3699629</v>
      </c>
      <c r="F70" s="2"/>
      <c r="G70" s="2"/>
      <c r="H70" s="2" t="s">
        <v>98</v>
      </c>
      <c r="I70" s="2">
        <f>B24/D24</f>
        <v>1.1184562836652685</v>
      </c>
      <c r="J70" s="1">
        <f>D97/B94</f>
        <v>0.22022333872831612</v>
      </c>
      <c r="K70" s="1">
        <f>D119/B94</f>
        <v>0.17714336734418573</v>
      </c>
      <c r="L70" s="1">
        <f>D110/B94</f>
        <v>0.14739916025390923</v>
      </c>
      <c r="M70" s="2">
        <f>B24/M24</f>
        <v>1.0212395133710082</v>
      </c>
      <c r="N70" s="2"/>
      <c r="O70" s="2"/>
      <c r="P70" s="2"/>
      <c r="Q70" s="2"/>
      <c r="R70" s="2"/>
      <c r="S70" s="2"/>
    </row>
    <row r="71" spans="1:19" x14ac:dyDescent="0.45">
      <c r="A71" s="2" t="s">
        <v>65</v>
      </c>
      <c r="B71" s="2">
        <v>9</v>
      </c>
      <c r="C71" s="2">
        <v>0</v>
      </c>
      <c r="D71" s="2">
        <v>10520.2</v>
      </c>
      <c r="E71" s="2">
        <v>219.023651691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45">
      <c r="A72" s="2" t="s">
        <v>66</v>
      </c>
      <c r="B72" s="2">
        <v>128</v>
      </c>
      <c r="C72" s="2">
        <v>0</v>
      </c>
      <c r="D72" s="2">
        <v>126248.35</v>
      </c>
      <c r="E72" s="2">
        <v>291.73194460000002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45">
      <c r="A73" s="2" t="s">
        <v>67</v>
      </c>
      <c r="B73" s="2">
        <v>1</v>
      </c>
      <c r="C73" s="2">
        <v>0</v>
      </c>
      <c r="D73" s="2">
        <v>1405.85</v>
      </c>
      <c r="E73" s="2">
        <v>45.682901615399999</v>
      </c>
      <c r="F73" s="2"/>
      <c r="G73" s="2"/>
      <c r="H73" s="2"/>
      <c r="I73" s="2"/>
      <c r="M73" s="2"/>
      <c r="N73" s="2"/>
      <c r="O73" s="2"/>
      <c r="P73" s="2"/>
      <c r="Q73" s="2"/>
      <c r="R73" s="2"/>
      <c r="S73" s="2"/>
    </row>
    <row r="74" spans="1:19" x14ac:dyDescent="0.45">
      <c r="A74" s="2" t="s">
        <v>68</v>
      </c>
      <c r="B74" s="2">
        <v>435.5</v>
      </c>
      <c r="C74" s="2">
        <v>0.5</v>
      </c>
      <c r="D74" s="2">
        <v>10423.5</v>
      </c>
      <c r="E74" s="2">
        <v>295.80982066199999</v>
      </c>
      <c r="F74" s="2"/>
      <c r="G74" s="2"/>
      <c r="H74" s="2"/>
      <c r="I74" s="2"/>
      <c r="M74" s="2"/>
      <c r="N74" s="2"/>
      <c r="O74" s="2"/>
      <c r="P74" s="2"/>
      <c r="Q74" s="2"/>
      <c r="R74" s="2"/>
      <c r="S74" s="2"/>
    </row>
    <row r="75" spans="1:19" x14ac:dyDescent="0.45">
      <c r="A75" s="5" t="s">
        <v>69</v>
      </c>
      <c r="B75" s="2">
        <v>5924.3</v>
      </c>
      <c r="C75" s="2">
        <v>2.19317121995</v>
      </c>
      <c r="D75" s="2">
        <v>2631768.75</v>
      </c>
      <c r="E75" s="2">
        <v>14944.1930357</v>
      </c>
      <c r="F75" s="2"/>
      <c r="G75" s="2"/>
      <c r="H75" s="2"/>
      <c r="I75" s="2"/>
      <c r="M75" s="2"/>
      <c r="N75" s="2"/>
      <c r="O75" s="2"/>
      <c r="P75" s="2"/>
      <c r="Q75" s="2"/>
      <c r="R75" s="2"/>
      <c r="S75" s="2"/>
    </row>
    <row r="76" spans="1:19" x14ac:dyDescent="0.45">
      <c r="A76" s="2" t="s">
        <v>91</v>
      </c>
      <c r="B76" s="2">
        <v>1</v>
      </c>
      <c r="C76" s="2">
        <v>0</v>
      </c>
      <c r="D76" s="2">
        <v>189.05</v>
      </c>
      <c r="E76" s="2">
        <v>57.968504379499997</v>
      </c>
      <c r="F76" s="2"/>
      <c r="G76" s="2"/>
      <c r="H76" s="2"/>
      <c r="I76" s="2"/>
      <c r="M76" s="2"/>
      <c r="N76" s="2"/>
      <c r="O76" s="2"/>
      <c r="P76" s="2"/>
      <c r="Q76" s="2"/>
      <c r="R76" s="2"/>
      <c r="S76" s="2"/>
    </row>
    <row r="77" spans="1:19" x14ac:dyDescent="0.45">
      <c r="A77" s="2" t="s">
        <v>70</v>
      </c>
      <c r="B77" s="2">
        <v>508.45</v>
      </c>
      <c r="C77" s="2">
        <v>2.29074223779</v>
      </c>
      <c r="D77" s="2">
        <v>12888.75</v>
      </c>
      <c r="E77" s="2">
        <v>264.23263897599998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45">
      <c r="A78" s="2" t="s">
        <v>71</v>
      </c>
      <c r="B78" s="2">
        <v>524.65</v>
      </c>
      <c r="C78" s="2">
        <v>5.8247317534800001</v>
      </c>
      <c r="D78" s="2">
        <v>141839.20000000001</v>
      </c>
      <c r="E78" s="2">
        <v>3023.0737602600002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45">
      <c r="A79" s="2" t="s">
        <v>92</v>
      </c>
      <c r="B79" s="2">
        <v>1</v>
      </c>
      <c r="C79" s="2">
        <v>0</v>
      </c>
      <c r="D79" s="2">
        <v>141.15</v>
      </c>
      <c r="E79" s="2">
        <v>5.4154870510400004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45">
      <c r="A80" s="2" t="s">
        <v>72</v>
      </c>
      <c r="B80" s="2">
        <v>1</v>
      </c>
      <c r="C80" s="2">
        <v>0</v>
      </c>
      <c r="D80" s="2">
        <v>690.3</v>
      </c>
      <c r="E80" s="2">
        <v>93.807835493599995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45">
      <c r="A81" s="2" t="s">
        <v>73</v>
      </c>
      <c r="B81" s="2">
        <v>80</v>
      </c>
      <c r="C81" s="2">
        <v>0</v>
      </c>
      <c r="D81" s="2">
        <v>63289.65</v>
      </c>
      <c r="E81" s="2">
        <v>376.00974388999998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45">
      <c r="A82" s="2" t="s">
        <v>74</v>
      </c>
      <c r="B82" s="2">
        <v>32.049999999999997</v>
      </c>
      <c r="C82" s="2">
        <v>1.74570902501</v>
      </c>
      <c r="D82" s="2">
        <v>2545.25</v>
      </c>
      <c r="E82" s="2">
        <v>300.03664359499999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45">
      <c r="A83" s="2" t="s">
        <v>76</v>
      </c>
      <c r="B83" s="2">
        <v>1</v>
      </c>
      <c r="C83" s="2">
        <v>0</v>
      </c>
      <c r="D83" s="2">
        <v>78.7</v>
      </c>
      <c r="E83" s="2">
        <v>12.665306944599999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45">
      <c r="A84" s="2" t="s">
        <v>93</v>
      </c>
      <c r="B84" s="2">
        <v>1</v>
      </c>
      <c r="C84" s="2">
        <v>0</v>
      </c>
      <c r="D84" s="2">
        <v>395.95</v>
      </c>
      <c r="E84" s="2">
        <v>6.9747759820699997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45">
      <c r="A85" s="2" t="s">
        <v>75</v>
      </c>
      <c r="B85" s="2">
        <v>1</v>
      </c>
      <c r="C85" s="2">
        <v>0</v>
      </c>
      <c r="D85" s="2">
        <v>93.15</v>
      </c>
      <c r="E85" s="2">
        <v>13.850180504200001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45">
      <c r="A86" s="2" t="s">
        <v>94</v>
      </c>
      <c r="B86" s="2">
        <v>1</v>
      </c>
      <c r="C86" s="2">
        <v>0</v>
      </c>
      <c r="D86" s="2">
        <v>96.7</v>
      </c>
      <c r="E86" s="2">
        <v>46.378982308799998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45">
      <c r="A87" s="5" t="s">
        <v>77</v>
      </c>
      <c r="B87" s="2">
        <v>2655</v>
      </c>
      <c r="C87" s="2">
        <v>0</v>
      </c>
      <c r="D87" s="2">
        <v>1564948.9</v>
      </c>
      <c r="E87" s="2">
        <v>9799.0498717999999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45">
      <c r="A88" s="2" t="s">
        <v>78</v>
      </c>
      <c r="B88" s="2">
        <v>575.85</v>
      </c>
      <c r="C88" s="2">
        <v>1.1521718621799999</v>
      </c>
      <c r="D88" s="2">
        <v>149687.75</v>
      </c>
      <c r="E88" s="2">
        <v>929.70908756400001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45">
      <c r="A89" s="2" t="s">
        <v>79</v>
      </c>
      <c r="B89" s="2">
        <v>64</v>
      </c>
      <c r="C89" s="2">
        <v>0</v>
      </c>
      <c r="D89" s="2">
        <v>75926.45</v>
      </c>
      <c r="E89" s="2">
        <v>1568.9133652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45">
      <c r="A90" s="2" t="s">
        <v>80</v>
      </c>
      <c r="B90" s="2">
        <v>18</v>
      </c>
      <c r="C90" s="2">
        <v>0</v>
      </c>
      <c r="D90" s="2">
        <v>18115</v>
      </c>
      <c r="E90" s="2">
        <v>131.27414063699999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45">
      <c r="A91" s="2" t="s">
        <v>81</v>
      </c>
      <c r="B91" s="2">
        <v>6</v>
      </c>
      <c r="C91" s="2">
        <v>0</v>
      </c>
      <c r="D91" s="2">
        <v>7502.45</v>
      </c>
      <c r="E91" s="2">
        <v>259.55605849199998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45">
      <c r="A92" s="2" t="s">
        <v>82</v>
      </c>
      <c r="B92" s="2">
        <v>45.9</v>
      </c>
      <c r="C92" s="2">
        <v>1.17898261226</v>
      </c>
      <c r="D92" s="2">
        <v>19647.45</v>
      </c>
      <c r="E92" s="2">
        <v>563.86447618199998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4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8" x14ac:dyDescent="0.55000000000000004">
      <c r="A94" s="22" t="s">
        <v>98</v>
      </c>
      <c r="B94" s="3">
        <f>SUM(D96:D124)</f>
        <v>8969568.3999999985</v>
      </c>
    </row>
    <row r="95" spans="1:19" ht="57" x14ac:dyDescent="0.45">
      <c r="B95" s="19" t="s">
        <v>83</v>
      </c>
      <c r="C95" s="19" t="s">
        <v>84</v>
      </c>
      <c r="D95" s="19" t="s">
        <v>85</v>
      </c>
      <c r="E95" s="20" t="s">
        <v>97</v>
      </c>
    </row>
    <row r="96" spans="1:19" x14ac:dyDescent="0.45">
      <c r="A96" s="2" t="s">
        <v>58</v>
      </c>
      <c r="B96" s="2">
        <v>120</v>
      </c>
      <c r="C96" s="2">
        <v>0</v>
      </c>
      <c r="D96" s="2">
        <v>30286.15</v>
      </c>
      <c r="E96" s="2">
        <v>792.53519007</v>
      </c>
    </row>
    <row r="97" spans="1:5" x14ac:dyDescent="0.45">
      <c r="A97" s="5" t="s">
        <v>59</v>
      </c>
      <c r="B97" s="2">
        <v>3403.7</v>
      </c>
      <c r="C97" s="2">
        <v>25.223203603000002</v>
      </c>
      <c r="D97" s="2">
        <v>1975308.3</v>
      </c>
      <c r="E97" s="2">
        <v>16787.957731999999</v>
      </c>
    </row>
    <row r="98" spans="1:5" x14ac:dyDescent="0.45">
      <c r="A98" s="2" t="s">
        <v>60</v>
      </c>
      <c r="B98" s="2">
        <v>2</v>
      </c>
      <c r="C98" s="2">
        <v>0</v>
      </c>
      <c r="D98" s="2">
        <v>443.65</v>
      </c>
      <c r="E98" s="2">
        <v>72.464663802399997</v>
      </c>
    </row>
    <row r="99" spans="1:5" x14ac:dyDescent="0.45">
      <c r="A99" s="2" t="s">
        <v>61</v>
      </c>
      <c r="B99" s="2">
        <v>20</v>
      </c>
      <c r="C99" s="2">
        <v>0</v>
      </c>
      <c r="D99" s="2">
        <v>18279.900000000001</v>
      </c>
      <c r="E99" s="2">
        <v>417.69748622700001</v>
      </c>
    </row>
    <row r="100" spans="1:5" x14ac:dyDescent="0.45">
      <c r="A100" s="2" t="s">
        <v>62</v>
      </c>
      <c r="B100" s="2">
        <v>1159.1500000000001</v>
      </c>
      <c r="C100" s="2">
        <v>4.7357681531100004</v>
      </c>
      <c r="D100" s="2">
        <v>299666.55</v>
      </c>
      <c r="E100" s="2">
        <v>1977.9523622900001</v>
      </c>
    </row>
    <row r="101" spans="1:5" x14ac:dyDescent="0.45">
      <c r="A101" s="2" t="s">
        <v>63</v>
      </c>
      <c r="B101" s="2">
        <v>2</v>
      </c>
      <c r="C101" s="2">
        <v>0</v>
      </c>
      <c r="D101" s="2">
        <v>428.1</v>
      </c>
      <c r="E101" s="2">
        <v>44.354142985700001</v>
      </c>
    </row>
    <row r="102" spans="1:5" x14ac:dyDescent="0.45">
      <c r="A102" s="2" t="s">
        <v>64</v>
      </c>
      <c r="B102" s="2">
        <v>1158.1500000000001</v>
      </c>
      <c r="C102" s="2">
        <v>4.7357681531100004</v>
      </c>
      <c r="D102" s="2">
        <v>40071.449999999997</v>
      </c>
      <c r="E102" s="2">
        <v>6797.9369258300003</v>
      </c>
    </row>
    <row r="103" spans="1:5" x14ac:dyDescent="0.45">
      <c r="A103" s="2" t="s">
        <v>65</v>
      </c>
      <c r="B103" s="2">
        <v>9</v>
      </c>
      <c r="C103" s="2">
        <v>0</v>
      </c>
      <c r="D103" s="2">
        <v>10571.35</v>
      </c>
      <c r="E103" s="2">
        <v>100.55609131200001</v>
      </c>
    </row>
    <row r="104" spans="1:5" x14ac:dyDescent="0.45">
      <c r="A104" s="2" t="s">
        <v>66</v>
      </c>
      <c r="B104" s="2">
        <v>129</v>
      </c>
      <c r="C104" s="2">
        <v>0</v>
      </c>
      <c r="D104" s="2">
        <v>127276.85</v>
      </c>
      <c r="E104" s="2">
        <v>512.46973325299996</v>
      </c>
    </row>
    <row r="105" spans="1:5" x14ac:dyDescent="0.45">
      <c r="A105" s="2" t="s">
        <v>67</v>
      </c>
      <c r="B105" s="2">
        <v>1</v>
      </c>
      <c r="C105" s="2">
        <v>0</v>
      </c>
      <c r="D105" s="2">
        <v>1512.45</v>
      </c>
      <c r="E105" s="2">
        <v>72.992790739900002</v>
      </c>
    </row>
    <row r="106" spans="1:5" x14ac:dyDescent="0.45">
      <c r="A106" s="2" t="s">
        <v>68</v>
      </c>
      <c r="B106" s="2">
        <v>873.85</v>
      </c>
      <c r="C106" s="2">
        <v>7.3639323734</v>
      </c>
      <c r="D106" s="2">
        <v>23713.5</v>
      </c>
      <c r="E106" s="2">
        <v>688.77634250899996</v>
      </c>
    </row>
    <row r="107" spans="1:5" x14ac:dyDescent="0.45">
      <c r="A107" s="5" t="s">
        <v>69</v>
      </c>
      <c r="B107" s="2">
        <v>6400.7</v>
      </c>
      <c r="C107" s="2">
        <v>25.223203603000002</v>
      </c>
      <c r="D107" s="2">
        <v>2904373.25</v>
      </c>
      <c r="E107" s="2">
        <v>16634.372488500001</v>
      </c>
    </row>
    <row r="108" spans="1:5" x14ac:dyDescent="0.45">
      <c r="A108" s="2" t="s">
        <v>91</v>
      </c>
      <c r="B108" s="2">
        <v>1</v>
      </c>
      <c r="C108" s="2">
        <v>0</v>
      </c>
      <c r="D108" s="2">
        <v>258.75</v>
      </c>
      <c r="E108" s="2">
        <v>124.980748518</v>
      </c>
    </row>
    <row r="109" spans="1:5" x14ac:dyDescent="0.45">
      <c r="A109" s="2" t="s">
        <v>70</v>
      </c>
      <c r="B109" s="2">
        <v>1159.1500000000001</v>
      </c>
      <c r="C109" s="2">
        <v>4.7357681531100004</v>
      </c>
      <c r="D109" s="2">
        <v>35054.449999999997</v>
      </c>
      <c r="E109" s="2">
        <v>3846.92827429</v>
      </c>
    </row>
    <row r="110" spans="1:5" x14ac:dyDescent="0.45">
      <c r="A110" s="5" t="s">
        <v>71</v>
      </c>
      <c r="B110" s="2">
        <v>1838.75</v>
      </c>
      <c r="C110" s="2">
        <v>8.9211826570199992</v>
      </c>
      <c r="D110" s="2">
        <v>1322106.8500000001</v>
      </c>
      <c r="E110" s="2">
        <v>32640.615515500001</v>
      </c>
    </row>
    <row r="111" spans="1:5" x14ac:dyDescent="0.45">
      <c r="A111" s="2" t="s">
        <v>92</v>
      </c>
      <c r="B111" s="2">
        <v>1</v>
      </c>
      <c r="C111" s="2">
        <v>0</v>
      </c>
      <c r="D111" s="2">
        <v>142.19999999999999</v>
      </c>
      <c r="E111" s="2">
        <v>9.9126182212400007</v>
      </c>
    </row>
    <row r="112" spans="1:5" x14ac:dyDescent="0.45">
      <c r="A112" s="2" t="s">
        <v>72</v>
      </c>
      <c r="B112" s="2">
        <v>1</v>
      </c>
      <c r="C112" s="2">
        <v>0</v>
      </c>
      <c r="D112" s="2">
        <v>769.8</v>
      </c>
      <c r="E112" s="2">
        <v>133.38987967599999</v>
      </c>
    </row>
    <row r="113" spans="1:5" x14ac:dyDescent="0.45">
      <c r="A113" s="2" t="s">
        <v>73</v>
      </c>
      <c r="B113" s="2">
        <v>80</v>
      </c>
      <c r="C113" s="2">
        <v>0</v>
      </c>
      <c r="D113" s="2">
        <v>62924.05</v>
      </c>
      <c r="E113" s="2">
        <v>376.99966511899999</v>
      </c>
    </row>
    <row r="114" spans="1:5" x14ac:dyDescent="0.45">
      <c r="A114" s="2" t="s">
        <v>74</v>
      </c>
      <c r="B114" s="2">
        <v>322.8</v>
      </c>
      <c r="C114" s="2">
        <v>4.5782092569000001</v>
      </c>
      <c r="D114" s="2">
        <v>28506.85</v>
      </c>
      <c r="E114" s="2">
        <v>1022.5700110499999</v>
      </c>
    </row>
    <row r="115" spans="1:5" x14ac:dyDescent="0.45">
      <c r="A115" s="2" t="s">
        <v>76</v>
      </c>
      <c r="B115" s="2">
        <v>1</v>
      </c>
      <c r="C115" s="2">
        <v>0</v>
      </c>
      <c r="D115" s="2">
        <v>94.55</v>
      </c>
      <c r="E115" s="2">
        <v>19.998687456900001</v>
      </c>
    </row>
    <row r="116" spans="1:5" x14ac:dyDescent="0.45">
      <c r="A116" s="2" t="s">
        <v>93</v>
      </c>
      <c r="B116" s="2">
        <v>1</v>
      </c>
      <c r="C116" s="2">
        <v>0</v>
      </c>
      <c r="D116" s="2">
        <v>411.75</v>
      </c>
      <c r="E116" s="2">
        <v>41.388253164399998</v>
      </c>
    </row>
    <row r="117" spans="1:5" x14ac:dyDescent="0.45">
      <c r="A117" s="2" t="s">
        <v>75</v>
      </c>
      <c r="B117" s="2">
        <v>1</v>
      </c>
      <c r="C117" s="2">
        <v>0</v>
      </c>
      <c r="D117" s="2">
        <v>94.6</v>
      </c>
      <c r="E117" s="2">
        <v>24.6036582646</v>
      </c>
    </row>
    <row r="118" spans="1:5" x14ac:dyDescent="0.45">
      <c r="A118" s="2" t="s">
        <v>94</v>
      </c>
      <c r="B118" s="2">
        <v>1</v>
      </c>
      <c r="C118" s="2">
        <v>0</v>
      </c>
      <c r="D118" s="2">
        <v>97.1</v>
      </c>
      <c r="E118" s="2">
        <v>14.141782065899999</v>
      </c>
    </row>
    <row r="119" spans="1:5" x14ac:dyDescent="0.45">
      <c r="A119" s="5" t="s">
        <v>77</v>
      </c>
      <c r="B119" s="2">
        <v>2669</v>
      </c>
      <c r="C119" s="2">
        <v>0</v>
      </c>
      <c r="D119" s="2">
        <v>1588899.55</v>
      </c>
      <c r="E119" s="2">
        <v>9816.0189306800003</v>
      </c>
    </row>
    <row r="120" spans="1:5" x14ac:dyDescent="0.45">
      <c r="A120" s="2" t="s">
        <v>78</v>
      </c>
      <c r="B120" s="2">
        <v>1016.4</v>
      </c>
      <c r="C120" s="2">
        <v>7.94606821013</v>
      </c>
      <c r="D120" s="2">
        <v>264084.75</v>
      </c>
      <c r="E120" s="2">
        <v>2416.8499513800002</v>
      </c>
    </row>
    <row r="121" spans="1:5" x14ac:dyDescent="0.45">
      <c r="A121" s="2" t="s">
        <v>79</v>
      </c>
      <c r="B121" s="2">
        <v>65</v>
      </c>
      <c r="C121" s="2">
        <v>0</v>
      </c>
      <c r="D121" s="2">
        <v>81170.3</v>
      </c>
      <c r="E121" s="2">
        <v>830.86557877899997</v>
      </c>
    </row>
    <row r="122" spans="1:5" x14ac:dyDescent="0.45">
      <c r="A122" s="2" t="s">
        <v>80</v>
      </c>
      <c r="B122" s="2">
        <v>18</v>
      </c>
      <c r="C122" s="2">
        <v>0</v>
      </c>
      <c r="D122" s="2">
        <v>18318.45</v>
      </c>
      <c r="E122" s="2">
        <v>302.86671573500001</v>
      </c>
    </row>
    <row r="123" spans="1:5" x14ac:dyDescent="0.45">
      <c r="A123" s="2" t="s">
        <v>81</v>
      </c>
      <c r="B123" s="2">
        <v>6</v>
      </c>
      <c r="C123" s="2">
        <v>0</v>
      </c>
      <c r="D123" s="2">
        <v>7830.7</v>
      </c>
      <c r="E123" s="2">
        <v>185.46781391900001</v>
      </c>
    </row>
    <row r="124" spans="1:5" x14ac:dyDescent="0.45">
      <c r="A124" s="2" t="s">
        <v>82</v>
      </c>
      <c r="B124" s="2">
        <v>313.5</v>
      </c>
      <c r="C124" s="2">
        <v>3.9051248379499999</v>
      </c>
      <c r="D124" s="2">
        <v>126872.2</v>
      </c>
      <c r="E124" s="2">
        <v>9200.0371444899993</v>
      </c>
    </row>
  </sheetData>
  <mergeCells count="6">
    <mergeCell ref="M2:N2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4.25" x14ac:dyDescent="0.45"/>
  <cols>
    <col min="1" max="1" width="47.1328125" customWidth="1"/>
    <col min="2" max="2" width="27" customWidth="1"/>
  </cols>
  <sheetData>
    <row r="1" spans="1:2" x14ac:dyDescent="0.45">
      <c r="A1" s="6" t="s">
        <v>110</v>
      </c>
      <c r="B1" s="6" t="s">
        <v>109</v>
      </c>
    </row>
    <row r="2" spans="1:2" ht="42.75" x14ac:dyDescent="0.45">
      <c r="A2" t="s">
        <v>111</v>
      </c>
      <c r="B2" s="25" t="s">
        <v>113</v>
      </c>
    </row>
    <row r="3" spans="1:2" ht="28.5" x14ac:dyDescent="0.45">
      <c r="A3" t="s">
        <v>112</v>
      </c>
      <c r="B3" s="25" t="s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5</vt:i4>
      </vt:variant>
    </vt:vector>
  </HeadingPairs>
  <TitlesOfParts>
    <vt:vector size="10" baseType="lpstr">
      <vt:lpstr>lmbench</vt:lpstr>
      <vt:lpstr>postmark</vt:lpstr>
      <vt:lpstr>libc</vt:lpstr>
      <vt:lpstr>sshd</vt:lpstr>
      <vt:lpstr>SVA-OS APIs</vt:lpstr>
      <vt:lpstr>lmbench_overhead_distribution</vt:lpstr>
      <vt:lpstr>fs_create_overhead_distribution</vt:lpstr>
      <vt:lpstr>fs_del_overhead_distribution</vt:lpstr>
      <vt:lpstr>sshd_bandwidth</vt:lpstr>
      <vt:lpstr>sshd_overhead_distribution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2016-12-01T06:06:01Z</dcterms:modified>
</cp:coreProperties>
</file>