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Su\Papers\Adducts\"/>
    </mc:Choice>
  </mc:AlternateContent>
  <bookViews>
    <workbookView xWindow="0" yWindow="0" windowWidth="12555" windowHeight="3255"/>
  </bookViews>
  <sheets>
    <sheet name="Table S1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9" i="3" l="1"/>
  <c r="O189" i="3"/>
  <c r="N190" i="3"/>
  <c r="O190" i="3"/>
  <c r="T2" i="3" l="1"/>
  <c r="U2" i="3" s="1"/>
  <c r="R2" i="3"/>
  <c r="R210" i="3" l="1"/>
  <c r="T210" i="3"/>
  <c r="U210" i="3" s="1"/>
  <c r="T204" i="3"/>
  <c r="R204" i="3"/>
  <c r="U204" i="3"/>
  <c r="T240" i="3"/>
  <c r="T239" i="3"/>
  <c r="T225" i="3"/>
  <c r="T238" i="3"/>
  <c r="T237" i="3"/>
  <c r="T236" i="3"/>
  <c r="T235" i="3"/>
  <c r="T234" i="3"/>
  <c r="T233" i="3"/>
  <c r="T232" i="3"/>
  <c r="T223" i="3"/>
  <c r="T222" i="3"/>
  <c r="T221" i="3"/>
  <c r="T220" i="3"/>
  <c r="R218" i="3" l="1"/>
  <c r="T218" i="3"/>
  <c r="U218" i="3" s="1"/>
  <c r="R219" i="3"/>
  <c r="T219" i="3"/>
  <c r="U219" i="3"/>
  <c r="R220" i="3"/>
  <c r="U220" i="3"/>
  <c r="R221" i="3"/>
  <c r="U221" i="3"/>
  <c r="R222" i="3"/>
  <c r="U222" i="3"/>
  <c r="R223" i="3"/>
  <c r="U223" i="3"/>
  <c r="R224" i="3"/>
  <c r="T224" i="3"/>
  <c r="U224" i="3" s="1"/>
  <c r="R225" i="3"/>
  <c r="U225" i="3"/>
  <c r="R226" i="3"/>
  <c r="T226" i="3"/>
  <c r="U226" i="3" s="1"/>
  <c r="R227" i="3"/>
  <c r="T227" i="3"/>
  <c r="U227" i="3"/>
  <c r="R228" i="3"/>
  <c r="T228" i="3"/>
  <c r="U228" i="3" s="1"/>
  <c r="R229" i="3"/>
  <c r="T229" i="3"/>
  <c r="U229" i="3" s="1"/>
  <c r="R230" i="3"/>
  <c r="T230" i="3"/>
  <c r="U230" i="3"/>
  <c r="R231" i="3"/>
  <c r="T231" i="3"/>
  <c r="U231" i="3" s="1"/>
  <c r="R232" i="3"/>
  <c r="U232" i="3"/>
  <c r="R233" i="3"/>
  <c r="R234" i="3"/>
  <c r="U234" i="3"/>
  <c r="R235" i="3"/>
  <c r="U235" i="3"/>
  <c r="R236" i="3"/>
  <c r="R237" i="3"/>
  <c r="U237" i="3"/>
  <c r="R238" i="3"/>
  <c r="U238" i="3"/>
  <c r="R239" i="3"/>
  <c r="U239" i="3"/>
  <c r="R240" i="3"/>
  <c r="U240" i="3"/>
  <c r="T217" i="3"/>
  <c r="U217" i="3" s="1"/>
  <c r="R217" i="3"/>
  <c r="R35" i="3"/>
  <c r="T35" i="3"/>
  <c r="U35" i="3" s="1"/>
  <c r="T213" i="3"/>
  <c r="U213" i="3" s="1"/>
  <c r="T212" i="3"/>
  <c r="U212" i="3" s="1"/>
  <c r="T211" i="3"/>
  <c r="U211" i="3" s="1"/>
  <c r="T209" i="3"/>
  <c r="U209" i="3" s="1"/>
  <c r="T208" i="3"/>
  <c r="U208" i="3" s="1"/>
  <c r="T207" i="3"/>
  <c r="T206" i="3"/>
  <c r="U206" i="3" s="1"/>
  <c r="T205" i="3"/>
  <c r="U205" i="3" s="1"/>
  <c r="T203" i="3"/>
  <c r="U203" i="3" s="1"/>
  <c r="T196" i="3"/>
  <c r="U196" i="3" s="1"/>
  <c r="T195" i="3"/>
  <c r="U195" i="3" s="1"/>
  <c r="R203" i="3"/>
  <c r="R197" i="3"/>
  <c r="T197" i="3"/>
  <c r="U197" i="3" s="1"/>
  <c r="R198" i="3"/>
  <c r="T198" i="3"/>
  <c r="U198" i="3" s="1"/>
  <c r="R199" i="3"/>
  <c r="T199" i="3"/>
  <c r="U199" i="3" s="1"/>
  <c r="R200" i="3"/>
  <c r="T200" i="3"/>
  <c r="U200" i="3"/>
  <c r="R201" i="3"/>
  <c r="T201" i="3"/>
  <c r="U201" i="3"/>
  <c r="R202" i="3"/>
  <c r="T202" i="3"/>
  <c r="U202" i="3" s="1"/>
  <c r="R205" i="3"/>
  <c r="R206" i="3"/>
  <c r="R207" i="3"/>
  <c r="U207" i="3"/>
  <c r="R208" i="3"/>
  <c r="R209" i="3"/>
  <c r="R211" i="3"/>
  <c r="R212" i="3"/>
  <c r="R213" i="3"/>
  <c r="R191" i="3"/>
  <c r="T191" i="3"/>
  <c r="U191" i="3" s="1"/>
  <c r="R192" i="3"/>
  <c r="T192" i="3"/>
  <c r="U192" i="3" s="1"/>
  <c r="R193" i="3"/>
  <c r="T193" i="3"/>
  <c r="U193" i="3" s="1"/>
  <c r="R194" i="3"/>
  <c r="T194" i="3"/>
  <c r="U194" i="3"/>
  <c r="R195" i="3"/>
  <c r="R196" i="3"/>
  <c r="T185" i="3"/>
  <c r="T184" i="3"/>
  <c r="U184" i="3" s="1"/>
  <c r="T183" i="3"/>
  <c r="U183" i="3" s="1"/>
  <c r="T182" i="3"/>
  <c r="U182" i="3" s="1"/>
  <c r="T181" i="3"/>
  <c r="U181" i="3" s="1"/>
  <c r="T180" i="3"/>
  <c r="U180" i="3" s="1"/>
  <c r="T179" i="3"/>
  <c r="U179" i="3" s="1"/>
  <c r="R174" i="3"/>
  <c r="T174" i="3"/>
  <c r="U174" i="3" s="1"/>
  <c r="R175" i="3"/>
  <c r="T175" i="3"/>
  <c r="U175" i="3"/>
  <c r="R176" i="3"/>
  <c r="T176" i="3"/>
  <c r="U176" i="3" s="1"/>
  <c r="R177" i="3"/>
  <c r="T177" i="3"/>
  <c r="U177" i="3" s="1"/>
  <c r="R178" i="3"/>
  <c r="T178" i="3"/>
  <c r="U178" i="3" s="1"/>
  <c r="R179" i="3"/>
  <c r="R180" i="3"/>
  <c r="R181" i="3"/>
  <c r="R182" i="3"/>
  <c r="R183" i="3"/>
  <c r="R184" i="3"/>
  <c r="R185" i="3"/>
  <c r="U185" i="3"/>
  <c r="T173" i="3"/>
  <c r="U173" i="3" s="1"/>
  <c r="R173" i="3"/>
  <c r="T154" i="3"/>
  <c r="U154" i="3" s="1"/>
  <c r="T169" i="3"/>
  <c r="U169" i="3" s="1"/>
  <c r="T167" i="3"/>
  <c r="U167" i="3" s="1"/>
  <c r="T166" i="3"/>
  <c r="U166" i="3" s="1"/>
  <c r="T164" i="3"/>
  <c r="U164" i="3" s="1"/>
  <c r="T163" i="3"/>
  <c r="T162" i="3"/>
  <c r="U162" i="3" s="1"/>
  <c r="T161" i="3"/>
  <c r="U161" i="3" s="1"/>
  <c r="T160" i="3"/>
  <c r="U160" i="3" s="1"/>
  <c r="T159" i="3"/>
  <c r="U159" i="3" s="1"/>
  <c r="T158" i="3"/>
  <c r="U158" i="3" s="1"/>
  <c r="T157" i="3"/>
  <c r="U157" i="3" s="1"/>
  <c r="T156" i="3"/>
  <c r="T139" i="3"/>
  <c r="U139" i="3" s="1"/>
  <c r="T138" i="3"/>
  <c r="U138" i="3" s="1"/>
  <c r="T137" i="3"/>
  <c r="U137" i="3" s="1"/>
  <c r="T136" i="3"/>
  <c r="U136" i="3" s="1"/>
  <c r="T135" i="3"/>
  <c r="U135" i="3" s="1"/>
  <c r="T134" i="3"/>
  <c r="U134" i="3" s="1"/>
  <c r="T133" i="3"/>
  <c r="U133" i="3" s="1"/>
  <c r="T132" i="3"/>
  <c r="U132" i="3" s="1"/>
  <c r="T131" i="3"/>
  <c r="U131" i="3" s="1"/>
  <c r="T130" i="3"/>
  <c r="T123" i="3"/>
  <c r="U123" i="3" s="1"/>
  <c r="T127" i="3"/>
  <c r="U127" i="3" s="1"/>
  <c r="R127" i="3"/>
  <c r="T122" i="3"/>
  <c r="U122" i="3" s="1"/>
  <c r="R122" i="3"/>
  <c r="T148" i="3"/>
  <c r="U148" i="3" s="1"/>
  <c r="T149" i="3"/>
  <c r="U149" i="3" s="1"/>
  <c r="R148" i="3"/>
  <c r="R149" i="3"/>
  <c r="T144" i="3"/>
  <c r="U144" i="3" s="1"/>
  <c r="T145" i="3"/>
  <c r="U145" i="3" s="1"/>
  <c r="T143" i="3"/>
  <c r="U143" i="3" s="1"/>
  <c r="T129" i="3"/>
  <c r="U129" i="3" s="1"/>
  <c r="U130" i="3"/>
  <c r="T128" i="3"/>
  <c r="U128" i="3" s="1"/>
  <c r="T124" i="3"/>
  <c r="U124" i="3" s="1"/>
  <c r="T125" i="3"/>
  <c r="U125" i="3" s="1"/>
  <c r="T126" i="3"/>
  <c r="U126" i="3" s="1"/>
  <c r="T121" i="3"/>
  <c r="U121" i="3" s="1"/>
  <c r="T120" i="3"/>
  <c r="U120" i="3" s="1"/>
  <c r="R145" i="3"/>
  <c r="T147" i="3"/>
  <c r="U147" i="3" s="1"/>
  <c r="R144" i="3"/>
  <c r="R146" i="3"/>
  <c r="T146" i="3"/>
  <c r="U146" i="3" s="1"/>
  <c r="R147" i="3"/>
  <c r="R150" i="3"/>
  <c r="T150" i="3"/>
  <c r="U150" i="3" s="1"/>
  <c r="R151" i="3"/>
  <c r="T151" i="3"/>
  <c r="U151" i="3"/>
  <c r="R152" i="3"/>
  <c r="T152" i="3"/>
  <c r="U152" i="3" s="1"/>
  <c r="R153" i="3"/>
  <c r="T153" i="3"/>
  <c r="U153" i="3" s="1"/>
  <c r="R154" i="3"/>
  <c r="R155" i="3"/>
  <c r="T155" i="3"/>
  <c r="U155" i="3" s="1"/>
  <c r="R156" i="3"/>
  <c r="U156" i="3"/>
  <c r="R157" i="3"/>
  <c r="R158" i="3"/>
  <c r="R159" i="3"/>
  <c r="R160" i="3"/>
  <c r="R161" i="3"/>
  <c r="R162" i="3"/>
  <c r="R163" i="3"/>
  <c r="U163" i="3"/>
  <c r="R164" i="3"/>
  <c r="R165" i="3"/>
  <c r="T165" i="3"/>
  <c r="U165" i="3" s="1"/>
  <c r="R166" i="3"/>
  <c r="R167" i="3"/>
  <c r="R168" i="3"/>
  <c r="T168" i="3"/>
  <c r="U168" i="3" s="1"/>
  <c r="R169" i="3"/>
  <c r="R143" i="3"/>
  <c r="R121" i="3"/>
  <c r="R123" i="3"/>
  <c r="R124" i="3"/>
  <c r="R125" i="3"/>
  <c r="R126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20" i="3"/>
  <c r="T116" i="3"/>
  <c r="T115" i="3"/>
  <c r="U115" i="3" s="1"/>
  <c r="T114" i="3"/>
  <c r="U114" i="3" s="1"/>
  <c r="T113" i="3"/>
  <c r="U113" i="3" s="1"/>
  <c r="T112" i="3"/>
  <c r="U112" i="3" s="1"/>
  <c r="T111" i="3"/>
  <c r="U111" i="3" s="1"/>
  <c r="T110" i="3"/>
  <c r="U110" i="3" s="1"/>
  <c r="R104" i="3"/>
  <c r="T104" i="3"/>
  <c r="U104" i="3" s="1"/>
  <c r="R105" i="3"/>
  <c r="T105" i="3"/>
  <c r="U105" i="3" s="1"/>
  <c r="R106" i="3"/>
  <c r="T106" i="3"/>
  <c r="U106" i="3" s="1"/>
  <c r="R107" i="3"/>
  <c r="T107" i="3"/>
  <c r="U107" i="3"/>
  <c r="R108" i="3"/>
  <c r="T108" i="3"/>
  <c r="U108" i="3" s="1"/>
  <c r="R109" i="3"/>
  <c r="T109" i="3"/>
  <c r="U109" i="3" s="1"/>
  <c r="R110" i="3"/>
  <c r="R111" i="3"/>
  <c r="R112" i="3"/>
  <c r="R113" i="3"/>
  <c r="R114" i="3"/>
  <c r="R115" i="3"/>
  <c r="R116" i="3"/>
  <c r="U116" i="3"/>
  <c r="T103" i="3"/>
  <c r="U103" i="3" s="1"/>
  <c r="R103" i="3"/>
  <c r="T100" i="3"/>
  <c r="U100" i="3" s="1"/>
  <c r="T99" i="3"/>
  <c r="T98" i="3"/>
  <c r="U98" i="3" s="1"/>
  <c r="T97" i="3"/>
  <c r="T96" i="3"/>
  <c r="U96" i="3" s="1"/>
  <c r="T95" i="3"/>
  <c r="U95" i="3" s="1"/>
  <c r="T94" i="3"/>
  <c r="U94" i="3" s="1"/>
  <c r="T93" i="3"/>
  <c r="U93" i="3" s="1"/>
  <c r="T91" i="3"/>
  <c r="U91" i="3" s="1"/>
  <c r="T90" i="3"/>
  <c r="U90" i="3" s="1"/>
  <c r="T89" i="3"/>
  <c r="T87" i="3"/>
  <c r="T85" i="3"/>
  <c r="U85" i="3" s="1"/>
  <c r="T84" i="3"/>
  <c r="U84" i="3" s="1"/>
  <c r="T76" i="3"/>
  <c r="U76" i="3" s="1"/>
  <c r="T75" i="3"/>
  <c r="U75" i="3" s="1"/>
  <c r="T74" i="3"/>
  <c r="U74" i="3" s="1"/>
  <c r="T73" i="3"/>
  <c r="U73" i="3" s="1"/>
  <c r="T72" i="3"/>
  <c r="U72" i="3" s="1"/>
  <c r="T71" i="3"/>
  <c r="U71" i="3" s="1"/>
  <c r="T70" i="3"/>
  <c r="U70" i="3" s="1"/>
  <c r="T69" i="3"/>
  <c r="U69" i="3" s="1"/>
  <c r="T68" i="3"/>
  <c r="U68" i="3" s="1"/>
  <c r="T67" i="3"/>
  <c r="U67" i="3" s="1"/>
  <c r="T66" i="3"/>
  <c r="U66" i="3" s="1"/>
  <c r="T65" i="3"/>
  <c r="U65" i="3" s="1"/>
  <c r="T63" i="3"/>
  <c r="U63" i="3" s="1"/>
  <c r="T62" i="3"/>
  <c r="U62" i="3" s="1"/>
  <c r="T61" i="3"/>
  <c r="U61" i="3" s="1"/>
  <c r="T59" i="3"/>
  <c r="T58" i="3"/>
  <c r="U58" i="3" s="1"/>
  <c r="T55" i="3"/>
  <c r="U55" i="3" s="1"/>
  <c r="T54" i="3"/>
  <c r="U54" i="3" s="1"/>
  <c r="R84" i="3"/>
  <c r="R85" i="3"/>
  <c r="R86" i="3"/>
  <c r="T86" i="3"/>
  <c r="U86" i="3" s="1"/>
  <c r="R87" i="3"/>
  <c r="R88" i="3"/>
  <c r="T88" i="3"/>
  <c r="U88" i="3" s="1"/>
  <c r="R89" i="3"/>
  <c r="U89" i="3"/>
  <c r="R90" i="3"/>
  <c r="R91" i="3"/>
  <c r="R92" i="3"/>
  <c r="T92" i="3"/>
  <c r="U92" i="3" s="1"/>
  <c r="R93" i="3"/>
  <c r="R94" i="3"/>
  <c r="R95" i="3"/>
  <c r="R96" i="3"/>
  <c r="R97" i="3"/>
  <c r="U97" i="3"/>
  <c r="R98" i="3"/>
  <c r="R99" i="3"/>
  <c r="U99" i="3"/>
  <c r="R100" i="3"/>
  <c r="T83" i="3"/>
  <c r="U83" i="3" s="1"/>
  <c r="R83" i="3"/>
  <c r="T82" i="3"/>
  <c r="U82" i="3" s="1"/>
  <c r="R82" i="3"/>
  <c r="T81" i="3"/>
  <c r="U81" i="3" s="1"/>
  <c r="R81" i="3"/>
  <c r="T80" i="3"/>
  <c r="U80" i="3" s="1"/>
  <c r="R80" i="3"/>
  <c r="T51" i="3"/>
  <c r="U51" i="3" s="1"/>
  <c r="T52" i="3"/>
  <c r="U52" i="3" s="1"/>
  <c r="T53" i="3"/>
  <c r="U53" i="3" s="1"/>
  <c r="T56" i="3"/>
  <c r="U56" i="3" s="1"/>
  <c r="T57" i="3"/>
  <c r="U57" i="3" s="1"/>
  <c r="T60" i="3"/>
  <c r="U60" i="3" s="1"/>
  <c r="T64" i="3"/>
  <c r="U64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T50" i="3"/>
  <c r="U50" i="3" s="1"/>
  <c r="R50" i="3"/>
  <c r="T11" i="3"/>
  <c r="T39" i="3"/>
  <c r="T46" i="3"/>
  <c r="T45" i="3"/>
  <c r="T44" i="3"/>
  <c r="T43" i="3"/>
  <c r="T41" i="3"/>
  <c r="T40" i="3"/>
  <c r="T32" i="3"/>
  <c r="T31" i="3"/>
  <c r="R28" i="3" l="1"/>
  <c r="T28" i="3"/>
  <c r="U28" i="3"/>
  <c r="R29" i="3"/>
  <c r="T29" i="3"/>
  <c r="U29" i="3"/>
  <c r="R30" i="3"/>
  <c r="T30" i="3"/>
  <c r="U30" i="3" s="1"/>
  <c r="R31" i="3"/>
  <c r="U31" i="3"/>
  <c r="R32" i="3"/>
  <c r="U32" i="3"/>
  <c r="R33" i="3"/>
  <c r="T33" i="3"/>
  <c r="U33" i="3" s="1"/>
  <c r="R34" i="3"/>
  <c r="T34" i="3"/>
  <c r="U34" i="3" s="1"/>
  <c r="R36" i="3"/>
  <c r="T36" i="3"/>
  <c r="U36" i="3" s="1"/>
  <c r="R37" i="3"/>
  <c r="T37" i="3"/>
  <c r="U37" i="3"/>
  <c r="R38" i="3"/>
  <c r="T38" i="3"/>
  <c r="U38" i="3" s="1"/>
  <c r="R39" i="3"/>
  <c r="R40" i="3"/>
  <c r="U40" i="3"/>
  <c r="R41" i="3"/>
  <c r="U41" i="3"/>
  <c r="R42" i="3"/>
  <c r="T42" i="3"/>
  <c r="U42" i="3" s="1"/>
  <c r="R43" i="3"/>
  <c r="R44" i="3"/>
  <c r="U44" i="3"/>
  <c r="R45" i="3"/>
  <c r="U45" i="3"/>
  <c r="R46" i="3"/>
  <c r="U46" i="3"/>
  <c r="T27" i="3"/>
  <c r="U27" i="3" s="1"/>
  <c r="R27" i="3"/>
  <c r="T23" i="3"/>
  <c r="U23" i="3" s="1"/>
  <c r="T22" i="3"/>
  <c r="U22" i="3" s="1"/>
  <c r="T21" i="3"/>
  <c r="U21" i="3" s="1"/>
  <c r="T20" i="3"/>
  <c r="U20" i="3" s="1"/>
  <c r="T19" i="3"/>
  <c r="T17" i="3"/>
  <c r="U17" i="3" s="1"/>
  <c r="T16" i="3"/>
  <c r="U16" i="3" s="1"/>
  <c r="T13" i="3"/>
  <c r="U13" i="3" s="1"/>
  <c r="T12" i="3"/>
  <c r="U12" i="3" s="1"/>
  <c r="T6" i="3"/>
  <c r="U6" i="3" s="1"/>
  <c r="T5" i="3"/>
  <c r="U5" i="3" s="1"/>
  <c r="T4" i="3"/>
  <c r="U4" i="3" s="1"/>
  <c r="T7" i="3"/>
  <c r="U7" i="3" s="1"/>
  <c r="T8" i="3"/>
  <c r="U8" i="3" s="1"/>
  <c r="T9" i="3"/>
  <c r="U9" i="3" s="1"/>
  <c r="T10" i="3"/>
  <c r="U10" i="3" s="1"/>
  <c r="T14" i="3"/>
  <c r="U14" i="3" s="1"/>
  <c r="T15" i="3"/>
  <c r="U15" i="3" s="1"/>
  <c r="T18" i="3"/>
  <c r="U18" i="3" s="1"/>
  <c r="U19" i="3"/>
  <c r="T3" i="3"/>
  <c r="U3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4" i="3"/>
  <c r="R3" i="3"/>
  <c r="O240" i="3" l="1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</calcChain>
</file>

<file path=xl/sharedStrings.xml><?xml version="1.0" encoding="utf-8"?>
<sst xmlns="http://schemas.openxmlformats.org/spreadsheetml/2006/main" count="429" uniqueCount="128">
  <si>
    <t>Pyruvate</t>
  </si>
  <si>
    <t>mz</t>
  </si>
  <si>
    <t>Correlation</t>
  </si>
  <si>
    <t>CID_0eV</t>
  </si>
  <si>
    <t>CID_2eV</t>
  </si>
  <si>
    <t>CID_4eV</t>
  </si>
  <si>
    <t>CID_6eV</t>
  </si>
  <si>
    <t>CID_8eV</t>
  </si>
  <si>
    <t>CID_10eV</t>
  </si>
  <si>
    <t>CID_15eV</t>
  </si>
  <si>
    <t>CID_20eV</t>
  </si>
  <si>
    <t>Relative Abundance</t>
  </si>
  <si>
    <t>Δm</t>
  </si>
  <si>
    <t>Annotation</t>
  </si>
  <si>
    <t>Lactate</t>
  </si>
  <si>
    <t>Leucine</t>
  </si>
  <si>
    <t>Isoleucine</t>
  </si>
  <si>
    <t>[M-H]-</t>
  </si>
  <si>
    <t>13C1-[M-H]-</t>
  </si>
  <si>
    <t>18O1-[M-H]-</t>
  </si>
  <si>
    <t>[M+NaAc-H]-</t>
  </si>
  <si>
    <t>13C1-[M+NaAc-H]-</t>
  </si>
  <si>
    <t>[M+NaNO3-H]-</t>
  </si>
  <si>
    <t>[M+H4SiO4-H]-</t>
  </si>
  <si>
    <t>[M+MgAc2-H]-</t>
  </si>
  <si>
    <t>[2M+Na-2H]-</t>
  </si>
  <si>
    <t>[M+CaAc2-H]-</t>
  </si>
  <si>
    <t>13C1-[M+CaAc2-H]-</t>
  </si>
  <si>
    <t>[M+Na2Ac2-H]-</t>
  </si>
  <si>
    <t>[M+H6Si2O7-H]-</t>
  </si>
  <si>
    <t>[M+NaCaAc3-H]-</t>
  </si>
  <si>
    <t>[M+Na3Ac3-H]-</t>
  </si>
  <si>
    <t>[M+Ca2Ac4-H]-</t>
  </si>
  <si>
    <t>[M+Na2CaAc4-H]-</t>
  </si>
  <si>
    <t>[M+Na3CaAc5-H]-</t>
  </si>
  <si>
    <t>[M+Na2Ca2Ac6-H]-</t>
  </si>
  <si>
    <t>Malate</t>
  </si>
  <si>
    <t>F6P</t>
  </si>
  <si>
    <t>G6P</t>
  </si>
  <si>
    <t>FBP</t>
  </si>
  <si>
    <t>NAD</t>
  </si>
  <si>
    <t>ATP</t>
  </si>
  <si>
    <t>13C1-[M+NaNO3-H]-</t>
  </si>
  <si>
    <t>13C1-[2M+Na-2H]-</t>
  </si>
  <si>
    <t>[M+H8Si3O10-H]-</t>
  </si>
  <si>
    <t>[M+Na4Ac4-H]-</t>
  </si>
  <si>
    <t>[M+Na4CaAc6-H]-</t>
  </si>
  <si>
    <t>[M+NaCa2Ac5-H]-</t>
  </si>
  <si>
    <t>[2M+CaAc-2H]-</t>
  </si>
  <si>
    <t>[2M+NaCaAc2-2H]-</t>
  </si>
  <si>
    <t>[2M+Na2CaAc3-2H]-</t>
  </si>
  <si>
    <t>13C1-[M+NaCaAc3-H]-</t>
  </si>
  <si>
    <t>[M+KAc-H]-</t>
  </si>
  <si>
    <t>[M+NaOH-H]-</t>
  </si>
  <si>
    <t>[M+SiO2-H]-</t>
  </si>
  <si>
    <t>[M+NaMgAc3-H]-</t>
  </si>
  <si>
    <t>[M+CaAc-2H]-</t>
  </si>
  <si>
    <t>[M+NaCaAc2-2H]-</t>
  </si>
  <si>
    <t>[M+Na2CaAc3-2H]-</t>
  </si>
  <si>
    <t>[M+Ca2Ac3-2H]-</t>
  </si>
  <si>
    <t>[M+Na2Ac-2H]-</t>
  </si>
  <si>
    <t>[M+NaCa2Ac4-2H]-</t>
  </si>
  <si>
    <t>[M-H2O-H]-</t>
  </si>
  <si>
    <t>13C1-[M-H2O-H]-</t>
  </si>
  <si>
    <t>[M-CO2-H]-</t>
  </si>
  <si>
    <t>[M+Na-2H]-</t>
  </si>
  <si>
    <t>[M+Na3Ac2-2H]-</t>
  </si>
  <si>
    <t>[M+Na4Ac3-2H]-</t>
  </si>
  <si>
    <t>[M+H2SiO3-H]-</t>
  </si>
  <si>
    <t>[M+Na3CaAc3-3H]-</t>
  </si>
  <si>
    <t>[M+Na4CaAc4-3H]-</t>
  </si>
  <si>
    <t>[M+Na2Ca2Ac4-3H]-</t>
  </si>
  <si>
    <t>[M+Na2CaAc2-3H]-</t>
  </si>
  <si>
    <t>[2M-H]-</t>
  </si>
  <si>
    <t>[M+Na3CaAc4-2H]-</t>
  </si>
  <si>
    <t>13C-[M+Na-2H]-</t>
  </si>
  <si>
    <t>[M+K-2H]-</t>
  </si>
  <si>
    <t>[M+Na3Ac-3H]-</t>
  </si>
  <si>
    <t>[M+NaCaAc-3H]-</t>
  </si>
  <si>
    <t>13C1 18O1-[M-H]-</t>
  </si>
  <si>
    <t>18O1-[M+NaAc-H]-</t>
  </si>
  <si>
    <t>13C1-[M+CaAc-2H]-</t>
  </si>
  <si>
    <t>[H2PO4]-</t>
  </si>
  <si>
    <t>[PO3]-</t>
  </si>
  <si>
    <t>[HPO4+Na2Ac]-</t>
  </si>
  <si>
    <t>[M-Nicotinamide-H (C15H20N5O13P2)]-</t>
  </si>
  <si>
    <t>13C1-[M-Nicotinamide-H (C15H20N5O13P2)]-</t>
  </si>
  <si>
    <t>18O1-[M-Nicotinamide-H (C15H20N5O13P2)]-</t>
  </si>
  <si>
    <t>[M-Nicotinamide+Na-2H]-</t>
  </si>
  <si>
    <t>[M-Nicotinamide+CaAc-2H]-</t>
  </si>
  <si>
    <t>[M-Nicotinamide+Na2Ac-2H]-</t>
  </si>
  <si>
    <t>[M-Nicotinamide+NaCaAc2-2H]-</t>
  </si>
  <si>
    <t>Unknown (Bad peak)</t>
  </si>
  <si>
    <t>[M+CaAc-3H]2-</t>
  </si>
  <si>
    <t>13C1-[M+CaAc-3H]2-</t>
  </si>
  <si>
    <t>[M-HPO3-H (ADP)]-</t>
  </si>
  <si>
    <t>[M-C2H4O2-H (Erythrose-4-phospahte)]-</t>
  </si>
  <si>
    <t>[M+Ca2Ac2-4H]2-</t>
  </si>
  <si>
    <t>Calculated m/z</t>
  </si>
  <si>
    <t>Mass accuracy (ppm)</t>
  </si>
  <si>
    <t>m/z In CD3COOD (+3.0188 per Ac)</t>
  </si>
  <si>
    <t>Mass accuracy in CD3COOD (ppm)</t>
  </si>
  <si>
    <t>NA</t>
  </si>
  <si>
    <t>[M+2Na-3H]-</t>
  </si>
  <si>
    <t>Note</t>
  </si>
  <si>
    <t>ND</t>
  </si>
  <si>
    <t>[M-C2H4O2-H (Glyoxylate)]-</t>
  </si>
  <si>
    <t>[M-C4H8O4+Na-2H (Glycoaldehyde phosphate)]-</t>
  </si>
  <si>
    <t>[M-C4H8O4+Na2Ac-2H (Glycoaldehyde phosphate)]-</t>
  </si>
  <si>
    <t>[M-C4H8O4+CaAc-2H (Glycoaldehyde phosphate)]-</t>
  </si>
  <si>
    <t>[M-C3H6O3+Na-2H (Glyceraldehyde phosphate)]-</t>
  </si>
  <si>
    <t>[M-C3H6O3+CaAc-2H (Glyceraldehyde phosphate)]-</t>
  </si>
  <si>
    <t>[M-C2H4O2+CaAc-2H (Erythrose-4-phospahte)]-</t>
  </si>
  <si>
    <t>[M+FeO(OH)-H]-</t>
  </si>
  <si>
    <t>[M+Mg-4H]2-</t>
  </si>
  <si>
    <t>13C1-[M+Mg-4H]2-</t>
  </si>
  <si>
    <t>Low Mg2+ in CD3COOD</t>
  </si>
  <si>
    <t>[M+MgAc-3H]2-</t>
  </si>
  <si>
    <t>[M+MgAc-2H]-</t>
  </si>
  <si>
    <t>[M+NaMgAc-3H]-</t>
  </si>
  <si>
    <t>[M+Na3Ca2Ac4-5H]2-</t>
  </si>
  <si>
    <t>13C1-[M+MgAc-2H]-</t>
  </si>
  <si>
    <t>[M+Na4CaAc3-4H]-</t>
  </si>
  <si>
    <t>[M+Na2(OH)-2H]-</t>
  </si>
  <si>
    <t>[M+Na2(OH)Ac-H]-</t>
  </si>
  <si>
    <t>[M-H2O+NH3-H]-</t>
  </si>
  <si>
    <t>29Si1-[M+H6Si2O7-H]-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</si>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</sst>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</cellXfs>
  <cellStyles count="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Neutral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"/>
  <sheetViews>
    <sheetView tabSelected="1" zoomScaleNormal="100" workbookViewId="0">
      <selection activeCell="C202" sqref="C202"/>
    </sheetView>
  </sheetViews>
  <sheetFormatPr defaultRowHeight="15" x14ac:dyDescent="0.25"/>
  <cols>
    <col min="1" max="4" width="9" style="4"/>
    <col min="5" max="5" width="9.140625" style="4" customWidth="1"/>
    <col min="6" max="11" width="9" style="4" customWidth="1"/>
    <col min="12" max="13" width="9.140625" style="4" customWidth="1"/>
    <col min="14" max="14" width="14.28515625" style="4" customWidth="1"/>
    <col min="15" max="15" width="11.140625" style="4" customWidth="1"/>
    <col min="16" max="16" width="23.5703125" style="4" customWidth="1"/>
    <col min="17" max="17" width="13.140625" style="4" customWidth="1"/>
    <col min="18" max="18" width="17" style="4" customWidth="1"/>
    <col min="19" max="19" width="9" style="4"/>
    <col min="20" max="20" width="9.140625" style="4"/>
    <col min="21" max="21" width="10.140625" customWidth="1"/>
  </cols>
  <sheetData>
    <row r="1" spans="1:2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127</v>
      </c>
      <c r="N1" s="4" t="s">
        <v>11</v>
      </c>
      <c r="O1" s="1" t="s">
        <v>12</v>
      </c>
      <c r="P1" s="4" t="s">
        <v>13</v>
      </c>
      <c r="Q1" s="4" t="s">
        <v>98</v>
      </c>
      <c r="R1" s="4" t="s">
        <v>99</v>
      </c>
      <c r="S1" s="4" t="s">
        <v>100</v>
      </c>
      <c r="U1" s="4" t="s">
        <v>101</v>
      </c>
      <c r="V1" t="s">
        <v>104</v>
      </c>
    </row>
    <row r="2" spans="1:22" x14ac:dyDescent="0.25">
      <c r="A2" s="4">
        <v>1</v>
      </c>
      <c r="B2" s="4">
        <v>86.024789999999996</v>
      </c>
      <c r="C2" s="4">
        <v>0.92816410000000005</v>
      </c>
      <c r="D2" s="4">
        <v>1917895</v>
      </c>
      <c r="E2" s="4">
        <v>2025595.8</v>
      </c>
      <c r="F2" s="4">
        <v>898419.3</v>
      </c>
      <c r="G2" s="4">
        <v>877309.7</v>
      </c>
      <c r="H2" s="4">
        <v>756037.53</v>
      </c>
      <c r="I2" s="4">
        <v>856068.8</v>
      </c>
      <c r="J2" s="4">
        <v>526956.24</v>
      </c>
      <c r="K2" s="4">
        <v>320518.82</v>
      </c>
      <c r="L2" s="4">
        <v>0.85714290000000004</v>
      </c>
      <c r="N2" s="2">
        <f>D2/D$3</f>
        <v>8.6229682266419239E-3</v>
      </c>
      <c r="O2" s="4">
        <f>B2-B$3</f>
        <v>-0.98395000000000721</v>
      </c>
      <c r="P2" s="4" t="s">
        <v>125</v>
      </c>
      <c r="Q2" s="6">
        <v>86.024749999999997</v>
      </c>
      <c r="R2" s="5">
        <f>(B2-Q2)/Q2*10^6</f>
        <v>0.46498246142517929</v>
      </c>
      <c r="S2" s="6">
        <v>86.024699999999996</v>
      </c>
      <c r="T2" s="4">
        <f>Q2+3.01883*0</f>
        <v>86.024749999999997</v>
      </c>
      <c r="U2" s="5">
        <f>(S2-T2)/T2*10^6</f>
        <v>-0.58122807682277289</v>
      </c>
      <c r="V2" s="6"/>
    </row>
    <row r="3" spans="1:22" x14ac:dyDescent="0.25">
      <c r="A3" s="4">
        <v>2</v>
      </c>
      <c r="B3" s="4">
        <v>87.008740000000003</v>
      </c>
      <c r="C3" s="4">
        <v>1</v>
      </c>
      <c r="D3" s="4">
        <v>222417032</v>
      </c>
      <c r="E3" s="4">
        <v>207677773</v>
      </c>
      <c r="F3" s="4">
        <v>188370096.90000001</v>
      </c>
      <c r="G3" s="4">
        <v>169538254.69999999</v>
      </c>
      <c r="H3" s="4">
        <v>155166528.74000001</v>
      </c>
      <c r="I3" s="4">
        <v>140653883.30000001</v>
      </c>
      <c r="J3" s="4">
        <v>112051151.63</v>
      </c>
      <c r="K3" s="4">
        <v>82990071.150000006</v>
      </c>
      <c r="L3" s="4">
        <v>1.0000001000000001</v>
      </c>
      <c r="N3" s="2">
        <f>D3/D$3</f>
        <v>1</v>
      </c>
      <c r="O3" s="4">
        <f>B3-B$3</f>
        <v>0</v>
      </c>
      <c r="P3" s="4" t="s">
        <v>17</v>
      </c>
      <c r="Q3" s="4">
        <v>87.008769999999998</v>
      </c>
      <c r="R3" s="5">
        <f>(B3-Q3)/Q3*10^6</f>
        <v>-0.3447928294505434</v>
      </c>
      <c r="S3" s="4">
        <v>87.008650000000003</v>
      </c>
      <c r="T3" s="4">
        <f>Q3+3.01883*0</f>
        <v>87.008769999999998</v>
      </c>
      <c r="U3" s="5">
        <f>(S3-T3)/T3*10^6</f>
        <v>-1.3791713179655001</v>
      </c>
    </row>
    <row r="4" spans="1:22" x14ac:dyDescent="0.25">
      <c r="A4" s="4">
        <v>3</v>
      </c>
      <c r="B4" s="4">
        <v>88.012180000000001</v>
      </c>
      <c r="C4" s="4">
        <v>0.98619829999999997</v>
      </c>
      <c r="D4" s="4">
        <v>7136110</v>
      </c>
      <c r="E4" s="4">
        <v>6655219.5999999996</v>
      </c>
      <c r="F4" s="4">
        <v>5298635</v>
      </c>
      <c r="G4" s="4">
        <v>5158512.7</v>
      </c>
      <c r="H4" s="4">
        <v>4522169.84</v>
      </c>
      <c r="I4" s="4">
        <v>4218375.4000000004</v>
      </c>
      <c r="J4" s="4">
        <v>3221107.64</v>
      </c>
      <c r="K4" s="4">
        <v>2224294.56</v>
      </c>
      <c r="L4" s="4">
        <v>1.0000001000000001</v>
      </c>
      <c r="N4" s="2">
        <f>D4/D$3</f>
        <v>3.2084368430921245E-2</v>
      </c>
      <c r="O4" s="4">
        <f>B4-B$3</f>
        <v>1.0034399999999977</v>
      </c>
      <c r="P4" s="4" t="s">
        <v>18</v>
      </c>
      <c r="Q4" s="4">
        <v>88.012119999999996</v>
      </c>
      <c r="R4" s="5">
        <f>(B4-Q4)/Q4*10^6</f>
        <v>0.68172428984592093</v>
      </c>
      <c r="S4" s="4">
        <v>88.012</v>
      </c>
      <c r="T4" s="4">
        <f t="shared" ref="T4:T18" si="0">Q4+3.01883*0</f>
        <v>88.012119999999996</v>
      </c>
      <c r="U4" s="5">
        <f t="shared" ref="U4:U23" si="1">(S4-T4)/T4*10^6</f>
        <v>-1.363448579530377</v>
      </c>
    </row>
    <row r="5" spans="1:22" x14ac:dyDescent="0.25">
      <c r="A5" s="4">
        <v>4</v>
      </c>
      <c r="B5" s="4">
        <v>169.01176000000001</v>
      </c>
      <c r="C5" s="4">
        <v>0.98870159999999996</v>
      </c>
      <c r="D5" s="4">
        <v>67066104</v>
      </c>
      <c r="E5" s="4">
        <v>59907254.899999999</v>
      </c>
      <c r="F5" s="4">
        <v>53137696.399999999</v>
      </c>
      <c r="G5" s="4">
        <v>49711087.200000003</v>
      </c>
      <c r="H5" s="4">
        <v>46968166.740000002</v>
      </c>
      <c r="I5" s="4">
        <v>46787929.5</v>
      </c>
      <c r="J5" s="4">
        <v>47947021.100000001</v>
      </c>
      <c r="K5" s="4">
        <v>48451181.979999997</v>
      </c>
      <c r="L5" s="4">
        <v>0.64285720000000002</v>
      </c>
      <c r="N5" s="2">
        <f>D5/D$3</f>
        <v>0.30153313079009164</v>
      </c>
      <c r="O5" s="4">
        <f>B5-B$3</f>
        <v>82.003020000000006</v>
      </c>
      <c r="P5" s="4" t="s">
        <v>20</v>
      </c>
      <c r="Q5" s="4">
        <v>169.01184000000001</v>
      </c>
      <c r="R5" s="5">
        <f>(B5-Q5)/Q5*10^6</f>
        <v>-0.47333961926555784</v>
      </c>
      <c r="S5" s="4">
        <v>172.0307</v>
      </c>
      <c r="T5" s="4">
        <f>Q5+3.01883*1</f>
        <v>172.03067000000001</v>
      </c>
      <c r="U5" s="5">
        <f t="shared" si="1"/>
        <v>0.17438750881514731</v>
      </c>
    </row>
    <row r="6" spans="1:22" x14ac:dyDescent="0.25">
      <c r="A6" s="4">
        <v>5</v>
      </c>
      <c r="B6" s="4">
        <v>170.01491999999999</v>
      </c>
      <c r="C6" s="4">
        <v>0.95552939999999997</v>
      </c>
      <c r="D6" s="4">
        <v>3121405</v>
      </c>
      <c r="E6" s="4">
        <v>2929999.1</v>
      </c>
      <c r="F6" s="4">
        <v>1675425.2</v>
      </c>
      <c r="G6" s="4">
        <v>1375368.2</v>
      </c>
      <c r="H6" s="4">
        <v>1636725.16</v>
      </c>
      <c r="I6" s="4">
        <v>1597661.2</v>
      </c>
      <c r="J6" s="4">
        <v>1817770.62</v>
      </c>
      <c r="K6" s="4">
        <v>2041759.79</v>
      </c>
      <c r="L6" s="4">
        <v>0.2142857</v>
      </c>
      <c r="N6" s="2">
        <f>D6/D$3</f>
        <v>1.4034019660868417E-2</v>
      </c>
      <c r="O6" s="4">
        <f>B6-B$3</f>
        <v>83.006179999999986</v>
      </c>
      <c r="P6" s="4" t="s">
        <v>21</v>
      </c>
      <c r="Q6" s="4">
        <v>170.01519999999999</v>
      </c>
      <c r="R6" s="5">
        <f>(B6-Q6)/Q6*10^6</f>
        <v>-1.6469115702808379</v>
      </c>
      <c r="S6" s="4">
        <v>173.03399999999999</v>
      </c>
      <c r="T6" s="4">
        <f>Q6+3.01883*1</f>
        <v>173.03403</v>
      </c>
      <c r="U6" s="5">
        <f t="shared" si="1"/>
        <v>-0.17337630065902304</v>
      </c>
    </row>
    <row r="7" spans="1:22" x14ac:dyDescent="0.25">
      <c r="A7" s="4">
        <v>6</v>
      </c>
      <c r="B7" s="4">
        <v>171.98634000000001</v>
      </c>
      <c r="C7" s="4">
        <v>0.94492279999999995</v>
      </c>
      <c r="D7" s="4">
        <v>206686484</v>
      </c>
      <c r="E7" s="4">
        <v>169288778.40000001</v>
      </c>
      <c r="F7" s="4">
        <v>122612739.3</v>
      </c>
      <c r="G7" s="4">
        <v>82051978.700000003</v>
      </c>
      <c r="H7" s="4">
        <v>50417683.990000002</v>
      </c>
      <c r="I7" s="4">
        <v>32641632.399999999</v>
      </c>
      <c r="J7" s="4">
        <v>15043952.380000001</v>
      </c>
      <c r="K7" s="4">
        <v>13278720.720000001</v>
      </c>
      <c r="L7" s="4">
        <v>1.0000001000000001</v>
      </c>
      <c r="N7" s="2">
        <f>D7/D$3</f>
        <v>0.92927453505449165</v>
      </c>
      <c r="O7" s="4">
        <f>B7-B$3</f>
        <v>84.97760000000001</v>
      </c>
      <c r="P7" s="4" t="s">
        <v>22</v>
      </c>
      <c r="Q7" s="4">
        <v>171.98634999999999</v>
      </c>
      <c r="R7" s="5">
        <f>(B7-Q7)/Q7*10^6</f>
        <v>-5.8144149083647789E-2</v>
      </c>
      <c r="S7" s="4">
        <v>171.9864</v>
      </c>
      <c r="T7" s="4">
        <f t="shared" si="0"/>
        <v>171.98634999999999</v>
      </c>
      <c r="U7" s="5">
        <f t="shared" si="1"/>
        <v>0.29072074624451699</v>
      </c>
    </row>
    <row r="8" spans="1:22" x14ac:dyDescent="0.25">
      <c r="A8" s="4">
        <v>7</v>
      </c>
      <c r="B8" s="4">
        <v>172.98991000000001</v>
      </c>
      <c r="C8" s="4">
        <v>0.92052560000000005</v>
      </c>
      <c r="D8" s="4">
        <v>7097700</v>
      </c>
      <c r="E8" s="4">
        <v>5750417.7999999998</v>
      </c>
      <c r="F8" s="4">
        <v>2721972.6</v>
      </c>
      <c r="G8" s="4">
        <v>1681894</v>
      </c>
      <c r="H8" s="4">
        <v>596253.78</v>
      </c>
      <c r="I8" s="4">
        <v>311044.90000000002</v>
      </c>
      <c r="J8" s="4">
        <v>68355.28</v>
      </c>
      <c r="K8" s="4">
        <v>0</v>
      </c>
      <c r="L8" s="4">
        <v>1.0000001000000001</v>
      </c>
      <c r="N8" s="2">
        <f>D8/D$3</f>
        <v>3.1911674821737575E-2</v>
      </c>
      <c r="O8" s="4">
        <f>B8-B$3</f>
        <v>85.981170000000006</v>
      </c>
      <c r="P8" s="4" t="s">
        <v>42</v>
      </c>
      <c r="Q8" s="4">
        <v>172.98971</v>
      </c>
      <c r="R8" s="5">
        <f>(B8-Q8)/Q8*10^6</f>
        <v>1.1561381310289456</v>
      </c>
      <c r="S8" s="4">
        <v>172.9896</v>
      </c>
      <c r="T8" s="4">
        <f t="shared" si="0"/>
        <v>172.98971</v>
      </c>
      <c r="U8" s="5">
        <f t="shared" si="1"/>
        <v>-0.63587597208234981</v>
      </c>
    </row>
    <row r="9" spans="1:22" x14ac:dyDescent="0.25">
      <c r="A9" s="4">
        <v>8</v>
      </c>
      <c r="B9" s="4">
        <v>197.00681</v>
      </c>
      <c r="C9" s="4">
        <v>0.98518300000000003</v>
      </c>
      <c r="D9" s="4">
        <v>29397465</v>
      </c>
      <c r="E9" s="4">
        <v>28068159.100000001</v>
      </c>
      <c r="F9" s="4">
        <v>24769296.300000001</v>
      </c>
      <c r="G9" s="4">
        <v>21072590.300000001</v>
      </c>
      <c r="H9" s="4">
        <v>17796120</v>
      </c>
      <c r="I9" s="4">
        <v>15726792.800000001</v>
      </c>
      <c r="J9" s="4">
        <v>13835861.33</v>
      </c>
      <c r="K9" s="4">
        <v>14818846.18</v>
      </c>
      <c r="L9" s="4">
        <v>0.92857149999999999</v>
      </c>
      <c r="N9" s="2">
        <f>D9/D$3</f>
        <v>0.13217272407447644</v>
      </c>
      <c r="O9" s="4">
        <f>B9-B$3</f>
        <v>109.99807</v>
      </c>
      <c r="P9" s="4" t="s">
        <v>25</v>
      </c>
      <c r="Q9" s="4">
        <v>197.0068</v>
      </c>
      <c r="R9" s="5">
        <f>(B9-Q9)/Q9*10^6</f>
        <v>5.0759669225499508E-2</v>
      </c>
      <c r="S9" s="4">
        <v>197.0067</v>
      </c>
      <c r="T9" s="4">
        <f t="shared" si="0"/>
        <v>197.0068</v>
      </c>
      <c r="U9" s="5">
        <f t="shared" si="1"/>
        <v>-0.50759669211072744</v>
      </c>
    </row>
    <row r="10" spans="1:22" x14ac:dyDescent="0.25">
      <c r="A10" s="4">
        <v>9</v>
      </c>
      <c r="B10" s="4">
        <v>198.01018999999999</v>
      </c>
      <c r="C10" s="4">
        <v>0.9150992</v>
      </c>
      <c r="D10" s="4">
        <v>1762912</v>
      </c>
      <c r="E10" s="4">
        <v>1630198.5</v>
      </c>
      <c r="F10" s="4">
        <v>765151.2</v>
      </c>
      <c r="G10" s="4">
        <v>586505.69999999995</v>
      </c>
      <c r="H10" s="4">
        <v>503179.21</v>
      </c>
      <c r="I10" s="4">
        <v>402950.6</v>
      </c>
      <c r="J10" s="4">
        <v>575752.17000000004</v>
      </c>
      <c r="K10" s="4">
        <v>1435986.8</v>
      </c>
      <c r="L10" s="4">
        <v>0.50000009999999995</v>
      </c>
      <c r="N10" s="2">
        <f>D10/D$3</f>
        <v>7.9261555832648642E-3</v>
      </c>
      <c r="O10" s="4">
        <f>B10-B$3</f>
        <v>111.00144999999999</v>
      </c>
      <c r="P10" s="4" t="s">
        <v>43</v>
      </c>
      <c r="Q10" s="4">
        <v>198.01009999999999</v>
      </c>
      <c r="R10" s="5">
        <f>(B10-Q10)/Q10*10^6</f>
        <v>0.45452226931932022</v>
      </c>
      <c r="S10" s="4">
        <v>198.01009999999999</v>
      </c>
      <c r="T10" s="4">
        <f t="shared" si="0"/>
        <v>198.01009999999999</v>
      </c>
      <c r="U10" s="5">
        <f t="shared" si="1"/>
        <v>0</v>
      </c>
    </row>
    <row r="11" spans="1:22" x14ac:dyDescent="0.25">
      <c r="A11" s="4">
        <v>10</v>
      </c>
      <c r="B11" s="4">
        <v>229.02036000000001</v>
      </c>
      <c r="C11" s="4">
        <v>0.94085600000000003</v>
      </c>
      <c r="D11" s="4">
        <v>2075805</v>
      </c>
      <c r="E11" s="4">
        <v>2154873.6</v>
      </c>
      <c r="F11" s="4">
        <v>1311952.7</v>
      </c>
      <c r="G11" s="4">
        <v>1374126.8</v>
      </c>
      <c r="H11" s="4">
        <v>1553601.96</v>
      </c>
      <c r="I11" s="4">
        <v>1899335.1</v>
      </c>
      <c r="J11" s="4">
        <v>1504691.91</v>
      </c>
      <c r="K11" s="4">
        <v>1310560.19</v>
      </c>
      <c r="L11" s="4">
        <v>0.35714289999999999</v>
      </c>
      <c r="N11" s="2">
        <f>D11/D$3</f>
        <v>9.3329408334160303E-3</v>
      </c>
      <c r="O11" s="4">
        <f>B11-B$3</f>
        <v>142.01161999999999</v>
      </c>
      <c r="P11" s="4" t="s">
        <v>24</v>
      </c>
      <c r="Q11" s="4">
        <v>229.02042</v>
      </c>
      <c r="R11" s="5">
        <f>(B11-Q11)/Q11*10^6</f>
        <v>-0.26198537226777907</v>
      </c>
      <c r="S11" s="4" t="s">
        <v>105</v>
      </c>
      <c r="T11" s="4">
        <f>Q11+3.01883*2</f>
        <v>235.05807999999999</v>
      </c>
      <c r="U11" s="5" t="s">
        <v>105</v>
      </c>
      <c r="V11" s="4" t="s">
        <v>116</v>
      </c>
    </row>
    <row r="12" spans="1:22" x14ac:dyDescent="0.25">
      <c r="A12" s="4">
        <v>11</v>
      </c>
      <c r="B12" s="4">
        <v>244.99770000000001</v>
      </c>
      <c r="C12" s="4">
        <v>0.99043099999999995</v>
      </c>
      <c r="D12" s="4">
        <v>19311115</v>
      </c>
      <c r="E12" s="4">
        <v>20669926.800000001</v>
      </c>
      <c r="F12" s="4">
        <v>21000629.800000001</v>
      </c>
      <c r="G12" s="4">
        <v>22163726.699999999</v>
      </c>
      <c r="H12" s="4">
        <v>23021007.329999998</v>
      </c>
      <c r="I12" s="4">
        <v>22052605.199999999</v>
      </c>
      <c r="J12" s="4">
        <v>20403052.59</v>
      </c>
      <c r="K12" s="4">
        <v>19101988.300000001</v>
      </c>
      <c r="L12" s="4">
        <v>0</v>
      </c>
      <c r="N12" s="2">
        <f>D12/D$3</f>
        <v>8.6823903845637151E-2</v>
      </c>
      <c r="O12" s="4">
        <f>B12-B$3</f>
        <v>157.98896000000002</v>
      </c>
      <c r="P12" s="4" t="s">
        <v>26</v>
      </c>
      <c r="Q12" s="4">
        <v>244.99797000000001</v>
      </c>
      <c r="R12" s="5">
        <f>(B12-Q12)/Q12*10^6</f>
        <v>-1.1020499475993066</v>
      </c>
      <c r="S12" s="4">
        <v>251.03559999999999</v>
      </c>
      <c r="T12" s="4">
        <f>Q12+3.01883*2</f>
        <v>251.03563</v>
      </c>
      <c r="U12" s="5">
        <f t="shared" si="1"/>
        <v>-0.11950494839924679</v>
      </c>
    </row>
    <row r="13" spans="1:22" x14ac:dyDescent="0.25">
      <c r="A13" s="4">
        <v>12</v>
      </c>
      <c r="B13" s="4">
        <v>251.01454000000001</v>
      </c>
      <c r="C13" s="4">
        <v>0.98006979999999999</v>
      </c>
      <c r="D13" s="4">
        <v>6360340</v>
      </c>
      <c r="E13" s="4">
        <v>4491326</v>
      </c>
      <c r="F13" s="4">
        <v>2054246.8</v>
      </c>
      <c r="G13" s="4">
        <v>1567949.8</v>
      </c>
      <c r="H13" s="4">
        <v>1960604.83</v>
      </c>
      <c r="I13" s="4">
        <v>2361631.2999999998</v>
      </c>
      <c r="J13" s="4">
        <v>1955560.96</v>
      </c>
      <c r="K13" s="4">
        <v>1551146.1</v>
      </c>
      <c r="L13" s="4">
        <v>0.64285720000000002</v>
      </c>
      <c r="N13" s="2">
        <f>D13/D$3</f>
        <v>2.8596461083969505E-2</v>
      </c>
      <c r="O13" s="4">
        <f>B13-B$3</f>
        <v>164.00580000000002</v>
      </c>
      <c r="P13" s="4" t="s">
        <v>28</v>
      </c>
      <c r="Q13" s="4">
        <v>251.01491999999999</v>
      </c>
      <c r="R13" s="5">
        <f>(B13-Q13)/Q13*10^6</f>
        <v>-1.5138542361486267</v>
      </c>
      <c r="S13" s="4">
        <v>257.05259999999998</v>
      </c>
      <c r="T13" s="4">
        <f>Q13+3.01883*2</f>
        <v>257.05257999999998</v>
      </c>
      <c r="U13" s="5">
        <f t="shared" si="1"/>
        <v>7.7805093441770848E-2</v>
      </c>
    </row>
    <row r="14" spans="1:22" x14ac:dyDescent="0.25">
      <c r="A14" s="4">
        <v>13</v>
      </c>
      <c r="B14" s="4">
        <v>260.97372000000001</v>
      </c>
      <c r="C14" s="4">
        <v>0.9884946</v>
      </c>
      <c r="D14" s="4">
        <v>13017773</v>
      </c>
      <c r="E14" s="4">
        <v>8523038.1999999993</v>
      </c>
      <c r="F14" s="4">
        <v>3966942.1</v>
      </c>
      <c r="G14" s="4">
        <v>1171732</v>
      </c>
      <c r="H14" s="4">
        <v>230178.84</v>
      </c>
      <c r="I14" s="4">
        <v>22699.7</v>
      </c>
      <c r="J14" s="4">
        <v>0</v>
      </c>
      <c r="K14" s="4">
        <v>0</v>
      </c>
      <c r="L14" s="4">
        <v>0.98198059999999998</v>
      </c>
      <c r="N14" s="2">
        <f>D14/D$3</f>
        <v>5.8528669692885747E-2</v>
      </c>
      <c r="O14" s="4">
        <f>B14-B$3</f>
        <v>173.96498000000003</v>
      </c>
      <c r="P14" s="4" t="s">
        <v>29</v>
      </c>
      <c r="Q14" s="4">
        <v>260.97397000000001</v>
      </c>
      <c r="R14" s="5">
        <f>(B14-Q14)/Q14*10^6</f>
        <v>-0.95794994418059487</v>
      </c>
      <c r="S14" s="4">
        <v>260.97379999999998</v>
      </c>
      <c r="T14" s="4">
        <f t="shared" si="0"/>
        <v>260.97397000000001</v>
      </c>
      <c r="U14" s="5">
        <f t="shared" si="1"/>
        <v>-0.65140596215606716</v>
      </c>
    </row>
    <row r="15" spans="1:22" x14ac:dyDescent="0.25">
      <c r="A15" s="4">
        <v>14</v>
      </c>
      <c r="B15" s="4">
        <v>261.97385000000003</v>
      </c>
      <c r="C15" s="4">
        <v>0.90029959999999998</v>
      </c>
      <c r="D15" s="4">
        <v>1168293</v>
      </c>
      <c r="E15" s="4">
        <v>555963.69999999995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0.68138520000000002</v>
      </c>
      <c r="N15" s="2">
        <f>D15/D$3</f>
        <v>5.252713740016097E-3</v>
      </c>
      <c r="O15" s="4">
        <f>B15-B$3</f>
        <v>174.96511000000004</v>
      </c>
      <c r="P15" s="4" t="s">
        <v>126</v>
      </c>
      <c r="Q15" s="4">
        <v>261.97354000000001</v>
      </c>
      <c r="R15" s="5">
        <f>(B15-Q15)/Q15*10^6</f>
        <v>1.1833256137743267</v>
      </c>
      <c r="S15" s="4">
        <v>261.97269999999997</v>
      </c>
      <c r="T15" s="4">
        <f t="shared" si="0"/>
        <v>261.97354000000001</v>
      </c>
      <c r="U15" s="5">
        <f t="shared" si="1"/>
        <v>-3.2064306954024966</v>
      </c>
    </row>
    <row r="16" spans="1:22" x14ac:dyDescent="0.25">
      <c r="A16" s="4">
        <v>15</v>
      </c>
      <c r="B16" s="4">
        <v>327.00051999999999</v>
      </c>
      <c r="C16" s="4">
        <v>0.97612160000000003</v>
      </c>
      <c r="D16" s="4">
        <v>10856055</v>
      </c>
      <c r="E16" s="4">
        <v>9965551.4000000004</v>
      </c>
      <c r="F16" s="4">
        <v>8005671.7000000002</v>
      </c>
      <c r="G16" s="4">
        <v>7803205.2000000002</v>
      </c>
      <c r="H16" s="4">
        <v>6661616.6900000004</v>
      </c>
      <c r="I16" s="4">
        <v>6924663.7999999998</v>
      </c>
      <c r="J16" s="4">
        <v>6263040.8099999996</v>
      </c>
      <c r="K16" s="4">
        <v>5121318.42</v>
      </c>
      <c r="L16" s="4">
        <v>0.92857149999999999</v>
      </c>
      <c r="N16" s="2">
        <f>D16/D$3</f>
        <v>4.8809458980641374E-2</v>
      </c>
      <c r="O16" s="4">
        <f>B16-B$3</f>
        <v>239.99178000000001</v>
      </c>
      <c r="P16" s="4" t="s">
        <v>30</v>
      </c>
      <c r="Q16" s="4">
        <v>327.00103999999999</v>
      </c>
      <c r="R16" s="5">
        <f>(B16-Q16)/Q16*10^6</f>
        <v>-1.5902090097160695</v>
      </c>
      <c r="S16" s="4">
        <v>336.0575</v>
      </c>
      <c r="T16" s="4">
        <f>Q16+3.01883*3</f>
        <v>336.05752999999999</v>
      </c>
      <c r="U16" s="5">
        <f t="shared" si="1"/>
        <v>-8.9270429325302436E-2</v>
      </c>
    </row>
    <row r="17" spans="1:22" x14ac:dyDescent="0.25">
      <c r="A17" s="4">
        <v>16</v>
      </c>
      <c r="B17" s="4">
        <v>333.01763999999997</v>
      </c>
      <c r="C17" s="4">
        <v>0.96877579999999996</v>
      </c>
      <c r="D17" s="4">
        <v>5328347</v>
      </c>
      <c r="E17" s="4">
        <v>4484714.4000000004</v>
      </c>
      <c r="F17" s="4">
        <v>2607162.1</v>
      </c>
      <c r="G17" s="4">
        <v>1818146.4</v>
      </c>
      <c r="H17" s="4">
        <v>1710676.61</v>
      </c>
      <c r="I17" s="4">
        <v>1794646</v>
      </c>
      <c r="J17" s="4">
        <v>1173184.1499999999</v>
      </c>
      <c r="K17" s="4">
        <v>743676.78</v>
      </c>
      <c r="L17" s="4">
        <v>0.92857149999999999</v>
      </c>
      <c r="N17" s="2">
        <f>D17/D$3</f>
        <v>2.3956560125305511E-2</v>
      </c>
      <c r="O17" s="4">
        <f>B17-B$3</f>
        <v>246.00889999999998</v>
      </c>
      <c r="P17" s="4" t="s">
        <v>31</v>
      </c>
      <c r="Q17" s="4">
        <v>333.01799</v>
      </c>
      <c r="R17" s="5">
        <f>(B17-Q17)/Q17*10^6</f>
        <v>-1.0509942721888079</v>
      </c>
      <c r="S17" s="4">
        <v>342.07429999999999</v>
      </c>
      <c r="T17" s="4">
        <f>Q17+3.01883*3</f>
        <v>342.07447999999999</v>
      </c>
      <c r="U17" s="5">
        <f t="shared" si="1"/>
        <v>-0.52620119454772252</v>
      </c>
    </row>
    <row r="18" spans="1:22" x14ac:dyDescent="0.25">
      <c r="A18" s="4">
        <v>17</v>
      </c>
      <c r="B18" s="4">
        <v>338.95168999999999</v>
      </c>
      <c r="C18" s="4">
        <v>0.91407819999999995</v>
      </c>
      <c r="D18" s="4">
        <v>1857670</v>
      </c>
      <c r="E18" s="4">
        <v>1820354.9</v>
      </c>
      <c r="F18" s="4">
        <v>320406.59999999998</v>
      </c>
      <c r="G18" s="4">
        <v>156438.6</v>
      </c>
      <c r="H18" s="4">
        <v>54527.87</v>
      </c>
      <c r="I18" s="4">
        <v>22574.799999999999</v>
      </c>
      <c r="J18" s="4">
        <v>0</v>
      </c>
      <c r="K18" s="4">
        <v>0</v>
      </c>
      <c r="L18" s="4">
        <v>0.98198059999999998</v>
      </c>
      <c r="N18" s="2">
        <f>D18/D$3</f>
        <v>8.3521931000320147E-3</v>
      </c>
      <c r="O18" s="4">
        <f>B18-B$3</f>
        <v>251.94295</v>
      </c>
      <c r="P18" s="4" t="s">
        <v>44</v>
      </c>
      <c r="Q18" s="4">
        <v>338.95128999999997</v>
      </c>
      <c r="R18" s="5">
        <f>(B18-Q18)/Q18*10^6</f>
        <v>1.1801105699089645</v>
      </c>
      <c r="S18" s="4">
        <v>338.95119999999997</v>
      </c>
      <c r="T18" s="4">
        <f t="shared" si="0"/>
        <v>338.95128999999997</v>
      </c>
      <c r="U18" s="5">
        <f t="shared" si="1"/>
        <v>-0.2655248782211318</v>
      </c>
    </row>
    <row r="19" spans="1:22" x14ac:dyDescent="0.25">
      <c r="A19" s="4">
        <v>18</v>
      </c>
      <c r="B19" s="4">
        <v>409.00391000000002</v>
      </c>
      <c r="C19" s="4">
        <v>0.97233340000000001</v>
      </c>
      <c r="D19" s="4">
        <v>7114354</v>
      </c>
      <c r="E19" s="4">
        <v>7080114.7000000002</v>
      </c>
      <c r="F19" s="4">
        <v>5496375.2999999998</v>
      </c>
      <c r="G19" s="4">
        <v>5068683.8</v>
      </c>
      <c r="H19" s="4">
        <v>4066374.47</v>
      </c>
      <c r="I19" s="4">
        <v>3515361.2</v>
      </c>
      <c r="J19" s="4">
        <v>3072305</v>
      </c>
      <c r="K19" s="4">
        <v>2308186.52</v>
      </c>
      <c r="L19" s="4">
        <v>1.0000001000000001</v>
      </c>
      <c r="N19" s="2">
        <f>D19/D$3</f>
        <v>3.1986552180949882E-2</v>
      </c>
      <c r="O19" s="4">
        <f>B19-B$3</f>
        <v>321.99517000000003</v>
      </c>
      <c r="P19" s="4" t="s">
        <v>33</v>
      </c>
      <c r="Q19" s="4">
        <v>409.00412</v>
      </c>
      <c r="R19" s="5">
        <f>(B19-Q19)/Q19*10^6</f>
        <v>-0.51344226063393128</v>
      </c>
      <c r="S19" s="4">
        <v>421.0795</v>
      </c>
      <c r="T19" s="4">
        <f>Q19+3.01883*4</f>
        <v>421.07943999999998</v>
      </c>
      <c r="U19" s="5">
        <f t="shared" si="1"/>
        <v>0.14249092764786811</v>
      </c>
    </row>
    <row r="20" spans="1:22" x14ac:dyDescent="0.25">
      <c r="A20" s="4">
        <v>19</v>
      </c>
      <c r="B20" s="4">
        <v>415.01987000000003</v>
      </c>
      <c r="C20" s="4">
        <v>0.93085549999999995</v>
      </c>
      <c r="D20" s="4">
        <v>2783380</v>
      </c>
      <c r="E20" s="4">
        <v>2858779.6</v>
      </c>
      <c r="F20" s="4">
        <v>1325371.8999999999</v>
      </c>
      <c r="G20" s="4">
        <v>1197004.1000000001</v>
      </c>
      <c r="H20" s="4">
        <v>858001.43</v>
      </c>
      <c r="I20" s="4">
        <v>682626.2</v>
      </c>
      <c r="J20" s="4">
        <v>414127.21</v>
      </c>
      <c r="K20" s="4">
        <v>57604.37</v>
      </c>
      <c r="L20" s="4">
        <v>0.92857149999999999</v>
      </c>
      <c r="N20" s="2">
        <f>D20/D$3</f>
        <v>1.2514239467056642E-2</v>
      </c>
      <c r="O20" s="4">
        <f>B20-B$3</f>
        <v>328.01113000000004</v>
      </c>
      <c r="P20" s="4" t="s">
        <v>45</v>
      </c>
      <c r="Q20" s="4">
        <v>415.02105999999998</v>
      </c>
      <c r="R20" s="5">
        <f>(B20-Q20)/Q20*10^6</f>
        <v>-2.8673243713256302</v>
      </c>
      <c r="S20" s="4">
        <v>427.09640000000002</v>
      </c>
      <c r="T20" s="4">
        <f>Q20+3.01883*4</f>
        <v>427.09637999999995</v>
      </c>
      <c r="U20" s="5">
        <f t="shared" si="1"/>
        <v>4.6827837930145166E-2</v>
      </c>
    </row>
    <row r="21" spans="1:22" x14ac:dyDescent="0.25">
      <c r="A21" s="4">
        <v>20</v>
      </c>
      <c r="B21" s="4">
        <v>491.00623000000002</v>
      </c>
      <c r="C21" s="4">
        <v>0.96454289999999998</v>
      </c>
      <c r="D21" s="4">
        <v>4793397</v>
      </c>
      <c r="E21" s="4">
        <v>4910482.5</v>
      </c>
      <c r="F21" s="4">
        <v>4092129.4</v>
      </c>
      <c r="G21" s="4">
        <v>4027218.7</v>
      </c>
      <c r="H21" s="4">
        <v>3729471.5</v>
      </c>
      <c r="I21" s="4">
        <v>3314371.9</v>
      </c>
      <c r="J21" s="4">
        <v>2305239.14</v>
      </c>
      <c r="K21" s="4">
        <v>1480401.41</v>
      </c>
      <c r="L21" s="4">
        <v>0.92857149999999999</v>
      </c>
      <c r="N21" s="2">
        <f>D21/D$3</f>
        <v>2.1551393600108826E-2</v>
      </c>
      <c r="O21" s="4">
        <f>B21-B$3</f>
        <v>403.99749000000003</v>
      </c>
      <c r="P21" s="4" t="s">
        <v>34</v>
      </c>
      <c r="Q21" s="4">
        <v>491.00718999999998</v>
      </c>
      <c r="R21" s="5">
        <f>(B21-Q21)/Q21*10^6</f>
        <v>-1.9551648519926088</v>
      </c>
      <c r="S21" s="4">
        <v>506.10140000000001</v>
      </c>
      <c r="T21" s="4">
        <f>Q21+3.01883*5</f>
        <v>506.10133999999999</v>
      </c>
      <c r="U21" s="5">
        <f t="shared" si="1"/>
        <v>0.11855333166880139</v>
      </c>
    </row>
    <row r="22" spans="1:22" x14ac:dyDescent="0.25">
      <c r="A22" s="4">
        <v>21</v>
      </c>
      <c r="B22" s="4">
        <v>566.99279999999999</v>
      </c>
      <c r="C22" s="4">
        <v>0.9009277</v>
      </c>
      <c r="D22" s="4">
        <v>1936434</v>
      </c>
      <c r="E22" s="4">
        <v>2359257.7000000002</v>
      </c>
      <c r="F22" s="4">
        <v>1231535.1000000001</v>
      </c>
      <c r="G22" s="4">
        <v>1220788.2</v>
      </c>
      <c r="H22" s="4">
        <v>1347695.07</v>
      </c>
      <c r="I22" s="4">
        <v>1222267.1000000001</v>
      </c>
      <c r="J22" s="4">
        <v>618431.43000000005</v>
      </c>
      <c r="K22" s="4">
        <v>186166.6</v>
      </c>
      <c r="L22" s="4">
        <v>0.71428579999999997</v>
      </c>
      <c r="N22" s="2">
        <f>D22/D$3</f>
        <v>8.7063206562346361E-3</v>
      </c>
      <c r="O22" s="4">
        <f>B22-B$3</f>
        <v>479.98406</v>
      </c>
      <c r="P22" s="4" t="s">
        <v>35</v>
      </c>
      <c r="Q22" s="4">
        <v>566.99330999999995</v>
      </c>
      <c r="R22" s="5">
        <f>(B22-Q22)/Q22*10^6</f>
        <v>-0.89948151233553186</v>
      </c>
      <c r="S22" s="4">
        <v>585.10550000000001</v>
      </c>
      <c r="T22" s="4">
        <f>Q22+3.01883*6</f>
        <v>585.10628999999994</v>
      </c>
      <c r="U22" s="5">
        <f t="shared" si="1"/>
        <v>-1.3501820326322558</v>
      </c>
    </row>
    <row r="23" spans="1:22" x14ac:dyDescent="0.25">
      <c r="A23" s="4">
        <v>22</v>
      </c>
      <c r="B23" s="4">
        <v>573.01080000000002</v>
      </c>
      <c r="C23" s="4">
        <v>0.91168539999999998</v>
      </c>
      <c r="D23" s="4">
        <v>2308730</v>
      </c>
      <c r="E23" s="4">
        <v>2503064.2999999998</v>
      </c>
      <c r="F23" s="4">
        <v>1442261.9</v>
      </c>
      <c r="G23" s="4">
        <v>1580690.1</v>
      </c>
      <c r="H23" s="4">
        <v>1492769.35</v>
      </c>
      <c r="I23" s="4">
        <v>1066184.2</v>
      </c>
      <c r="J23" s="4">
        <v>212036.49</v>
      </c>
      <c r="K23" s="4">
        <v>41480.410000000003</v>
      </c>
      <c r="L23" s="4">
        <v>0.78571429999999998</v>
      </c>
      <c r="N23" s="2">
        <f>D23/D$3</f>
        <v>1.0380185272861657E-2</v>
      </c>
      <c r="O23" s="4">
        <f>B23-B$3</f>
        <v>486.00206000000003</v>
      </c>
      <c r="P23" s="4" t="s">
        <v>46</v>
      </c>
      <c r="Q23" s="4">
        <v>573.01026000000002</v>
      </c>
      <c r="R23" s="5">
        <f>(B23-Q23)/Q23*10^6</f>
        <v>0.94239150272959005</v>
      </c>
      <c r="S23" s="4">
        <v>591.12289999999996</v>
      </c>
      <c r="T23" s="4">
        <f>Q23+3.01883*6</f>
        <v>591.12324000000001</v>
      </c>
      <c r="U23" s="5">
        <f t="shared" si="1"/>
        <v>-0.57517616808819294</v>
      </c>
    </row>
    <row r="24" spans="1:22" x14ac:dyDescent="0.25">
      <c r="N24" s="2"/>
    </row>
    <row r="26" spans="1:22" x14ac:dyDescent="0.25">
      <c r="A26" s="4" t="s">
        <v>14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127</v>
      </c>
      <c r="N26" s="4" t="s">
        <v>11</v>
      </c>
      <c r="O26" s="4" t="s">
        <v>12</v>
      </c>
      <c r="P26" s="4" t="s">
        <v>13</v>
      </c>
      <c r="Q26" s="4" t="s">
        <v>98</v>
      </c>
      <c r="R26" s="4" t="s">
        <v>99</v>
      </c>
      <c r="S26" s="4" t="s">
        <v>100</v>
      </c>
      <c r="U26" s="4" t="s">
        <v>101</v>
      </c>
      <c r="V26" s="4" t="s">
        <v>104</v>
      </c>
    </row>
    <row r="27" spans="1:22" x14ac:dyDescent="0.25">
      <c r="A27" s="4">
        <v>1</v>
      </c>
      <c r="B27" s="4">
        <v>89.024360000000001</v>
      </c>
      <c r="C27" s="4">
        <v>1</v>
      </c>
      <c r="D27" s="4">
        <v>544387870</v>
      </c>
      <c r="E27" s="4">
        <v>527107246</v>
      </c>
      <c r="F27" s="4">
        <v>486298685</v>
      </c>
      <c r="G27" s="4">
        <v>450013570.19999999</v>
      </c>
      <c r="H27" s="4">
        <v>389827849.5</v>
      </c>
      <c r="I27" s="4">
        <v>342588998.19</v>
      </c>
      <c r="J27" s="4">
        <v>239032368.80000001</v>
      </c>
      <c r="K27" s="4">
        <v>173056390.55000001</v>
      </c>
      <c r="L27" s="4">
        <v>1.0000001000000001</v>
      </c>
      <c r="N27" s="2">
        <f>D27/D$27</f>
        <v>1</v>
      </c>
      <c r="O27" s="4">
        <f>B27-B$27</f>
        <v>0</v>
      </c>
      <c r="P27" s="4" t="s">
        <v>17</v>
      </c>
      <c r="Q27" s="4">
        <v>89.024420000000006</v>
      </c>
      <c r="R27" s="5">
        <f>(B27-Q27)/Q27*10^6</f>
        <v>-0.67397237752106631</v>
      </c>
      <c r="S27" s="4">
        <v>89.024479999999997</v>
      </c>
      <c r="T27" s="4">
        <f>Q27+3.01883*0</f>
        <v>89.024420000000006</v>
      </c>
      <c r="U27" s="5">
        <f>(S27-T27)/T27*10^6</f>
        <v>0.67397237736143756</v>
      </c>
    </row>
    <row r="28" spans="1:22" x14ac:dyDescent="0.25">
      <c r="A28" s="4">
        <v>2</v>
      </c>
      <c r="B28" s="4">
        <v>90.027569999999997</v>
      </c>
      <c r="C28" s="4">
        <v>0.99569490000000005</v>
      </c>
      <c r="D28" s="4">
        <v>18061033</v>
      </c>
      <c r="E28" s="4">
        <v>17401964</v>
      </c>
      <c r="F28" s="4">
        <v>15318756</v>
      </c>
      <c r="G28" s="4">
        <v>13918759.300000001</v>
      </c>
      <c r="H28" s="4">
        <v>12553405.1</v>
      </c>
      <c r="I28" s="4">
        <v>10717958.640000001</v>
      </c>
      <c r="J28" s="4">
        <v>7421768.2999999998</v>
      </c>
      <c r="K28" s="4">
        <v>5574627.8899999997</v>
      </c>
      <c r="L28" s="4">
        <v>1.0000001000000001</v>
      </c>
      <c r="N28" s="2">
        <f>D28/D$27</f>
        <v>3.3176773391368916E-2</v>
      </c>
      <c r="O28" s="4">
        <f>B28-B$27</f>
        <v>1.0032099999999957</v>
      </c>
      <c r="P28" s="4" t="s">
        <v>18</v>
      </c>
      <c r="Q28" s="4">
        <v>90.027770000000004</v>
      </c>
      <c r="R28" s="5">
        <f>(B28-Q28)/Q28*10^6</f>
        <v>-2.2215367547884313</v>
      </c>
      <c r="S28" s="4">
        <v>90.027770000000004</v>
      </c>
      <c r="T28" s="4">
        <f t="shared" ref="T28:T42" si="2">Q28+3.01883*0</f>
        <v>90.027770000000004</v>
      </c>
      <c r="U28" s="5">
        <f t="shared" ref="U28:U46" si="3">(S28-T28)/T28*10^6</f>
        <v>0</v>
      </c>
    </row>
    <row r="29" spans="1:22" x14ac:dyDescent="0.25">
      <c r="A29" s="4">
        <v>3</v>
      </c>
      <c r="B29" s="4">
        <v>91.028890000000004</v>
      </c>
      <c r="C29" s="4">
        <v>0.90709640000000002</v>
      </c>
      <c r="D29" s="4">
        <v>3770519</v>
      </c>
      <c r="E29" s="4">
        <v>4101987</v>
      </c>
      <c r="F29" s="4">
        <v>2157979</v>
      </c>
      <c r="G29" s="4">
        <v>2324723.2000000002</v>
      </c>
      <c r="H29" s="4">
        <v>2044412.5</v>
      </c>
      <c r="I29" s="4">
        <v>1636637.3</v>
      </c>
      <c r="J29" s="4">
        <v>909330.3</v>
      </c>
      <c r="K29" s="4">
        <v>568847.61</v>
      </c>
      <c r="L29" s="4">
        <v>0.85714290000000004</v>
      </c>
      <c r="N29" s="2">
        <f>D29/D$27</f>
        <v>6.9261627743469004E-3</v>
      </c>
      <c r="O29" s="4">
        <f>B29-B$27</f>
        <v>2.0045300000000026</v>
      </c>
      <c r="P29" s="4" t="s">
        <v>19</v>
      </c>
      <c r="Q29" s="4">
        <v>91.028660000000002</v>
      </c>
      <c r="R29" s="5">
        <f>(B29-Q29)/Q29*10^6</f>
        <v>2.5266767631419693</v>
      </c>
      <c r="S29" s="4">
        <v>91.028670000000005</v>
      </c>
      <c r="T29" s="4">
        <f t="shared" si="2"/>
        <v>91.028660000000002</v>
      </c>
      <c r="U29" s="5">
        <f t="shared" si="3"/>
        <v>0.10985551147489303</v>
      </c>
    </row>
    <row r="30" spans="1:22" x14ac:dyDescent="0.25">
      <c r="A30" s="4">
        <v>4</v>
      </c>
      <c r="B30" s="4">
        <v>148.99046000000001</v>
      </c>
      <c r="C30" s="4">
        <v>0.91569279999999997</v>
      </c>
      <c r="D30" s="4">
        <v>2150902</v>
      </c>
      <c r="E30" s="4">
        <v>2656103</v>
      </c>
      <c r="F30" s="4">
        <v>1635873</v>
      </c>
      <c r="G30" s="4">
        <v>1597274.1</v>
      </c>
      <c r="H30" s="4">
        <v>2354649.9</v>
      </c>
      <c r="I30" s="4">
        <v>2190312.91</v>
      </c>
      <c r="J30" s="4">
        <v>1722903.9</v>
      </c>
      <c r="K30" s="4">
        <v>1117537.55</v>
      </c>
      <c r="L30" s="4">
        <v>0.35714289999999999</v>
      </c>
      <c r="N30" s="2">
        <f>D30/D$27</f>
        <v>3.9510468886825127E-3</v>
      </c>
      <c r="O30" s="4">
        <f>B30-B$27</f>
        <v>59.966100000000012</v>
      </c>
      <c r="P30" s="4" t="s">
        <v>54</v>
      </c>
      <c r="Q30" s="4">
        <v>148.99117000000001</v>
      </c>
      <c r="R30" s="5">
        <f>(B30-Q30)/Q30*10^6</f>
        <v>-4.7653830760439693</v>
      </c>
      <c r="S30" s="4">
        <v>148.99100000000001</v>
      </c>
      <c r="T30" s="4">
        <f t="shared" si="2"/>
        <v>148.99117000000001</v>
      </c>
      <c r="U30" s="5">
        <f t="shared" si="3"/>
        <v>-1.1410072153746889</v>
      </c>
    </row>
    <row r="31" spans="1:22" x14ac:dyDescent="0.25">
      <c r="A31" s="4">
        <v>5</v>
      </c>
      <c r="B31" s="4">
        <v>171.02760000000001</v>
      </c>
      <c r="C31" s="4">
        <v>0.97194230000000004</v>
      </c>
      <c r="D31" s="4">
        <v>71834856</v>
      </c>
      <c r="E31" s="4">
        <v>64455854</v>
      </c>
      <c r="F31" s="4">
        <v>52915373</v>
      </c>
      <c r="G31" s="4">
        <v>46170226.899999999</v>
      </c>
      <c r="H31" s="4">
        <v>39571798</v>
      </c>
      <c r="I31" s="4">
        <v>37193298.869999997</v>
      </c>
      <c r="J31" s="4">
        <v>33060674.699999999</v>
      </c>
      <c r="K31" s="4">
        <v>31921980.800000001</v>
      </c>
      <c r="L31" s="4">
        <v>1.0000001000000001</v>
      </c>
      <c r="N31" s="2">
        <f>D31/D$27</f>
        <v>0.13195528401468606</v>
      </c>
      <c r="O31" s="4">
        <f>B31-B$27</f>
        <v>82.003240000000005</v>
      </c>
      <c r="P31" s="4" t="s">
        <v>20</v>
      </c>
      <c r="Q31" s="4">
        <v>171.02749</v>
      </c>
      <c r="R31" s="5">
        <f>(B31-Q31)/Q31*10^6</f>
        <v>0.64317145744519666</v>
      </c>
      <c r="S31" s="4">
        <v>174.0462</v>
      </c>
      <c r="T31" s="4">
        <f>Q31+3.01883*1</f>
        <v>174.04632000000001</v>
      </c>
      <c r="U31" s="5">
        <f t="shared" si="3"/>
        <v>-0.6894716303663756</v>
      </c>
    </row>
    <row r="32" spans="1:22" x14ac:dyDescent="0.25">
      <c r="A32" s="4">
        <v>6</v>
      </c>
      <c r="B32" s="4">
        <v>172.03056000000001</v>
      </c>
      <c r="C32" s="4">
        <v>0.92712550000000005</v>
      </c>
      <c r="D32" s="4">
        <v>3070115</v>
      </c>
      <c r="E32" s="4">
        <v>3012892</v>
      </c>
      <c r="F32" s="4">
        <v>1390557</v>
      </c>
      <c r="G32" s="4">
        <v>1581545</v>
      </c>
      <c r="H32" s="4">
        <v>1377733</v>
      </c>
      <c r="I32" s="4">
        <v>1436894.75</v>
      </c>
      <c r="J32" s="4">
        <v>1327525.3999999999</v>
      </c>
      <c r="K32" s="4">
        <v>1323194.8400000001</v>
      </c>
      <c r="L32" s="4">
        <v>0.78571429999999998</v>
      </c>
      <c r="N32" s="2">
        <f>D32/D$27</f>
        <v>5.6395727553591526E-3</v>
      </c>
      <c r="O32" s="4">
        <f>B32-B$27</f>
        <v>83.006200000000007</v>
      </c>
      <c r="P32" s="4" t="s">
        <v>21</v>
      </c>
      <c r="Q32" s="4">
        <v>172.03084999999999</v>
      </c>
      <c r="R32" s="5">
        <f>(B32-Q32)/Q32*10^6</f>
        <v>-1.6857441556462875</v>
      </c>
      <c r="S32" s="4">
        <v>175.0496</v>
      </c>
      <c r="T32" s="4">
        <f>Q32+3.01883*1</f>
        <v>175.04968</v>
      </c>
      <c r="U32" s="5">
        <f t="shared" si="3"/>
        <v>-0.4570131176302144</v>
      </c>
    </row>
    <row r="33" spans="1:22" x14ac:dyDescent="0.25">
      <c r="A33" s="4">
        <v>7</v>
      </c>
      <c r="B33" s="4">
        <v>174.00200000000001</v>
      </c>
      <c r="C33" s="4">
        <v>0.95299429999999996</v>
      </c>
      <c r="D33" s="4">
        <v>197607701</v>
      </c>
      <c r="E33" s="4">
        <v>169786797</v>
      </c>
      <c r="F33" s="4">
        <v>129687287</v>
      </c>
      <c r="G33" s="4">
        <v>93771048</v>
      </c>
      <c r="H33" s="4">
        <v>61342494.899999999</v>
      </c>
      <c r="I33" s="4">
        <v>38176757.950000003</v>
      </c>
      <c r="J33" s="4">
        <v>13015580.6</v>
      </c>
      <c r="K33" s="4">
        <v>9267457.8399999999</v>
      </c>
      <c r="L33" s="4">
        <v>1.0000001000000001</v>
      </c>
      <c r="N33" s="2">
        <f>D33/D$27</f>
        <v>0.36299063937629616</v>
      </c>
      <c r="O33" s="4">
        <f>B33-B$27</f>
        <v>84.977640000000008</v>
      </c>
      <c r="P33" s="4" t="s">
        <v>22</v>
      </c>
      <c r="Q33" s="4">
        <v>174.00200000000001</v>
      </c>
      <c r="R33" s="5">
        <f>(B33-Q33)/Q33*10^6</f>
        <v>0</v>
      </c>
      <c r="S33" s="4">
        <v>174.00190000000001</v>
      </c>
      <c r="T33" s="4">
        <f t="shared" si="2"/>
        <v>174.00200000000001</v>
      </c>
      <c r="U33" s="5">
        <f t="shared" si="3"/>
        <v>-0.57470603788071195</v>
      </c>
    </row>
    <row r="34" spans="1:22" x14ac:dyDescent="0.25">
      <c r="A34" s="4">
        <v>8</v>
      </c>
      <c r="B34" s="4">
        <v>175.00605999999999</v>
      </c>
      <c r="C34" s="4">
        <v>0.93060229999999999</v>
      </c>
      <c r="D34" s="4">
        <v>5429448</v>
      </c>
      <c r="E34" s="4">
        <v>5041121</v>
      </c>
      <c r="F34" s="4">
        <v>3297335</v>
      </c>
      <c r="G34" s="4">
        <v>2393391</v>
      </c>
      <c r="H34" s="4">
        <v>1868895.1</v>
      </c>
      <c r="I34" s="4">
        <v>0</v>
      </c>
      <c r="J34" s="4">
        <v>0</v>
      </c>
      <c r="K34" s="4">
        <v>0</v>
      </c>
      <c r="L34" s="4">
        <v>0.94491119999999995</v>
      </c>
      <c r="N34" s="2">
        <f>D34/D$27</f>
        <v>9.9734918781346094E-3</v>
      </c>
      <c r="O34" s="4">
        <f>B34-B$27</f>
        <v>85.981699999999989</v>
      </c>
      <c r="P34" s="4" t="s">
        <v>42</v>
      </c>
      <c r="Q34" s="4">
        <v>175.00536</v>
      </c>
      <c r="R34" s="5">
        <f>(B34-Q34)/Q34*10^6</f>
        <v>3.9998774894369857</v>
      </c>
      <c r="S34" s="4">
        <v>175.0052</v>
      </c>
      <c r="T34" s="4">
        <f t="shared" si="2"/>
        <v>175.00536</v>
      </c>
      <c r="U34" s="5">
        <f t="shared" si="3"/>
        <v>-0.91425771184347027</v>
      </c>
    </row>
    <row r="35" spans="1:22" x14ac:dyDescent="0.25">
      <c r="A35" s="4">
        <v>9</v>
      </c>
      <c r="B35" s="4">
        <v>177.95702</v>
      </c>
      <c r="C35" s="4">
        <v>0.93557950000000001</v>
      </c>
      <c r="D35" s="4">
        <v>2372796</v>
      </c>
      <c r="E35" s="4">
        <v>2249561</v>
      </c>
      <c r="F35" s="4">
        <v>1150975</v>
      </c>
      <c r="G35" s="4">
        <v>1491478.3</v>
      </c>
      <c r="H35" s="4">
        <v>1209828.8</v>
      </c>
      <c r="I35" s="4">
        <v>694069.9</v>
      </c>
      <c r="J35" s="4">
        <v>248637.3</v>
      </c>
      <c r="K35" s="4">
        <v>26354.89</v>
      </c>
      <c r="L35" s="4">
        <v>0.85714290000000004</v>
      </c>
      <c r="N35" s="2">
        <f>D35/D$27</f>
        <v>4.3586496517639163E-3</v>
      </c>
      <c r="O35" s="4">
        <f>B35-B$27</f>
        <v>88.932659999999998</v>
      </c>
      <c r="P35" s="6" t="s">
        <v>113</v>
      </c>
      <c r="Q35" s="6">
        <v>177.95701</v>
      </c>
      <c r="R35" s="5">
        <f>(B35-Q35)/Q35*10^6</f>
        <v>5.6193346939095778E-2</v>
      </c>
      <c r="S35" s="4">
        <v>177.9572</v>
      </c>
      <c r="T35" s="4">
        <f t="shared" ref="T35" si="4">Q35+3.01883*0</f>
        <v>177.95701</v>
      </c>
      <c r="U35" s="5">
        <f t="shared" ref="U35" si="5">(S35-T35)/T35*10^6</f>
        <v>1.0676735915233975</v>
      </c>
      <c r="V35" s="6"/>
    </row>
    <row r="36" spans="1:22" x14ac:dyDescent="0.25">
      <c r="A36" s="4">
        <v>10</v>
      </c>
      <c r="B36" s="4">
        <v>185.01199</v>
      </c>
      <c r="C36" s="4">
        <v>0.94092350000000002</v>
      </c>
      <c r="D36" s="4">
        <v>4748680</v>
      </c>
      <c r="E36" s="4">
        <v>2525415</v>
      </c>
      <c r="F36" s="4">
        <v>220458</v>
      </c>
      <c r="G36" s="4">
        <v>208952.6</v>
      </c>
      <c r="H36" s="4">
        <v>264119.09999999998</v>
      </c>
      <c r="I36" s="4">
        <v>179592.38</v>
      </c>
      <c r="J36" s="4">
        <v>0</v>
      </c>
      <c r="K36" s="4">
        <v>0</v>
      </c>
      <c r="L36" s="4">
        <v>0.83650199999999997</v>
      </c>
      <c r="N36" s="2">
        <f>D36/D$27</f>
        <v>8.7229717296970627E-3</v>
      </c>
      <c r="O36" s="4">
        <f>B36-B$27</f>
        <v>95.987629999999996</v>
      </c>
      <c r="P36" s="4" t="s">
        <v>23</v>
      </c>
      <c r="Q36" s="4">
        <v>185.01230000000001</v>
      </c>
      <c r="R36" s="5">
        <f>(B36-Q36)/Q36*10^6</f>
        <v>-1.6755642733652469</v>
      </c>
      <c r="S36" s="4">
        <v>185.01230000000001</v>
      </c>
      <c r="T36" s="4">
        <f t="shared" si="2"/>
        <v>185.01230000000001</v>
      </c>
      <c r="U36" s="5">
        <f t="shared" si="3"/>
        <v>0</v>
      </c>
    </row>
    <row r="37" spans="1:22" x14ac:dyDescent="0.25">
      <c r="A37" s="4">
        <v>11</v>
      </c>
      <c r="B37" s="4">
        <v>201.03868</v>
      </c>
      <c r="C37" s="4">
        <v>0.92237480000000005</v>
      </c>
      <c r="D37" s="4">
        <v>35017874</v>
      </c>
      <c r="E37" s="4">
        <v>33905927</v>
      </c>
      <c r="F37" s="4">
        <v>30998625</v>
      </c>
      <c r="G37" s="4">
        <v>25275646.699999999</v>
      </c>
      <c r="H37" s="4">
        <v>20543986.5</v>
      </c>
      <c r="I37" s="4">
        <v>16666025.75</v>
      </c>
      <c r="J37" s="4">
        <v>10388101.6</v>
      </c>
      <c r="K37" s="4">
        <v>9747470.5999999996</v>
      </c>
      <c r="L37" s="4">
        <v>1.0000001000000001</v>
      </c>
      <c r="N37" s="2">
        <f>D37/D$27</f>
        <v>6.4325228260504783E-2</v>
      </c>
      <c r="O37" s="4">
        <f>B37-B$27</f>
        <v>112.01432</v>
      </c>
      <c r="P37" s="4" t="s">
        <v>25</v>
      </c>
      <c r="Q37" s="4">
        <v>201.03806</v>
      </c>
      <c r="R37" s="5">
        <f>(B37-Q37)/Q37*10^6</f>
        <v>3.0839931503410072</v>
      </c>
      <c r="S37" s="4">
        <v>201.03809999999999</v>
      </c>
      <c r="T37" s="4">
        <f t="shared" si="2"/>
        <v>201.03806</v>
      </c>
      <c r="U37" s="5">
        <f t="shared" si="3"/>
        <v>0.1989672999444724</v>
      </c>
    </row>
    <row r="38" spans="1:22" x14ac:dyDescent="0.25">
      <c r="A38" s="4">
        <v>12</v>
      </c>
      <c r="B38" s="4">
        <v>202.04263</v>
      </c>
      <c r="C38" s="4">
        <v>0.90279240000000005</v>
      </c>
      <c r="D38" s="4">
        <v>2314244</v>
      </c>
      <c r="E38" s="4">
        <v>2377705</v>
      </c>
      <c r="F38" s="4">
        <v>1575066</v>
      </c>
      <c r="G38" s="4">
        <v>1422013.2</v>
      </c>
      <c r="H38" s="4">
        <v>1274092.3</v>
      </c>
      <c r="I38" s="4">
        <v>888430.61</v>
      </c>
      <c r="J38" s="4">
        <v>262076.6</v>
      </c>
      <c r="K38" s="4">
        <v>323666</v>
      </c>
      <c r="L38" s="4">
        <v>0.85714290000000004</v>
      </c>
      <c r="N38" s="2">
        <f>D38/D$27</f>
        <v>4.2510939856172771E-3</v>
      </c>
      <c r="O38" s="4">
        <f>B38-B$27</f>
        <v>113.01827</v>
      </c>
      <c r="P38" s="4" t="s">
        <v>43</v>
      </c>
      <c r="Q38" s="4">
        <v>202.04141000000001</v>
      </c>
      <c r="R38" s="5">
        <f>(B38-Q38)/Q38*10^6</f>
        <v>6.0383660952937346</v>
      </c>
      <c r="S38" s="4">
        <v>202.04150000000001</v>
      </c>
      <c r="T38" s="4">
        <f t="shared" si="2"/>
        <v>202.04141000000001</v>
      </c>
      <c r="U38" s="5">
        <f t="shared" si="3"/>
        <v>0.44545323654267466</v>
      </c>
    </row>
    <row r="39" spans="1:22" x14ac:dyDescent="0.25">
      <c r="A39" s="4">
        <v>13</v>
      </c>
      <c r="B39" s="4">
        <v>231.03693000000001</v>
      </c>
      <c r="C39" s="4">
        <v>0.96636560000000005</v>
      </c>
      <c r="D39" s="4">
        <v>5004244</v>
      </c>
      <c r="E39" s="4">
        <v>4593015</v>
      </c>
      <c r="F39" s="4">
        <v>2635815</v>
      </c>
      <c r="G39" s="4">
        <v>2642085.7999999998</v>
      </c>
      <c r="H39" s="4">
        <v>1945640.4</v>
      </c>
      <c r="I39" s="4">
        <v>2077007.48</v>
      </c>
      <c r="J39" s="4">
        <v>1323290.7</v>
      </c>
      <c r="K39" s="4">
        <v>685791.31</v>
      </c>
      <c r="L39" s="4">
        <v>0.85714290000000004</v>
      </c>
      <c r="N39" s="2">
        <f>D39/D$27</f>
        <v>9.1924237768192738E-3</v>
      </c>
      <c r="O39" s="4">
        <f>B39-B$27</f>
        <v>142.01257000000001</v>
      </c>
      <c r="P39" s="4" t="s">
        <v>24</v>
      </c>
      <c r="Q39" s="4">
        <v>231.03607</v>
      </c>
      <c r="R39" s="5">
        <f>(B39-Q39)/Q39*10^6</f>
        <v>3.7223624865899958</v>
      </c>
      <c r="S39" s="4" t="s">
        <v>105</v>
      </c>
      <c r="T39" s="4">
        <f t="shared" si="2"/>
        <v>231.03607</v>
      </c>
      <c r="U39" s="5" t="s">
        <v>105</v>
      </c>
      <c r="V39" s="4" t="s">
        <v>116</v>
      </c>
    </row>
    <row r="40" spans="1:22" x14ac:dyDescent="0.25">
      <c r="A40" s="4">
        <v>14</v>
      </c>
      <c r="B40" s="4">
        <v>247.01353</v>
      </c>
      <c r="C40" s="4">
        <v>0.96723539999999997</v>
      </c>
      <c r="D40" s="4">
        <v>31028778</v>
      </c>
      <c r="E40" s="4">
        <v>33533729</v>
      </c>
      <c r="F40" s="4">
        <v>34181656</v>
      </c>
      <c r="G40" s="4">
        <v>37343332.600000001</v>
      </c>
      <c r="H40" s="4">
        <v>38929458.299999997</v>
      </c>
      <c r="I40" s="4">
        <v>40138013.649999999</v>
      </c>
      <c r="J40" s="4">
        <v>35983283.700000003</v>
      </c>
      <c r="K40" s="4">
        <v>28086345.719999999</v>
      </c>
      <c r="L40" s="4">
        <v>-0.28571429999999998</v>
      </c>
      <c r="N40" s="2">
        <f>D40/D$27</f>
        <v>5.6997555805201904E-2</v>
      </c>
      <c r="O40" s="4">
        <f>B40-B$27</f>
        <v>157.98917</v>
      </c>
      <c r="P40" s="4" t="s">
        <v>26</v>
      </c>
      <c r="Q40" s="4">
        <v>247.01362</v>
      </c>
      <c r="R40" s="5">
        <f>(B40-Q40)/Q40*10^6</f>
        <v>-0.36435237862651265</v>
      </c>
      <c r="S40" s="4">
        <v>253.0513</v>
      </c>
      <c r="T40" s="4">
        <f>Q40+3.01883*2</f>
        <v>253.05127999999999</v>
      </c>
      <c r="U40" s="5">
        <f t="shared" si="3"/>
        <v>7.9035363924451499E-2</v>
      </c>
    </row>
    <row r="41" spans="1:22" x14ac:dyDescent="0.25">
      <c r="A41" s="4">
        <v>15</v>
      </c>
      <c r="B41" s="4">
        <v>253.03122999999999</v>
      </c>
      <c r="C41" s="4">
        <v>0.93462440000000002</v>
      </c>
      <c r="D41" s="4">
        <v>5927233</v>
      </c>
      <c r="E41" s="4">
        <v>3684611</v>
      </c>
      <c r="F41" s="4">
        <v>1553150</v>
      </c>
      <c r="G41" s="4">
        <v>863109.4</v>
      </c>
      <c r="H41" s="4">
        <v>592773.4</v>
      </c>
      <c r="I41" s="4">
        <v>714949.26</v>
      </c>
      <c r="J41" s="4">
        <v>757490.6</v>
      </c>
      <c r="K41" s="4">
        <v>498769.74</v>
      </c>
      <c r="L41" s="4">
        <v>0.78571429999999998</v>
      </c>
      <c r="N41" s="2">
        <f>D41/D$27</f>
        <v>1.0887885874459326E-2</v>
      </c>
      <c r="O41" s="4">
        <f>B41-B$27</f>
        <v>164.00686999999999</v>
      </c>
      <c r="P41" s="4" t="s">
        <v>28</v>
      </c>
      <c r="Q41" s="4">
        <v>253.03057000000001</v>
      </c>
      <c r="R41" s="5">
        <f>(B41-Q41)/Q41*10^6</f>
        <v>2.6083804813865745</v>
      </c>
      <c r="S41" s="4">
        <v>259.06810000000002</v>
      </c>
      <c r="T41" s="4">
        <f>Q41+3.01883*2</f>
        <v>259.06823000000003</v>
      </c>
      <c r="U41" s="5">
        <f t="shared" si="3"/>
        <v>-0.50179831009322162</v>
      </c>
    </row>
    <row r="42" spans="1:22" x14ac:dyDescent="0.25">
      <c r="A42" s="4">
        <v>16</v>
      </c>
      <c r="B42" s="4">
        <v>262.98914000000002</v>
      </c>
      <c r="C42" s="4">
        <v>0.9810702</v>
      </c>
      <c r="D42" s="4">
        <v>16417577</v>
      </c>
      <c r="E42" s="4">
        <v>11307887</v>
      </c>
      <c r="F42" s="4">
        <v>5877159</v>
      </c>
      <c r="G42" s="4">
        <v>3237037.4</v>
      </c>
      <c r="H42" s="4">
        <v>721807.1</v>
      </c>
      <c r="I42" s="4">
        <v>83809.88</v>
      </c>
      <c r="J42" s="4">
        <v>0</v>
      </c>
      <c r="K42" s="4">
        <v>0</v>
      </c>
      <c r="L42" s="4">
        <v>0.98198059999999998</v>
      </c>
      <c r="N42" s="2">
        <f>D42/D$27</f>
        <v>3.0157867036971268E-2</v>
      </c>
      <c r="O42" s="4">
        <f>B42-B$27</f>
        <v>173.96478000000002</v>
      </c>
      <c r="P42" s="4" t="s">
        <v>29</v>
      </c>
      <c r="Q42" s="4">
        <v>262.98962</v>
      </c>
      <c r="R42" s="5">
        <f>(B42-Q42)/Q42*10^6</f>
        <v>-1.8251670920769736</v>
      </c>
      <c r="S42" s="4">
        <v>262.9896</v>
      </c>
      <c r="T42" s="4">
        <f t="shared" si="2"/>
        <v>262.98962</v>
      </c>
      <c r="U42" s="5">
        <f t="shared" si="3"/>
        <v>-7.6048628863558468E-2</v>
      </c>
    </row>
    <row r="43" spans="1:22" x14ac:dyDescent="0.25">
      <c r="A43" s="4">
        <v>17</v>
      </c>
      <c r="B43" s="4">
        <v>313.03955000000002</v>
      </c>
      <c r="C43" s="4">
        <v>0.91440980000000005</v>
      </c>
      <c r="D43" s="4">
        <v>2780266</v>
      </c>
      <c r="E43" s="4">
        <v>2677387</v>
      </c>
      <c r="F43" s="4">
        <v>1301448</v>
      </c>
      <c r="G43" s="4">
        <v>406983.8</v>
      </c>
      <c r="H43" s="4">
        <v>335309.3</v>
      </c>
      <c r="I43" s="4">
        <v>200886.37</v>
      </c>
      <c r="J43" s="4">
        <v>0</v>
      </c>
      <c r="K43" s="4">
        <v>26782.07</v>
      </c>
      <c r="L43" s="4">
        <v>0.92857149999999999</v>
      </c>
      <c r="N43" s="2">
        <f>D43/D$27</f>
        <v>5.1071417149687777E-3</v>
      </c>
      <c r="O43" s="4">
        <f>B43-B$27</f>
        <v>224.01519000000002</v>
      </c>
      <c r="P43" s="4" t="s">
        <v>55</v>
      </c>
      <c r="Q43" s="4">
        <v>313.03913999999997</v>
      </c>
      <c r="R43" s="5">
        <f>(B43-Q43)/Q43*10^6</f>
        <v>1.309740373184243</v>
      </c>
      <c r="S43" s="4" t="s">
        <v>105</v>
      </c>
      <c r="T43" s="4">
        <f>Q43+3.01883*3</f>
        <v>322.09562999999997</v>
      </c>
      <c r="U43" s="5" t="s">
        <v>105</v>
      </c>
      <c r="V43" s="4" t="s">
        <v>116</v>
      </c>
    </row>
    <row r="44" spans="1:22" x14ac:dyDescent="0.25">
      <c r="A44" s="4">
        <v>18</v>
      </c>
      <c r="B44" s="4">
        <v>329.017</v>
      </c>
      <c r="C44" s="4">
        <v>0.95546560000000003</v>
      </c>
      <c r="D44" s="4">
        <v>15151946</v>
      </c>
      <c r="E44" s="4">
        <v>13939378</v>
      </c>
      <c r="F44" s="4">
        <v>12346080</v>
      </c>
      <c r="G44" s="4">
        <v>10350787.300000001</v>
      </c>
      <c r="H44" s="4">
        <v>9094758.1999999993</v>
      </c>
      <c r="I44" s="4">
        <v>8501379.3399999999</v>
      </c>
      <c r="J44" s="4">
        <v>6820860.9000000004</v>
      </c>
      <c r="K44" s="4">
        <v>4992881.74</v>
      </c>
      <c r="L44" s="4">
        <v>1.0000001000000001</v>
      </c>
      <c r="N44" s="2">
        <f>D44/D$27</f>
        <v>2.783299708716875E-2</v>
      </c>
      <c r="O44" s="4">
        <f>B44-B$27</f>
        <v>239.99263999999999</v>
      </c>
      <c r="P44" s="4" t="s">
        <v>30</v>
      </c>
      <c r="Q44" s="4">
        <v>329.01668999999998</v>
      </c>
      <c r="R44" s="5">
        <f>(B44-Q44)/Q44*10^6</f>
        <v>0.94220144276915896</v>
      </c>
      <c r="S44" s="4">
        <v>338.07319999999999</v>
      </c>
      <c r="T44" s="4">
        <f>Q44+3.01883*3</f>
        <v>338.07317999999998</v>
      </c>
      <c r="U44" s="5">
        <f t="shared" si="3"/>
        <v>5.9158789248967558E-2</v>
      </c>
    </row>
    <row r="45" spans="1:22" x14ac:dyDescent="0.25">
      <c r="A45" s="4">
        <v>19</v>
      </c>
      <c r="B45" s="4">
        <v>411.01961999999997</v>
      </c>
      <c r="C45" s="4">
        <v>0.93037060000000005</v>
      </c>
      <c r="D45" s="4">
        <v>7462589</v>
      </c>
      <c r="E45" s="4">
        <v>6726082</v>
      </c>
      <c r="F45" s="4">
        <v>5744106</v>
      </c>
      <c r="G45" s="4">
        <v>4914376.3</v>
      </c>
      <c r="H45" s="4">
        <v>3696456.7</v>
      </c>
      <c r="I45" s="4">
        <v>3844951.96</v>
      </c>
      <c r="J45" s="4">
        <v>2185108.2000000002</v>
      </c>
      <c r="K45" s="4">
        <v>1610047.21</v>
      </c>
      <c r="L45" s="4">
        <v>0.92857149999999999</v>
      </c>
      <c r="N45" s="2">
        <f>D45/D$27</f>
        <v>1.3708220574422425E-2</v>
      </c>
      <c r="O45" s="4">
        <f>B45-B$27</f>
        <v>321.99525999999997</v>
      </c>
      <c r="P45" s="4" t="s">
        <v>33</v>
      </c>
      <c r="Q45" s="4">
        <v>411.01976999999999</v>
      </c>
      <c r="R45" s="5">
        <f>(B45-Q45)/Q45*10^6</f>
        <v>-0.36494594899702842</v>
      </c>
      <c r="S45" s="4">
        <v>423.09500000000003</v>
      </c>
      <c r="T45" s="4">
        <f>Q45+3.01883*4</f>
        <v>423.09508999999997</v>
      </c>
      <c r="U45" s="5">
        <f t="shared" si="3"/>
        <v>-0.21271813847639334</v>
      </c>
    </row>
    <row r="46" spans="1:22" x14ac:dyDescent="0.25">
      <c r="A46" s="4">
        <v>20</v>
      </c>
      <c r="B46" s="4">
        <v>493.02346999999997</v>
      </c>
      <c r="C46" s="4">
        <v>0.9193827</v>
      </c>
      <c r="D46" s="4">
        <v>3853867</v>
      </c>
      <c r="E46" s="4">
        <v>3781053</v>
      </c>
      <c r="F46" s="4">
        <v>2959631</v>
      </c>
      <c r="G46" s="4">
        <v>3163934.8</v>
      </c>
      <c r="H46" s="4">
        <v>2843022.7</v>
      </c>
      <c r="I46" s="4">
        <v>2461616</v>
      </c>
      <c r="J46" s="4">
        <v>1856036.3</v>
      </c>
      <c r="K46" s="4">
        <v>871559.31</v>
      </c>
      <c r="L46" s="4">
        <v>0.92857149999999999</v>
      </c>
      <c r="N46" s="2">
        <f>D46/D$27</f>
        <v>7.0792668470000993E-3</v>
      </c>
      <c r="O46" s="4">
        <f>B46-B$27</f>
        <v>403.99910999999997</v>
      </c>
      <c r="P46" s="4" t="s">
        <v>34</v>
      </c>
      <c r="Q46" s="4">
        <v>493.02283999999997</v>
      </c>
      <c r="R46" s="5">
        <f>(B46-Q46)/Q46*10^6</f>
        <v>1.2778312663993796</v>
      </c>
      <c r="S46" s="4">
        <v>508.1173</v>
      </c>
      <c r="T46" s="4">
        <f>Q46+3.01883*5</f>
        <v>508.11698999999999</v>
      </c>
      <c r="U46" s="5">
        <f t="shared" si="3"/>
        <v>0.61009571833670262</v>
      </c>
    </row>
    <row r="49" spans="1:22" x14ac:dyDescent="0.25">
      <c r="A49" s="4" t="s">
        <v>15</v>
      </c>
      <c r="B49" s="4" t="s">
        <v>1</v>
      </c>
      <c r="C49" s="4" t="s">
        <v>2</v>
      </c>
      <c r="D49" s="4" t="s">
        <v>3</v>
      </c>
      <c r="E49" s="4" t="s">
        <v>4</v>
      </c>
      <c r="F49" s="4" t="s">
        <v>5</v>
      </c>
      <c r="G49" s="4" t="s">
        <v>6</v>
      </c>
      <c r="H49" s="4" t="s">
        <v>7</v>
      </c>
      <c r="I49" s="4" t="s">
        <v>8</v>
      </c>
      <c r="J49" s="4" t="s">
        <v>9</v>
      </c>
      <c r="K49" s="4" t="s">
        <v>10</v>
      </c>
      <c r="L49" s="4" t="s">
        <v>127</v>
      </c>
      <c r="O49" s="1" t="s">
        <v>12</v>
      </c>
      <c r="P49" s="4" t="s">
        <v>13</v>
      </c>
      <c r="Q49" s="4" t="s">
        <v>98</v>
      </c>
      <c r="R49" s="4" t="s">
        <v>99</v>
      </c>
      <c r="S49" s="4" t="s">
        <v>100</v>
      </c>
      <c r="U49" s="4" t="s">
        <v>101</v>
      </c>
      <c r="V49" s="4" t="s">
        <v>104</v>
      </c>
    </row>
    <row r="50" spans="1:22" x14ac:dyDescent="0.25">
      <c r="A50" s="4">
        <v>1</v>
      </c>
      <c r="B50" s="4">
        <v>130.0873</v>
      </c>
      <c r="C50" s="4">
        <v>1</v>
      </c>
      <c r="D50" s="4">
        <v>1170793442</v>
      </c>
      <c r="E50" s="4">
        <v>1184708286</v>
      </c>
      <c r="F50" s="4">
        <v>1187799127.0999999</v>
      </c>
      <c r="G50" s="3">
        <v>1200751000</v>
      </c>
      <c r="H50" s="4">
        <v>1174462604.2</v>
      </c>
      <c r="I50" s="3">
        <v>1110909000</v>
      </c>
      <c r="J50" s="4">
        <v>849130618</v>
      </c>
      <c r="K50" s="4">
        <v>545336078.10000002</v>
      </c>
      <c r="L50" s="4">
        <v>0.50000009999999995</v>
      </c>
      <c r="N50" s="2">
        <f>D50/D$50</f>
        <v>1</v>
      </c>
      <c r="O50" s="4">
        <f>B50-B$50</f>
        <v>0</v>
      </c>
      <c r="P50" s="4" t="s">
        <v>17</v>
      </c>
      <c r="Q50" s="4">
        <v>130.08734999999999</v>
      </c>
      <c r="R50" s="5">
        <f>(B50-Q50)/Q50*10^6</f>
        <v>-0.38435712609603451</v>
      </c>
      <c r="S50" s="4">
        <v>130.08725000000001</v>
      </c>
      <c r="T50" s="4">
        <f>Q50+3.01883*0</f>
        <v>130.08734999999999</v>
      </c>
      <c r="U50" s="5">
        <f>(S50-T50)/T50*10^6</f>
        <v>-0.76871425219206901</v>
      </c>
      <c r="V50" s="4"/>
    </row>
    <row r="51" spans="1:22" x14ac:dyDescent="0.25">
      <c r="A51" s="4">
        <v>2</v>
      </c>
      <c r="B51" s="4">
        <v>131.0907</v>
      </c>
      <c r="C51" s="4">
        <v>0.99859790000000004</v>
      </c>
      <c r="D51" s="4">
        <v>77576269</v>
      </c>
      <c r="E51" s="4">
        <v>78341186</v>
      </c>
      <c r="F51" s="4">
        <v>76058777.599999994</v>
      </c>
      <c r="G51" s="3">
        <v>77459840</v>
      </c>
      <c r="H51" s="4">
        <v>76795184.099999994</v>
      </c>
      <c r="I51" s="3">
        <v>72361850</v>
      </c>
      <c r="J51" s="4">
        <v>56104009.299999997</v>
      </c>
      <c r="K51" s="4">
        <v>35996689.600000001</v>
      </c>
      <c r="L51" s="4">
        <v>0.78571429999999998</v>
      </c>
      <c r="N51" s="2">
        <f>D51/D$50</f>
        <v>6.625956912389333E-2</v>
      </c>
      <c r="O51" s="4">
        <f>B51-B$50</f>
        <v>1.0033999999999992</v>
      </c>
      <c r="P51" s="4" t="s">
        <v>18</v>
      </c>
      <c r="Q51" s="4">
        <v>131.09071</v>
      </c>
      <c r="R51" s="5">
        <f>(B51-Q51)/Q51*10^6</f>
        <v>-7.6283056237731392E-2</v>
      </c>
      <c r="S51" s="4">
        <v>131.09059999999999</v>
      </c>
      <c r="T51" s="4">
        <f t="shared" ref="T51:T64" si="6">Q51+3.01883*0</f>
        <v>131.09071</v>
      </c>
      <c r="U51" s="5">
        <f t="shared" ref="U51:U76" si="7">(S51-T51)/T51*10^6</f>
        <v>-0.83911361839823584</v>
      </c>
    </row>
    <row r="52" spans="1:22" x14ac:dyDescent="0.25">
      <c r="A52" s="4">
        <v>3</v>
      </c>
      <c r="B52" s="4">
        <v>132.09180000000001</v>
      </c>
      <c r="C52" s="4">
        <v>0.97537759999999996</v>
      </c>
      <c r="D52" s="4">
        <v>5100568</v>
      </c>
      <c r="E52" s="4">
        <v>5506749</v>
      </c>
      <c r="F52" s="4">
        <v>4303254.3</v>
      </c>
      <c r="G52" s="3">
        <v>4389324</v>
      </c>
      <c r="H52" s="4">
        <v>4749783.3</v>
      </c>
      <c r="I52" s="3">
        <v>4709614</v>
      </c>
      <c r="J52" s="4">
        <v>3488602.2</v>
      </c>
      <c r="K52" s="4">
        <v>1791807.2</v>
      </c>
      <c r="L52" s="4">
        <v>0.57142859999999995</v>
      </c>
      <c r="N52" s="2">
        <f>D52/D$50</f>
        <v>4.3565054406924158E-3</v>
      </c>
      <c r="O52" s="4">
        <f>B52-B$50</f>
        <v>2.0045000000000073</v>
      </c>
      <c r="P52" s="4" t="s">
        <v>19</v>
      </c>
      <c r="Q52" s="4">
        <v>132.0916</v>
      </c>
      <c r="R52" s="5">
        <f>(B52-Q52)/Q52*10^6</f>
        <v>1.5141008209957281</v>
      </c>
      <c r="S52" s="4">
        <v>132.09139999999999</v>
      </c>
      <c r="T52" s="4">
        <f t="shared" si="6"/>
        <v>132.0916</v>
      </c>
      <c r="U52" s="5">
        <f t="shared" si="7"/>
        <v>-1.5141008209957281</v>
      </c>
    </row>
    <row r="53" spans="1:22" x14ac:dyDescent="0.25">
      <c r="A53" s="4">
        <v>4</v>
      </c>
      <c r="B53" s="4">
        <v>170.08</v>
      </c>
      <c r="C53" s="4">
        <v>0.93639030000000001</v>
      </c>
      <c r="D53" s="4">
        <v>2421623</v>
      </c>
      <c r="E53" s="4">
        <v>2524494</v>
      </c>
      <c r="F53" s="4">
        <v>1502370.2</v>
      </c>
      <c r="G53" s="3">
        <v>970108.3</v>
      </c>
      <c r="H53" s="4">
        <v>808123.7</v>
      </c>
      <c r="I53" s="3">
        <v>734034.2</v>
      </c>
      <c r="J53" s="4">
        <v>181495.8</v>
      </c>
      <c r="K53" s="4">
        <v>67480.399999999994</v>
      </c>
      <c r="L53" s="4">
        <v>0.92857149999999999</v>
      </c>
      <c r="N53" s="2">
        <f>D53/D$50</f>
        <v>2.0683605776466245E-3</v>
      </c>
      <c r="O53" s="4">
        <f>B53-B$50</f>
        <v>39.992700000000013</v>
      </c>
      <c r="P53" s="4" t="s">
        <v>53</v>
      </c>
      <c r="Q53" s="4">
        <v>170.07955999999999</v>
      </c>
      <c r="R53" s="5">
        <f>(B53-Q53)/Q53*10^6</f>
        <v>2.5870245667731924</v>
      </c>
      <c r="S53" s="4">
        <v>170.07980000000001</v>
      </c>
      <c r="T53" s="4">
        <f t="shared" si="6"/>
        <v>170.07955999999999</v>
      </c>
      <c r="U53" s="5">
        <f t="shared" si="7"/>
        <v>1.4111043091793973</v>
      </c>
    </row>
    <row r="54" spans="1:22" x14ac:dyDescent="0.25">
      <c r="A54" s="4">
        <v>5</v>
      </c>
      <c r="B54" s="4">
        <v>212.09049999999999</v>
      </c>
      <c r="C54" s="4">
        <v>0.99311780000000005</v>
      </c>
      <c r="D54" s="4">
        <v>136330377</v>
      </c>
      <c r="E54" s="4">
        <v>137675653</v>
      </c>
      <c r="F54" s="4">
        <v>132059322.09999999</v>
      </c>
      <c r="G54" s="3">
        <v>126119500</v>
      </c>
      <c r="H54" s="4">
        <v>112603420.2</v>
      </c>
      <c r="I54" s="3">
        <v>97828680</v>
      </c>
      <c r="J54" s="4">
        <v>68703756.599999994</v>
      </c>
      <c r="K54" s="4">
        <v>56564961</v>
      </c>
      <c r="L54" s="4">
        <v>0.92857149999999999</v>
      </c>
      <c r="N54" s="2">
        <f>D54/D$50</f>
        <v>0.11644272346376877</v>
      </c>
      <c r="O54" s="4">
        <f>B54-B$50</f>
        <v>82.003199999999993</v>
      </c>
      <c r="P54" s="4" t="s">
        <v>20</v>
      </c>
      <c r="Q54" s="4">
        <v>212.09043</v>
      </c>
      <c r="R54" s="5">
        <f>(B54-Q54)/Q54*10^6</f>
        <v>0.33004789510680538</v>
      </c>
      <c r="S54" s="4">
        <v>215.10919999999999</v>
      </c>
      <c r="T54" s="4">
        <f>Q54+3.01883*1</f>
        <v>215.10926000000001</v>
      </c>
      <c r="U54" s="5">
        <f t="shared" si="7"/>
        <v>-0.27892802020259294</v>
      </c>
    </row>
    <row r="55" spans="1:22" x14ac:dyDescent="0.25">
      <c r="A55" s="4">
        <v>6</v>
      </c>
      <c r="B55" s="4">
        <v>213.09350000000001</v>
      </c>
      <c r="C55" s="4">
        <v>0.98386030000000002</v>
      </c>
      <c r="D55" s="4">
        <v>11826613</v>
      </c>
      <c r="E55" s="4">
        <v>11918394</v>
      </c>
      <c r="F55" s="4">
        <v>11293979.6</v>
      </c>
      <c r="G55" s="3">
        <v>9987172</v>
      </c>
      <c r="H55" s="4">
        <v>9111740.1999999993</v>
      </c>
      <c r="I55" s="3">
        <v>7898951</v>
      </c>
      <c r="J55" s="4">
        <v>5359664.0999999996</v>
      </c>
      <c r="K55" s="4">
        <v>4329247.5</v>
      </c>
      <c r="L55" s="4">
        <v>0.92857149999999999</v>
      </c>
      <c r="N55" s="2">
        <f>D55/D$50</f>
        <v>1.0101365941884051E-2</v>
      </c>
      <c r="O55" s="4">
        <f>B55-B$50</f>
        <v>83.006200000000007</v>
      </c>
      <c r="P55" s="4" t="s">
        <v>21</v>
      </c>
      <c r="Q55" s="4">
        <v>213.09378000000001</v>
      </c>
      <c r="R55" s="5">
        <f>(B55-Q55)/Q55*10^6</f>
        <v>-1.3139754712859788</v>
      </c>
      <c r="S55" s="4">
        <v>216.11240000000001</v>
      </c>
      <c r="T55" s="4">
        <f>Q55+3.01883*1</f>
        <v>216.11261000000002</v>
      </c>
      <c r="U55" s="5">
        <f t="shared" si="7"/>
        <v>-0.97171562552418123</v>
      </c>
    </row>
    <row r="56" spans="1:22" x14ac:dyDescent="0.25">
      <c r="A56" s="4">
        <v>7</v>
      </c>
      <c r="B56" s="4">
        <v>215.06489999999999</v>
      </c>
      <c r="C56" s="4">
        <v>0.93280300000000005</v>
      </c>
      <c r="D56" s="4">
        <v>36582249</v>
      </c>
      <c r="E56" s="4">
        <v>35483876</v>
      </c>
      <c r="F56" s="4">
        <v>32189992.699999999</v>
      </c>
      <c r="G56" s="3">
        <v>28049630</v>
      </c>
      <c r="H56" s="4">
        <v>23708766.899999999</v>
      </c>
      <c r="I56" s="3">
        <v>17494910</v>
      </c>
      <c r="J56" s="4">
        <v>7616862.5999999996</v>
      </c>
      <c r="K56" s="4">
        <v>4494551.5</v>
      </c>
      <c r="L56" s="4">
        <v>1.0000001000000001</v>
      </c>
      <c r="N56" s="2">
        <f>D56/D$50</f>
        <v>3.1245690048885669E-2</v>
      </c>
      <c r="O56" s="4">
        <f>B56-B$50</f>
        <v>84.977599999999995</v>
      </c>
      <c r="P56" s="4" t="s">
        <v>22</v>
      </c>
      <c r="Q56" s="4">
        <v>215.06494000000001</v>
      </c>
      <c r="R56" s="5">
        <f>(B56-Q56)/Q56*10^6</f>
        <v>-0.18599033395539294</v>
      </c>
      <c r="S56" s="4">
        <v>215.06489999999999</v>
      </c>
      <c r="T56" s="4">
        <f t="shared" si="6"/>
        <v>215.06494000000001</v>
      </c>
      <c r="U56" s="5">
        <f t="shared" si="7"/>
        <v>-0.18599033395539294</v>
      </c>
    </row>
    <row r="57" spans="1:22" x14ac:dyDescent="0.25">
      <c r="A57" s="4">
        <v>8</v>
      </c>
      <c r="B57" s="4">
        <v>226.0753</v>
      </c>
      <c r="C57" s="4">
        <v>0.9796726</v>
      </c>
      <c r="D57" s="4">
        <v>10818462</v>
      </c>
      <c r="E57" s="4">
        <v>5148540</v>
      </c>
      <c r="F57" s="4">
        <v>1000096.7</v>
      </c>
      <c r="G57" s="3">
        <v>96294.01</v>
      </c>
      <c r="H57" s="4">
        <v>0</v>
      </c>
      <c r="I57" s="3">
        <v>0</v>
      </c>
      <c r="J57" s="4">
        <v>0</v>
      </c>
      <c r="K57" s="4">
        <v>0</v>
      </c>
      <c r="L57" s="4">
        <v>0.8864052</v>
      </c>
      <c r="N57" s="2">
        <f>D57/D$50</f>
        <v>9.2402823691251929E-3</v>
      </c>
      <c r="O57" s="4">
        <f>B57-B$50</f>
        <v>95.988</v>
      </c>
      <c r="P57" s="4" t="s">
        <v>23</v>
      </c>
      <c r="Q57" s="4">
        <v>226.07524000000001</v>
      </c>
      <c r="R57" s="5">
        <f>(B57-Q57)/Q57*10^6</f>
        <v>0.26539836910323794</v>
      </c>
      <c r="S57" s="4">
        <v>226.0745</v>
      </c>
      <c r="T57" s="4">
        <f t="shared" si="6"/>
        <v>226.07524000000001</v>
      </c>
      <c r="U57" s="5">
        <f t="shared" si="7"/>
        <v>-3.2732465528180459</v>
      </c>
    </row>
    <row r="58" spans="1:22" x14ac:dyDescent="0.25">
      <c r="A58" s="4">
        <v>9</v>
      </c>
      <c r="B58" s="4">
        <v>228.065</v>
      </c>
      <c r="C58" s="4">
        <v>0.93853330000000001</v>
      </c>
      <c r="D58" s="4">
        <v>2479144</v>
      </c>
      <c r="E58" s="4">
        <v>2628763</v>
      </c>
      <c r="F58" s="4">
        <v>807456.9</v>
      </c>
      <c r="G58" s="3">
        <v>281446.2</v>
      </c>
      <c r="H58" s="4">
        <v>81470.600000000006</v>
      </c>
      <c r="I58" s="3">
        <v>87176.89</v>
      </c>
      <c r="J58" s="4">
        <v>0</v>
      </c>
      <c r="K58" s="4">
        <v>0</v>
      </c>
      <c r="L58" s="4">
        <v>0.83650199999999997</v>
      </c>
      <c r="N58" s="2">
        <f>D58/D$50</f>
        <v>2.1174905077748123E-3</v>
      </c>
      <c r="O58" s="4">
        <f>B58-B$50</f>
        <v>97.977699999999999</v>
      </c>
      <c r="P58" s="4" t="s">
        <v>52</v>
      </c>
      <c r="Q58" s="4">
        <v>228.06435999999999</v>
      </c>
      <c r="R58" s="5">
        <f>(B58-Q58)/Q58*10^6</f>
        <v>2.8062254006026754</v>
      </c>
      <c r="S58" s="4">
        <v>231.0831</v>
      </c>
      <c r="T58" s="4">
        <f>Q58+3.01883*1</f>
        <v>231.08319</v>
      </c>
      <c r="U58" s="5">
        <f t="shared" si="7"/>
        <v>-0.38947012978376105</v>
      </c>
    </row>
    <row r="59" spans="1:22" x14ac:dyDescent="0.25">
      <c r="A59" s="4">
        <v>10</v>
      </c>
      <c r="B59" s="4">
        <v>272.09829999999999</v>
      </c>
      <c r="C59" s="4">
        <v>0.95488300000000004</v>
      </c>
      <c r="D59" s="4">
        <v>4064935</v>
      </c>
      <c r="E59" s="4">
        <v>4622225</v>
      </c>
      <c r="F59" s="4">
        <v>3825026.9</v>
      </c>
      <c r="G59" s="3">
        <v>4244692</v>
      </c>
      <c r="H59" s="4">
        <v>4973830.8</v>
      </c>
      <c r="I59" s="3">
        <v>5073688</v>
      </c>
      <c r="J59" s="4">
        <v>6125863.5999999996</v>
      </c>
      <c r="K59" s="4">
        <v>5770276.2000000002</v>
      </c>
      <c r="L59" s="4">
        <v>-0.71428579999999997</v>
      </c>
      <c r="N59" s="2">
        <f>D59/D$50</f>
        <v>3.4719488973700622E-3</v>
      </c>
      <c r="O59" s="4">
        <f>B59-B$50</f>
        <v>142.011</v>
      </c>
      <c r="P59" s="4" t="s">
        <v>24</v>
      </c>
      <c r="Q59" s="4">
        <v>272.09899999999999</v>
      </c>
      <c r="R59" s="5">
        <f>(B59-Q59)/Q59*10^6</f>
        <v>-2.5725930635350216</v>
      </c>
      <c r="S59" s="4" t="s">
        <v>105</v>
      </c>
      <c r="T59" s="4">
        <f>Q59+3.01883*2</f>
        <v>278.13666000000001</v>
      </c>
      <c r="U59" s="5" t="s">
        <v>105</v>
      </c>
      <c r="V59" s="4" t="s">
        <v>116</v>
      </c>
    </row>
    <row r="60" spans="1:22" x14ac:dyDescent="0.25">
      <c r="A60" s="4">
        <v>11</v>
      </c>
      <c r="B60" s="4">
        <v>283.16390000000001</v>
      </c>
      <c r="C60" s="4">
        <v>0.95590039999999998</v>
      </c>
      <c r="D60" s="4">
        <v>8133275</v>
      </c>
      <c r="E60" s="4">
        <v>8578109</v>
      </c>
      <c r="F60" s="4">
        <v>8559485.4000000004</v>
      </c>
      <c r="G60" s="3">
        <v>9515182</v>
      </c>
      <c r="H60" s="4">
        <v>11292000.4</v>
      </c>
      <c r="I60" s="3">
        <v>11429390</v>
      </c>
      <c r="J60" s="4">
        <v>11958542.1</v>
      </c>
      <c r="K60" s="4">
        <v>12174620.4</v>
      </c>
      <c r="L60" s="4">
        <v>-0.92857149999999999</v>
      </c>
      <c r="N60" s="2">
        <f>D60/D$50</f>
        <v>6.9468060788813336E-3</v>
      </c>
      <c r="O60" s="4">
        <f>B60-B$50</f>
        <v>153.07660000000001</v>
      </c>
      <c r="P60" s="4" t="s">
        <v>25</v>
      </c>
      <c r="Q60" s="4">
        <v>283.16392999999999</v>
      </c>
      <c r="R60" s="5">
        <f>(B60-Q60)/Q60*10^6</f>
        <v>-0.10594569718360916</v>
      </c>
      <c r="S60" s="4">
        <v>283.16379999999998</v>
      </c>
      <c r="T60" s="4">
        <f t="shared" si="6"/>
        <v>283.16392999999999</v>
      </c>
      <c r="U60" s="5">
        <f t="shared" si="7"/>
        <v>-0.45909802146354611</v>
      </c>
    </row>
    <row r="61" spans="1:22" x14ac:dyDescent="0.25">
      <c r="A61" s="4">
        <v>12</v>
      </c>
      <c r="B61" s="4">
        <v>288.07650000000001</v>
      </c>
      <c r="C61" s="4">
        <v>0.99221409999999999</v>
      </c>
      <c r="D61" s="4">
        <v>64590501</v>
      </c>
      <c r="E61" s="4">
        <v>68281811</v>
      </c>
      <c r="F61" s="4">
        <v>69740577</v>
      </c>
      <c r="G61" s="3">
        <v>75080550</v>
      </c>
      <c r="H61" s="4">
        <v>81513818.400000006</v>
      </c>
      <c r="I61" s="3">
        <v>86078970</v>
      </c>
      <c r="J61" s="4">
        <v>101023411.7</v>
      </c>
      <c r="K61" s="4">
        <v>99921423.900000006</v>
      </c>
      <c r="L61" s="4">
        <v>-0.92857149999999999</v>
      </c>
      <c r="N61" s="2">
        <f>D61/D$50</f>
        <v>5.5168143827030419E-2</v>
      </c>
      <c r="O61" s="4">
        <f>B61-B$50</f>
        <v>157.98920000000001</v>
      </c>
      <c r="P61" s="4" t="s">
        <v>26</v>
      </c>
      <c r="Q61" s="4">
        <v>288.07655</v>
      </c>
      <c r="R61" s="5">
        <f>(B61-Q61)/Q61*10^6</f>
        <v>-0.17356497773751101</v>
      </c>
      <c r="S61" s="4">
        <v>294.11419999999998</v>
      </c>
      <c r="T61" s="4">
        <f>Q61+3.01883*2</f>
        <v>294.11421000000001</v>
      </c>
      <c r="U61" s="5">
        <f t="shared" si="7"/>
        <v>-3.4000397436070313E-2</v>
      </c>
    </row>
    <row r="62" spans="1:22" x14ac:dyDescent="0.25">
      <c r="A62" s="4">
        <v>13</v>
      </c>
      <c r="B62" s="4">
        <v>289.07940000000002</v>
      </c>
      <c r="C62" s="4">
        <v>0.9694855</v>
      </c>
      <c r="D62" s="4">
        <v>6695957</v>
      </c>
      <c r="E62" s="4">
        <v>7308738</v>
      </c>
      <c r="F62" s="4">
        <v>6655206.5999999996</v>
      </c>
      <c r="G62" s="3">
        <v>7766033</v>
      </c>
      <c r="H62" s="4">
        <v>8245207.5</v>
      </c>
      <c r="I62" s="3">
        <v>9419394</v>
      </c>
      <c r="J62" s="4">
        <v>10830076</v>
      </c>
      <c r="K62" s="4">
        <v>11021089.6</v>
      </c>
      <c r="L62" s="4">
        <v>-0.85714290000000004</v>
      </c>
      <c r="N62" s="2">
        <f>D62/D$50</f>
        <v>5.7191616896672022E-3</v>
      </c>
      <c r="O62" s="4">
        <f>B62-B$50</f>
        <v>158.99210000000002</v>
      </c>
      <c r="P62" s="4" t="s">
        <v>27</v>
      </c>
      <c r="Q62" s="4">
        <v>289.07990999999998</v>
      </c>
      <c r="R62" s="5">
        <f>(B62-Q62)/Q62*10^6</f>
        <v>-1.7642180667723641</v>
      </c>
      <c r="S62" s="4">
        <v>295.11739999999998</v>
      </c>
      <c r="T62" s="4">
        <f>Q62+3.01883*2</f>
        <v>295.11757</v>
      </c>
      <c r="U62" s="5">
        <f t="shared" si="7"/>
        <v>-0.57604160953730621</v>
      </c>
    </row>
    <row r="63" spans="1:22" x14ac:dyDescent="0.25">
      <c r="A63" s="4">
        <v>14</v>
      </c>
      <c r="B63" s="4">
        <v>294.09339999999997</v>
      </c>
      <c r="C63" s="4">
        <v>0.98789389999999999</v>
      </c>
      <c r="D63" s="4">
        <v>18701315</v>
      </c>
      <c r="E63" s="4">
        <v>16097664</v>
      </c>
      <c r="F63" s="4">
        <v>11117648.4</v>
      </c>
      <c r="G63" s="3">
        <v>7699996</v>
      </c>
      <c r="H63" s="4">
        <v>5280840.5</v>
      </c>
      <c r="I63" s="3">
        <v>4367557</v>
      </c>
      <c r="J63" s="4">
        <v>2915718.4</v>
      </c>
      <c r="K63" s="4">
        <v>2490537.2000000002</v>
      </c>
      <c r="L63" s="4">
        <v>1.0000001000000001</v>
      </c>
      <c r="N63" s="2">
        <f>D63/D$50</f>
        <v>1.5973197601836242E-2</v>
      </c>
      <c r="O63" s="4">
        <f>B63-B$50</f>
        <v>164.00609999999998</v>
      </c>
      <c r="P63" s="4" t="s">
        <v>28</v>
      </c>
      <c r="Q63" s="4">
        <v>294.09350000000001</v>
      </c>
      <c r="R63" s="5">
        <f>(B63-Q63)/Q63*10^6</f>
        <v>-0.34002791639985708</v>
      </c>
      <c r="S63" s="4">
        <v>300.1311</v>
      </c>
      <c r="T63" s="4">
        <f>Q63+3.01883*2</f>
        <v>300.13116000000002</v>
      </c>
      <c r="U63" s="5">
        <f t="shared" si="7"/>
        <v>-0.19991259827551666</v>
      </c>
    </row>
    <row r="64" spans="1:22" x14ac:dyDescent="0.25">
      <c r="A64" s="4">
        <v>15</v>
      </c>
      <c r="B64" s="4">
        <v>304.053</v>
      </c>
      <c r="C64" s="4">
        <v>0.95585019999999998</v>
      </c>
      <c r="D64" s="4">
        <v>6922692</v>
      </c>
      <c r="E64" s="4">
        <v>6098655</v>
      </c>
      <c r="F64" s="4">
        <v>4212036.5</v>
      </c>
      <c r="G64" s="3">
        <v>2450487</v>
      </c>
      <c r="H64" s="4">
        <v>995881.6</v>
      </c>
      <c r="I64" s="3">
        <v>407936.4</v>
      </c>
      <c r="J64" s="4">
        <v>0</v>
      </c>
      <c r="K64" s="4">
        <v>0</v>
      </c>
      <c r="L64" s="4">
        <v>0.98198059999999998</v>
      </c>
      <c r="N64" s="2">
        <f>D64/D$50</f>
        <v>5.9128209568498763E-3</v>
      </c>
      <c r="O64" s="4">
        <f>B64-B$50</f>
        <v>173.9657</v>
      </c>
      <c r="P64" s="4" t="s">
        <v>29</v>
      </c>
      <c r="Q64" s="4">
        <v>304.05256000000003</v>
      </c>
      <c r="R64" s="5">
        <f>(B64-Q64)/Q64*10^6</f>
        <v>1.4471182218269489</v>
      </c>
      <c r="S64" s="4">
        <v>304.05250000000001</v>
      </c>
      <c r="T64" s="4">
        <f t="shared" si="6"/>
        <v>304.05256000000003</v>
      </c>
      <c r="U64" s="5">
        <f t="shared" si="7"/>
        <v>-0.19733430305288274</v>
      </c>
    </row>
    <row r="65" spans="1:21" x14ac:dyDescent="0.25">
      <c r="A65" s="4">
        <v>16</v>
      </c>
      <c r="B65" s="4">
        <v>359.1497</v>
      </c>
      <c r="C65" s="4">
        <v>0.9391119</v>
      </c>
      <c r="D65" s="4">
        <v>3039870</v>
      </c>
      <c r="E65" s="4">
        <v>3160580</v>
      </c>
      <c r="F65" s="4">
        <v>2297972.9</v>
      </c>
      <c r="G65" s="3">
        <v>3045712</v>
      </c>
      <c r="H65" s="4">
        <v>3440207.4</v>
      </c>
      <c r="I65" s="3">
        <v>3592517</v>
      </c>
      <c r="J65" s="4">
        <v>5236994.4000000004</v>
      </c>
      <c r="K65" s="4">
        <v>6629471.4000000004</v>
      </c>
      <c r="L65" s="4">
        <v>-0.78571429999999998</v>
      </c>
      <c r="N65" s="2">
        <f>D65/D$50</f>
        <v>2.5964187114057989E-3</v>
      </c>
      <c r="O65" s="4">
        <f>B65-B$50</f>
        <v>229.0624</v>
      </c>
      <c r="P65" s="4" t="s">
        <v>48</v>
      </c>
      <c r="Q65" s="4">
        <v>359.15005000000002</v>
      </c>
      <c r="R65" s="5">
        <f>(B65-Q65)/Q65*10^6</f>
        <v>-0.97452304413108015</v>
      </c>
      <c r="S65" s="4">
        <v>362.16860000000003</v>
      </c>
      <c r="T65" s="4">
        <f>Q65+3.01883*1</f>
        <v>362.16888</v>
      </c>
      <c r="U65" s="5">
        <f t="shared" si="7"/>
        <v>-0.77311998749088817</v>
      </c>
    </row>
    <row r="66" spans="1:21" x14ac:dyDescent="0.25">
      <c r="A66" s="4">
        <v>17</v>
      </c>
      <c r="B66" s="4">
        <v>370.07940000000002</v>
      </c>
      <c r="C66" s="4">
        <v>0.98691680000000004</v>
      </c>
      <c r="D66" s="4">
        <v>31035849</v>
      </c>
      <c r="E66" s="4">
        <v>30755415</v>
      </c>
      <c r="F66" s="4">
        <v>28600015.800000001</v>
      </c>
      <c r="G66" s="3">
        <v>26721250</v>
      </c>
      <c r="H66" s="4">
        <v>24988608.899999999</v>
      </c>
      <c r="I66" s="3">
        <v>22060310</v>
      </c>
      <c r="J66" s="4">
        <v>16397755.699999999</v>
      </c>
      <c r="K66" s="4">
        <v>12638817.699999999</v>
      </c>
      <c r="L66" s="4">
        <v>1.0000001000000001</v>
      </c>
      <c r="N66" s="2">
        <f>D66/D$50</f>
        <v>2.650838985481779E-2</v>
      </c>
      <c r="O66" s="4">
        <f>B66-B$50</f>
        <v>239.99210000000002</v>
      </c>
      <c r="P66" s="4" t="s">
        <v>30</v>
      </c>
      <c r="Q66" s="4">
        <v>370.07963000000001</v>
      </c>
      <c r="R66" s="5">
        <f>(B66-Q66)/Q66*10^6</f>
        <v>-0.62148786732125727</v>
      </c>
      <c r="S66" s="4">
        <v>379.13600000000002</v>
      </c>
      <c r="T66" s="4">
        <f>Q66+3.01883*3</f>
        <v>379.13612000000001</v>
      </c>
      <c r="U66" s="5">
        <f t="shared" si="7"/>
        <v>-0.31650901523507236</v>
      </c>
    </row>
    <row r="67" spans="1:21" x14ac:dyDescent="0.25">
      <c r="A67" s="4">
        <v>18</v>
      </c>
      <c r="B67" s="4">
        <v>371.084</v>
      </c>
      <c r="C67" s="4">
        <v>0.96363929999999998</v>
      </c>
      <c r="D67" s="4">
        <v>3676165</v>
      </c>
      <c r="E67" s="4">
        <v>3594595</v>
      </c>
      <c r="F67" s="4">
        <v>2283184.1</v>
      </c>
      <c r="G67" s="3">
        <v>2023901</v>
      </c>
      <c r="H67" s="4">
        <v>2280397.7999999998</v>
      </c>
      <c r="I67" s="3">
        <v>1958467</v>
      </c>
      <c r="J67" s="4">
        <v>859388.7</v>
      </c>
      <c r="K67" s="4">
        <v>557913</v>
      </c>
      <c r="L67" s="4">
        <v>0.92857149999999999</v>
      </c>
      <c r="N67" s="2">
        <f>D67/D$50</f>
        <v>3.1398920322958214E-3</v>
      </c>
      <c r="O67" s="4">
        <f>B67-B$50</f>
        <v>240.9967</v>
      </c>
      <c r="P67" s="4" t="s">
        <v>51</v>
      </c>
      <c r="Q67" s="4">
        <v>371.08298000000002</v>
      </c>
      <c r="R67" s="5">
        <f>(B67-Q67)/Q67*10^6</f>
        <v>2.7487113528696501</v>
      </c>
      <c r="S67" s="4">
        <v>380.13929999999999</v>
      </c>
      <c r="T67" s="4">
        <f>Q67+3.01883*3</f>
        <v>380.13947000000002</v>
      </c>
      <c r="U67" s="5">
        <f t="shared" si="7"/>
        <v>-0.44720428537857071</v>
      </c>
    </row>
    <row r="68" spans="1:21" x14ac:dyDescent="0.25">
      <c r="A68" s="4">
        <v>19</v>
      </c>
      <c r="B68" s="4">
        <v>376.09640000000002</v>
      </c>
      <c r="C68" s="4">
        <v>0.9756319</v>
      </c>
      <c r="D68" s="4">
        <v>7751959</v>
      </c>
      <c r="E68" s="4">
        <v>7372967</v>
      </c>
      <c r="F68" s="4">
        <v>5772254.2000000002</v>
      </c>
      <c r="G68" s="3">
        <v>4808324</v>
      </c>
      <c r="H68" s="4">
        <v>3598475.5</v>
      </c>
      <c r="I68" s="3">
        <v>3023654</v>
      </c>
      <c r="J68" s="4">
        <v>1220551.1000000001</v>
      </c>
      <c r="K68" s="4">
        <v>1310945.8999999999</v>
      </c>
      <c r="L68" s="4">
        <v>0.92857149999999999</v>
      </c>
      <c r="N68" s="2">
        <f>D68/D$50</f>
        <v>6.6211158364175397E-3</v>
      </c>
      <c r="O68" s="4">
        <f>B68-B$50</f>
        <v>246.00910000000002</v>
      </c>
      <c r="P68" s="4" t="s">
        <v>31</v>
      </c>
      <c r="Q68" s="4">
        <v>376.09656999999999</v>
      </c>
      <c r="R68" s="5">
        <f>(B68-Q68)/Q68*10^6</f>
        <v>-0.45201156705230044</v>
      </c>
      <c r="S68" s="4">
        <v>385.15309999999999</v>
      </c>
      <c r="T68" s="4">
        <f>Q68+3.01883*3</f>
        <v>385.15305999999998</v>
      </c>
      <c r="U68" s="5">
        <f t="shared" si="7"/>
        <v>0.10385481557045541</v>
      </c>
    </row>
    <row r="69" spans="1:21" x14ac:dyDescent="0.25">
      <c r="A69" s="4">
        <v>20</v>
      </c>
      <c r="B69" s="4">
        <v>441.15350000000001</v>
      </c>
      <c r="C69" s="4">
        <v>0.91527320000000001</v>
      </c>
      <c r="D69" s="4">
        <v>2823424</v>
      </c>
      <c r="E69" s="4">
        <v>2829678</v>
      </c>
      <c r="F69" s="4">
        <v>2666417.5</v>
      </c>
      <c r="G69" s="3">
        <v>2609205</v>
      </c>
      <c r="H69" s="4">
        <v>2613968.5</v>
      </c>
      <c r="I69" s="3">
        <v>2975014</v>
      </c>
      <c r="J69" s="4">
        <v>2426526.1</v>
      </c>
      <c r="K69" s="4">
        <v>2335701.2000000002</v>
      </c>
      <c r="L69" s="4">
        <v>0.50000009999999995</v>
      </c>
      <c r="N69" s="2">
        <f>D69/D$50</f>
        <v>2.4115475016471778E-3</v>
      </c>
      <c r="O69" s="4">
        <f>B69-B$50</f>
        <v>311.06619999999998</v>
      </c>
      <c r="P69" s="4" t="s">
        <v>49</v>
      </c>
      <c r="Q69" s="4">
        <v>441.15312</v>
      </c>
      <c r="R69" s="5">
        <f>(B69-Q69)/Q69*10^6</f>
        <v>0.86137892441275343</v>
      </c>
      <c r="S69" s="4">
        <v>447.19080000000002</v>
      </c>
      <c r="T69" s="4">
        <f>Q69+3.01883*2</f>
        <v>447.19078000000002</v>
      </c>
      <c r="U69" s="5">
        <f t="shared" si="7"/>
        <v>4.472364123059127E-2</v>
      </c>
    </row>
    <row r="70" spans="1:21" x14ac:dyDescent="0.25">
      <c r="A70" s="4">
        <v>21</v>
      </c>
      <c r="B70" s="4">
        <v>446.06580000000002</v>
      </c>
      <c r="C70" s="4">
        <v>0.96295889999999995</v>
      </c>
      <c r="D70" s="4">
        <v>7813708</v>
      </c>
      <c r="E70" s="4">
        <v>8805884</v>
      </c>
      <c r="F70" s="4">
        <v>7786535.4000000004</v>
      </c>
      <c r="G70" s="3">
        <v>8471265</v>
      </c>
      <c r="H70" s="4">
        <v>9338507.9000000004</v>
      </c>
      <c r="I70" s="3">
        <v>10869400</v>
      </c>
      <c r="J70" s="4">
        <v>15324039.300000001</v>
      </c>
      <c r="K70" s="4">
        <v>19320853</v>
      </c>
      <c r="L70" s="4">
        <v>-0.78571429999999998</v>
      </c>
      <c r="N70" s="2">
        <f>D70/D$50</f>
        <v>6.6738569927862644E-3</v>
      </c>
      <c r="O70" s="4">
        <f>B70-B$50</f>
        <v>315.97850000000005</v>
      </c>
      <c r="P70" s="4" t="s">
        <v>32</v>
      </c>
      <c r="Q70" s="4">
        <v>446.06574999999998</v>
      </c>
      <c r="R70" s="5">
        <f>(B70-Q70)/Q70*10^6</f>
        <v>0.11209109877701301</v>
      </c>
      <c r="S70" s="4">
        <v>458.1413</v>
      </c>
      <c r="T70" s="4">
        <f>Q70+3.01883*4</f>
        <v>458.14106999999996</v>
      </c>
      <c r="U70" s="5">
        <f t="shared" si="7"/>
        <v>0.50202877477145513</v>
      </c>
    </row>
    <row r="71" spans="1:21" x14ac:dyDescent="0.25">
      <c r="A71" s="4">
        <v>22</v>
      </c>
      <c r="B71" s="4">
        <v>452.08260000000001</v>
      </c>
      <c r="C71" s="4">
        <v>0.97712030000000005</v>
      </c>
      <c r="D71" s="4">
        <v>14317104</v>
      </c>
      <c r="E71" s="4">
        <v>14514756</v>
      </c>
      <c r="F71" s="4">
        <v>13320035.4</v>
      </c>
      <c r="G71" s="3">
        <v>12484280</v>
      </c>
      <c r="H71" s="4">
        <v>11350003.699999999</v>
      </c>
      <c r="I71" s="3">
        <v>9762838</v>
      </c>
      <c r="J71" s="4">
        <v>6499960.2000000002</v>
      </c>
      <c r="K71" s="4">
        <v>4861081.4000000004</v>
      </c>
      <c r="L71" s="4">
        <v>0.92857149999999999</v>
      </c>
      <c r="N71" s="2">
        <f>D71/D$50</f>
        <v>1.2228548167764678E-2</v>
      </c>
      <c r="O71" s="4">
        <f>B71-B$50</f>
        <v>321.99530000000004</v>
      </c>
      <c r="P71" s="4" t="s">
        <v>33</v>
      </c>
      <c r="Q71" s="4">
        <v>452.08269999999999</v>
      </c>
      <c r="R71" s="5">
        <f>(B71-Q71)/Q71*10^6</f>
        <v>-0.22119846650822506</v>
      </c>
      <c r="S71" s="4">
        <v>464.1583</v>
      </c>
      <c r="T71" s="4">
        <f>Q71+3.01883*4</f>
        <v>464.15801999999996</v>
      </c>
      <c r="U71" s="5">
        <f t="shared" si="7"/>
        <v>0.60324283534308509</v>
      </c>
    </row>
    <row r="72" spans="1:21" x14ac:dyDescent="0.25">
      <c r="A72" s="4">
        <v>23</v>
      </c>
      <c r="B72" s="4">
        <v>458.101</v>
      </c>
      <c r="C72" s="4">
        <v>0.92752579999999996</v>
      </c>
      <c r="D72" s="4">
        <v>3099775</v>
      </c>
      <c r="E72" s="4">
        <v>3285892</v>
      </c>
      <c r="F72" s="4">
        <v>1786221.2</v>
      </c>
      <c r="G72" s="3">
        <v>1655450</v>
      </c>
      <c r="H72" s="4">
        <v>1774375</v>
      </c>
      <c r="I72" s="3">
        <v>1065105</v>
      </c>
      <c r="J72" s="4">
        <v>684138.4</v>
      </c>
      <c r="K72" s="4">
        <v>146429.79999999999</v>
      </c>
      <c r="L72" s="4">
        <v>0.85714290000000004</v>
      </c>
      <c r="N72" s="2">
        <f>D72/D$50</f>
        <v>2.6475848674936461E-3</v>
      </c>
      <c r="O72" s="4">
        <f>B72-B$50</f>
        <v>328.01369999999997</v>
      </c>
      <c r="P72" s="4" t="s">
        <v>45</v>
      </c>
      <c r="Q72" s="4">
        <v>458.09965</v>
      </c>
      <c r="R72" s="5">
        <f>(B72-Q72)/Q72*10^6</f>
        <v>2.9469570649141139</v>
      </c>
      <c r="S72" s="4">
        <v>470.17489999999998</v>
      </c>
      <c r="T72" s="4">
        <f>Q72+3.01883*4</f>
        <v>470.17496999999997</v>
      </c>
      <c r="U72" s="5">
        <f t="shared" si="7"/>
        <v>-0.14888074538250567</v>
      </c>
    </row>
    <row r="73" spans="1:21" x14ac:dyDescent="0.25">
      <c r="A73" s="4">
        <v>24</v>
      </c>
      <c r="B73" s="4">
        <v>523.1558</v>
      </c>
      <c r="C73" s="4">
        <v>0.91832000000000003</v>
      </c>
      <c r="D73" s="4">
        <v>1838542</v>
      </c>
      <c r="E73" s="4">
        <v>2012986</v>
      </c>
      <c r="F73" s="4">
        <v>1321142.1000000001</v>
      </c>
      <c r="G73" s="3">
        <v>1277871</v>
      </c>
      <c r="H73" s="4">
        <v>1598774.3</v>
      </c>
      <c r="I73" s="3">
        <v>1338940</v>
      </c>
      <c r="J73" s="4">
        <v>1146167.6000000001</v>
      </c>
      <c r="K73" s="4">
        <v>765335</v>
      </c>
      <c r="L73" s="4">
        <v>0.64285720000000002</v>
      </c>
      <c r="N73" s="2">
        <f>D73/D$50</f>
        <v>1.5703384850356892E-3</v>
      </c>
      <c r="O73" s="4">
        <f>B73-B$50</f>
        <v>393.06849999999997</v>
      </c>
      <c r="P73" s="4" t="s">
        <v>50</v>
      </c>
      <c r="Q73" s="4">
        <v>523.15620000000001</v>
      </c>
      <c r="R73" s="5">
        <f>(B73-Q73)/Q73*10^6</f>
        <v>-0.76459000201713867</v>
      </c>
      <c r="S73" s="4">
        <v>532.21230000000003</v>
      </c>
      <c r="T73" s="4">
        <f>Q73+3.01883*3</f>
        <v>532.21269000000007</v>
      </c>
      <c r="U73" s="5">
        <f t="shared" si="7"/>
        <v>-0.73278974245902728</v>
      </c>
    </row>
    <row r="74" spans="1:21" x14ac:dyDescent="0.25">
      <c r="A74" s="4">
        <v>25</v>
      </c>
      <c r="B74" s="4">
        <v>528.06889999999999</v>
      </c>
      <c r="C74" s="4">
        <v>0.95786039999999995</v>
      </c>
      <c r="D74" s="4">
        <v>7354677</v>
      </c>
      <c r="E74" s="4">
        <v>7431375</v>
      </c>
      <c r="F74" s="4">
        <v>6389012.7999999998</v>
      </c>
      <c r="G74" s="3">
        <v>6814146</v>
      </c>
      <c r="H74" s="4">
        <v>7012574</v>
      </c>
      <c r="I74" s="3">
        <v>6318589</v>
      </c>
      <c r="J74" s="4">
        <v>4563537.9000000004</v>
      </c>
      <c r="K74" s="4">
        <v>3528239.2</v>
      </c>
      <c r="L74" s="4">
        <v>0.71428579999999997</v>
      </c>
      <c r="N74" s="2">
        <f>D74/D$50</f>
        <v>6.28178868805109E-3</v>
      </c>
      <c r="O74" s="4">
        <f>B74-B$50</f>
        <v>397.98159999999996</v>
      </c>
      <c r="P74" s="4" t="s">
        <v>47</v>
      </c>
      <c r="Q74" s="4">
        <v>528.06883000000005</v>
      </c>
      <c r="R74" s="5">
        <f>(B74-Q74)/Q74*10^6</f>
        <v>0.13255847715335484</v>
      </c>
      <c r="S74" s="4">
        <v>543.16330000000005</v>
      </c>
      <c r="T74" s="4">
        <f>Q74+3.01883*5</f>
        <v>543.16298000000006</v>
      </c>
      <c r="U74" s="5">
        <f t="shared" si="7"/>
        <v>0.58914177101665788</v>
      </c>
    </row>
    <row r="75" spans="1:21" x14ac:dyDescent="0.25">
      <c r="A75" s="4">
        <v>26</v>
      </c>
      <c r="B75" s="4">
        <v>534.08799999999997</v>
      </c>
      <c r="C75" s="4">
        <v>0.95320050000000001</v>
      </c>
      <c r="D75" s="4">
        <v>7173728</v>
      </c>
      <c r="E75" s="4">
        <v>7248113</v>
      </c>
      <c r="F75" s="4">
        <v>6713919.2000000002</v>
      </c>
      <c r="G75" s="3">
        <v>6507374</v>
      </c>
      <c r="H75" s="4">
        <v>6739092.7999999998</v>
      </c>
      <c r="I75" s="3">
        <v>6232416</v>
      </c>
      <c r="J75" s="4">
        <v>4099581.3</v>
      </c>
      <c r="K75" s="4">
        <v>2785899.9</v>
      </c>
      <c r="L75" s="4">
        <v>0.78571429999999998</v>
      </c>
      <c r="N75" s="2">
        <f>D75/D$50</f>
        <v>6.1272362336993683E-3</v>
      </c>
      <c r="O75" s="4">
        <f>B75-B$50</f>
        <v>404.00069999999994</v>
      </c>
      <c r="P75" s="4" t="s">
        <v>34</v>
      </c>
      <c r="Q75" s="4">
        <v>534.08577000000002</v>
      </c>
      <c r="R75" s="5">
        <f>(B75-Q75)/Q75*10^6</f>
        <v>4.1753593246651119</v>
      </c>
      <c r="S75" s="4">
        <v>549.1798</v>
      </c>
      <c r="T75" s="4">
        <f>Q75+3.01883*5</f>
        <v>549.17992000000004</v>
      </c>
      <c r="U75" s="5">
        <f t="shared" si="7"/>
        <v>-0.21850762503860233</v>
      </c>
    </row>
    <row r="76" spans="1:21" x14ac:dyDescent="0.25">
      <c r="A76" s="4">
        <v>27</v>
      </c>
      <c r="B76" s="4">
        <v>610.07259999999997</v>
      </c>
      <c r="C76" s="4">
        <v>0.93506129999999998</v>
      </c>
      <c r="D76" s="4">
        <v>4580641</v>
      </c>
      <c r="E76" s="4">
        <v>4890025</v>
      </c>
      <c r="F76" s="4">
        <v>4570977.9000000004</v>
      </c>
      <c r="G76" s="3">
        <v>4336460</v>
      </c>
      <c r="H76" s="4">
        <v>4906039.5</v>
      </c>
      <c r="I76" s="3">
        <v>4806373</v>
      </c>
      <c r="J76" s="4">
        <v>3757559.5</v>
      </c>
      <c r="K76" s="4">
        <v>2873975.4</v>
      </c>
      <c r="L76" s="4">
        <v>0.42857149999999999</v>
      </c>
      <c r="N76" s="2">
        <f>D76/D$50</f>
        <v>3.9124245453366659E-3</v>
      </c>
      <c r="O76" s="4">
        <f>B76-B$50</f>
        <v>479.98529999999994</v>
      </c>
      <c r="P76" s="4" t="s">
        <v>35</v>
      </c>
      <c r="Q76" s="4">
        <v>610.07190000000003</v>
      </c>
      <c r="R76" s="5">
        <f>(B76-Q76)/Q76*10^6</f>
        <v>1.1474057401069817</v>
      </c>
      <c r="S76" s="4">
        <v>628.18420000000003</v>
      </c>
      <c r="T76" s="4">
        <f>Q76+3.01883*6</f>
        <v>628.18488000000002</v>
      </c>
      <c r="U76" s="5">
        <f t="shared" si="7"/>
        <v>-1.0824838700168453</v>
      </c>
    </row>
    <row r="79" spans="1:21" x14ac:dyDescent="0.25">
      <c r="A79" s="4" t="s">
        <v>16</v>
      </c>
      <c r="B79" s="4" t="s">
        <v>1</v>
      </c>
      <c r="C79" s="4" t="s">
        <v>2</v>
      </c>
      <c r="D79" s="4" t="s">
        <v>3</v>
      </c>
      <c r="E79" s="4" t="s">
        <v>4</v>
      </c>
      <c r="F79" s="4" t="s">
        <v>5</v>
      </c>
      <c r="G79" s="4" t="s">
        <v>6</v>
      </c>
      <c r="H79" s="4" t="s">
        <v>7</v>
      </c>
      <c r="I79" s="4" t="s">
        <v>8</v>
      </c>
      <c r="J79" s="4" t="s">
        <v>9</v>
      </c>
      <c r="K79" s="4" t="s">
        <v>10</v>
      </c>
      <c r="L79" s="4" t="s">
        <v>127</v>
      </c>
      <c r="O79" s="1" t="s">
        <v>12</v>
      </c>
      <c r="P79" s="4" t="s">
        <v>13</v>
      </c>
      <c r="Q79" s="4" t="s">
        <v>98</v>
      </c>
      <c r="R79" s="4" t="s">
        <v>99</v>
      </c>
      <c r="S79" s="4" t="s">
        <v>100</v>
      </c>
      <c r="U79" s="4" t="s">
        <v>101</v>
      </c>
    </row>
    <row r="80" spans="1:21" x14ac:dyDescent="0.25">
      <c r="A80" s="4">
        <v>1</v>
      </c>
      <c r="B80" s="4">
        <v>130.0872</v>
      </c>
      <c r="C80" s="4">
        <v>1</v>
      </c>
      <c r="D80" s="4">
        <v>1256583820</v>
      </c>
      <c r="E80" s="4">
        <v>1274019494</v>
      </c>
      <c r="F80" s="4">
        <v>1263346404</v>
      </c>
      <c r="G80" s="3">
        <v>1260020000</v>
      </c>
      <c r="H80" s="4">
        <v>1218378884.7</v>
      </c>
      <c r="I80" s="4">
        <v>1150455027.2</v>
      </c>
      <c r="J80" s="4">
        <v>846897611.79999995</v>
      </c>
      <c r="K80" s="4">
        <v>533979760.89999998</v>
      </c>
      <c r="L80" s="4">
        <v>0.78571429999999998</v>
      </c>
      <c r="N80" s="2">
        <f>D80/D$80</f>
        <v>1</v>
      </c>
      <c r="O80" s="4">
        <f>B80-B$80</f>
        <v>0</v>
      </c>
      <c r="P80" s="4" t="s">
        <v>17</v>
      </c>
      <c r="Q80" s="4">
        <v>130.08734999999999</v>
      </c>
      <c r="R80" s="5">
        <f>(B80-Q80)/Q80*10^6</f>
        <v>-1.1530713785065854</v>
      </c>
      <c r="S80" s="4">
        <v>130.08725000000001</v>
      </c>
      <c r="T80" s="4">
        <f>Q80+3.01883*0</f>
        <v>130.08734999999999</v>
      </c>
      <c r="U80" s="5">
        <f>(S80-T80)/T80*10^6</f>
        <v>-0.76871425219206901</v>
      </c>
    </row>
    <row r="81" spans="1:22" x14ac:dyDescent="0.25">
      <c r="A81" s="4">
        <v>2</v>
      </c>
      <c r="B81" s="4">
        <v>131.0908</v>
      </c>
      <c r="C81" s="4">
        <v>0.99775979999999997</v>
      </c>
      <c r="D81" s="4">
        <v>83109604</v>
      </c>
      <c r="E81" s="4">
        <v>84369955</v>
      </c>
      <c r="F81" s="4">
        <v>81257152</v>
      </c>
      <c r="G81" s="3">
        <v>80856160</v>
      </c>
      <c r="H81" s="4">
        <v>79735971.200000003</v>
      </c>
      <c r="I81" s="4">
        <v>75025214.099999994</v>
      </c>
      <c r="J81" s="4">
        <v>55510188.399999999</v>
      </c>
      <c r="K81" s="4">
        <v>34603199.700000003</v>
      </c>
      <c r="L81" s="4">
        <v>0.92857149999999999</v>
      </c>
      <c r="N81" s="2">
        <f>D81/D$80</f>
        <v>6.6139323678383821E-2</v>
      </c>
      <c r="O81" s="4">
        <f>B81-B$80</f>
        <v>1.0036000000000058</v>
      </c>
      <c r="P81" s="4" t="s">
        <v>18</v>
      </c>
      <c r="Q81" s="4">
        <v>131.09071</v>
      </c>
      <c r="R81" s="5">
        <f>(B81-Q81)/Q81*10^6</f>
        <v>0.68654750592277303</v>
      </c>
      <c r="S81" s="4">
        <v>131.09059999999999</v>
      </c>
      <c r="T81" s="4">
        <f t="shared" ref="T81:T83" si="8">Q81+3.01883*0</f>
        <v>131.09071</v>
      </c>
      <c r="U81" s="5">
        <f t="shared" ref="U81:U83" si="9">(S81-T81)/T81*10^6</f>
        <v>-0.83911361839823584</v>
      </c>
    </row>
    <row r="82" spans="1:22" x14ac:dyDescent="0.25">
      <c r="A82" s="4">
        <v>3</v>
      </c>
      <c r="B82" s="4">
        <v>132.09209999999999</v>
      </c>
      <c r="C82" s="4">
        <v>0.96437360000000005</v>
      </c>
      <c r="D82" s="4">
        <v>5174360</v>
      </c>
      <c r="E82" s="4">
        <v>5836270</v>
      </c>
      <c r="F82" s="4">
        <v>4183707</v>
      </c>
      <c r="G82" s="3">
        <v>4565725</v>
      </c>
      <c r="H82" s="4">
        <v>4676946.9000000004</v>
      </c>
      <c r="I82" s="4">
        <v>4675035.9000000004</v>
      </c>
      <c r="J82" s="4">
        <v>2888409</v>
      </c>
      <c r="K82" s="4">
        <v>1498156.3</v>
      </c>
      <c r="L82" s="4">
        <v>0.57142859999999995</v>
      </c>
      <c r="N82" s="2">
        <f>D82/D$80</f>
        <v>4.117799320382782E-3</v>
      </c>
      <c r="O82" s="4">
        <f>B82-B$80</f>
        <v>2.0048999999999921</v>
      </c>
      <c r="P82" s="4" t="s">
        <v>19</v>
      </c>
      <c r="Q82" s="4">
        <v>132.0916</v>
      </c>
      <c r="R82" s="5">
        <f>(B82-Q82)/Q82*10^6</f>
        <v>3.7852520522741533</v>
      </c>
      <c r="S82" s="4">
        <v>132.09139999999999</v>
      </c>
      <c r="T82" s="4">
        <f t="shared" si="8"/>
        <v>132.0916</v>
      </c>
      <c r="U82" s="5">
        <f t="shared" si="9"/>
        <v>-1.5141008209957281</v>
      </c>
    </row>
    <row r="83" spans="1:22" x14ac:dyDescent="0.25">
      <c r="A83" s="4">
        <v>4</v>
      </c>
      <c r="B83" s="4">
        <v>170.0812</v>
      </c>
      <c r="C83" s="4">
        <v>0.9133985</v>
      </c>
      <c r="D83" s="4">
        <v>2206327</v>
      </c>
      <c r="E83" s="4">
        <v>2157837</v>
      </c>
      <c r="F83" s="4">
        <v>1017453</v>
      </c>
      <c r="G83" s="3">
        <v>861756.4</v>
      </c>
      <c r="H83" s="4">
        <v>600481.5</v>
      </c>
      <c r="I83" s="4">
        <v>540397.5</v>
      </c>
      <c r="J83" s="4">
        <v>125445.3</v>
      </c>
      <c r="K83" s="4">
        <v>0</v>
      </c>
      <c r="L83" s="4">
        <v>1.0000001000000001</v>
      </c>
      <c r="N83" s="2">
        <f>D83/D$80</f>
        <v>1.7558136312784928E-3</v>
      </c>
      <c r="O83" s="4">
        <f>B83-B$80</f>
        <v>39.994</v>
      </c>
      <c r="P83" s="4" t="s">
        <v>53</v>
      </c>
      <c r="Q83" s="4">
        <v>170.07955999999999</v>
      </c>
      <c r="R83" s="5">
        <f>(B83-Q83)/Q83*10^6</f>
        <v>9.6425461120017459</v>
      </c>
      <c r="S83" s="4">
        <v>170.07980000000001</v>
      </c>
      <c r="T83" s="4">
        <f t="shared" si="8"/>
        <v>170.07955999999999</v>
      </c>
      <c r="U83" s="5">
        <f t="shared" si="9"/>
        <v>1.4111043091793973</v>
      </c>
    </row>
    <row r="84" spans="1:22" x14ac:dyDescent="0.25">
      <c r="A84" s="4">
        <v>5</v>
      </c>
      <c r="B84" s="4">
        <v>212.09049999999999</v>
      </c>
      <c r="C84" s="4">
        <v>0.9943111</v>
      </c>
      <c r="D84" s="4">
        <v>146867791</v>
      </c>
      <c r="E84" s="4">
        <v>148570580</v>
      </c>
      <c r="F84" s="4">
        <v>141592240</v>
      </c>
      <c r="G84" s="3">
        <v>132118000</v>
      </c>
      <c r="H84" s="4">
        <v>118425984.8</v>
      </c>
      <c r="I84" s="4">
        <v>103420018.7</v>
      </c>
      <c r="J84" s="4">
        <v>73400013.299999997</v>
      </c>
      <c r="K84" s="4">
        <v>62155693</v>
      </c>
      <c r="L84" s="4">
        <v>0.92857149999999999</v>
      </c>
      <c r="N84" s="2">
        <f>D84/D$80</f>
        <v>0.11687862652886936</v>
      </c>
      <c r="O84" s="4">
        <f>B84-B$80</f>
        <v>82.003299999999996</v>
      </c>
      <c r="P84" s="4" t="s">
        <v>20</v>
      </c>
      <c r="Q84" s="4">
        <v>212.09043</v>
      </c>
      <c r="R84" s="5">
        <f>(B84-Q84)/Q84*10^6</f>
        <v>0.33004789510680538</v>
      </c>
      <c r="S84" s="4">
        <v>215.10929999999999</v>
      </c>
      <c r="T84" s="4">
        <f>Q84+3.01883*1</f>
        <v>215.10926000000001</v>
      </c>
      <c r="U84" s="5">
        <f t="shared" ref="U84:U100" si="10">(S84-T84)/T84*10^6</f>
        <v>0.18595201333626846</v>
      </c>
    </row>
    <row r="85" spans="1:22" x14ac:dyDescent="0.25">
      <c r="A85" s="4">
        <v>6</v>
      </c>
      <c r="B85" s="4">
        <v>213.09379999999999</v>
      </c>
      <c r="C85" s="4">
        <v>0.97614599999999996</v>
      </c>
      <c r="D85" s="4">
        <v>12359488</v>
      </c>
      <c r="E85" s="4">
        <v>12962562</v>
      </c>
      <c r="F85" s="4">
        <v>11756123</v>
      </c>
      <c r="G85" s="3">
        <v>10326820</v>
      </c>
      <c r="H85" s="4">
        <v>9614070.5</v>
      </c>
      <c r="I85" s="4">
        <v>8253467.5999999996</v>
      </c>
      <c r="J85" s="4">
        <v>5717405.5</v>
      </c>
      <c r="K85" s="4">
        <v>4539720.4000000004</v>
      </c>
      <c r="L85" s="4">
        <v>0.92857149999999999</v>
      </c>
      <c r="N85" s="2">
        <f>D85/D$80</f>
        <v>9.8357847708082057E-3</v>
      </c>
      <c r="O85" s="4">
        <f>B85-B$80</f>
        <v>83.006599999999992</v>
      </c>
      <c r="P85" s="4" t="s">
        <v>21</v>
      </c>
      <c r="Q85" s="4">
        <v>213.09378000000001</v>
      </c>
      <c r="R85" s="5">
        <f>(B85-Q85)/Q85*10^6</f>
        <v>9.3855390701345492E-2</v>
      </c>
      <c r="S85" s="4">
        <v>216.11250000000001</v>
      </c>
      <c r="T85" s="4">
        <f>Q85+3.01883*1</f>
        <v>216.11261000000002</v>
      </c>
      <c r="U85" s="5">
        <f t="shared" si="10"/>
        <v>-0.50899389909035742</v>
      </c>
    </row>
    <row r="86" spans="1:22" x14ac:dyDescent="0.25">
      <c r="A86" s="4">
        <v>7</v>
      </c>
      <c r="B86" s="4">
        <v>226.07470000000001</v>
      </c>
      <c r="C86" s="4">
        <v>0.97214330000000004</v>
      </c>
      <c r="D86" s="4">
        <v>11742670</v>
      </c>
      <c r="E86" s="4">
        <v>5399316</v>
      </c>
      <c r="F86" s="4">
        <v>1199944</v>
      </c>
      <c r="G86" s="3">
        <v>97907.64</v>
      </c>
      <c r="H86" s="4">
        <v>0</v>
      </c>
      <c r="I86" s="4">
        <v>0</v>
      </c>
      <c r="J86" s="4">
        <v>0</v>
      </c>
      <c r="K86" s="4">
        <v>0</v>
      </c>
      <c r="L86" s="4">
        <v>0.8864052</v>
      </c>
      <c r="N86" s="2">
        <f>D86/D$80</f>
        <v>9.344915805139048E-3</v>
      </c>
      <c r="O86" s="4">
        <f>B86-B$80</f>
        <v>95.987500000000011</v>
      </c>
      <c r="P86" s="4" t="s">
        <v>23</v>
      </c>
      <c r="Q86" s="4">
        <v>226.07524000000001</v>
      </c>
      <c r="R86" s="5">
        <f>(B86-Q86)/Q86*10^6</f>
        <v>-2.3885853223062954</v>
      </c>
      <c r="S86" s="4">
        <v>226.0745</v>
      </c>
      <c r="T86" s="4">
        <f t="shared" ref="T86:T92" si="11">Q86+3.01883*0</f>
        <v>226.07524000000001</v>
      </c>
      <c r="U86" s="5">
        <f t="shared" si="10"/>
        <v>-3.2732465528180459</v>
      </c>
    </row>
    <row r="87" spans="1:22" x14ac:dyDescent="0.25">
      <c r="A87" s="4">
        <v>8</v>
      </c>
      <c r="B87" s="4">
        <v>272.0992</v>
      </c>
      <c r="C87" s="4">
        <v>0.95387350000000004</v>
      </c>
      <c r="D87" s="4">
        <v>3611621</v>
      </c>
      <c r="E87" s="4">
        <v>4224368</v>
      </c>
      <c r="F87" s="4">
        <v>2970426</v>
      </c>
      <c r="G87" s="3">
        <v>3212152</v>
      </c>
      <c r="H87" s="4">
        <v>4393600.3</v>
      </c>
      <c r="I87" s="4">
        <v>4507729.0999999996</v>
      </c>
      <c r="J87" s="4">
        <v>5261445.4000000004</v>
      </c>
      <c r="K87" s="4">
        <v>5037849.0999999996</v>
      </c>
      <c r="L87" s="4">
        <v>-0.64285720000000002</v>
      </c>
      <c r="N87" s="2">
        <f>D87/D$80</f>
        <v>2.8741584465093624E-3</v>
      </c>
      <c r="O87" s="4">
        <f>B87-B$80</f>
        <v>142.012</v>
      </c>
      <c r="P87" s="4" t="s">
        <v>24</v>
      </c>
      <c r="Q87" s="4">
        <v>272.09899999999999</v>
      </c>
      <c r="R87" s="5">
        <f>(B87-Q87)/Q87*10^6</f>
        <v>0.73502658961127865</v>
      </c>
      <c r="S87" s="4" t="s">
        <v>105</v>
      </c>
      <c r="T87" s="4">
        <f>Q87+3.01883*2</f>
        <v>278.13666000000001</v>
      </c>
      <c r="U87" s="5" t="s">
        <v>105</v>
      </c>
      <c r="V87" s="4" t="s">
        <v>116</v>
      </c>
    </row>
    <row r="88" spans="1:22" x14ac:dyDescent="0.25">
      <c r="A88" s="4">
        <v>9</v>
      </c>
      <c r="B88" s="4">
        <v>283.16410000000002</v>
      </c>
      <c r="C88" s="4">
        <v>0.95559309999999997</v>
      </c>
      <c r="D88" s="4">
        <v>7395666</v>
      </c>
      <c r="E88" s="4">
        <v>8100225</v>
      </c>
      <c r="F88" s="4">
        <v>7990097</v>
      </c>
      <c r="G88" s="3">
        <v>8642288</v>
      </c>
      <c r="H88" s="4">
        <v>9970917.8000000007</v>
      </c>
      <c r="I88" s="4">
        <v>10208151.1</v>
      </c>
      <c r="J88" s="4">
        <v>10573806.4</v>
      </c>
      <c r="K88" s="4">
        <v>10653804.800000001</v>
      </c>
      <c r="L88" s="4">
        <v>-0.92857149999999999</v>
      </c>
      <c r="N88" s="2">
        <f>D88/D$80</f>
        <v>5.8855333661705115E-3</v>
      </c>
      <c r="O88" s="4">
        <f>B88-B$80</f>
        <v>153.07690000000002</v>
      </c>
      <c r="P88" s="4" t="s">
        <v>25</v>
      </c>
      <c r="Q88" s="4">
        <v>283.16392999999999</v>
      </c>
      <c r="R88" s="5">
        <f>(B88-Q88)/Q88*10^6</f>
        <v>0.60035895117552085</v>
      </c>
      <c r="S88" s="4">
        <v>283.16399999999999</v>
      </c>
      <c r="T88" s="4">
        <f t="shared" si="11"/>
        <v>283.16392999999999</v>
      </c>
      <c r="U88" s="5">
        <f t="shared" si="10"/>
        <v>0.24720662689558393</v>
      </c>
    </row>
    <row r="89" spans="1:22" x14ac:dyDescent="0.25">
      <c r="A89" s="4">
        <v>10</v>
      </c>
      <c r="B89" s="4">
        <v>288.07650000000001</v>
      </c>
      <c r="C89" s="4">
        <v>0.98717619999999995</v>
      </c>
      <c r="D89" s="4">
        <v>74242468</v>
      </c>
      <c r="E89" s="4">
        <v>77891067</v>
      </c>
      <c r="F89" s="4">
        <v>78922609</v>
      </c>
      <c r="G89" s="3">
        <v>82856580</v>
      </c>
      <c r="H89" s="4">
        <v>89812436.900000006</v>
      </c>
      <c r="I89" s="4">
        <v>96269465.799999997</v>
      </c>
      <c r="J89" s="4">
        <v>110688463.2</v>
      </c>
      <c r="K89" s="4">
        <v>108700248.3</v>
      </c>
      <c r="L89" s="4">
        <v>-0.92857149999999999</v>
      </c>
      <c r="N89" s="2">
        <f>D89/D$80</f>
        <v>5.9082782078158542E-2</v>
      </c>
      <c r="O89" s="4">
        <f>B89-B$80</f>
        <v>157.98930000000001</v>
      </c>
      <c r="P89" s="4" t="s">
        <v>26</v>
      </c>
      <c r="Q89" s="4">
        <v>288.07655</v>
      </c>
      <c r="R89" s="5">
        <f>(B89-Q89)/Q89*10^6</f>
        <v>-0.17356497773751101</v>
      </c>
      <c r="S89" s="4">
        <v>294.11430000000001</v>
      </c>
      <c r="T89" s="4">
        <f>Q89+3.01883*2</f>
        <v>294.11421000000001</v>
      </c>
      <c r="U89" s="5">
        <f t="shared" si="10"/>
        <v>0.30600357595828337</v>
      </c>
    </row>
    <row r="90" spans="1:22" x14ac:dyDescent="0.25">
      <c r="A90" s="4">
        <v>11</v>
      </c>
      <c r="B90" s="4">
        <v>289.07979999999998</v>
      </c>
      <c r="C90" s="4">
        <v>0.96292739999999999</v>
      </c>
      <c r="D90" s="4">
        <v>7510817</v>
      </c>
      <c r="E90" s="4">
        <v>8470130</v>
      </c>
      <c r="F90" s="4">
        <v>7148911</v>
      </c>
      <c r="G90" s="3">
        <v>8726239</v>
      </c>
      <c r="H90" s="4">
        <v>9097309.4000000004</v>
      </c>
      <c r="I90" s="4">
        <v>10252681.6</v>
      </c>
      <c r="J90" s="4">
        <v>11948032.5</v>
      </c>
      <c r="K90" s="4">
        <v>11754212</v>
      </c>
      <c r="L90" s="4">
        <v>-0.78571429999999998</v>
      </c>
      <c r="N90" s="2">
        <f>D90/D$80</f>
        <v>5.977171502972241E-3</v>
      </c>
      <c r="O90" s="4">
        <f>B90-B$80</f>
        <v>158.99259999999998</v>
      </c>
      <c r="P90" s="4" t="s">
        <v>27</v>
      </c>
      <c r="Q90" s="4">
        <v>289.07990999999998</v>
      </c>
      <c r="R90" s="5">
        <f>(B90-Q90)/Q90*10^6</f>
        <v>-0.38051762229514252</v>
      </c>
      <c r="S90" s="4">
        <v>295.11739999999998</v>
      </c>
      <c r="T90" s="4">
        <f>Q90+3.01883*2</f>
        <v>295.11757</v>
      </c>
      <c r="U90" s="5">
        <f t="shared" si="10"/>
        <v>-0.57604160953730621</v>
      </c>
    </row>
    <row r="91" spans="1:22" x14ac:dyDescent="0.25">
      <c r="A91" s="4">
        <v>12</v>
      </c>
      <c r="B91" s="4">
        <v>294.09309999999999</v>
      </c>
      <c r="C91" s="4">
        <v>0.98735090000000003</v>
      </c>
      <c r="D91" s="4">
        <v>20379308</v>
      </c>
      <c r="E91" s="4">
        <v>16575056</v>
      </c>
      <c r="F91" s="4">
        <v>10929088</v>
      </c>
      <c r="G91" s="3">
        <v>7689936</v>
      </c>
      <c r="H91" s="4">
        <v>5188786.4000000004</v>
      </c>
      <c r="I91" s="4">
        <v>4179289.2</v>
      </c>
      <c r="J91" s="4">
        <v>2870373.7</v>
      </c>
      <c r="K91" s="4">
        <v>2460770.2000000002</v>
      </c>
      <c r="L91" s="4">
        <v>1.0000001000000001</v>
      </c>
      <c r="N91" s="2">
        <f>D91/D$80</f>
        <v>1.6218025153308117E-2</v>
      </c>
      <c r="O91" s="4">
        <f>B91-B$80</f>
        <v>164.0059</v>
      </c>
      <c r="P91" s="4" t="s">
        <v>28</v>
      </c>
      <c r="Q91" s="4">
        <v>294.09350000000001</v>
      </c>
      <c r="R91" s="5">
        <f>(B91-Q91)/Q91*10^6</f>
        <v>-1.3601116652128613</v>
      </c>
      <c r="S91" s="4">
        <v>300.13130000000001</v>
      </c>
      <c r="T91" s="4">
        <f>Q91+3.01883*2</f>
        <v>300.13116000000002</v>
      </c>
      <c r="U91" s="5">
        <f t="shared" si="10"/>
        <v>0.46646272912014364</v>
      </c>
    </row>
    <row r="92" spans="1:22" x14ac:dyDescent="0.25">
      <c r="A92" s="4">
        <v>13</v>
      </c>
      <c r="B92" s="4">
        <v>304.05250000000001</v>
      </c>
      <c r="C92" s="4">
        <v>0.95430009999999998</v>
      </c>
      <c r="D92" s="4">
        <v>6929586</v>
      </c>
      <c r="E92" s="4">
        <v>6275993</v>
      </c>
      <c r="F92" s="4">
        <v>4034926</v>
      </c>
      <c r="G92" s="3">
        <v>1901531</v>
      </c>
      <c r="H92" s="4">
        <v>850548.2</v>
      </c>
      <c r="I92" s="4">
        <v>197686.3</v>
      </c>
      <c r="J92" s="4">
        <v>0</v>
      </c>
      <c r="K92" s="4">
        <v>0</v>
      </c>
      <c r="L92" s="4">
        <v>0.98198059999999998</v>
      </c>
      <c r="N92" s="2">
        <f>D92/D$80</f>
        <v>5.5146229719876547E-3</v>
      </c>
      <c r="O92" s="4">
        <f>B92-B$80</f>
        <v>173.96530000000001</v>
      </c>
      <c r="P92" s="4" t="s">
        <v>29</v>
      </c>
      <c r="Q92" s="4">
        <v>304.05256000000003</v>
      </c>
      <c r="R92" s="5">
        <f>(B92-Q92)/Q92*10^6</f>
        <v>-0.19733430305288274</v>
      </c>
      <c r="S92" s="4">
        <v>304.05270000000002</v>
      </c>
      <c r="T92" s="4">
        <f t="shared" si="11"/>
        <v>304.05256000000003</v>
      </c>
      <c r="U92" s="5">
        <f t="shared" si="10"/>
        <v>0.46044670693644046</v>
      </c>
    </row>
    <row r="93" spans="1:22" x14ac:dyDescent="0.25">
      <c r="A93" s="4">
        <v>14</v>
      </c>
      <c r="B93" s="4">
        <v>359.15069999999997</v>
      </c>
      <c r="C93" s="4">
        <v>0.90700369999999997</v>
      </c>
      <c r="D93" s="4">
        <v>2738730</v>
      </c>
      <c r="E93" s="4">
        <v>2908593</v>
      </c>
      <c r="F93" s="4">
        <v>1898494</v>
      </c>
      <c r="G93" s="3">
        <v>1967825</v>
      </c>
      <c r="H93" s="4">
        <v>2531493.9</v>
      </c>
      <c r="I93" s="4">
        <v>2749910.2</v>
      </c>
      <c r="J93" s="4">
        <v>4281858</v>
      </c>
      <c r="K93" s="4">
        <v>5530955.5999999996</v>
      </c>
      <c r="L93" s="4">
        <v>-0.50000009999999995</v>
      </c>
      <c r="N93" s="2">
        <f>D93/D$80</f>
        <v>2.1795044281248187E-3</v>
      </c>
      <c r="O93" s="4">
        <f>B93-B$80</f>
        <v>229.06349999999998</v>
      </c>
      <c r="P93" s="4" t="s">
        <v>48</v>
      </c>
      <c r="Q93" s="4">
        <v>359.15005000000002</v>
      </c>
      <c r="R93" s="5">
        <f>(B93-Q93)/Q93*10^6</f>
        <v>1.8098285102578253</v>
      </c>
      <c r="S93" s="4">
        <v>362.16899999999998</v>
      </c>
      <c r="T93" s="4">
        <f>Q93+3.01883*1</f>
        <v>362.16888</v>
      </c>
      <c r="U93" s="5">
        <f t="shared" si="10"/>
        <v>0.3313371374736731</v>
      </c>
    </row>
    <row r="94" spans="1:22" x14ac:dyDescent="0.25">
      <c r="A94" s="4">
        <v>15</v>
      </c>
      <c r="B94" s="4">
        <v>370.0795</v>
      </c>
      <c r="C94" s="4">
        <v>0.98618410000000001</v>
      </c>
      <c r="D94" s="4">
        <v>34581571</v>
      </c>
      <c r="E94" s="4">
        <v>34485133</v>
      </c>
      <c r="F94" s="4">
        <v>32691867</v>
      </c>
      <c r="G94" s="3">
        <v>29966180</v>
      </c>
      <c r="H94" s="4">
        <v>26905486.199999999</v>
      </c>
      <c r="I94" s="4">
        <v>24419799.100000001</v>
      </c>
      <c r="J94" s="4">
        <v>17528915.5</v>
      </c>
      <c r="K94" s="4">
        <v>13403441.9</v>
      </c>
      <c r="L94" s="4">
        <v>1.0000001000000001</v>
      </c>
      <c r="N94" s="2">
        <f>D94/D$80</f>
        <v>2.7520305808171237E-2</v>
      </c>
      <c r="O94" s="4">
        <f>B94-B$80</f>
        <v>239.9923</v>
      </c>
      <c r="P94" s="4" t="s">
        <v>30</v>
      </c>
      <c r="Q94" s="4">
        <v>370.07963000000001</v>
      </c>
      <c r="R94" s="5">
        <f>(B94-Q94)/Q94*10^6</f>
        <v>-0.35127575114804904</v>
      </c>
      <c r="S94" s="4">
        <v>379.13630000000001</v>
      </c>
      <c r="T94" s="4">
        <f>Q94+3.01883*3</f>
        <v>379.13612000000001</v>
      </c>
      <c r="U94" s="5">
        <f t="shared" si="10"/>
        <v>0.47476352292757296</v>
      </c>
    </row>
    <row r="95" spans="1:22" x14ac:dyDescent="0.25">
      <c r="A95" s="4">
        <v>16</v>
      </c>
      <c r="B95" s="4">
        <v>371.08150000000001</v>
      </c>
      <c r="C95" s="4">
        <v>0.95866260000000003</v>
      </c>
      <c r="D95" s="4">
        <v>3825932</v>
      </c>
      <c r="E95" s="4">
        <v>4048853</v>
      </c>
      <c r="F95" s="4">
        <v>2365110</v>
      </c>
      <c r="G95" s="3">
        <v>1758476</v>
      </c>
      <c r="H95" s="4">
        <v>2343014</v>
      </c>
      <c r="I95" s="4">
        <v>1749307.7</v>
      </c>
      <c r="J95" s="4">
        <v>1006799.1</v>
      </c>
      <c r="K95" s="4">
        <v>700520.7</v>
      </c>
      <c r="L95" s="4">
        <v>0.85714290000000004</v>
      </c>
      <c r="N95" s="2">
        <f>D95/D$80</f>
        <v>3.0447089474699746E-3</v>
      </c>
      <c r="O95" s="4">
        <f>B95-B$80</f>
        <v>240.99430000000001</v>
      </c>
      <c r="P95" s="4" t="s">
        <v>51</v>
      </c>
      <c r="Q95" s="4">
        <v>371.08298000000002</v>
      </c>
      <c r="R95" s="5">
        <f>(B95-Q95)/Q95*10^6</f>
        <v>-3.9883262768209549</v>
      </c>
      <c r="S95" s="4">
        <v>380.13990000000001</v>
      </c>
      <c r="T95" s="4">
        <f>Q95+3.01883*3</f>
        <v>380.13947000000002</v>
      </c>
      <c r="U95" s="5">
        <f t="shared" si="10"/>
        <v>1.131163780478726</v>
      </c>
    </row>
    <row r="96" spans="1:22" x14ac:dyDescent="0.25">
      <c r="A96" s="4">
        <v>17</v>
      </c>
      <c r="B96" s="4">
        <v>376.0951</v>
      </c>
      <c r="C96" s="4">
        <v>0.97767939999999998</v>
      </c>
      <c r="D96" s="4">
        <v>7963479</v>
      </c>
      <c r="E96" s="4">
        <v>7655840</v>
      </c>
      <c r="F96" s="4">
        <v>5615684</v>
      </c>
      <c r="G96" s="3">
        <v>4562411</v>
      </c>
      <c r="H96" s="4">
        <v>3094358.2</v>
      </c>
      <c r="I96" s="4">
        <v>2657913.2000000002</v>
      </c>
      <c r="J96" s="4">
        <v>1229561.8</v>
      </c>
      <c r="K96" s="4">
        <v>888077.8</v>
      </c>
      <c r="L96" s="4">
        <v>1.0000001000000001</v>
      </c>
      <c r="N96" s="2">
        <f>D96/D$80</f>
        <v>6.3374037396088708E-3</v>
      </c>
      <c r="O96" s="4">
        <f>B96-B$80</f>
        <v>246.00790000000001</v>
      </c>
      <c r="P96" s="4" t="s">
        <v>31</v>
      </c>
      <c r="Q96" s="4">
        <v>376.09656999999999</v>
      </c>
      <c r="R96" s="5">
        <f>(B96-Q96)/Q96*10^6</f>
        <v>-3.9085706098926378</v>
      </c>
      <c r="S96" s="4">
        <v>385.15320000000003</v>
      </c>
      <c r="T96" s="4">
        <f>Q96+3.01883*3</f>
        <v>385.15305999999998</v>
      </c>
      <c r="U96" s="5">
        <f t="shared" si="10"/>
        <v>0.36349185449659394</v>
      </c>
    </row>
    <row r="97" spans="1:21" x14ac:dyDescent="0.25">
      <c r="A97" s="4">
        <v>18</v>
      </c>
      <c r="B97" s="4">
        <v>446.06560000000002</v>
      </c>
      <c r="C97" s="4">
        <v>0.9487662</v>
      </c>
      <c r="D97" s="4">
        <v>9746931</v>
      </c>
      <c r="E97" s="4">
        <v>10539966</v>
      </c>
      <c r="F97" s="4">
        <v>9690621</v>
      </c>
      <c r="G97" s="3">
        <v>9978695</v>
      </c>
      <c r="H97" s="4">
        <v>11537308.5</v>
      </c>
      <c r="I97" s="4">
        <v>13260060.9</v>
      </c>
      <c r="J97" s="4">
        <v>18285091.199999999</v>
      </c>
      <c r="K97" s="4">
        <v>23091312</v>
      </c>
      <c r="L97" s="4">
        <v>-0.78571429999999998</v>
      </c>
      <c r="N97" s="2">
        <f>D97/D$80</f>
        <v>7.7566898800272635E-3</v>
      </c>
      <c r="O97" s="4">
        <f>B97-B$80</f>
        <v>315.97840000000002</v>
      </c>
      <c r="P97" s="4" t="s">
        <v>32</v>
      </c>
      <c r="Q97" s="4">
        <v>446.06574999999998</v>
      </c>
      <c r="R97" s="5">
        <f>(B97-Q97)/Q97*10^6</f>
        <v>-0.33627329594874056</v>
      </c>
      <c r="S97" s="4">
        <v>458.14150000000001</v>
      </c>
      <c r="T97" s="4">
        <f>Q97+3.01883*4</f>
        <v>458.14106999999996</v>
      </c>
      <c r="U97" s="5">
        <f t="shared" si="10"/>
        <v>0.93857553537215688</v>
      </c>
    </row>
    <row r="98" spans="1:21" x14ac:dyDescent="0.25">
      <c r="A98" s="4">
        <v>19</v>
      </c>
      <c r="B98" s="4">
        <v>452.08249999999998</v>
      </c>
      <c r="C98" s="4">
        <v>0.96247229999999995</v>
      </c>
      <c r="D98" s="4">
        <v>16713061</v>
      </c>
      <c r="E98" s="4">
        <v>16254500</v>
      </c>
      <c r="F98" s="4">
        <v>14973074</v>
      </c>
      <c r="G98" s="3">
        <v>13640550</v>
      </c>
      <c r="H98" s="4">
        <v>11924465.6</v>
      </c>
      <c r="I98" s="4">
        <v>10927654.199999999</v>
      </c>
      <c r="J98" s="4">
        <v>6956180.9000000004</v>
      </c>
      <c r="K98" s="4">
        <v>5259026.7</v>
      </c>
      <c r="L98" s="4">
        <v>1.0000001000000001</v>
      </c>
      <c r="N98" s="2">
        <f>D98/D$80</f>
        <v>1.3300394875369317E-2</v>
      </c>
      <c r="O98" s="4">
        <f>B98-B$80</f>
        <v>321.99529999999999</v>
      </c>
      <c r="P98" s="4" t="s">
        <v>33</v>
      </c>
      <c r="Q98" s="4">
        <v>452.08269999999999</v>
      </c>
      <c r="R98" s="5">
        <f>(B98-Q98)/Q98*10^6</f>
        <v>-0.44239693314218687</v>
      </c>
      <c r="S98" s="4">
        <v>464.15820000000002</v>
      </c>
      <c r="T98" s="4">
        <f>Q98+3.01883*4</f>
        <v>464.15801999999996</v>
      </c>
      <c r="U98" s="5">
        <f t="shared" si="10"/>
        <v>0.38779896565642552</v>
      </c>
    </row>
    <row r="99" spans="1:21" x14ac:dyDescent="0.25">
      <c r="A99" s="4">
        <v>20</v>
      </c>
      <c r="B99" s="4">
        <v>528.06539999999995</v>
      </c>
      <c r="C99" s="4">
        <v>0.93420769999999997</v>
      </c>
      <c r="D99" s="4">
        <v>9226215</v>
      </c>
      <c r="E99" s="4">
        <v>9407785</v>
      </c>
      <c r="F99" s="4">
        <v>8273448</v>
      </c>
      <c r="G99" s="3">
        <v>8105370</v>
      </c>
      <c r="H99" s="4">
        <v>8483182</v>
      </c>
      <c r="I99" s="4">
        <v>7397415</v>
      </c>
      <c r="J99" s="4">
        <v>5194201.3</v>
      </c>
      <c r="K99" s="4">
        <v>4520254.7</v>
      </c>
      <c r="L99" s="4">
        <v>0.78571429999999998</v>
      </c>
      <c r="N99" s="2">
        <f>D99/D$80</f>
        <v>7.3422996963306434E-3</v>
      </c>
      <c r="O99" s="4">
        <f>B99-B$80</f>
        <v>397.97819999999996</v>
      </c>
      <c r="P99" s="4" t="s">
        <v>47</v>
      </c>
      <c r="Q99" s="4">
        <v>528.06883000000005</v>
      </c>
      <c r="R99" s="5">
        <f>(B99-Q99)/Q99*10^6</f>
        <v>-6.4953653865424483</v>
      </c>
      <c r="S99" s="4">
        <v>543.16300000000001</v>
      </c>
      <c r="T99" s="4">
        <f>Q99+3.01883*5</f>
        <v>543.16298000000006</v>
      </c>
      <c r="U99" s="5">
        <f t="shared" si="10"/>
        <v>3.6821360596970089E-2</v>
      </c>
    </row>
    <row r="100" spans="1:21" x14ac:dyDescent="0.25">
      <c r="A100" s="4">
        <v>21</v>
      </c>
      <c r="B100" s="4">
        <v>534.0847</v>
      </c>
      <c r="C100" s="4">
        <v>0.94202810000000003</v>
      </c>
      <c r="D100" s="4">
        <v>8251128</v>
      </c>
      <c r="E100" s="4">
        <v>8204185</v>
      </c>
      <c r="F100" s="4">
        <v>7503703</v>
      </c>
      <c r="G100" s="3">
        <v>7136603</v>
      </c>
      <c r="H100" s="4">
        <v>7293179.7999999998</v>
      </c>
      <c r="I100" s="4">
        <v>6759285</v>
      </c>
      <c r="J100" s="4">
        <v>4514749.7</v>
      </c>
      <c r="K100" s="4">
        <v>3116939.9</v>
      </c>
      <c r="L100" s="4">
        <v>0.92857149999999999</v>
      </c>
      <c r="N100" s="2">
        <f>D100/D$80</f>
        <v>6.5663172393863869E-3</v>
      </c>
      <c r="O100" s="4">
        <f>B100-B$80</f>
        <v>403.9975</v>
      </c>
      <c r="P100" s="4" t="s">
        <v>34</v>
      </c>
      <c r="Q100" s="4">
        <v>534.08577000000002</v>
      </c>
      <c r="R100" s="5">
        <f>(B100-Q100)/Q100*10^6</f>
        <v>-2.0034235325666767</v>
      </c>
      <c r="S100" s="4">
        <v>549.18010000000004</v>
      </c>
      <c r="T100" s="4">
        <f>Q100+3.01883*5</f>
        <v>549.17992000000004</v>
      </c>
      <c r="U100" s="5">
        <f t="shared" si="10"/>
        <v>0.32776143745439751</v>
      </c>
    </row>
    <row r="101" spans="1:21" x14ac:dyDescent="0.25">
      <c r="G101" s="3"/>
    </row>
    <row r="102" spans="1:21" x14ac:dyDescent="0.25">
      <c r="A102" s="4" t="s">
        <v>36</v>
      </c>
      <c r="B102" s="4" t="s">
        <v>1</v>
      </c>
      <c r="C102" s="4" t="s">
        <v>2</v>
      </c>
      <c r="D102" s="4" t="s">
        <v>3</v>
      </c>
      <c r="E102" s="4" t="s">
        <v>4</v>
      </c>
      <c r="F102" s="4" t="s">
        <v>5</v>
      </c>
      <c r="G102" s="4" t="s">
        <v>6</v>
      </c>
      <c r="H102" s="4" t="s">
        <v>7</v>
      </c>
      <c r="I102" s="4" t="s">
        <v>8</v>
      </c>
      <c r="J102" s="4" t="s">
        <v>9</v>
      </c>
      <c r="K102" s="4" t="s">
        <v>10</v>
      </c>
      <c r="L102" s="4" t="s">
        <v>127</v>
      </c>
      <c r="O102" s="1" t="s">
        <v>12</v>
      </c>
      <c r="P102" s="4" t="s">
        <v>13</v>
      </c>
      <c r="Q102" s="4" t="s">
        <v>98</v>
      </c>
      <c r="R102" s="4" t="s">
        <v>99</v>
      </c>
      <c r="S102" s="4" t="s">
        <v>100</v>
      </c>
      <c r="U102" s="4" t="s">
        <v>101</v>
      </c>
    </row>
    <row r="103" spans="1:21" x14ac:dyDescent="0.25">
      <c r="A103" s="4">
        <v>1</v>
      </c>
      <c r="B103" s="4">
        <v>72.993039999999993</v>
      </c>
      <c r="C103" s="4">
        <v>0.91645909999999997</v>
      </c>
      <c r="D103" s="4">
        <v>2494207</v>
      </c>
      <c r="E103" s="4">
        <v>3152363</v>
      </c>
      <c r="F103" s="4">
        <v>3717873.4</v>
      </c>
      <c r="G103" s="4">
        <v>5880487</v>
      </c>
      <c r="H103" s="4">
        <v>8508897</v>
      </c>
      <c r="I103" s="4">
        <v>11314123</v>
      </c>
      <c r="J103" s="4">
        <v>16586931.4</v>
      </c>
      <c r="K103" s="4">
        <v>18848029.800000001</v>
      </c>
      <c r="L103" s="4">
        <v>-1.0000001000000001</v>
      </c>
      <c r="N103" s="2">
        <f>D103/D$107</f>
        <v>2.5059498408590681E-3</v>
      </c>
      <c r="O103" s="4">
        <f>B103-B$107</f>
        <v>-60.021180000000001</v>
      </c>
      <c r="P103" s="4" t="s">
        <v>106</v>
      </c>
      <c r="Q103" s="4">
        <v>72.993120000000005</v>
      </c>
      <c r="R103" s="5">
        <f>(B103-Q103)/Q103*10^6</f>
        <v>-1.0959937047653563</v>
      </c>
      <c r="S103" s="4">
        <v>72.993099999999998</v>
      </c>
      <c r="T103" s="4">
        <f>Q103+3.01883*0</f>
        <v>72.993120000000005</v>
      </c>
      <c r="U103" s="5">
        <f>(S103-T103)/T103*10^6</f>
        <v>-0.27399842624001103</v>
      </c>
    </row>
    <row r="104" spans="1:21" x14ac:dyDescent="0.25">
      <c r="A104" s="4">
        <v>2</v>
      </c>
      <c r="B104" s="4">
        <v>89.024460000000005</v>
      </c>
      <c r="C104" s="4">
        <v>0.9809869</v>
      </c>
      <c r="D104" s="4">
        <v>28820733</v>
      </c>
      <c r="E104" s="4">
        <v>29352650</v>
      </c>
      <c r="F104" s="4">
        <v>29896921.699999999</v>
      </c>
      <c r="G104" s="4">
        <v>30879203</v>
      </c>
      <c r="H104" s="4">
        <v>33775968</v>
      </c>
      <c r="I104" s="4">
        <v>35122724</v>
      </c>
      <c r="J104" s="4">
        <v>31969222.399999999</v>
      </c>
      <c r="K104" s="4">
        <v>21698763.82</v>
      </c>
      <c r="L104" s="4">
        <v>-0.35714289999999999</v>
      </c>
      <c r="N104" s="2">
        <f>D104/D$107</f>
        <v>2.8956422331743795E-2</v>
      </c>
      <c r="O104" s="4">
        <f>B104-B$107</f>
        <v>-43.98975999999999</v>
      </c>
      <c r="P104" s="4" t="s">
        <v>64</v>
      </c>
      <c r="Q104" s="4">
        <v>89.024420000000006</v>
      </c>
      <c r="R104" s="5">
        <f>(B104-Q104)/Q104*10^6</f>
        <v>0.44931491829416792</v>
      </c>
      <c r="S104" s="4">
        <v>89.024299999999997</v>
      </c>
      <c r="T104" s="4">
        <f t="shared" ref="T104:T109" si="12">Q104+3.01883*0</f>
        <v>89.024420000000006</v>
      </c>
      <c r="U104" s="5">
        <f t="shared" ref="U104:U116" si="13">(S104-T104)/T104*10^6</f>
        <v>-1.3479447550421326</v>
      </c>
    </row>
    <row r="105" spans="1:21" x14ac:dyDescent="0.25">
      <c r="A105" s="4">
        <v>3</v>
      </c>
      <c r="B105" s="4">
        <v>115.00360000000001</v>
      </c>
      <c r="C105" s="4">
        <v>0.9992991</v>
      </c>
      <c r="D105" s="4">
        <v>70502896</v>
      </c>
      <c r="E105" s="4">
        <v>102007676</v>
      </c>
      <c r="F105" s="4">
        <v>149141948.5</v>
      </c>
      <c r="G105" s="4">
        <v>210575490</v>
      </c>
      <c r="H105" s="4">
        <v>268490759</v>
      </c>
      <c r="I105" s="4">
        <v>302592684</v>
      </c>
      <c r="J105" s="4">
        <v>275841835.60000002</v>
      </c>
      <c r="K105" s="4">
        <v>159693221.71000001</v>
      </c>
      <c r="L105" s="4">
        <v>-0.64285720000000002</v>
      </c>
      <c r="N105" s="2">
        <f>D105/D$107</f>
        <v>7.0834826865333725E-2</v>
      </c>
      <c r="O105" s="4">
        <f>B105-B$107</f>
        <v>-18.010619999999989</v>
      </c>
      <c r="P105" s="4" t="s">
        <v>62</v>
      </c>
      <c r="Q105" s="4">
        <v>115.00368</v>
      </c>
      <c r="R105" s="5">
        <f>(B105-Q105)/Q105*10^6</f>
        <v>-0.69562991372946836</v>
      </c>
      <c r="S105" s="4">
        <v>115.00360000000001</v>
      </c>
      <c r="T105" s="4">
        <f t="shared" si="12"/>
        <v>115.00368</v>
      </c>
      <c r="U105" s="5">
        <f t="shared" si="13"/>
        <v>-0.69562991372946836</v>
      </c>
    </row>
    <row r="106" spans="1:21" x14ac:dyDescent="0.25">
      <c r="A106" s="4">
        <v>4</v>
      </c>
      <c r="B106" s="4">
        <v>116.00716</v>
      </c>
      <c r="C106" s="4">
        <v>0.97676739999999995</v>
      </c>
      <c r="D106" s="4">
        <v>2430360</v>
      </c>
      <c r="E106" s="4">
        <v>4338296</v>
      </c>
      <c r="F106" s="4">
        <v>5502511.0999999996</v>
      </c>
      <c r="G106" s="4">
        <v>8684981</v>
      </c>
      <c r="H106" s="4">
        <v>10976211</v>
      </c>
      <c r="I106" s="4">
        <v>13133053</v>
      </c>
      <c r="J106" s="4">
        <v>12130578.9</v>
      </c>
      <c r="K106" s="4">
        <v>6724846.7800000003</v>
      </c>
      <c r="L106" s="4">
        <v>-0.64285720000000002</v>
      </c>
      <c r="N106" s="2">
        <f>D106/D$107</f>
        <v>2.4418022462571248E-3</v>
      </c>
      <c r="O106" s="4">
        <f>B106-B$107</f>
        <v>-17.007059999999996</v>
      </c>
      <c r="P106" s="4" t="s">
        <v>63</v>
      </c>
      <c r="Q106" s="4">
        <v>116.00704</v>
      </c>
      <c r="R106" s="5">
        <f>(B106-Q106)/Q106*10^6</f>
        <v>1.0344199799896374</v>
      </c>
      <c r="S106" s="4">
        <v>116.0069</v>
      </c>
      <c r="T106" s="4">
        <f t="shared" si="12"/>
        <v>116.00704</v>
      </c>
      <c r="U106" s="5">
        <f t="shared" si="13"/>
        <v>-1.2068233100491603</v>
      </c>
    </row>
    <row r="107" spans="1:21" x14ac:dyDescent="0.25">
      <c r="A107" s="4">
        <v>5</v>
      </c>
      <c r="B107" s="4">
        <v>133.01421999999999</v>
      </c>
      <c r="C107" s="4">
        <v>1</v>
      </c>
      <c r="D107" s="4">
        <v>995314016</v>
      </c>
      <c r="E107" s="4">
        <v>961079289</v>
      </c>
      <c r="F107" s="4">
        <v>853136796.20000005</v>
      </c>
      <c r="G107" s="4">
        <v>733315045</v>
      </c>
      <c r="H107" s="4">
        <v>585698629</v>
      </c>
      <c r="I107" s="4">
        <v>437720855</v>
      </c>
      <c r="J107" s="4">
        <v>172211431.59999999</v>
      </c>
      <c r="K107" s="4">
        <v>55386270.789999999</v>
      </c>
      <c r="L107" s="4">
        <v>1.0000001000000001</v>
      </c>
      <c r="N107" s="2">
        <f>D107/D$107</f>
        <v>1</v>
      </c>
      <c r="O107" s="4">
        <f>B107-B$107</f>
        <v>0</v>
      </c>
      <c r="P107" s="4" t="s">
        <v>17</v>
      </c>
      <c r="Q107" s="4">
        <v>133.01425</v>
      </c>
      <c r="R107" s="5">
        <f>(B107-Q107)/Q107*10^6</f>
        <v>-0.22553974487336814</v>
      </c>
      <c r="S107" s="4">
        <v>133.01410000000001</v>
      </c>
      <c r="T107" s="4">
        <f t="shared" si="12"/>
        <v>133.01425</v>
      </c>
      <c r="U107" s="5">
        <f t="shared" si="13"/>
        <v>-1.1276987239394924</v>
      </c>
    </row>
    <row r="108" spans="1:21" x14ac:dyDescent="0.25">
      <c r="A108" s="4">
        <v>6</v>
      </c>
      <c r="B108" s="4">
        <v>134.01752999999999</v>
      </c>
      <c r="C108" s="4">
        <v>0.9988901</v>
      </c>
      <c r="D108" s="4">
        <v>45863508</v>
      </c>
      <c r="E108" s="4">
        <v>44397119</v>
      </c>
      <c r="F108" s="4">
        <v>37707475</v>
      </c>
      <c r="G108" s="4">
        <v>32516555</v>
      </c>
      <c r="H108" s="4">
        <v>26285809</v>
      </c>
      <c r="I108" s="4">
        <v>19275181</v>
      </c>
      <c r="J108" s="4">
        <v>7384942.4000000004</v>
      </c>
      <c r="K108" s="4">
        <v>2019570.7</v>
      </c>
      <c r="L108" s="4">
        <v>1.0000001000000001</v>
      </c>
      <c r="N108" s="2">
        <f>D108/D$107</f>
        <v>4.6079435497470178E-2</v>
      </c>
      <c r="O108" s="4">
        <f>B108-B$107</f>
        <v>1.003309999999999</v>
      </c>
      <c r="P108" s="4" t="s">
        <v>18</v>
      </c>
      <c r="Q108" s="4">
        <v>134.01759999999999</v>
      </c>
      <c r="R108" s="5">
        <f>(B108-Q108)/Q108*10^6</f>
        <v>-0.5223194565027075</v>
      </c>
      <c r="S108" s="4">
        <v>134.01750000000001</v>
      </c>
      <c r="T108" s="4">
        <f t="shared" si="12"/>
        <v>134.01759999999999</v>
      </c>
      <c r="U108" s="5">
        <f t="shared" si="13"/>
        <v>-0.74617065202553967</v>
      </c>
    </row>
    <row r="109" spans="1:21" x14ac:dyDescent="0.25">
      <c r="A109" s="4">
        <v>7</v>
      </c>
      <c r="B109" s="4">
        <v>135.01854</v>
      </c>
      <c r="C109" s="4">
        <v>0.99102659999999998</v>
      </c>
      <c r="D109" s="4">
        <v>10244738</v>
      </c>
      <c r="E109" s="4">
        <v>10100575</v>
      </c>
      <c r="F109" s="4">
        <v>8388100.7000000002</v>
      </c>
      <c r="G109" s="4">
        <v>7370339</v>
      </c>
      <c r="H109" s="4">
        <v>5926899</v>
      </c>
      <c r="I109" s="4">
        <v>4046901</v>
      </c>
      <c r="J109" s="4">
        <v>1063925.2</v>
      </c>
      <c r="K109" s="4">
        <v>83308.75</v>
      </c>
      <c r="L109" s="4">
        <v>1.0000001000000001</v>
      </c>
      <c r="N109" s="2">
        <f>D109/D$107</f>
        <v>1.0292970695993896E-2</v>
      </c>
      <c r="O109" s="4">
        <f>B109-B$107</f>
        <v>2.004320000000007</v>
      </c>
      <c r="P109" s="4" t="s">
        <v>19</v>
      </c>
      <c r="Q109" s="4">
        <v>135.01849000000001</v>
      </c>
      <c r="R109" s="5">
        <f>(B109-Q109)/Q109*10^6</f>
        <v>0.37031965020086488</v>
      </c>
      <c r="S109" s="4">
        <v>135.01830000000001</v>
      </c>
      <c r="T109" s="4">
        <f t="shared" si="12"/>
        <v>135.01849000000001</v>
      </c>
      <c r="U109" s="5">
        <f t="shared" si="13"/>
        <v>-1.4072146711421907</v>
      </c>
    </row>
    <row r="110" spans="1:21" x14ac:dyDescent="0.25">
      <c r="A110" s="4">
        <v>8</v>
      </c>
      <c r="B110" s="4">
        <v>215.0188</v>
      </c>
      <c r="C110" s="4">
        <v>0.96250550000000001</v>
      </c>
      <c r="D110" s="4">
        <v>2901766</v>
      </c>
      <c r="E110" s="4">
        <v>1897459</v>
      </c>
      <c r="F110" s="4">
        <v>456812.9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0.80178369999999999</v>
      </c>
      <c r="N110" s="2">
        <f>D110/D$107</f>
        <v>2.9154276473084451E-3</v>
      </c>
      <c r="O110" s="4">
        <f>B110-B$107</f>
        <v>82.004580000000004</v>
      </c>
      <c r="P110" s="4" t="s">
        <v>20</v>
      </c>
      <c r="Q110" s="4">
        <v>215.01732000000001</v>
      </c>
      <c r="R110" s="5">
        <f>(B110-Q110)/Q110*10^6</f>
        <v>6.8831664350881265</v>
      </c>
      <c r="S110" s="4">
        <v>218.0361</v>
      </c>
      <c r="T110" s="4">
        <f>Q110+3.01883*1</f>
        <v>218.03615000000002</v>
      </c>
      <c r="U110" s="5">
        <f t="shared" si="13"/>
        <v>-0.22931977112910257</v>
      </c>
    </row>
    <row r="111" spans="1:21" x14ac:dyDescent="0.25">
      <c r="A111" s="4">
        <v>9</v>
      </c>
      <c r="B111" s="4">
        <v>230.98214999999999</v>
      </c>
      <c r="C111" s="4">
        <v>0.99633660000000002</v>
      </c>
      <c r="D111" s="4">
        <v>20092390</v>
      </c>
      <c r="E111" s="4">
        <v>20179685</v>
      </c>
      <c r="F111" s="4">
        <v>19197232.800000001</v>
      </c>
      <c r="G111" s="4">
        <v>18435103</v>
      </c>
      <c r="H111" s="4">
        <v>17279999</v>
      </c>
      <c r="I111" s="4">
        <v>15636541</v>
      </c>
      <c r="J111" s="4">
        <v>12021594.5</v>
      </c>
      <c r="K111" s="4">
        <v>8716042.4700000007</v>
      </c>
      <c r="L111" s="4">
        <v>0.92857149999999999</v>
      </c>
      <c r="N111" s="2">
        <f>D111/D$107</f>
        <v>2.0186985892902368E-2</v>
      </c>
      <c r="O111" s="4">
        <f>B111-B$107</f>
        <v>97.967929999999996</v>
      </c>
      <c r="P111" s="4" t="s">
        <v>56</v>
      </c>
      <c r="Q111" s="4">
        <v>230.98231999999999</v>
      </c>
      <c r="R111" s="5">
        <f>(B111-Q111)/Q111*10^6</f>
        <v>-0.73598706601057995</v>
      </c>
      <c r="S111" s="4">
        <v>234.001</v>
      </c>
      <c r="T111" s="4">
        <f>Q111+3.01883*1</f>
        <v>234.00115</v>
      </c>
      <c r="U111" s="5">
        <f t="shared" si="13"/>
        <v>-0.64102249066198447</v>
      </c>
    </row>
    <row r="112" spans="1:21" x14ac:dyDescent="0.25">
      <c r="A112" s="4">
        <v>10</v>
      </c>
      <c r="B112" s="4">
        <v>236.99968000000001</v>
      </c>
      <c r="C112" s="4">
        <v>0.9588911</v>
      </c>
      <c r="D112" s="4">
        <v>2584676</v>
      </c>
      <c r="E112" s="4">
        <v>3030705</v>
      </c>
      <c r="F112" s="4">
        <v>2000787.1</v>
      </c>
      <c r="G112" s="4">
        <v>2126150</v>
      </c>
      <c r="H112" s="4">
        <v>2370196</v>
      </c>
      <c r="I112" s="4">
        <v>1685738</v>
      </c>
      <c r="J112" s="4">
        <v>818879.2</v>
      </c>
      <c r="K112" s="4">
        <v>506841.92</v>
      </c>
      <c r="L112" s="4">
        <v>0.71428579999999997</v>
      </c>
      <c r="N112" s="2">
        <f>D112/D$107</f>
        <v>2.596844773057029E-3</v>
      </c>
      <c r="O112" s="4">
        <f>B112-B$107</f>
        <v>103.98546000000002</v>
      </c>
      <c r="P112" s="4" t="s">
        <v>60</v>
      </c>
      <c r="Q112" s="4">
        <v>236.99927</v>
      </c>
      <c r="R112" s="5">
        <f>(B112-Q112)/Q112*10^6</f>
        <v>1.7299631345550255</v>
      </c>
      <c r="S112" s="4">
        <v>240.018</v>
      </c>
      <c r="T112" s="4">
        <f>Q112+3.01883*1</f>
        <v>240.0181</v>
      </c>
      <c r="U112" s="5">
        <f t="shared" si="13"/>
        <v>-0.41663524543907171</v>
      </c>
    </row>
    <row r="113" spans="1:22" x14ac:dyDescent="0.25">
      <c r="A113" s="4">
        <v>11</v>
      </c>
      <c r="B113" s="4">
        <v>312.98552999999998</v>
      </c>
      <c r="C113" s="4">
        <v>0.98973750000000005</v>
      </c>
      <c r="D113" s="4">
        <v>6995168</v>
      </c>
      <c r="E113" s="4">
        <v>7609677</v>
      </c>
      <c r="F113" s="4">
        <v>6699810.5</v>
      </c>
      <c r="G113" s="4">
        <v>6489747</v>
      </c>
      <c r="H113" s="4">
        <v>6473012</v>
      </c>
      <c r="I113" s="4">
        <v>5394147</v>
      </c>
      <c r="J113" s="4">
        <v>3950395.9</v>
      </c>
      <c r="K113" s="4">
        <v>2951612.27</v>
      </c>
      <c r="L113" s="4">
        <v>0.92857149999999999</v>
      </c>
      <c r="N113" s="2">
        <f>D113/D$107</f>
        <v>7.0281015715144921E-3</v>
      </c>
      <c r="O113" s="4">
        <f>B113-B$107</f>
        <v>179.97130999999999</v>
      </c>
      <c r="P113" s="4" t="s">
        <v>57</v>
      </c>
      <c r="Q113" s="4">
        <v>312.98539</v>
      </c>
      <c r="R113" s="5">
        <f>(B113-Q113)/Q113*10^6</f>
        <v>0.44730522401571043</v>
      </c>
      <c r="S113" s="4">
        <v>319.02289999999999</v>
      </c>
      <c r="T113" s="4">
        <f>Q113+3.01883*2</f>
        <v>319.02305000000001</v>
      </c>
      <c r="U113" s="5">
        <f t="shared" si="13"/>
        <v>-0.47018546158088054</v>
      </c>
    </row>
    <row r="114" spans="1:22" x14ac:dyDescent="0.25">
      <c r="A114" s="4">
        <v>12</v>
      </c>
      <c r="B114" s="4">
        <v>388.97165000000001</v>
      </c>
      <c r="C114" s="4">
        <v>0.98081149999999995</v>
      </c>
      <c r="D114" s="4">
        <v>3865874</v>
      </c>
      <c r="E114" s="4">
        <v>4082069</v>
      </c>
      <c r="F114" s="4">
        <v>3719153</v>
      </c>
      <c r="G114" s="4">
        <v>4322899</v>
      </c>
      <c r="H114" s="4">
        <v>3976062</v>
      </c>
      <c r="I114" s="4">
        <v>4044775</v>
      </c>
      <c r="J114" s="4">
        <v>4142972.9</v>
      </c>
      <c r="K114" s="4">
        <v>3535239.54</v>
      </c>
      <c r="L114" s="4">
        <v>0</v>
      </c>
      <c r="N114" s="2">
        <f>D114/D$107</f>
        <v>3.8840747119550257E-3</v>
      </c>
      <c r="O114" s="4">
        <f>B114-B$107</f>
        <v>255.95743000000002</v>
      </c>
      <c r="P114" s="4" t="s">
        <v>59</v>
      </c>
      <c r="Q114" s="4">
        <v>388.97152</v>
      </c>
      <c r="R114" s="5">
        <f>(B114-Q114)/Q114*10^6</f>
        <v>0.33421470037920015</v>
      </c>
      <c r="S114" s="4">
        <v>398.02800000000002</v>
      </c>
      <c r="T114" s="4">
        <f>Q114+3.01883*3</f>
        <v>398.02800999999999</v>
      </c>
      <c r="U114" s="5">
        <f t="shared" si="13"/>
        <v>-2.5123859938280292E-2</v>
      </c>
    </row>
    <row r="115" spans="1:22" x14ac:dyDescent="0.25">
      <c r="A115" s="4">
        <v>13</v>
      </c>
      <c r="B115" s="4">
        <v>394.98739999999998</v>
      </c>
      <c r="C115" s="4">
        <v>0.96492440000000002</v>
      </c>
      <c r="D115" s="4">
        <v>2569224</v>
      </c>
      <c r="E115" s="4">
        <v>2614661</v>
      </c>
      <c r="F115" s="4">
        <v>1900335.7</v>
      </c>
      <c r="G115" s="4">
        <v>2159559</v>
      </c>
      <c r="H115" s="4">
        <v>1980663</v>
      </c>
      <c r="I115" s="4">
        <v>1369584</v>
      </c>
      <c r="J115" s="4">
        <v>625409.1</v>
      </c>
      <c r="K115" s="4">
        <v>606994.44999999995</v>
      </c>
      <c r="L115" s="4">
        <v>0.78571429999999998</v>
      </c>
      <c r="N115" s="2">
        <f>D115/D$107</f>
        <v>2.5813200243329035E-3</v>
      </c>
      <c r="O115" s="4">
        <f>B115-B$107</f>
        <v>261.97317999999996</v>
      </c>
      <c r="P115" s="4" t="s">
        <v>58</v>
      </c>
      <c r="Q115" s="4">
        <v>394.98845999999998</v>
      </c>
      <c r="R115" s="5">
        <f>(B115-Q115)/Q115*10^6</f>
        <v>-2.683622706332732</v>
      </c>
      <c r="S115" s="4">
        <v>404.04489999999998</v>
      </c>
      <c r="T115" s="4">
        <f>Q115+3.01883*3</f>
        <v>404.04494999999997</v>
      </c>
      <c r="U115" s="5">
        <f t="shared" si="13"/>
        <v>-0.12374860764241449</v>
      </c>
    </row>
    <row r="116" spans="1:22" x14ac:dyDescent="0.25">
      <c r="A116" s="4">
        <v>14</v>
      </c>
      <c r="B116" s="4">
        <v>470.97449</v>
      </c>
      <c r="C116" s="4">
        <v>0.94531140000000002</v>
      </c>
      <c r="D116" s="4">
        <v>2247510</v>
      </c>
      <c r="E116" s="4">
        <v>2211198</v>
      </c>
      <c r="F116" s="4">
        <v>2002119.1</v>
      </c>
      <c r="G116" s="4">
        <v>1577750</v>
      </c>
      <c r="H116" s="4">
        <v>2024726</v>
      </c>
      <c r="I116" s="4">
        <v>1836213</v>
      </c>
      <c r="J116" s="4">
        <v>1427765.1</v>
      </c>
      <c r="K116" s="4">
        <v>699273.37</v>
      </c>
      <c r="L116" s="4">
        <v>0.78571429999999998</v>
      </c>
      <c r="N116" s="2">
        <f>D116/D$107</f>
        <v>2.2580913800775817E-3</v>
      </c>
      <c r="O116" s="4">
        <f>B116-B$107</f>
        <v>337.96027000000004</v>
      </c>
      <c r="P116" s="4" t="s">
        <v>61</v>
      </c>
      <c r="Q116" s="4">
        <v>470.97458999999998</v>
      </c>
      <c r="R116" s="5">
        <f>(B116-Q116)/Q116*10^6</f>
        <v>-0.21232567976734787</v>
      </c>
      <c r="S116" s="4">
        <v>483.0496</v>
      </c>
      <c r="T116" s="4">
        <f>Q116+3.01883*4</f>
        <v>483.04990999999995</v>
      </c>
      <c r="U116" s="5">
        <f t="shared" si="13"/>
        <v>-0.6417556313307039</v>
      </c>
    </row>
    <row r="119" spans="1:22" x14ac:dyDescent="0.25">
      <c r="A119" s="4" t="s">
        <v>37</v>
      </c>
      <c r="B119" s="4" t="s">
        <v>1</v>
      </c>
      <c r="C119" s="4" t="s">
        <v>2</v>
      </c>
      <c r="D119" s="4" t="s">
        <v>3</v>
      </c>
      <c r="E119" s="4" t="s">
        <v>4</v>
      </c>
      <c r="F119" s="4" t="s">
        <v>5</v>
      </c>
      <c r="G119" s="4" t="s">
        <v>6</v>
      </c>
      <c r="H119" s="4" t="s">
        <v>7</v>
      </c>
      <c r="I119" s="4" t="s">
        <v>8</v>
      </c>
      <c r="J119" s="4" t="s">
        <v>9</v>
      </c>
      <c r="K119" s="4" t="s">
        <v>10</v>
      </c>
      <c r="L119" s="4" t="s">
        <v>127</v>
      </c>
      <c r="O119" s="1" t="s">
        <v>12</v>
      </c>
      <c r="P119" s="4" t="s">
        <v>13</v>
      </c>
      <c r="Q119" s="4" t="s">
        <v>98</v>
      </c>
      <c r="R119" s="4" t="s">
        <v>99</v>
      </c>
      <c r="S119" s="4" t="s">
        <v>100</v>
      </c>
      <c r="U119" s="4" t="s">
        <v>101</v>
      </c>
    </row>
    <row r="120" spans="1:22" x14ac:dyDescent="0.25">
      <c r="A120" s="4">
        <v>1</v>
      </c>
      <c r="B120" s="4">
        <v>78.958789999999993</v>
      </c>
      <c r="C120" s="4">
        <v>0.9883904</v>
      </c>
      <c r="D120" s="4">
        <v>2820401.7</v>
      </c>
      <c r="E120" s="4">
        <v>2982528.6</v>
      </c>
      <c r="F120" s="4">
        <v>3281315.5</v>
      </c>
      <c r="G120" s="4">
        <v>3695094.4</v>
      </c>
      <c r="H120" s="4">
        <v>4516919.2</v>
      </c>
      <c r="I120" s="4">
        <v>5474256.2000000002</v>
      </c>
      <c r="J120" s="4">
        <v>8405936.6500000004</v>
      </c>
      <c r="K120" s="4">
        <v>11720848.67</v>
      </c>
      <c r="L120" s="4">
        <v>-1.0000001000000001</v>
      </c>
      <c r="N120" s="2">
        <f>D120/D$124</f>
        <v>2.2269356366182168E-2</v>
      </c>
      <c r="O120" s="4">
        <f>B120-B$124</f>
        <v>-180.06354999999999</v>
      </c>
      <c r="P120" s="4" t="s">
        <v>83</v>
      </c>
      <c r="Q120" s="4">
        <v>78.959050000000005</v>
      </c>
      <c r="R120" s="5">
        <f>(B120-Q120)/Q120*10^6</f>
        <v>-3.2928461020170996</v>
      </c>
      <c r="S120" s="4">
        <v>78.959199999999996</v>
      </c>
      <c r="T120" s="4">
        <f>Q120+3.01883*0</f>
        <v>78.959050000000005</v>
      </c>
      <c r="U120" s="5">
        <f>(S120-T120)/T120*10^6</f>
        <v>1.899718904809121</v>
      </c>
    </row>
    <row r="121" spans="1:22" x14ac:dyDescent="0.25">
      <c r="A121" s="4">
        <v>2</v>
      </c>
      <c r="B121" s="4">
        <v>96.969430000000003</v>
      </c>
      <c r="C121" s="4">
        <v>0.98624540000000005</v>
      </c>
      <c r="D121" s="4">
        <v>5751392.5</v>
      </c>
      <c r="E121" s="4">
        <v>7437465.9000000004</v>
      </c>
      <c r="F121" s="4">
        <v>9826393.3000000007</v>
      </c>
      <c r="G121" s="4">
        <v>14796740.9</v>
      </c>
      <c r="H121" s="4">
        <v>21102881.699999999</v>
      </c>
      <c r="I121" s="4">
        <v>28274451.170000002</v>
      </c>
      <c r="J121" s="4">
        <v>43512352.850000001</v>
      </c>
      <c r="K121" s="4">
        <v>53922067.780000001</v>
      </c>
      <c r="L121" s="4">
        <v>-1.0000001000000001</v>
      </c>
      <c r="N121" s="2">
        <f>D121/D$124</f>
        <v>4.5411903270476457E-2</v>
      </c>
      <c r="O121" s="4">
        <f>B121-B$124</f>
        <v>-162.05291</v>
      </c>
      <c r="P121" s="4" t="s">
        <v>82</v>
      </c>
      <c r="Q121" s="4">
        <v>96.969620000000006</v>
      </c>
      <c r="R121" s="5">
        <f>(B121-Q121)/Q121*10^6</f>
        <v>-1.9593765552908753</v>
      </c>
      <c r="S121" s="4">
        <v>96.9696</v>
      </c>
      <c r="T121" s="4">
        <f>Q121+3.01883*0</f>
        <v>96.969620000000006</v>
      </c>
      <c r="U121" s="5">
        <f t="shared" ref="U121:U139" si="14">(S121-T121)/T121*10^6</f>
        <v>-0.20625016377653405</v>
      </c>
    </row>
    <row r="122" spans="1:22" x14ac:dyDescent="0.25">
      <c r="A122" s="4">
        <v>3</v>
      </c>
      <c r="B122" s="4">
        <v>190.97305</v>
      </c>
      <c r="C122" s="4">
        <v>0.98095759999999999</v>
      </c>
      <c r="D122" s="4">
        <v>1629289.2</v>
      </c>
      <c r="E122" s="4">
        <v>2043022.4</v>
      </c>
      <c r="F122" s="4">
        <v>2485289.7999999998</v>
      </c>
      <c r="G122" s="4">
        <v>2967616.8</v>
      </c>
      <c r="H122" s="4">
        <v>3960993.9</v>
      </c>
      <c r="I122" s="4">
        <v>4508430.43</v>
      </c>
      <c r="J122" s="4">
        <v>5383343.1200000001</v>
      </c>
      <c r="K122" s="4">
        <v>5003727.22</v>
      </c>
      <c r="L122" s="4">
        <v>-0.92857149999999999</v>
      </c>
      <c r="N122" s="2">
        <f>D122/D$124</f>
        <v>1.2864558200476141E-2</v>
      </c>
      <c r="O122" s="4">
        <f>B122-B$124</f>
        <v>-68.049289999999985</v>
      </c>
      <c r="P122" s="6" t="s">
        <v>110</v>
      </c>
      <c r="Q122" s="6">
        <v>190.97269</v>
      </c>
      <c r="R122" s="7">
        <f>(B122-Q122)/Q122*10^6</f>
        <v>1.8850862916607714</v>
      </c>
      <c r="S122" s="6">
        <v>190.9727</v>
      </c>
      <c r="T122" s="6">
        <f>Q122+3.01883*0</f>
        <v>190.97269</v>
      </c>
      <c r="U122" s="5">
        <f t="shared" si="14"/>
        <v>5.2363508118224322E-2</v>
      </c>
      <c r="V122" s="6"/>
    </row>
    <row r="123" spans="1:22" x14ac:dyDescent="0.25">
      <c r="A123" s="4">
        <v>4</v>
      </c>
      <c r="B123" s="4">
        <v>200.95617999999999</v>
      </c>
      <c r="C123" s="4">
        <v>0.97576490000000005</v>
      </c>
      <c r="D123" s="4">
        <v>1565280.6</v>
      </c>
      <c r="E123" s="4">
        <v>1952797.6</v>
      </c>
      <c r="F123" s="4">
        <v>1879774</v>
      </c>
      <c r="G123" s="4">
        <v>2111632.4</v>
      </c>
      <c r="H123" s="4">
        <v>2419357.7000000002</v>
      </c>
      <c r="I123" s="4">
        <v>2586631.46</v>
      </c>
      <c r="J123" s="4">
        <v>2658333.44</v>
      </c>
      <c r="K123" s="4">
        <v>2564142.35</v>
      </c>
      <c r="L123" s="4">
        <v>-0.78571429999999998</v>
      </c>
      <c r="N123" s="2">
        <f>D123/D$124</f>
        <v>1.2359158446994074E-2</v>
      </c>
      <c r="O123" s="4">
        <f>B123-B$124</f>
        <v>-58.066159999999996</v>
      </c>
      <c r="P123" s="4" t="s">
        <v>84</v>
      </c>
      <c r="Q123" s="4">
        <v>200.95464000000001</v>
      </c>
      <c r="R123" s="5">
        <f>(B123-Q123)/Q123*10^6</f>
        <v>7.6634209589648004</v>
      </c>
      <c r="S123" s="4">
        <v>203.9734</v>
      </c>
      <c r="T123" s="4">
        <f>Q123+3.01883*1</f>
        <v>203.97347000000002</v>
      </c>
      <c r="U123" s="5">
        <f t="shared" si="14"/>
        <v>-0.34318188547863088</v>
      </c>
    </row>
    <row r="124" spans="1:22" x14ac:dyDescent="0.25">
      <c r="A124" s="4">
        <v>5</v>
      </c>
      <c r="B124" s="4">
        <v>259.02233999999999</v>
      </c>
      <c r="C124" s="4">
        <v>1</v>
      </c>
      <c r="D124" s="4">
        <v>126649448.40000001</v>
      </c>
      <c r="E124" s="4">
        <v>123029249</v>
      </c>
      <c r="F124" s="4">
        <v>118720618.40000001</v>
      </c>
      <c r="G124" s="4">
        <v>107095947.59999999</v>
      </c>
      <c r="H124" s="4">
        <v>95012321.599999994</v>
      </c>
      <c r="I124" s="4">
        <v>77952541.469999999</v>
      </c>
      <c r="J124" s="4">
        <v>39178690.270000003</v>
      </c>
      <c r="K124" s="4">
        <v>16183448.449999999</v>
      </c>
      <c r="L124" s="4">
        <v>1.0000001000000001</v>
      </c>
      <c r="N124" s="2">
        <f>D124/D$124</f>
        <v>1</v>
      </c>
      <c r="O124" s="4">
        <f>B124-B$124</f>
        <v>0</v>
      </c>
      <c r="P124" s="4" t="s">
        <v>17</v>
      </c>
      <c r="Q124" s="4">
        <v>259.02244000000002</v>
      </c>
      <c r="R124" s="5">
        <f>(B124-Q124)/Q124*10^6</f>
        <v>-0.38606693702577027</v>
      </c>
      <c r="S124" s="4">
        <v>259.02229999999997</v>
      </c>
      <c r="T124" s="4">
        <f t="shared" ref="T124:T126" si="15">Q124+3.01883*0</f>
        <v>259.02244000000002</v>
      </c>
      <c r="U124" s="5">
        <f t="shared" si="14"/>
        <v>-0.54049371183607842</v>
      </c>
    </row>
    <row r="125" spans="1:22" x14ac:dyDescent="0.25">
      <c r="A125" s="4">
        <v>6</v>
      </c>
      <c r="B125" s="4">
        <v>260.02596999999997</v>
      </c>
      <c r="C125" s="4">
        <v>0.99637759999999997</v>
      </c>
      <c r="D125" s="4">
        <v>8523585.4000000004</v>
      </c>
      <c r="E125" s="4">
        <v>8317890.5</v>
      </c>
      <c r="F125" s="4">
        <v>8032168.5</v>
      </c>
      <c r="G125" s="4">
        <v>7002108.5</v>
      </c>
      <c r="H125" s="4">
        <v>6443206.4000000004</v>
      </c>
      <c r="I125" s="4">
        <v>5032034.22</v>
      </c>
      <c r="J125" s="4">
        <v>2508058.91</v>
      </c>
      <c r="K125" s="4">
        <v>770649.98</v>
      </c>
      <c r="L125" s="4">
        <v>1.0000001000000001</v>
      </c>
      <c r="N125" s="2">
        <f>D125/D$124</f>
        <v>6.73006121043635E-2</v>
      </c>
      <c r="O125" s="4">
        <f>B125-B$124</f>
        <v>1.0036299999999869</v>
      </c>
      <c r="P125" s="4" t="s">
        <v>18</v>
      </c>
      <c r="Q125" s="4">
        <v>260.0258</v>
      </c>
      <c r="R125" s="5">
        <f>(B125-Q125)/Q125*10^6</f>
        <v>0.65378127850657586</v>
      </c>
      <c r="S125" s="4">
        <v>260.0256</v>
      </c>
      <c r="T125" s="4">
        <f t="shared" si="15"/>
        <v>260.0258</v>
      </c>
      <c r="U125" s="5">
        <f t="shared" si="14"/>
        <v>-0.7691544454690239</v>
      </c>
    </row>
    <row r="126" spans="1:22" x14ac:dyDescent="0.25">
      <c r="A126" s="4">
        <v>7</v>
      </c>
      <c r="B126" s="4">
        <v>261.02634</v>
      </c>
      <c r="C126" s="4">
        <v>0.97426409999999997</v>
      </c>
      <c r="D126" s="4">
        <v>2180137.6</v>
      </c>
      <c r="E126" s="4">
        <v>2251829.2000000002</v>
      </c>
      <c r="F126" s="4">
        <v>1769083.5</v>
      </c>
      <c r="G126" s="4">
        <v>1724547.6</v>
      </c>
      <c r="H126" s="4">
        <v>1261167.1000000001</v>
      </c>
      <c r="I126" s="4">
        <v>1351106.36</v>
      </c>
      <c r="J126" s="4">
        <v>426281.74</v>
      </c>
      <c r="K126" s="4">
        <v>104837.91</v>
      </c>
      <c r="L126" s="4">
        <v>0.85714290000000004</v>
      </c>
      <c r="N126" s="2">
        <f>D126/D$124</f>
        <v>1.7213952587574001E-2</v>
      </c>
      <c r="O126" s="4">
        <f>B126-B$124</f>
        <v>2.0040000000000191</v>
      </c>
      <c r="P126" s="4" t="s">
        <v>19</v>
      </c>
      <c r="Q126" s="4">
        <v>261.02668999999997</v>
      </c>
      <c r="R126" s="5">
        <f>(B126-Q126)/Q126*10^6</f>
        <v>-1.3408590514977081</v>
      </c>
      <c r="S126" s="4">
        <v>261.0265</v>
      </c>
      <c r="T126" s="4">
        <f t="shared" si="15"/>
        <v>261.02668999999997</v>
      </c>
      <c r="U126" s="5">
        <f t="shared" si="14"/>
        <v>-0.72789491363907455</v>
      </c>
    </row>
    <row r="127" spans="1:22" x14ac:dyDescent="0.25">
      <c r="A127" s="4">
        <v>8</v>
      </c>
      <c r="B127" s="4">
        <v>266.95911000000001</v>
      </c>
      <c r="C127" s="4">
        <v>0.95420470000000002</v>
      </c>
      <c r="D127" s="4">
        <v>927653.8</v>
      </c>
      <c r="E127" s="4">
        <v>1285455.1000000001</v>
      </c>
      <c r="F127" s="4">
        <v>1363520.1</v>
      </c>
      <c r="G127" s="4">
        <v>1883833.7</v>
      </c>
      <c r="H127" s="4">
        <v>2298563.5</v>
      </c>
      <c r="I127" s="4">
        <v>2530564.64</v>
      </c>
      <c r="J127" s="4">
        <v>2069834.2</v>
      </c>
      <c r="K127" s="4">
        <v>1303962.6499999999</v>
      </c>
      <c r="L127" s="4">
        <v>-0.50000009999999995</v>
      </c>
      <c r="N127" s="2">
        <f>D127/D$124</f>
        <v>7.3245782884909906E-3</v>
      </c>
      <c r="O127" s="4">
        <f>B127-B$124</f>
        <v>7.9367700000000241</v>
      </c>
      <c r="P127" s="6" t="s">
        <v>111</v>
      </c>
      <c r="Q127" s="6">
        <v>266.95882</v>
      </c>
      <c r="R127" s="5">
        <f>(B127-Q127)/Q127*10^6</f>
        <v>1.0863098660938972</v>
      </c>
      <c r="S127" s="4">
        <v>269.9776</v>
      </c>
      <c r="T127" s="4">
        <f>Q127+3.01883*1</f>
        <v>269.97764999999998</v>
      </c>
      <c r="U127" s="5">
        <f t="shared" ref="U127" si="16">(S127-T127)/T127*10^6</f>
        <v>-0.18520051562582673</v>
      </c>
      <c r="V127" s="6"/>
    </row>
    <row r="128" spans="1:22" x14ac:dyDescent="0.25">
      <c r="A128" s="4">
        <v>9</v>
      </c>
      <c r="B128" s="4">
        <v>281.00454999999999</v>
      </c>
      <c r="C128" s="4">
        <v>0.99046179999999995</v>
      </c>
      <c r="D128" s="4">
        <v>5231185.4000000004</v>
      </c>
      <c r="E128" s="4">
        <v>5907210.9000000004</v>
      </c>
      <c r="F128" s="4">
        <v>5629570.4000000004</v>
      </c>
      <c r="G128" s="4">
        <v>5228249.5</v>
      </c>
      <c r="H128" s="4">
        <v>4580319.9000000004</v>
      </c>
      <c r="I128" s="4">
        <v>3306535.42</v>
      </c>
      <c r="J128" s="4">
        <v>782743.33</v>
      </c>
      <c r="K128" s="4">
        <v>14309.82</v>
      </c>
      <c r="L128" s="4">
        <v>0.85714290000000004</v>
      </c>
      <c r="N128" s="2">
        <f>D128/D$124</f>
        <v>4.1304446770887002E-2</v>
      </c>
      <c r="O128" s="4">
        <f>B128-B$124</f>
        <v>21.982210000000009</v>
      </c>
      <c r="P128" s="4" t="s">
        <v>65</v>
      </c>
      <c r="Q128" s="4">
        <v>281.00439</v>
      </c>
      <c r="R128" s="5">
        <f>(B128-Q128)/Q128*10^6</f>
        <v>0.56938612238030428</v>
      </c>
      <c r="S128" s="4">
        <v>281.0043</v>
      </c>
      <c r="T128" s="4">
        <f>Q128+3.01883*0</f>
        <v>281.00439</v>
      </c>
      <c r="U128" s="5">
        <f t="shared" si="14"/>
        <v>-0.32027969385156413</v>
      </c>
    </row>
    <row r="129" spans="1:21" x14ac:dyDescent="0.25">
      <c r="A129" s="4">
        <v>10</v>
      </c>
      <c r="B129" s="4">
        <v>336.99975999999998</v>
      </c>
      <c r="C129" s="4">
        <v>0.98856650000000001</v>
      </c>
      <c r="D129" s="4">
        <v>2674110.1</v>
      </c>
      <c r="E129" s="4">
        <v>2579163.7000000002</v>
      </c>
      <c r="F129" s="4">
        <v>2184250.5</v>
      </c>
      <c r="G129" s="4">
        <v>2041499.3</v>
      </c>
      <c r="H129" s="4">
        <v>2017844.3</v>
      </c>
      <c r="I129" s="4">
        <v>1400144.91</v>
      </c>
      <c r="J129" s="4">
        <v>625832.05000000005</v>
      </c>
      <c r="K129" s="4">
        <v>122889.60000000001</v>
      </c>
      <c r="L129" s="4">
        <v>1.0000001000000001</v>
      </c>
      <c r="N129" s="2">
        <f>D129/D$124</f>
        <v>2.1114265666237201E-2</v>
      </c>
      <c r="O129" s="4">
        <f>B129-B$124</f>
        <v>77.977419999999995</v>
      </c>
      <c r="P129" s="4" t="s">
        <v>68</v>
      </c>
      <c r="Q129" s="4">
        <v>336.99975999999998</v>
      </c>
      <c r="R129" s="5">
        <f>(B129-Q129)/Q129*10^6</f>
        <v>0</v>
      </c>
      <c r="S129" s="4">
        <v>336.99979999999999</v>
      </c>
      <c r="T129" s="4">
        <f t="shared" ref="T129" si="17">Q129+3.01883*0</f>
        <v>336.99975999999998</v>
      </c>
      <c r="U129" s="5">
        <f t="shared" si="14"/>
        <v>0.11869444658564904</v>
      </c>
    </row>
    <row r="130" spans="1:21" x14ac:dyDescent="0.25">
      <c r="A130" s="4">
        <v>11</v>
      </c>
      <c r="B130" s="4">
        <v>341.02535999999998</v>
      </c>
      <c r="C130" s="4">
        <v>0.99479450000000003</v>
      </c>
      <c r="D130" s="4">
        <v>6999939.4000000004</v>
      </c>
      <c r="E130" s="4">
        <v>5317190.0999999996</v>
      </c>
      <c r="F130" s="4">
        <v>3407089.6</v>
      </c>
      <c r="G130" s="4">
        <v>1989200.6</v>
      </c>
      <c r="H130" s="4">
        <v>917712.3</v>
      </c>
      <c r="I130" s="4">
        <v>292469.15999999997</v>
      </c>
      <c r="J130" s="4">
        <v>0</v>
      </c>
      <c r="K130" s="4">
        <v>0</v>
      </c>
      <c r="L130" s="4">
        <v>0.98198059999999998</v>
      </c>
      <c r="N130" s="2">
        <f>D130/D$124</f>
        <v>5.5270192554585179E-2</v>
      </c>
      <c r="O130" s="4">
        <f>B130-B$124</f>
        <v>82.003019999999992</v>
      </c>
      <c r="P130" s="4" t="s">
        <v>20</v>
      </c>
      <c r="Q130" s="4">
        <v>341.02551999999997</v>
      </c>
      <c r="R130" s="5">
        <f>(B130-Q130)/Q130*10^6</f>
        <v>-0.46917309881660108</v>
      </c>
      <c r="S130" s="4">
        <v>344.04430000000002</v>
      </c>
      <c r="T130" s="4">
        <f>Q130+3.01883*1</f>
        <v>344.04434999999995</v>
      </c>
      <c r="U130" s="5">
        <f t="shared" si="14"/>
        <v>-0.14533010040887334</v>
      </c>
    </row>
    <row r="131" spans="1:21" x14ac:dyDescent="0.25">
      <c r="A131" s="4">
        <v>12</v>
      </c>
      <c r="B131" s="4">
        <v>356.99097</v>
      </c>
      <c r="C131" s="4">
        <v>0.99406870000000003</v>
      </c>
      <c r="D131" s="4">
        <v>5017794.0999999996</v>
      </c>
      <c r="E131" s="4">
        <v>4298003.2</v>
      </c>
      <c r="F131" s="4">
        <v>3300781.4</v>
      </c>
      <c r="G131" s="4">
        <v>2538687.2999999998</v>
      </c>
      <c r="H131" s="4">
        <v>1812348.1</v>
      </c>
      <c r="I131" s="4">
        <v>1293616.6599999999</v>
      </c>
      <c r="J131" s="4">
        <v>261350.36</v>
      </c>
      <c r="K131" s="4">
        <v>0</v>
      </c>
      <c r="L131" s="4">
        <v>1.0000001000000001</v>
      </c>
      <c r="N131" s="2">
        <f>D131/D$124</f>
        <v>3.9619549578709411E-2</v>
      </c>
      <c r="O131" s="4">
        <f>B131-B$124</f>
        <v>97.968630000000019</v>
      </c>
      <c r="P131" s="4" t="s">
        <v>56</v>
      </c>
      <c r="Q131" s="4">
        <v>356.99050999999997</v>
      </c>
      <c r="R131" s="5">
        <f>(B131-Q131)/Q131*10^6</f>
        <v>1.2885496592957708</v>
      </c>
      <c r="S131" s="4">
        <v>360.00900000000001</v>
      </c>
      <c r="T131" s="4">
        <f>Q131+3.01883*1</f>
        <v>360.00933999999995</v>
      </c>
      <c r="U131" s="5">
        <f t="shared" si="14"/>
        <v>-0.94441994181981626</v>
      </c>
    </row>
    <row r="132" spans="1:21" x14ac:dyDescent="0.25">
      <c r="A132" s="4">
        <v>13</v>
      </c>
      <c r="B132" s="4">
        <v>363.00839000000002</v>
      </c>
      <c r="C132" s="4">
        <v>0.97683229999999999</v>
      </c>
      <c r="D132" s="4">
        <v>1440034.5</v>
      </c>
      <c r="E132" s="4">
        <v>1280500.3</v>
      </c>
      <c r="F132" s="4">
        <v>754114.1</v>
      </c>
      <c r="G132" s="4">
        <v>409143.4</v>
      </c>
      <c r="H132" s="4">
        <v>307160.09999999998</v>
      </c>
      <c r="I132" s="4">
        <v>92119.91</v>
      </c>
      <c r="J132" s="4">
        <v>0</v>
      </c>
      <c r="K132" s="4">
        <v>0</v>
      </c>
      <c r="L132" s="4">
        <v>0.98198059999999998</v>
      </c>
      <c r="N132" s="2">
        <f>D132/D$124</f>
        <v>1.1370239019532911E-2</v>
      </c>
      <c r="O132" s="4">
        <f>B132-B$124</f>
        <v>103.98605000000003</v>
      </c>
      <c r="P132" s="4" t="s">
        <v>60</v>
      </c>
      <c r="Q132" s="4">
        <v>363.00745999999998</v>
      </c>
      <c r="R132" s="5">
        <f>(B132-Q132)/Q132*10^6</f>
        <v>2.5619308210343648</v>
      </c>
      <c r="S132" s="4">
        <v>366.02620000000002</v>
      </c>
      <c r="T132" s="4">
        <f>Q132+3.01883*1</f>
        <v>366.02628999999996</v>
      </c>
      <c r="U132" s="5">
        <f t="shared" si="14"/>
        <v>-0.24588397719546895</v>
      </c>
    </row>
    <row r="133" spans="1:21" x14ac:dyDescent="0.25">
      <c r="A133" s="4">
        <v>14</v>
      </c>
      <c r="B133" s="4">
        <v>438.99396000000002</v>
      </c>
      <c r="C133" s="4">
        <v>0.98566730000000002</v>
      </c>
      <c r="D133" s="4">
        <v>3343285.2</v>
      </c>
      <c r="E133" s="4">
        <v>2934144.2</v>
      </c>
      <c r="F133" s="4">
        <v>2218442.6</v>
      </c>
      <c r="G133" s="4">
        <v>1845046.2</v>
      </c>
      <c r="H133" s="4">
        <v>1069828.8</v>
      </c>
      <c r="I133" s="4">
        <v>562788.28</v>
      </c>
      <c r="J133" s="4">
        <v>17054.66</v>
      </c>
      <c r="K133" s="4">
        <v>0</v>
      </c>
      <c r="L133" s="4">
        <v>1.0000001000000001</v>
      </c>
      <c r="N133" s="2">
        <f>D133/D$124</f>
        <v>2.6397945212053527E-2</v>
      </c>
      <c r="O133" s="4">
        <f>B133-B$124</f>
        <v>179.97162000000003</v>
      </c>
      <c r="P133" s="4" t="s">
        <v>57</v>
      </c>
      <c r="Q133" s="4">
        <v>438.99358999999998</v>
      </c>
      <c r="R133" s="5">
        <f>(B133-Q133)/Q133*10^6</f>
        <v>0.84283690801083888</v>
      </c>
      <c r="S133" s="4">
        <v>445.03109999999998</v>
      </c>
      <c r="T133" s="4">
        <f>Q133+3.01883*2</f>
        <v>445.03125</v>
      </c>
      <c r="U133" s="5">
        <f t="shared" si="14"/>
        <v>-0.33705498213707535</v>
      </c>
    </row>
    <row r="134" spans="1:21" x14ac:dyDescent="0.25">
      <c r="A134" s="4">
        <v>15</v>
      </c>
      <c r="B134" s="4">
        <v>445.01125999999999</v>
      </c>
      <c r="C134" s="4">
        <v>0.96721869999999999</v>
      </c>
      <c r="D134" s="4">
        <v>1471169.4</v>
      </c>
      <c r="E134" s="4">
        <v>1177130.3999999999</v>
      </c>
      <c r="F134" s="4">
        <v>582802.4</v>
      </c>
      <c r="G134" s="4">
        <v>477412</v>
      </c>
      <c r="H134" s="4">
        <v>283220.59999999998</v>
      </c>
      <c r="I134" s="4">
        <v>99361.15</v>
      </c>
      <c r="J134" s="4">
        <v>0</v>
      </c>
      <c r="K134" s="4">
        <v>0</v>
      </c>
      <c r="L134" s="4">
        <v>0.98198059999999998</v>
      </c>
      <c r="N134" s="2">
        <f>D134/D$124</f>
        <v>1.1616074278930692E-2</v>
      </c>
      <c r="O134" s="4">
        <f>B134-B$124</f>
        <v>185.98892000000001</v>
      </c>
      <c r="P134" s="4" t="s">
        <v>66</v>
      </c>
      <c r="Q134" s="4">
        <v>445.01053000000002</v>
      </c>
      <c r="R134" s="5">
        <f>(B134-Q134)/Q134*10^6</f>
        <v>1.6404106212406178</v>
      </c>
      <c r="S134" s="4">
        <v>451.04829999999998</v>
      </c>
      <c r="T134" s="4">
        <f>Q134+3.01883*2</f>
        <v>451.04819000000003</v>
      </c>
      <c r="U134" s="5">
        <f t="shared" si="14"/>
        <v>0.24387638037002293</v>
      </c>
    </row>
    <row r="135" spans="1:21" x14ac:dyDescent="0.25">
      <c r="A135" s="4">
        <v>16</v>
      </c>
      <c r="B135" s="4">
        <v>520.99518</v>
      </c>
      <c r="C135" s="4">
        <v>0.97316559999999996</v>
      </c>
      <c r="D135" s="4">
        <v>1456262.2</v>
      </c>
      <c r="E135" s="4">
        <v>1167958.8</v>
      </c>
      <c r="F135" s="4">
        <v>508557.2</v>
      </c>
      <c r="G135" s="4">
        <v>327999</v>
      </c>
      <c r="H135" s="4">
        <v>104327.5</v>
      </c>
      <c r="I135" s="4">
        <v>0</v>
      </c>
      <c r="J135" s="4">
        <v>0</v>
      </c>
      <c r="K135" s="4">
        <v>0</v>
      </c>
      <c r="L135" s="4">
        <v>0.94491119999999995</v>
      </c>
      <c r="N135" s="2">
        <f>D135/D$124</f>
        <v>1.1498369857882459E-2</v>
      </c>
      <c r="O135" s="4">
        <f>B135-B$124</f>
        <v>261.97284000000002</v>
      </c>
      <c r="P135" s="4" t="s">
        <v>58</v>
      </c>
      <c r="Q135" s="4">
        <v>520.99666000000002</v>
      </c>
      <c r="R135" s="5">
        <f>(B135-Q135)/Q135*10^6</f>
        <v>-2.8407091899879449</v>
      </c>
      <c r="S135" s="4">
        <v>530.05349999999999</v>
      </c>
      <c r="T135" s="4">
        <f>Q135+3.01883*3</f>
        <v>530.05315000000007</v>
      </c>
      <c r="U135" s="5">
        <f t="shared" si="14"/>
        <v>0.66031114033025318</v>
      </c>
    </row>
    <row r="136" spans="1:21" x14ac:dyDescent="0.25">
      <c r="A136" s="4">
        <v>17</v>
      </c>
      <c r="B136" s="4">
        <v>527.01331000000005</v>
      </c>
      <c r="C136" s="4">
        <v>0.95592279999999996</v>
      </c>
      <c r="D136" s="4">
        <v>1015963.2</v>
      </c>
      <c r="E136" s="4">
        <v>902050.2</v>
      </c>
      <c r="F136" s="4">
        <v>464056.4</v>
      </c>
      <c r="G136" s="4">
        <v>347354.5</v>
      </c>
      <c r="H136" s="4">
        <v>204433</v>
      </c>
      <c r="I136" s="4">
        <v>54784.04</v>
      </c>
      <c r="J136" s="4">
        <v>0</v>
      </c>
      <c r="K136" s="4">
        <v>0</v>
      </c>
      <c r="L136" s="4">
        <v>0.98198059999999998</v>
      </c>
      <c r="N136" s="2">
        <f>D136/D$124</f>
        <v>8.0218525452338246E-3</v>
      </c>
      <c r="O136" s="4">
        <f>B136-B$124</f>
        <v>267.99097000000006</v>
      </c>
      <c r="P136" s="4" t="s">
        <v>67</v>
      </c>
      <c r="Q136" s="4">
        <v>527.01360999999997</v>
      </c>
      <c r="R136" s="5">
        <f>(B136-Q136)/Q136*10^6</f>
        <v>-0.56924526090454075</v>
      </c>
      <c r="S136" s="4">
        <v>536.07079999999996</v>
      </c>
      <c r="T136" s="4">
        <f>Q136+3.01883*3</f>
        <v>536.07010000000002</v>
      </c>
      <c r="U136" s="5">
        <f t="shared" si="14"/>
        <v>1.3057993720186454</v>
      </c>
    </row>
    <row r="137" spans="1:21" x14ac:dyDescent="0.25">
      <c r="A137" s="4">
        <v>18</v>
      </c>
      <c r="B137" s="4">
        <v>542.97778000000005</v>
      </c>
      <c r="C137" s="4">
        <v>0.96274519999999997</v>
      </c>
      <c r="D137" s="4">
        <v>1586029.5</v>
      </c>
      <c r="E137" s="4">
        <v>1793024.4</v>
      </c>
      <c r="F137" s="4">
        <v>1490111.4</v>
      </c>
      <c r="G137" s="4">
        <v>1560017.9</v>
      </c>
      <c r="H137" s="4">
        <v>1518245.2</v>
      </c>
      <c r="I137" s="4">
        <v>1233403.92</v>
      </c>
      <c r="J137" s="4">
        <v>387805.17</v>
      </c>
      <c r="K137" s="4">
        <v>15242.21</v>
      </c>
      <c r="L137" s="4">
        <v>0.78571429999999998</v>
      </c>
      <c r="N137" s="2">
        <f>D137/D$124</f>
        <v>1.2522987822187782E-2</v>
      </c>
      <c r="O137" s="4">
        <f>B137-B$124</f>
        <v>283.95544000000007</v>
      </c>
      <c r="P137" s="4" t="s">
        <v>69</v>
      </c>
      <c r="Q137" s="4">
        <v>542.97860000000003</v>
      </c>
      <c r="R137" s="5">
        <f>(B137-Q137)/Q137*10^6</f>
        <v>-1.5101884309548517</v>
      </c>
      <c r="S137" s="4">
        <v>552.03520000000003</v>
      </c>
      <c r="T137" s="4">
        <f>Q137+3.01883*3</f>
        <v>552.03509000000008</v>
      </c>
      <c r="U137" s="5">
        <f t="shared" si="14"/>
        <v>0.19926269532911461</v>
      </c>
    </row>
    <row r="138" spans="1:21" x14ac:dyDescent="0.25">
      <c r="A138" s="4">
        <v>19</v>
      </c>
      <c r="B138" s="4">
        <v>618.96911999999998</v>
      </c>
      <c r="C138" s="4">
        <v>0.91437749999999995</v>
      </c>
      <c r="D138" s="4">
        <v>1449728.5</v>
      </c>
      <c r="E138" s="4">
        <v>1409765.6</v>
      </c>
      <c r="F138" s="4">
        <v>929626.6</v>
      </c>
      <c r="G138" s="4">
        <v>752640.8</v>
      </c>
      <c r="H138" s="4">
        <v>610849.30000000005</v>
      </c>
      <c r="I138" s="4">
        <v>391429.97</v>
      </c>
      <c r="J138" s="4">
        <v>116852.14</v>
      </c>
      <c r="K138" s="4">
        <v>0</v>
      </c>
      <c r="L138" s="4">
        <v>1.0000001000000001</v>
      </c>
      <c r="N138" s="2">
        <f>D138/D$124</f>
        <v>1.1446781003114104E-2</v>
      </c>
      <c r="O138" s="4">
        <f>B138-B$124</f>
        <v>359.94677999999999</v>
      </c>
      <c r="P138" s="4" t="s">
        <v>71</v>
      </c>
      <c r="Q138" s="4">
        <v>618.96473000000003</v>
      </c>
      <c r="R138" s="5">
        <f>(B138-Q138)/Q138*10^6</f>
        <v>7.0924881292411257</v>
      </c>
      <c r="S138" s="4">
        <v>631.04060000000004</v>
      </c>
      <c r="T138" s="4">
        <f>Q138+3.01883*4</f>
        <v>631.04005000000006</v>
      </c>
      <c r="U138" s="5">
        <f t="shared" si="14"/>
        <v>0.87157701001010235</v>
      </c>
    </row>
    <row r="139" spans="1:21" x14ac:dyDescent="0.25">
      <c r="A139" s="4">
        <v>20</v>
      </c>
      <c r="B139" s="4">
        <v>624.98321999999996</v>
      </c>
      <c r="C139" s="4">
        <v>0.94162650000000003</v>
      </c>
      <c r="D139" s="4">
        <v>1462679.5</v>
      </c>
      <c r="E139" s="4">
        <v>1618907.9</v>
      </c>
      <c r="F139" s="4">
        <v>844269.1</v>
      </c>
      <c r="G139" s="4">
        <v>1125938.8999999999</v>
      </c>
      <c r="H139" s="4">
        <v>995131.9</v>
      </c>
      <c r="I139" s="4">
        <v>808624.23</v>
      </c>
      <c r="J139" s="4">
        <v>138869.06</v>
      </c>
      <c r="K139" s="4">
        <v>0</v>
      </c>
      <c r="L139" s="4">
        <v>0.78571429999999998</v>
      </c>
      <c r="N139" s="2">
        <f>D139/D$124</f>
        <v>1.154903964034951E-2</v>
      </c>
      <c r="O139" s="4">
        <f>B139-B$124</f>
        <v>365.96087999999997</v>
      </c>
      <c r="P139" s="4" t="s">
        <v>70</v>
      </c>
      <c r="Q139" s="4">
        <v>624.98167999999998</v>
      </c>
      <c r="R139" s="5">
        <f>(B139-Q139)/Q139*10^6</f>
        <v>2.4640722268486752</v>
      </c>
      <c r="S139" s="4">
        <v>637.05759999999998</v>
      </c>
      <c r="T139" s="4">
        <f>Q139+3.01883*4</f>
        <v>637.05700000000002</v>
      </c>
      <c r="U139" s="5">
        <f t="shared" si="14"/>
        <v>0.94183095070468503</v>
      </c>
    </row>
    <row r="142" spans="1:21" x14ac:dyDescent="0.25">
      <c r="A142" s="4" t="s">
        <v>38</v>
      </c>
      <c r="B142" s="4" t="s">
        <v>1</v>
      </c>
      <c r="C142" s="4" t="s">
        <v>2</v>
      </c>
      <c r="D142" s="4" t="s">
        <v>3</v>
      </c>
      <c r="E142" s="4" t="s">
        <v>4</v>
      </c>
      <c r="F142" s="4" t="s">
        <v>5</v>
      </c>
      <c r="G142" s="4" t="s">
        <v>6</v>
      </c>
      <c r="H142" s="4" t="s">
        <v>7</v>
      </c>
      <c r="I142" s="4" t="s">
        <v>8</v>
      </c>
      <c r="J142" s="4" t="s">
        <v>9</v>
      </c>
      <c r="K142" s="4" t="s">
        <v>10</v>
      </c>
      <c r="L142" s="4" t="s">
        <v>127</v>
      </c>
      <c r="O142" s="1" t="s">
        <v>12</v>
      </c>
      <c r="P142" s="4" t="s">
        <v>13</v>
      </c>
      <c r="Q142" s="4" t="s">
        <v>98</v>
      </c>
      <c r="R142" s="4" t="s">
        <v>99</v>
      </c>
      <c r="S142" s="4" t="s">
        <v>100</v>
      </c>
      <c r="U142" s="4" t="s">
        <v>101</v>
      </c>
    </row>
    <row r="143" spans="1:21" x14ac:dyDescent="0.25">
      <c r="A143" s="4">
        <v>1</v>
      </c>
      <c r="B143" s="4">
        <v>78.958619999999996</v>
      </c>
      <c r="C143" s="4">
        <v>0.97887590000000002</v>
      </c>
      <c r="D143" s="4">
        <v>7390400</v>
      </c>
      <c r="E143" s="4">
        <v>7841840.0999999996</v>
      </c>
      <c r="F143" s="4">
        <v>8184562.2999999998</v>
      </c>
      <c r="G143" s="4">
        <v>9757889.0999999996</v>
      </c>
      <c r="H143" s="4">
        <v>11456361.32</v>
      </c>
      <c r="I143" s="4">
        <v>13159654.93</v>
      </c>
      <c r="J143" s="4">
        <v>20075867.399999999</v>
      </c>
      <c r="K143" s="4">
        <v>27650138.370000001</v>
      </c>
      <c r="L143" s="4">
        <v>-1.0000001000000001</v>
      </c>
      <c r="N143" s="2">
        <f>D143/D$150</f>
        <v>2.5172825339650488E-2</v>
      </c>
      <c r="O143" s="4">
        <f>B143-B$150</f>
        <v>-180.06369000000001</v>
      </c>
      <c r="P143" s="4" t="s">
        <v>83</v>
      </c>
      <c r="Q143" s="4">
        <v>78.959050000000005</v>
      </c>
      <c r="R143" s="5">
        <f>(B143-Q143)/Q143*10^6</f>
        <v>-5.445860860896758</v>
      </c>
      <c r="S143" s="4">
        <v>78.959100000000007</v>
      </c>
      <c r="T143" s="4">
        <f>Q143+3.01883*0</f>
        <v>78.959050000000005</v>
      </c>
      <c r="U143" s="5">
        <f>(S143-T143)/T143*10^6</f>
        <v>0.63323963499636615</v>
      </c>
    </row>
    <row r="144" spans="1:21" x14ac:dyDescent="0.25">
      <c r="A144" s="4">
        <v>2</v>
      </c>
      <c r="B144" s="4">
        <v>96.969200000000001</v>
      </c>
      <c r="C144" s="4">
        <v>0.98167970000000004</v>
      </c>
      <c r="D144" s="4">
        <v>10690141</v>
      </c>
      <c r="E144" s="4">
        <v>12524839.9</v>
      </c>
      <c r="F144" s="4">
        <v>15747872.1</v>
      </c>
      <c r="G144" s="4">
        <v>23211179</v>
      </c>
      <c r="H144" s="4">
        <v>32339550.050000001</v>
      </c>
      <c r="I144" s="4">
        <v>45023952.859999999</v>
      </c>
      <c r="J144" s="4">
        <v>80945633.420000002</v>
      </c>
      <c r="K144" s="4">
        <v>108598385.45999999</v>
      </c>
      <c r="L144" s="4">
        <v>-1.0000001000000001</v>
      </c>
      <c r="N144" s="2">
        <f>D144/D$150</f>
        <v>3.6412244567173173E-2</v>
      </c>
      <c r="O144" s="4">
        <f>B144-B$150</f>
        <v>-162.05311</v>
      </c>
      <c r="P144" s="4" t="s">
        <v>82</v>
      </c>
      <c r="Q144" s="4">
        <v>96.969620000000006</v>
      </c>
      <c r="R144" s="5">
        <f>(B144-Q144)/Q144*10^6</f>
        <v>-4.331253437988269</v>
      </c>
      <c r="S144" s="4">
        <v>96.9696</v>
      </c>
      <c r="T144" s="4">
        <f t="shared" ref="T144:T145" si="18">Q144+3.01883*0</f>
        <v>96.969620000000006</v>
      </c>
      <c r="U144" s="5">
        <f t="shared" ref="U144:U169" si="19">(S144-T144)/T144*10^6</f>
        <v>-0.20625016377653405</v>
      </c>
    </row>
    <row r="145" spans="1:22" x14ac:dyDescent="0.25">
      <c r="A145" s="4">
        <v>3</v>
      </c>
      <c r="B145" s="4">
        <v>160.96231</v>
      </c>
      <c r="C145" s="4">
        <v>0.98864549999999995</v>
      </c>
      <c r="D145" s="4">
        <v>3036477</v>
      </c>
      <c r="E145" s="4">
        <v>3928104.3</v>
      </c>
      <c r="F145" s="4">
        <v>5215799.5999999996</v>
      </c>
      <c r="G145" s="4">
        <v>6780966</v>
      </c>
      <c r="H145" s="4">
        <v>8907704.7100000009</v>
      </c>
      <c r="I145" s="4">
        <v>10747484.609999999</v>
      </c>
      <c r="J145" s="4">
        <v>12934446.640000001</v>
      </c>
      <c r="K145" s="4">
        <v>13920446.08</v>
      </c>
      <c r="L145" s="4">
        <v>-1.0000001000000001</v>
      </c>
      <c r="N145" s="2">
        <f>D145/D$150</f>
        <v>1.0342702041684604E-2</v>
      </c>
      <c r="O145" s="4">
        <f>B145-B$150</f>
        <v>-98.06</v>
      </c>
      <c r="P145" s="6" t="s">
        <v>107</v>
      </c>
      <c r="Q145" s="6">
        <v>160.96213</v>
      </c>
      <c r="R145" s="5">
        <f>(B145-Q145)/Q145*10^6</f>
        <v>1.1182754601985636</v>
      </c>
      <c r="S145" s="4">
        <v>160.96199999999999</v>
      </c>
      <c r="T145" s="4">
        <f t="shared" si="18"/>
        <v>160.96213</v>
      </c>
      <c r="U145" s="5">
        <f t="shared" ref="U145" si="20">(S145-T145)/T145*10^6</f>
        <v>-0.80764338799966218</v>
      </c>
      <c r="V145" s="6"/>
    </row>
    <row r="146" spans="1:22" x14ac:dyDescent="0.25">
      <c r="A146" s="4">
        <v>4</v>
      </c>
      <c r="B146" s="4">
        <v>199.00203999999999</v>
      </c>
      <c r="C146" s="4">
        <v>0.9813598</v>
      </c>
      <c r="D146" s="4">
        <v>2506913</v>
      </c>
      <c r="E146" s="4">
        <v>4062860</v>
      </c>
      <c r="F146" s="4">
        <v>6420098.7999999998</v>
      </c>
      <c r="G146" s="4">
        <v>10508278</v>
      </c>
      <c r="H146" s="4">
        <v>15412046.74</v>
      </c>
      <c r="I146" s="4">
        <v>20353080.199999999</v>
      </c>
      <c r="J146" s="4">
        <v>27126256.699999999</v>
      </c>
      <c r="K146" s="4">
        <v>22461520.920000002</v>
      </c>
      <c r="L146" s="4">
        <v>-0.92857149999999999</v>
      </c>
      <c r="N146" s="2">
        <f>D146/D$150</f>
        <v>8.5389265927012376E-3</v>
      </c>
      <c r="O146" s="4">
        <f>B146-B$150</f>
        <v>-60.020270000000011</v>
      </c>
      <c r="P146" s="4" t="s">
        <v>96</v>
      </c>
      <c r="Q146" s="4">
        <v>199.00130999999999</v>
      </c>
      <c r="R146" s="5">
        <f>(B146-Q146)/Q146*10^6</f>
        <v>3.6683175603433882</v>
      </c>
      <c r="S146" s="4">
        <v>199.00139999999999</v>
      </c>
      <c r="T146" s="4">
        <f t="shared" ref="T146:T168" si="21">Q146+3.01883*0</f>
        <v>199.00130999999999</v>
      </c>
      <c r="U146" s="5">
        <f t="shared" si="19"/>
        <v>0.45225832935544757</v>
      </c>
      <c r="V146" s="4"/>
    </row>
    <row r="147" spans="1:22" x14ac:dyDescent="0.25">
      <c r="A147" s="4">
        <v>5</v>
      </c>
      <c r="B147" s="4">
        <v>200.95433</v>
      </c>
      <c r="C147" s="4">
        <v>0.97116250000000004</v>
      </c>
      <c r="D147" s="4">
        <v>1917608</v>
      </c>
      <c r="E147" s="4">
        <v>2290050</v>
      </c>
      <c r="F147" s="4">
        <v>2433651.4</v>
      </c>
      <c r="G147" s="4">
        <v>3036938.2</v>
      </c>
      <c r="H147" s="4">
        <v>3332436.81</v>
      </c>
      <c r="I147" s="4">
        <v>3528526.69</v>
      </c>
      <c r="J147" s="4">
        <v>3855674.71</v>
      </c>
      <c r="K147" s="4">
        <v>3845268.38</v>
      </c>
      <c r="L147" s="4">
        <v>-0.92857149999999999</v>
      </c>
      <c r="N147" s="2">
        <f>D147/D$150</f>
        <v>6.5316642203286012E-3</v>
      </c>
      <c r="O147" s="4">
        <f>B147-B$150</f>
        <v>-58.067980000000006</v>
      </c>
      <c r="P147" s="4" t="s">
        <v>84</v>
      </c>
      <c r="Q147" s="4">
        <v>200.95464000000001</v>
      </c>
      <c r="R147" s="5">
        <f>(B147-Q147)/Q147*10^6</f>
        <v>-1.5426366866330288</v>
      </c>
      <c r="S147" s="4">
        <v>203.97329999999999</v>
      </c>
      <c r="T147" s="4">
        <f>Q147+3.01883*1</f>
        <v>203.97347000000002</v>
      </c>
      <c r="U147" s="5">
        <f t="shared" si="19"/>
        <v>-0.83344172173733477</v>
      </c>
      <c r="V147" s="4"/>
    </row>
    <row r="148" spans="1:22" x14ac:dyDescent="0.25">
      <c r="A148" s="4">
        <v>6</v>
      </c>
      <c r="B148" s="4">
        <v>236.94882000000001</v>
      </c>
      <c r="C148" s="4">
        <v>0.97349439999999998</v>
      </c>
      <c r="D148" s="4">
        <v>6709899</v>
      </c>
      <c r="E148" s="4">
        <v>6664036.7000000002</v>
      </c>
      <c r="F148" s="4">
        <v>6341419</v>
      </c>
      <c r="G148" s="4">
        <v>7392959.5999999996</v>
      </c>
      <c r="H148" s="4">
        <v>7932336.46</v>
      </c>
      <c r="I148" s="4">
        <v>8556065.8399999999</v>
      </c>
      <c r="J148" s="4">
        <v>9636956.0500000007</v>
      </c>
      <c r="K148" s="4">
        <v>10062855.699999999</v>
      </c>
      <c r="L148" s="4">
        <v>-0.78571429999999998</v>
      </c>
      <c r="N148" s="2">
        <f>D148/D$150</f>
        <v>2.2854935534435954E-2</v>
      </c>
      <c r="O148" s="4">
        <f>B148-B$150</f>
        <v>-22.073489999999993</v>
      </c>
      <c r="P148" s="6" t="s">
        <v>109</v>
      </c>
      <c r="Q148" s="6">
        <v>236.94825</v>
      </c>
      <c r="R148" s="5">
        <f>(B148-Q148)/Q148*10^6</f>
        <v>2.40558856210331</v>
      </c>
      <c r="S148" s="6">
        <v>239.96700000000001</v>
      </c>
      <c r="T148" s="4">
        <f t="shared" ref="T148:T149" si="22">Q148+3.01883*1</f>
        <v>239.96708000000001</v>
      </c>
      <c r="U148" s="5">
        <f t="shared" si="19"/>
        <v>-0.33337906181535976</v>
      </c>
      <c r="V148" s="6"/>
    </row>
    <row r="149" spans="1:22" x14ac:dyDescent="0.25">
      <c r="A149" s="4">
        <v>7</v>
      </c>
      <c r="B149" s="4">
        <v>242.96510000000001</v>
      </c>
      <c r="C149" s="4">
        <v>0.95138679999999998</v>
      </c>
      <c r="D149" s="4">
        <v>1197656</v>
      </c>
      <c r="E149" s="4">
        <v>1575917.6</v>
      </c>
      <c r="F149" s="4">
        <v>1409129</v>
      </c>
      <c r="G149" s="4">
        <v>1828478.2</v>
      </c>
      <c r="H149" s="4">
        <v>2054597.07</v>
      </c>
      <c r="I149" s="4">
        <v>2405810.7200000002</v>
      </c>
      <c r="J149" s="4">
        <v>3023899.14</v>
      </c>
      <c r="K149" s="4">
        <v>3286292.49</v>
      </c>
      <c r="L149" s="4">
        <v>-0.92857149999999999</v>
      </c>
      <c r="N149" s="2">
        <f>D149/D$150</f>
        <v>4.0793983147034592E-3</v>
      </c>
      <c r="O149" s="4">
        <f>B149-B$150</f>
        <v>-16.057209999999998</v>
      </c>
      <c r="P149" s="6" t="s">
        <v>108</v>
      </c>
      <c r="Q149" s="6">
        <v>242.96520000000001</v>
      </c>
      <c r="R149" s="5">
        <f>(B149-Q149)/Q149*10^6</f>
        <v>-0.41158157630524722</v>
      </c>
      <c r="S149" s="6">
        <v>245.98390000000001</v>
      </c>
      <c r="T149" s="4">
        <f t="shared" si="22"/>
        <v>245.98403000000002</v>
      </c>
      <c r="U149" s="5">
        <f t="shared" si="19"/>
        <v>-0.52848959346199043</v>
      </c>
      <c r="V149" s="6"/>
    </row>
    <row r="150" spans="1:22" x14ac:dyDescent="0.25">
      <c r="A150" s="4">
        <v>8</v>
      </c>
      <c r="B150" s="4">
        <v>259.02231</v>
      </c>
      <c r="C150" s="4">
        <v>1</v>
      </c>
      <c r="D150" s="4">
        <v>293586433</v>
      </c>
      <c r="E150" s="4">
        <v>285411512.19999999</v>
      </c>
      <c r="F150" s="4">
        <v>276120201.19999999</v>
      </c>
      <c r="G150" s="4">
        <v>260847252.80000001</v>
      </c>
      <c r="H150" s="4">
        <v>236200489.34</v>
      </c>
      <c r="I150" s="4">
        <v>202401560.38999999</v>
      </c>
      <c r="J150" s="4">
        <v>114271727.63</v>
      </c>
      <c r="K150" s="4">
        <v>53031664.310000002</v>
      </c>
      <c r="L150" s="4">
        <v>1.0000001000000001</v>
      </c>
      <c r="N150" s="2">
        <f>D150/D$150</f>
        <v>1</v>
      </c>
      <c r="O150" s="4">
        <f>B150-B$150</f>
        <v>0</v>
      </c>
      <c r="P150" s="4" t="s">
        <v>17</v>
      </c>
      <c r="Q150" s="4">
        <v>259.02244000000002</v>
      </c>
      <c r="R150" s="5">
        <f>(B150-Q150)/Q150*10^6</f>
        <v>-0.50188701802377456</v>
      </c>
      <c r="S150" s="6">
        <v>259.0224</v>
      </c>
      <c r="T150" s="4">
        <f t="shared" si="21"/>
        <v>259.02244000000002</v>
      </c>
      <c r="U150" s="5">
        <f t="shared" si="19"/>
        <v>-0.15442677481030809</v>
      </c>
    </row>
    <row r="151" spans="1:22" x14ac:dyDescent="0.25">
      <c r="A151" s="4">
        <v>9</v>
      </c>
      <c r="B151" s="4">
        <v>260.02575999999999</v>
      </c>
      <c r="C151" s="4">
        <v>0.9980871</v>
      </c>
      <c r="D151" s="4">
        <v>20128495</v>
      </c>
      <c r="E151" s="4">
        <v>19540753.5</v>
      </c>
      <c r="F151" s="4">
        <v>18740211.199999999</v>
      </c>
      <c r="G151" s="4">
        <v>17320233.899999999</v>
      </c>
      <c r="H151" s="4">
        <v>15870965.619999999</v>
      </c>
      <c r="I151" s="4">
        <v>13536200.689999999</v>
      </c>
      <c r="J151" s="4">
        <v>7661059.7699999996</v>
      </c>
      <c r="K151" s="4">
        <v>3330409.06</v>
      </c>
      <c r="L151" s="4">
        <v>1.0000001000000001</v>
      </c>
      <c r="N151" s="2">
        <f>D151/D$150</f>
        <v>6.8560712408669108E-2</v>
      </c>
      <c r="O151" s="4">
        <f>B151-B$150</f>
        <v>1.0034499999999866</v>
      </c>
      <c r="P151" s="4" t="s">
        <v>18</v>
      </c>
      <c r="Q151" s="4">
        <v>260.0258</v>
      </c>
      <c r="R151" s="5">
        <f>(B151-Q151)/Q151*10^6</f>
        <v>-0.15383088913752613</v>
      </c>
      <c r="S151" s="6">
        <v>260.02569999999997</v>
      </c>
      <c r="T151" s="4">
        <f t="shared" si="21"/>
        <v>260.0258</v>
      </c>
      <c r="U151" s="5">
        <f t="shared" si="19"/>
        <v>-0.38457722284381535</v>
      </c>
    </row>
    <row r="152" spans="1:22" x14ac:dyDescent="0.25">
      <c r="A152" s="4">
        <v>10</v>
      </c>
      <c r="B152" s="4">
        <v>261.02620999999999</v>
      </c>
      <c r="C152" s="4">
        <v>0.99412100000000003</v>
      </c>
      <c r="D152" s="4">
        <v>5474009</v>
      </c>
      <c r="E152" s="4">
        <v>5369705.9000000004</v>
      </c>
      <c r="F152" s="4">
        <v>4760926.4000000004</v>
      </c>
      <c r="G152" s="4">
        <v>4547936.3</v>
      </c>
      <c r="H152" s="4">
        <v>4336191.9400000004</v>
      </c>
      <c r="I152" s="4">
        <v>3650849.32</v>
      </c>
      <c r="J152" s="4">
        <v>1949428.58</v>
      </c>
      <c r="K152" s="4">
        <v>732847.36</v>
      </c>
      <c r="L152" s="4">
        <v>1.0000001000000001</v>
      </c>
      <c r="N152" s="2">
        <f>D152/D$150</f>
        <v>1.8645306406239827E-2</v>
      </c>
      <c r="O152" s="4">
        <f>B152-B$150</f>
        <v>2.0038999999999874</v>
      </c>
      <c r="P152" s="4" t="s">
        <v>19</v>
      </c>
      <c r="Q152" s="4">
        <v>261.02668999999997</v>
      </c>
      <c r="R152" s="5">
        <f>(B152-Q152)/Q152*10^6</f>
        <v>-1.8388924135759004</v>
      </c>
      <c r="S152" s="6">
        <v>261.0265</v>
      </c>
      <c r="T152" s="4">
        <f t="shared" si="21"/>
        <v>261.02668999999997</v>
      </c>
      <c r="U152" s="5">
        <f t="shared" si="19"/>
        <v>-0.72789491363907455</v>
      </c>
    </row>
    <row r="153" spans="1:22" x14ac:dyDescent="0.25">
      <c r="A153" s="4">
        <v>11</v>
      </c>
      <c r="B153" s="4">
        <v>281.00423999999998</v>
      </c>
      <c r="C153" s="4">
        <v>0.99163840000000003</v>
      </c>
      <c r="D153" s="4">
        <v>6971302</v>
      </c>
      <c r="E153" s="4">
        <v>8298566.5</v>
      </c>
      <c r="F153" s="4">
        <v>8181575.7999999998</v>
      </c>
      <c r="G153" s="4">
        <v>7805865.2999999998</v>
      </c>
      <c r="H153" s="4">
        <v>6528258.3499999996</v>
      </c>
      <c r="I153" s="4">
        <v>4603749.45</v>
      </c>
      <c r="J153" s="4">
        <v>1225996.6399999999</v>
      </c>
      <c r="K153" s="4">
        <v>85862.16</v>
      </c>
      <c r="L153" s="4">
        <v>0.78571429999999998</v>
      </c>
      <c r="N153" s="2">
        <f>D153/D$150</f>
        <v>2.3745313871503047E-2</v>
      </c>
      <c r="O153" s="4">
        <f>B153-B$150</f>
        <v>21.981929999999977</v>
      </c>
      <c r="P153" s="4" t="s">
        <v>65</v>
      </c>
      <c r="Q153" s="4">
        <v>281.00439</v>
      </c>
      <c r="R153" s="5">
        <f>(B153-Q153)/Q153*10^6</f>
        <v>-0.53379948982003567</v>
      </c>
      <c r="S153" s="6">
        <v>281.00439999999998</v>
      </c>
      <c r="T153" s="4">
        <f t="shared" si="21"/>
        <v>281.00439</v>
      </c>
      <c r="U153" s="5">
        <f t="shared" si="19"/>
        <v>3.5586632560268644E-2</v>
      </c>
    </row>
    <row r="154" spans="1:22" x14ac:dyDescent="0.25">
      <c r="A154" s="4">
        <v>12</v>
      </c>
      <c r="B154" s="4">
        <v>296.97003000000001</v>
      </c>
      <c r="C154" s="4">
        <v>0.95693890000000004</v>
      </c>
      <c r="D154" s="4">
        <v>1086733</v>
      </c>
      <c r="E154" s="4">
        <v>1171878.3</v>
      </c>
      <c r="F154" s="4">
        <v>754253.4</v>
      </c>
      <c r="G154" s="4">
        <v>762938.5</v>
      </c>
      <c r="H154" s="4">
        <v>629208.76</v>
      </c>
      <c r="I154" s="4">
        <v>464488.34</v>
      </c>
      <c r="J154" s="4">
        <v>123154.33</v>
      </c>
      <c r="K154" s="4">
        <v>0</v>
      </c>
      <c r="L154" s="4">
        <v>0.85714290000000004</v>
      </c>
      <c r="N154" s="2">
        <f>D154/D$150</f>
        <v>3.7015777224283387E-3</v>
      </c>
      <c r="O154" s="4">
        <f>B154-B$150</f>
        <v>37.947720000000004</v>
      </c>
      <c r="P154" s="4" t="s">
        <v>112</v>
      </c>
      <c r="Q154" s="4">
        <v>296.96938</v>
      </c>
      <c r="R154" s="5">
        <f>(B154-Q154)/Q154*10^6</f>
        <v>2.1887778464142222</v>
      </c>
      <c r="S154" s="6">
        <v>299.98790000000002</v>
      </c>
      <c r="T154" s="4">
        <f>Q154+3.01883*1</f>
        <v>299.98820999999998</v>
      </c>
      <c r="U154" s="5">
        <f t="shared" si="19"/>
        <v>-1.0333739447836625</v>
      </c>
    </row>
    <row r="155" spans="1:22" x14ac:dyDescent="0.25">
      <c r="A155" s="4">
        <v>13</v>
      </c>
      <c r="B155" s="4">
        <v>336.99993999999998</v>
      </c>
      <c r="C155" s="4">
        <v>0.97867999999999999</v>
      </c>
      <c r="D155" s="4">
        <v>3371754</v>
      </c>
      <c r="E155" s="4">
        <v>3206061.4</v>
      </c>
      <c r="F155" s="4">
        <v>2955429.3</v>
      </c>
      <c r="G155" s="4">
        <v>2671062.6</v>
      </c>
      <c r="H155" s="4">
        <v>2796797.93</v>
      </c>
      <c r="I155" s="4">
        <v>2217328.42</v>
      </c>
      <c r="J155" s="4">
        <v>1229044.98</v>
      </c>
      <c r="K155" s="4">
        <v>329988.65999999997</v>
      </c>
      <c r="L155" s="4">
        <v>0.92857149999999999</v>
      </c>
      <c r="N155" s="2">
        <f>D155/D$150</f>
        <v>1.1484706447589831E-2</v>
      </c>
      <c r="O155" s="4">
        <f>B155-B$150</f>
        <v>77.977629999999976</v>
      </c>
      <c r="P155" s="4" t="s">
        <v>68</v>
      </c>
      <c r="Q155" s="4">
        <v>336.99975999999998</v>
      </c>
      <c r="R155" s="5">
        <f>(B155-Q155)/Q155*10^6</f>
        <v>0.53412500946674568</v>
      </c>
      <c r="S155" s="6">
        <v>336.99979999999999</v>
      </c>
      <c r="T155" s="4">
        <f t="shared" si="21"/>
        <v>336.99975999999998</v>
      </c>
      <c r="U155" s="5">
        <f t="shared" si="19"/>
        <v>0.11869444658564904</v>
      </c>
    </row>
    <row r="156" spans="1:22" x14ac:dyDescent="0.25">
      <c r="A156" s="4">
        <v>14</v>
      </c>
      <c r="B156" s="4">
        <v>341.02551</v>
      </c>
      <c r="C156" s="4">
        <v>0.99682170000000003</v>
      </c>
      <c r="D156" s="4">
        <v>22328792</v>
      </c>
      <c r="E156" s="4">
        <v>18086605.600000001</v>
      </c>
      <c r="F156" s="4">
        <v>13425177</v>
      </c>
      <c r="G156" s="4">
        <v>9298682.5</v>
      </c>
      <c r="H156" s="4">
        <v>6024017.2000000002</v>
      </c>
      <c r="I156" s="4">
        <v>3197057.08</v>
      </c>
      <c r="J156" s="4">
        <v>217927.3</v>
      </c>
      <c r="K156" s="4">
        <v>17279.39</v>
      </c>
      <c r="L156" s="4">
        <v>1.0000001000000001</v>
      </c>
      <c r="N156" s="2">
        <f>D156/D$150</f>
        <v>7.6055258316381394E-2</v>
      </c>
      <c r="O156" s="4">
        <f>B156-B$150</f>
        <v>82.003199999999993</v>
      </c>
      <c r="P156" s="4" t="s">
        <v>20</v>
      </c>
      <c r="Q156" s="4">
        <v>341.02551999999997</v>
      </c>
      <c r="R156" s="5">
        <f>(B156-Q156)/Q156*10^6</f>
        <v>-2.9323318603113421E-2</v>
      </c>
      <c r="S156" s="6">
        <v>344.04430000000002</v>
      </c>
      <c r="T156" s="4">
        <f>Q156+3.01883*1</f>
        <v>344.04434999999995</v>
      </c>
      <c r="U156" s="5">
        <f t="shared" si="19"/>
        <v>-0.14533010040887334</v>
      </c>
    </row>
    <row r="157" spans="1:22" x14ac:dyDescent="0.25">
      <c r="A157" s="4">
        <v>15</v>
      </c>
      <c r="B157" s="4">
        <v>342.02841000000001</v>
      </c>
      <c r="C157" s="4">
        <v>0.96757789999999999</v>
      </c>
      <c r="D157" s="4">
        <v>1707924</v>
      </c>
      <c r="E157" s="4">
        <v>1381111.5</v>
      </c>
      <c r="F157" s="4">
        <v>720738.6</v>
      </c>
      <c r="G157" s="4">
        <v>273646.7</v>
      </c>
      <c r="H157" s="4">
        <v>170729.27</v>
      </c>
      <c r="I157" s="4">
        <v>16536.73</v>
      </c>
      <c r="J157" s="4">
        <v>0</v>
      </c>
      <c r="K157" s="4">
        <v>0</v>
      </c>
      <c r="L157" s="4">
        <v>0.98198059999999998</v>
      </c>
      <c r="N157" s="2">
        <f>D157/D$150</f>
        <v>5.817448655742209E-3</v>
      </c>
      <c r="O157" s="4">
        <f>B157-B$150</f>
        <v>83.006100000000004</v>
      </c>
      <c r="P157" s="4" t="s">
        <v>21</v>
      </c>
      <c r="Q157" s="4">
        <v>342.02886999999998</v>
      </c>
      <c r="R157" s="5">
        <f>(B157-Q157)/Q157*10^6</f>
        <v>-1.3449157083595897</v>
      </c>
      <c r="S157" s="6">
        <v>345.0478</v>
      </c>
      <c r="T157" s="4">
        <f>Q157+3.01883*1</f>
        <v>345.04769999999996</v>
      </c>
      <c r="U157" s="5">
        <f t="shared" si="19"/>
        <v>0.28981500248151598</v>
      </c>
    </row>
    <row r="158" spans="1:22" x14ac:dyDescent="0.25">
      <c r="A158" s="4">
        <v>16</v>
      </c>
      <c r="B158" s="4">
        <v>356.99094000000002</v>
      </c>
      <c r="C158" s="4">
        <v>0.99434820000000002</v>
      </c>
      <c r="D158" s="4">
        <v>8350477</v>
      </c>
      <c r="E158" s="4">
        <v>7146842.2999999998</v>
      </c>
      <c r="F158" s="4">
        <v>6203824.2000000002</v>
      </c>
      <c r="G158" s="4">
        <v>4568628.5999999996</v>
      </c>
      <c r="H158" s="4">
        <v>3707811.9</v>
      </c>
      <c r="I158" s="4">
        <v>2547817.4500000002</v>
      </c>
      <c r="J158" s="4">
        <v>643888.37</v>
      </c>
      <c r="K158" s="4">
        <v>0</v>
      </c>
      <c r="L158" s="4">
        <v>1.0000001000000001</v>
      </c>
      <c r="N158" s="2">
        <f>D158/D$150</f>
        <v>2.8442993481241689E-2</v>
      </c>
      <c r="O158" s="4">
        <f>B158-B$150</f>
        <v>97.968630000000019</v>
      </c>
      <c r="P158" s="4" t="s">
        <v>56</v>
      </c>
      <c r="Q158" s="4">
        <v>356.99050999999997</v>
      </c>
      <c r="R158" s="5">
        <f>(B158-Q158)/Q158*10^6</f>
        <v>1.2045138120092402</v>
      </c>
      <c r="S158" s="6">
        <v>360.00909999999999</v>
      </c>
      <c r="T158" s="4">
        <f>Q158+3.01883*1</f>
        <v>360.00933999999995</v>
      </c>
      <c r="U158" s="5">
        <f t="shared" si="19"/>
        <v>-0.66664937071491659</v>
      </c>
    </row>
    <row r="159" spans="1:22" x14ac:dyDescent="0.25">
      <c r="A159" s="4">
        <v>17</v>
      </c>
      <c r="B159" s="4">
        <v>363.00781000000001</v>
      </c>
      <c r="C159" s="4">
        <v>0.9856277</v>
      </c>
      <c r="D159" s="4">
        <v>2404529</v>
      </c>
      <c r="E159" s="4">
        <v>2432826.1</v>
      </c>
      <c r="F159" s="4">
        <v>1720950.6</v>
      </c>
      <c r="G159" s="4">
        <v>1653683.6</v>
      </c>
      <c r="H159" s="4">
        <v>853055.1</v>
      </c>
      <c r="I159" s="4">
        <v>296008.84999999998</v>
      </c>
      <c r="J159" s="4">
        <v>0</v>
      </c>
      <c r="K159" s="4">
        <v>0</v>
      </c>
      <c r="L159" s="4">
        <v>0.90924130000000003</v>
      </c>
      <c r="N159" s="2">
        <f>D159/D$150</f>
        <v>8.1901911318906211E-3</v>
      </c>
      <c r="O159" s="4">
        <f>B159-B$150</f>
        <v>103.9855</v>
      </c>
      <c r="P159" s="4" t="s">
        <v>60</v>
      </c>
      <c r="Q159" s="4">
        <v>363.00745999999998</v>
      </c>
      <c r="R159" s="5">
        <f>(B159-Q159)/Q159*10^6</f>
        <v>0.96416751332281059</v>
      </c>
      <c r="S159" s="6">
        <v>366.02609999999999</v>
      </c>
      <c r="T159" s="4">
        <f>Q159+3.01883*1</f>
        <v>366.02628999999996</v>
      </c>
      <c r="U159" s="5">
        <f t="shared" si="19"/>
        <v>-0.51908839656037686</v>
      </c>
    </row>
    <row r="160" spans="1:22" x14ac:dyDescent="0.25">
      <c r="A160" s="4">
        <v>18</v>
      </c>
      <c r="B160" s="4">
        <v>423.02868999999998</v>
      </c>
      <c r="C160" s="4">
        <v>0.97249660000000004</v>
      </c>
      <c r="D160" s="4">
        <v>2546100</v>
      </c>
      <c r="E160" s="4">
        <v>1515799.2</v>
      </c>
      <c r="F160" s="4">
        <v>494028.2</v>
      </c>
      <c r="G160" s="4">
        <v>195033</v>
      </c>
      <c r="H160" s="4">
        <v>0</v>
      </c>
      <c r="I160" s="4">
        <v>0</v>
      </c>
      <c r="J160" s="4">
        <v>0</v>
      </c>
      <c r="K160" s="4">
        <v>0</v>
      </c>
      <c r="L160" s="4">
        <v>0.8864052</v>
      </c>
      <c r="N160" s="2">
        <f>D160/D$150</f>
        <v>8.672403468998174E-3</v>
      </c>
      <c r="O160" s="4">
        <f>B160-B$150</f>
        <v>164.00637999999998</v>
      </c>
      <c r="P160" s="4" t="s">
        <v>28</v>
      </c>
      <c r="Q160" s="4">
        <v>423.02859000000001</v>
      </c>
      <c r="R160" s="5">
        <f>(B160-Q160)/Q160*10^6</f>
        <v>0.23639064200104762</v>
      </c>
      <c r="S160" s="6">
        <v>429.06610000000001</v>
      </c>
      <c r="T160" s="4">
        <f>Q160+3.01883*2</f>
        <v>429.06625000000003</v>
      </c>
      <c r="U160" s="5">
        <f t="shared" si="19"/>
        <v>-0.34959636191191995</v>
      </c>
    </row>
    <row r="161" spans="1:21" x14ac:dyDescent="0.25">
      <c r="A161" s="4">
        <v>19</v>
      </c>
      <c r="B161" s="4">
        <v>438.99428999999998</v>
      </c>
      <c r="C161" s="4">
        <v>0.98684890000000003</v>
      </c>
      <c r="D161" s="4">
        <v>4940156</v>
      </c>
      <c r="E161" s="4">
        <v>4667097.0999999996</v>
      </c>
      <c r="F161" s="4">
        <v>3982484</v>
      </c>
      <c r="G161" s="4">
        <v>2860656.7</v>
      </c>
      <c r="H161" s="4">
        <v>2065780.62</v>
      </c>
      <c r="I161" s="4">
        <v>1293766.05</v>
      </c>
      <c r="J161" s="4">
        <v>175770.22</v>
      </c>
      <c r="K161" s="4">
        <v>0</v>
      </c>
      <c r="L161" s="4">
        <v>1.0000001000000001</v>
      </c>
      <c r="N161" s="2">
        <f>D161/D$150</f>
        <v>1.6826921971561267E-2</v>
      </c>
      <c r="O161" s="4">
        <f>B161-B$150</f>
        <v>179.97197999999997</v>
      </c>
      <c r="P161" s="4" t="s">
        <v>57</v>
      </c>
      <c r="Q161" s="4">
        <v>438.99358999999998</v>
      </c>
      <c r="R161" s="5">
        <f>(B161-Q161)/Q161*10^6</f>
        <v>1.5945563123024551</v>
      </c>
      <c r="S161" s="6">
        <v>445.03089999999997</v>
      </c>
      <c r="T161" s="4">
        <f>Q161+3.01883*2</f>
        <v>445.03125</v>
      </c>
      <c r="U161" s="5">
        <f t="shared" si="19"/>
        <v>-0.7864616249439329</v>
      </c>
    </row>
    <row r="162" spans="1:21" x14ac:dyDescent="0.25">
      <c r="A162" s="4">
        <v>20</v>
      </c>
      <c r="B162" s="4">
        <v>445.01443</v>
      </c>
      <c r="C162" s="4">
        <v>0.93723500000000004</v>
      </c>
      <c r="D162" s="4">
        <v>2660369</v>
      </c>
      <c r="E162" s="4">
        <v>2427245.2000000002</v>
      </c>
      <c r="F162" s="4">
        <v>1746861</v>
      </c>
      <c r="G162" s="4">
        <v>1494711.7</v>
      </c>
      <c r="H162" s="4">
        <v>839651.85</v>
      </c>
      <c r="I162" s="4">
        <v>593822.49</v>
      </c>
      <c r="J162" s="4">
        <v>75769.91</v>
      </c>
      <c r="K162" s="4">
        <v>0</v>
      </c>
      <c r="L162" s="4">
        <v>1.0000001000000001</v>
      </c>
      <c r="N162" s="2">
        <f>D162/D$150</f>
        <v>9.0616210456836745E-3</v>
      </c>
      <c r="O162" s="4">
        <f>B162-B$150</f>
        <v>185.99212</v>
      </c>
      <c r="P162" s="4" t="s">
        <v>66</v>
      </c>
      <c r="Q162" s="4">
        <v>445.01053000000002</v>
      </c>
      <c r="R162" s="5">
        <f>(B162-Q162)/Q162*10^6</f>
        <v>8.7638375657927856</v>
      </c>
      <c r="S162" s="6">
        <v>451.04809999999998</v>
      </c>
      <c r="T162" s="4">
        <f>Q162+3.01883*2</f>
        <v>451.04819000000003</v>
      </c>
      <c r="U162" s="5">
        <f t="shared" si="19"/>
        <v>-0.19953522052042583</v>
      </c>
    </row>
    <row r="163" spans="1:21" x14ac:dyDescent="0.25">
      <c r="A163" s="4">
        <v>21</v>
      </c>
      <c r="B163" s="4">
        <v>460.97949</v>
      </c>
      <c r="C163" s="4">
        <v>0.92074710000000004</v>
      </c>
      <c r="D163" s="4">
        <v>1696633</v>
      </c>
      <c r="E163" s="4">
        <v>2061311.7</v>
      </c>
      <c r="F163" s="4">
        <v>1277737.2</v>
      </c>
      <c r="G163" s="4">
        <v>1481651.4</v>
      </c>
      <c r="H163" s="4">
        <v>1221783.3799999999</v>
      </c>
      <c r="I163" s="4">
        <v>932174.51</v>
      </c>
      <c r="J163" s="4">
        <v>241280.23</v>
      </c>
      <c r="K163" s="4">
        <v>77010.5</v>
      </c>
      <c r="L163" s="4">
        <v>0.85714290000000004</v>
      </c>
      <c r="N163" s="2">
        <f>D163/D$150</f>
        <v>5.7789897941230824E-3</v>
      </c>
      <c r="O163" s="4">
        <f>B163-B$150</f>
        <v>201.95717999999999</v>
      </c>
      <c r="P163" s="4" t="s">
        <v>72</v>
      </c>
      <c r="Q163" s="4">
        <v>460.97552999999999</v>
      </c>
      <c r="R163" s="5">
        <f>(B163-Q163)/Q163*10^6</f>
        <v>8.5904776767790754</v>
      </c>
      <c r="S163" s="6">
        <v>467.0136</v>
      </c>
      <c r="T163" s="4">
        <f>Q163+3.01883*2</f>
        <v>467.01319000000001</v>
      </c>
      <c r="U163" s="5">
        <f t="shared" si="19"/>
        <v>0.87791952939922535</v>
      </c>
    </row>
    <row r="164" spans="1:21" x14ac:dyDescent="0.25">
      <c r="A164" s="4">
        <v>22</v>
      </c>
      <c r="B164" s="4">
        <v>514.98101999999994</v>
      </c>
      <c r="C164" s="4">
        <v>0.92050900000000002</v>
      </c>
      <c r="D164" s="4">
        <v>872218</v>
      </c>
      <c r="E164" s="4">
        <v>573824.9</v>
      </c>
      <c r="F164" s="4">
        <v>384592.8</v>
      </c>
      <c r="G164" s="4">
        <v>178263</v>
      </c>
      <c r="H164" s="4">
        <v>96688.68</v>
      </c>
      <c r="I164" s="4">
        <v>73718.240000000005</v>
      </c>
      <c r="J164" s="4">
        <v>0</v>
      </c>
      <c r="K164" s="4">
        <v>0</v>
      </c>
      <c r="L164" s="4">
        <v>0.98198059999999998</v>
      </c>
      <c r="N164" s="2">
        <f>D164/D$150</f>
        <v>2.9709070377921722E-3</v>
      </c>
      <c r="O164" s="4">
        <f>B164-B$150</f>
        <v>255.95870999999994</v>
      </c>
      <c r="P164" s="4" t="s">
        <v>59</v>
      </c>
      <c r="Q164" s="4">
        <v>514.97970999999995</v>
      </c>
      <c r="R164" s="5">
        <f>(B164-Q164)/Q164*10^6</f>
        <v>2.5437895407364426</v>
      </c>
      <c r="S164" s="6">
        <v>524.03660000000002</v>
      </c>
      <c r="T164" s="4">
        <f>Q164+3.01883*3</f>
        <v>524.03620000000001</v>
      </c>
      <c r="U164" s="5">
        <f t="shared" si="19"/>
        <v>0.76330604643968991</v>
      </c>
    </row>
    <row r="165" spans="1:21" x14ac:dyDescent="0.25">
      <c r="A165" s="4">
        <v>23</v>
      </c>
      <c r="B165" s="4">
        <v>519.05291999999997</v>
      </c>
      <c r="C165" s="4">
        <v>0.95663940000000003</v>
      </c>
      <c r="D165" s="4">
        <v>3549689</v>
      </c>
      <c r="E165" s="4">
        <v>3831096.9</v>
      </c>
      <c r="F165" s="4">
        <v>3593411</v>
      </c>
      <c r="G165" s="4">
        <v>3831846.7</v>
      </c>
      <c r="H165" s="4">
        <v>3557118.36</v>
      </c>
      <c r="I165" s="4">
        <v>3250236.24</v>
      </c>
      <c r="J165" s="4">
        <v>2023794.02</v>
      </c>
      <c r="K165" s="4">
        <v>924958.85</v>
      </c>
      <c r="L165" s="4">
        <v>0.57142859999999995</v>
      </c>
      <c r="N165" s="2">
        <f>D165/D$150</f>
        <v>1.2090780094051554E-2</v>
      </c>
      <c r="O165" s="4">
        <f>B165-B$150</f>
        <v>260.03060999999997</v>
      </c>
      <c r="P165" s="4" t="s">
        <v>73</v>
      </c>
      <c r="Q165" s="4">
        <v>519.05215999999996</v>
      </c>
      <c r="R165" s="5">
        <f>(B165-Q165)/Q165*10^6</f>
        <v>1.4642073737133872</v>
      </c>
      <c r="S165" s="6">
        <v>519.0521</v>
      </c>
      <c r="T165" s="4">
        <f t="shared" si="21"/>
        <v>519.05215999999996</v>
      </c>
      <c r="U165" s="5">
        <f t="shared" si="19"/>
        <v>-0.11559531890244211</v>
      </c>
    </row>
    <row r="166" spans="1:21" x14ac:dyDescent="0.25">
      <c r="A166" s="4">
        <v>24</v>
      </c>
      <c r="B166" s="4">
        <v>520.99585000000002</v>
      </c>
      <c r="C166" s="4">
        <v>0.95938900000000005</v>
      </c>
      <c r="D166" s="4">
        <v>2198395</v>
      </c>
      <c r="E166" s="4">
        <v>1779765.5</v>
      </c>
      <c r="F166" s="4">
        <v>1119117.8</v>
      </c>
      <c r="G166" s="4">
        <v>736067.7</v>
      </c>
      <c r="H166" s="4">
        <v>323973.64</v>
      </c>
      <c r="I166" s="4">
        <v>160117.79999999999</v>
      </c>
      <c r="J166" s="4">
        <v>0</v>
      </c>
      <c r="K166" s="4">
        <v>0</v>
      </c>
      <c r="L166" s="4">
        <v>0.98198059999999998</v>
      </c>
      <c r="N166" s="2">
        <f>D166/D$150</f>
        <v>7.4880674067115353E-3</v>
      </c>
      <c r="O166" s="4">
        <f>B166-B$150</f>
        <v>261.97354000000001</v>
      </c>
      <c r="P166" s="4" t="s">
        <v>58</v>
      </c>
      <c r="Q166" s="4">
        <v>520.99666000000002</v>
      </c>
      <c r="R166" s="5">
        <f>(B166-Q166)/Q166*10^6</f>
        <v>-1.5547124620747275</v>
      </c>
      <c r="S166" s="6">
        <v>530.05290000000002</v>
      </c>
      <c r="T166" s="4">
        <f>Q166+3.01883*3</f>
        <v>530.05315000000007</v>
      </c>
      <c r="U166" s="5">
        <f t="shared" si="19"/>
        <v>-0.47165081473609138</v>
      </c>
    </row>
    <row r="167" spans="1:21" x14ac:dyDescent="0.25">
      <c r="A167" s="4">
        <v>25</v>
      </c>
      <c r="B167" s="4">
        <v>527.01251000000002</v>
      </c>
      <c r="C167" s="4">
        <v>0.96458940000000004</v>
      </c>
      <c r="D167" s="4">
        <v>1773682</v>
      </c>
      <c r="E167" s="4">
        <v>1659138.9</v>
      </c>
      <c r="F167" s="4">
        <v>1267570.7</v>
      </c>
      <c r="G167" s="4">
        <v>1006974</v>
      </c>
      <c r="H167" s="4">
        <v>720028.5</v>
      </c>
      <c r="I167" s="4">
        <v>277255.19</v>
      </c>
      <c r="J167" s="4">
        <v>0</v>
      </c>
      <c r="K167" s="4">
        <v>0</v>
      </c>
      <c r="L167" s="4">
        <v>0.98198059999999998</v>
      </c>
      <c r="N167" s="2">
        <f>D167/D$150</f>
        <v>6.0414303953888766E-3</v>
      </c>
      <c r="O167" s="4">
        <f>B167-B$150</f>
        <v>267.99020000000002</v>
      </c>
      <c r="P167" s="4" t="s">
        <v>67</v>
      </c>
      <c r="Q167" s="4">
        <v>527.01360999999997</v>
      </c>
      <c r="R167" s="5">
        <f>(B167-Q167)/Q167*10^6</f>
        <v>-2.0872326237480872</v>
      </c>
      <c r="S167" s="6">
        <v>536.07029999999997</v>
      </c>
      <c r="T167" s="4">
        <f>Q167+3.01883*3</f>
        <v>536.07010000000002</v>
      </c>
      <c r="U167" s="5">
        <f t="shared" si="19"/>
        <v>0.37308553480187739</v>
      </c>
    </row>
    <row r="168" spans="1:21" x14ac:dyDescent="0.25">
      <c r="A168" s="4">
        <v>26</v>
      </c>
      <c r="B168" s="4">
        <v>541.03638000000001</v>
      </c>
      <c r="C168" s="4">
        <v>0.92111730000000003</v>
      </c>
      <c r="D168" s="4">
        <v>1692108</v>
      </c>
      <c r="E168" s="4">
        <v>1877203.5</v>
      </c>
      <c r="F168" s="4">
        <v>1863995.8</v>
      </c>
      <c r="G168" s="4">
        <v>2002242.7</v>
      </c>
      <c r="H168" s="4">
        <v>1960055.71</v>
      </c>
      <c r="I168" s="4">
        <v>1888989.22</v>
      </c>
      <c r="J168" s="4">
        <v>2083910.82</v>
      </c>
      <c r="K168" s="4">
        <v>1971482.5</v>
      </c>
      <c r="L168" s="4">
        <v>-0.57142859999999995</v>
      </c>
      <c r="N168" s="2">
        <f>D168/D$150</f>
        <v>5.7635769565686978E-3</v>
      </c>
      <c r="O168" s="4">
        <f>B168-B$150</f>
        <v>282.01407</v>
      </c>
      <c r="P168" s="4" t="s">
        <v>25</v>
      </c>
      <c r="Q168" s="4">
        <v>541.03409999999997</v>
      </c>
      <c r="R168" s="5">
        <f>(B168-Q168)/Q168*10^6</f>
        <v>4.2141521209875359</v>
      </c>
      <c r="S168" s="6">
        <v>541.03399999999999</v>
      </c>
      <c r="T168" s="4">
        <f t="shared" si="21"/>
        <v>541.03409999999997</v>
      </c>
      <c r="U168" s="5">
        <f t="shared" si="19"/>
        <v>-0.18483123332687892</v>
      </c>
    </row>
    <row r="169" spans="1:21" x14ac:dyDescent="0.25">
      <c r="A169" s="4">
        <v>27</v>
      </c>
      <c r="B169" s="4">
        <v>602.99608999999998</v>
      </c>
      <c r="C169" s="4">
        <v>0.90759040000000002</v>
      </c>
      <c r="D169" s="4">
        <v>1400262</v>
      </c>
      <c r="E169" s="4">
        <v>1117552.3</v>
      </c>
      <c r="F169" s="4">
        <v>534473.1</v>
      </c>
      <c r="G169" s="4">
        <v>178238</v>
      </c>
      <c r="H169" s="4">
        <v>54879.62</v>
      </c>
      <c r="I169" s="4">
        <v>23664.400000000001</v>
      </c>
      <c r="J169" s="4">
        <v>0</v>
      </c>
      <c r="K169" s="4">
        <v>0</v>
      </c>
      <c r="L169" s="4">
        <v>0.98198059999999998</v>
      </c>
      <c r="N169" s="2">
        <f>D169/D$150</f>
        <v>4.7695051358180437E-3</v>
      </c>
      <c r="O169" s="4">
        <f>B169-B$150</f>
        <v>343.97377999999998</v>
      </c>
      <c r="P169" s="4" t="s">
        <v>74</v>
      </c>
      <c r="Q169" s="4">
        <v>602.99973</v>
      </c>
      <c r="R169" s="5">
        <f>(B169-Q169)/Q169*10^6</f>
        <v>-6.0364869483747814</v>
      </c>
      <c r="S169" s="6">
        <v>615.07579999999996</v>
      </c>
      <c r="T169" s="4">
        <f>Q169+3.01883*4</f>
        <v>615.07505000000003</v>
      </c>
      <c r="U169" s="5">
        <f t="shared" si="19"/>
        <v>1.2193633930126437</v>
      </c>
    </row>
    <row r="172" spans="1:21" x14ac:dyDescent="0.25">
      <c r="A172" s="4" t="s">
        <v>39</v>
      </c>
      <c r="B172" s="4" t="s">
        <v>1</v>
      </c>
      <c r="C172" s="4" t="s">
        <v>2</v>
      </c>
      <c r="D172" s="4" t="s">
        <v>3</v>
      </c>
      <c r="E172" s="4" t="s">
        <v>4</v>
      </c>
      <c r="F172" s="4" t="s">
        <v>5</v>
      </c>
      <c r="G172" s="4" t="s">
        <v>6</v>
      </c>
      <c r="H172" s="4" t="s">
        <v>7</v>
      </c>
      <c r="I172" s="4" t="s">
        <v>8</v>
      </c>
      <c r="J172" s="4" t="s">
        <v>9</v>
      </c>
      <c r="K172" s="4" t="s">
        <v>10</v>
      </c>
      <c r="L172" s="4" t="s">
        <v>127</v>
      </c>
      <c r="O172" s="1" t="s">
        <v>12</v>
      </c>
      <c r="P172" s="4" t="s">
        <v>13</v>
      </c>
      <c r="Q172" s="4" t="s">
        <v>98</v>
      </c>
      <c r="R172" s="4" t="s">
        <v>99</v>
      </c>
      <c r="S172" s="4" t="s">
        <v>100</v>
      </c>
      <c r="U172" s="4" t="s">
        <v>101</v>
      </c>
    </row>
    <row r="173" spans="1:21" x14ac:dyDescent="0.25">
      <c r="A173" s="4">
        <v>1</v>
      </c>
      <c r="B173" s="4">
        <v>338.98880000000003</v>
      </c>
      <c r="C173" s="4">
        <v>1</v>
      </c>
      <c r="D173" s="4">
        <v>143800604.19999999</v>
      </c>
      <c r="E173" s="4">
        <v>144807952</v>
      </c>
      <c r="F173" s="4">
        <v>144627923.5</v>
      </c>
      <c r="G173" s="4">
        <v>144602038.59999999</v>
      </c>
      <c r="H173" s="4">
        <v>140566694.91999999</v>
      </c>
      <c r="I173" s="4">
        <v>137120689.12</v>
      </c>
      <c r="J173" s="4">
        <v>110051789.23</v>
      </c>
      <c r="K173" s="4">
        <v>68927939.859999999</v>
      </c>
      <c r="L173" s="4">
        <v>0.78571433000000002</v>
      </c>
      <c r="N173" s="2">
        <f>D173/D$173</f>
        <v>1</v>
      </c>
      <c r="O173" s="4">
        <f>B173-B$173</f>
        <v>0</v>
      </c>
      <c r="P173" s="4" t="s">
        <v>17</v>
      </c>
      <c r="Q173" s="4">
        <v>338.98876999999999</v>
      </c>
      <c r="R173" s="5">
        <f>(B173-Q173)/Q173*10^6</f>
        <v>8.8498507009374144E-2</v>
      </c>
      <c r="S173" s="4">
        <v>338.98860000000002</v>
      </c>
      <c r="T173" s="4">
        <f>Q173+3.01883*0</f>
        <v>338.98876999999999</v>
      </c>
      <c r="U173" s="5">
        <f>(S173-T173)/T173*10^6</f>
        <v>-0.50149153899315069</v>
      </c>
    </row>
    <row r="174" spans="1:21" x14ac:dyDescent="0.25">
      <c r="A174" s="4">
        <v>2</v>
      </c>
      <c r="B174" s="4">
        <v>339.99239999999998</v>
      </c>
      <c r="C174" s="4">
        <v>0.99338749999999998</v>
      </c>
      <c r="D174" s="4">
        <v>9689046.9000000004</v>
      </c>
      <c r="E174" s="4">
        <v>10089299</v>
      </c>
      <c r="F174" s="4">
        <v>9716034.0999999996</v>
      </c>
      <c r="G174" s="4">
        <v>9464910.1999999993</v>
      </c>
      <c r="H174" s="4">
        <v>9772579.5999999996</v>
      </c>
      <c r="I174" s="4">
        <v>9335863.4499999993</v>
      </c>
      <c r="J174" s="4">
        <v>7271478.4400000004</v>
      </c>
      <c r="K174" s="4">
        <v>4245715.0999999996</v>
      </c>
      <c r="L174" s="4">
        <v>0.64285718999999997</v>
      </c>
      <c r="N174" s="2">
        <f>D174/D$173</f>
        <v>6.7378346244806681E-2</v>
      </c>
      <c r="O174" s="4">
        <f>B174-B$173</f>
        <v>1.003599999999949</v>
      </c>
      <c r="P174" s="4" t="s">
        <v>18</v>
      </c>
      <c r="Q174" s="4">
        <v>339.99212999999997</v>
      </c>
      <c r="R174" s="5">
        <f>(B174-Q174)/Q174*10^6</f>
        <v>0.79413602897348412</v>
      </c>
      <c r="S174" s="4">
        <v>339.99209999999999</v>
      </c>
      <c r="T174" s="4">
        <f t="shared" ref="T174:T178" si="23">Q174+3.01883*0</f>
        <v>339.99212999999997</v>
      </c>
      <c r="U174" s="5">
        <f t="shared" ref="U174:U185" si="24">(S174-T174)/T174*10^6</f>
        <v>-8.8237336496879218E-2</v>
      </c>
    </row>
    <row r="175" spans="1:21" x14ac:dyDescent="0.25">
      <c r="A175" s="4">
        <v>3</v>
      </c>
      <c r="B175" s="4">
        <v>340.99299999999999</v>
      </c>
      <c r="C175" s="4">
        <v>0.97066169999999996</v>
      </c>
      <c r="D175" s="4">
        <v>2936338.6</v>
      </c>
      <c r="E175" s="4">
        <v>3187106</v>
      </c>
      <c r="F175" s="4">
        <v>2917278.7</v>
      </c>
      <c r="G175" s="4">
        <v>2881843.1</v>
      </c>
      <c r="H175" s="4">
        <v>2559893.27</v>
      </c>
      <c r="I175" s="4">
        <v>2663819.15</v>
      </c>
      <c r="J175" s="4">
        <v>2078665.13</v>
      </c>
      <c r="K175" s="4">
        <v>1033077.47</v>
      </c>
      <c r="L175" s="4">
        <v>0.85714292999999997</v>
      </c>
      <c r="N175" s="2">
        <f>D175/D$173</f>
        <v>2.0419515038449333E-2</v>
      </c>
      <c r="O175" s="4">
        <f>B175-B$173</f>
        <v>2.0041999999999689</v>
      </c>
      <c r="P175" s="4" t="s">
        <v>19</v>
      </c>
      <c r="Q175" s="4">
        <v>340.99302</v>
      </c>
      <c r="R175" s="5">
        <f>(B175-Q175)/Q175*10^6</f>
        <v>-5.865222697622454E-2</v>
      </c>
      <c r="S175" s="4">
        <v>340.99290000000002</v>
      </c>
      <c r="T175" s="4">
        <f t="shared" si="23"/>
        <v>340.99302</v>
      </c>
      <c r="U175" s="5">
        <f t="shared" si="24"/>
        <v>-0.35191336169064757</v>
      </c>
    </row>
    <row r="176" spans="1:21" x14ac:dyDescent="0.25">
      <c r="A176" s="4">
        <v>4</v>
      </c>
      <c r="B176" s="4">
        <v>360.97059999999999</v>
      </c>
      <c r="C176" s="4">
        <v>0.99756590000000001</v>
      </c>
      <c r="D176" s="4">
        <v>23079105</v>
      </c>
      <c r="E176" s="4">
        <v>23100771</v>
      </c>
      <c r="F176" s="4">
        <v>23160222.800000001</v>
      </c>
      <c r="G176" s="4">
        <v>23501900.899999999</v>
      </c>
      <c r="H176" s="4">
        <v>23897966.870000001</v>
      </c>
      <c r="I176" s="4">
        <v>24497292.02</v>
      </c>
      <c r="J176" s="4">
        <v>24486301.530000001</v>
      </c>
      <c r="K176" s="4">
        <v>22272570.879999999</v>
      </c>
      <c r="L176" s="4">
        <v>-0.42857146000000002</v>
      </c>
      <c r="N176" s="2">
        <f>D176/D$173</f>
        <v>0.16049379714636833</v>
      </c>
      <c r="O176" s="4">
        <f>B176-B$173</f>
        <v>21.981799999999964</v>
      </c>
      <c r="P176" s="4" t="s">
        <v>65</v>
      </c>
      <c r="Q176" s="4">
        <v>360.97071999999997</v>
      </c>
      <c r="R176" s="5">
        <f>(B176-Q176)/Q176*10^6</f>
        <v>-0.33243693555323883</v>
      </c>
      <c r="S176" s="4">
        <v>360.97059999999999</v>
      </c>
      <c r="T176" s="4">
        <f t="shared" si="23"/>
        <v>360.97071999999997</v>
      </c>
      <c r="U176" s="5">
        <f t="shared" si="24"/>
        <v>-0.33243693555323883</v>
      </c>
    </row>
    <row r="177" spans="1:21" x14ac:dyDescent="0.25">
      <c r="A177" s="4">
        <v>5</v>
      </c>
      <c r="B177" s="4">
        <v>361.97399999999999</v>
      </c>
      <c r="C177" s="4">
        <v>0.90825330000000004</v>
      </c>
      <c r="D177" s="4">
        <v>955433.3</v>
      </c>
      <c r="E177" s="4">
        <v>1139704</v>
      </c>
      <c r="F177" s="4">
        <v>899638.5</v>
      </c>
      <c r="G177" s="4">
        <v>838324.6</v>
      </c>
      <c r="H177" s="4">
        <v>813282.11</v>
      </c>
      <c r="I177" s="4">
        <v>952189.2</v>
      </c>
      <c r="J177" s="4">
        <v>1199405.47</v>
      </c>
      <c r="K177" s="4">
        <v>1001045.02</v>
      </c>
      <c r="L177" s="4">
        <v>-7.1428569999999997E-2</v>
      </c>
      <c r="N177" s="2">
        <f>D177/D$173</f>
        <v>6.6441535855521821E-3</v>
      </c>
      <c r="O177" s="4">
        <f>B177-B$173</f>
        <v>22.985199999999963</v>
      </c>
      <c r="P177" s="4" t="s">
        <v>75</v>
      </c>
      <c r="Q177" s="4">
        <v>361.97406999999998</v>
      </c>
      <c r="R177" s="5">
        <f>(B177-Q177)/Q177*10^6</f>
        <v>-0.19338401779386363</v>
      </c>
      <c r="S177" s="4">
        <v>361.97410000000002</v>
      </c>
      <c r="T177" s="4">
        <f t="shared" si="23"/>
        <v>361.97406999999998</v>
      </c>
      <c r="U177" s="5">
        <f t="shared" si="24"/>
        <v>8.2878864880968198E-2</v>
      </c>
    </row>
    <row r="178" spans="1:21" x14ac:dyDescent="0.25">
      <c r="A178" s="4">
        <v>6</v>
      </c>
      <c r="B178" s="4">
        <v>376.93990000000002</v>
      </c>
      <c r="C178" s="4">
        <v>0.92507249999999996</v>
      </c>
      <c r="D178" s="4">
        <v>1089298.3999999999</v>
      </c>
      <c r="E178" s="4">
        <v>1665067</v>
      </c>
      <c r="F178" s="4">
        <v>1721723.3</v>
      </c>
      <c r="G178" s="4">
        <v>3138555.6</v>
      </c>
      <c r="H178" s="4">
        <v>4227011.91</v>
      </c>
      <c r="I178" s="4">
        <v>4732863.71</v>
      </c>
      <c r="J178" s="4">
        <v>4865419.8</v>
      </c>
      <c r="K178" s="4">
        <v>2931721.41</v>
      </c>
      <c r="L178" s="4">
        <v>-0.71428579000000003</v>
      </c>
      <c r="N178" s="2">
        <f>D178/D$173</f>
        <v>7.5750613570787764E-3</v>
      </c>
      <c r="O178" s="4">
        <f>B178-B$173</f>
        <v>37.951099999999997</v>
      </c>
      <c r="P178" s="4" t="s">
        <v>76</v>
      </c>
      <c r="Q178" s="4">
        <v>376.94465000000002</v>
      </c>
      <c r="R178" s="5">
        <f>(B178-Q178)/Q178*10^6</f>
        <v>-12.601319583661324</v>
      </c>
      <c r="S178" s="4">
        <v>376.94580000000002</v>
      </c>
      <c r="T178" s="4">
        <f t="shared" si="23"/>
        <v>376.94465000000002</v>
      </c>
      <c r="U178" s="5">
        <f t="shared" si="24"/>
        <v>3.0508457939263587</v>
      </c>
    </row>
    <row r="179" spans="1:21" x14ac:dyDescent="0.25">
      <c r="A179" s="4">
        <v>7</v>
      </c>
      <c r="B179" s="4">
        <v>436.95699999999999</v>
      </c>
      <c r="C179" s="4">
        <v>0.98552790000000001</v>
      </c>
      <c r="D179" s="4">
        <v>7585810.7000000002</v>
      </c>
      <c r="E179" s="4">
        <v>7372001</v>
      </c>
      <c r="F179" s="4">
        <v>6597107.9000000004</v>
      </c>
      <c r="G179" s="4">
        <v>4927926.9000000004</v>
      </c>
      <c r="H179" s="4">
        <v>3826232.81</v>
      </c>
      <c r="I179" s="4">
        <v>2888007.77</v>
      </c>
      <c r="J179" s="4">
        <v>600961.9</v>
      </c>
      <c r="K179" s="4">
        <v>0</v>
      </c>
      <c r="L179" s="4">
        <v>1.0000001199999999</v>
      </c>
      <c r="N179" s="2">
        <f>D179/D$173</f>
        <v>5.2752286697276621E-2</v>
      </c>
      <c r="O179" s="4">
        <f>B179-B$173</f>
        <v>97.968199999999968</v>
      </c>
      <c r="P179" s="4" t="s">
        <v>56</v>
      </c>
      <c r="Q179" s="4">
        <v>436.95684</v>
      </c>
      <c r="R179" s="5">
        <f>(B179-Q179)/Q179*10^6</f>
        <v>0.36616888751287835</v>
      </c>
      <c r="S179" s="4">
        <v>439.97559999999999</v>
      </c>
      <c r="T179" s="4">
        <f>Q179+3.01883*1</f>
        <v>439.97566999999998</v>
      </c>
      <c r="U179" s="5">
        <f t="shared" si="24"/>
        <v>-0.1590997065674046</v>
      </c>
    </row>
    <row r="180" spans="1:21" x14ac:dyDescent="0.25">
      <c r="A180" s="4">
        <v>8</v>
      </c>
      <c r="B180" s="4">
        <v>442.97500000000002</v>
      </c>
      <c r="C180" s="4">
        <v>0.97874570000000005</v>
      </c>
      <c r="D180" s="4">
        <v>4716183.0999999996</v>
      </c>
      <c r="E180" s="4">
        <v>4067436</v>
      </c>
      <c r="F180" s="4">
        <v>2803827.9</v>
      </c>
      <c r="G180" s="4">
        <v>2178992.5</v>
      </c>
      <c r="H180" s="4">
        <v>1542519.3</v>
      </c>
      <c r="I180" s="4">
        <v>654956.94999999995</v>
      </c>
      <c r="J180" s="4">
        <v>34901.24</v>
      </c>
      <c r="K180" s="4">
        <v>0</v>
      </c>
      <c r="L180" s="4">
        <v>1.0000001199999999</v>
      </c>
      <c r="N180" s="2">
        <f>D180/D$173</f>
        <v>3.2796684869561901E-2</v>
      </c>
      <c r="O180" s="4">
        <f>B180-B$173</f>
        <v>103.9862</v>
      </c>
      <c r="P180" s="4" t="s">
        <v>60</v>
      </c>
      <c r="Q180" s="4">
        <v>442.97379000000001</v>
      </c>
      <c r="R180" s="5">
        <f>(B180-Q180)/Q180*10^6</f>
        <v>2.7315385860969075</v>
      </c>
      <c r="S180" s="4">
        <v>445.99270000000001</v>
      </c>
      <c r="T180" s="4">
        <f>Q180+3.01883*1</f>
        <v>445.99261999999999</v>
      </c>
      <c r="U180" s="5">
        <f t="shared" si="24"/>
        <v>0.17937516550249888</v>
      </c>
    </row>
    <row r="181" spans="1:21" x14ac:dyDescent="0.25">
      <c r="A181" s="4">
        <v>9</v>
      </c>
      <c r="B181" s="4">
        <v>458.93900000000002</v>
      </c>
      <c r="C181" s="4">
        <v>0.9664739</v>
      </c>
      <c r="D181" s="4">
        <v>2662662.9</v>
      </c>
      <c r="E181" s="4">
        <v>3326398</v>
      </c>
      <c r="F181" s="4">
        <v>3411745.8</v>
      </c>
      <c r="G181" s="4">
        <v>3385107.5</v>
      </c>
      <c r="H181" s="4">
        <v>3202369.28</v>
      </c>
      <c r="I181" s="4">
        <v>2800222.88</v>
      </c>
      <c r="J181" s="4">
        <v>1629842.79</v>
      </c>
      <c r="K181" s="4">
        <v>260424.65</v>
      </c>
      <c r="L181" s="4">
        <v>0.50000005999999997</v>
      </c>
      <c r="N181" s="2">
        <f>D181/D$173</f>
        <v>1.8516354050200856E-2</v>
      </c>
      <c r="O181" s="4">
        <f>B181-B$173</f>
        <v>119.9502</v>
      </c>
      <c r="P181" s="4" t="s">
        <v>78</v>
      </c>
      <c r="Q181" s="4">
        <v>458.93878999999998</v>
      </c>
      <c r="R181" s="5">
        <f>(B181-Q181)/Q181*10^6</f>
        <v>0.45757736023628587</v>
      </c>
      <c r="S181" s="4">
        <v>461.95740000000001</v>
      </c>
      <c r="T181" s="4">
        <f>Q181+3.01883*1</f>
        <v>461.95761999999996</v>
      </c>
      <c r="U181" s="5">
        <f t="shared" si="24"/>
        <v>-0.47623416181801304</v>
      </c>
    </row>
    <row r="182" spans="1:21" x14ac:dyDescent="0.25">
      <c r="A182" s="4">
        <v>10</v>
      </c>
      <c r="B182" s="4">
        <v>464.95729999999998</v>
      </c>
      <c r="C182" s="4">
        <v>0.95030709999999996</v>
      </c>
      <c r="D182" s="4">
        <v>2074740.5</v>
      </c>
      <c r="E182" s="4">
        <v>2154258</v>
      </c>
      <c r="F182" s="4">
        <v>1837686.1</v>
      </c>
      <c r="G182" s="4">
        <v>1520146.2</v>
      </c>
      <c r="H182" s="4">
        <v>1305666.8</v>
      </c>
      <c r="I182" s="4">
        <v>1016264.31</v>
      </c>
      <c r="J182" s="4">
        <v>394179.42</v>
      </c>
      <c r="K182" s="4">
        <v>31944.58</v>
      </c>
      <c r="L182" s="4">
        <v>0.92857146000000002</v>
      </c>
      <c r="N182" s="2">
        <f>D182/D$173</f>
        <v>1.442789834953976E-2</v>
      </c>
      <c r="O182" s="4">
        <f>B182-B$173</f>
        <v>125.96849999999995</v>
      </c>
      <c r="P182" s="4" t="s">
        <v>77</v>
      </c>
      <c r="Q182" s="4">
        <v>464.95573999999999</v>
      </c>
      <c r="R182" s="5">
        <f>(B182-Q182)/Q182*10^6</f>
        <v>3.3551580629665407</v>
      </c>
      <c r="S182" s="4">
        <v>467.9742</v>
      </c>
      <c r="T182" s="4">
        <f>Q182+3.01883*1</f>
        <v>467.97456999999997</v>
      </c>
      <c r="U182" s="5">
        <f t="shared" si="24"/>
        <v>-0.79064125209909275</v>
      </c>
    </row>
    <row r="183" spans="1:21" x14ac:dyDescent="0.25">
      <c r="A183" s="4">
        <v>11</v>
      </c>
      <c r="B183" s="4">
        <v>518.9615</v>
      </c>
      <c r="C183" s="4">
        <v>0.9393165</v>
      </c>
      <c r="D183" s="4">
        <v>1542489.5</v>
      </c>
      <c r="E183" s="4">
        <v>1328970</v>
      </c>
      <c r="F183" s="4">
        <v>398276.6</v>
      </c>
      <c r="G183" s="4">
        <v>207921</v>
      </c>
      <c r="H183" s="4">
        <v>24176.01</v>
      </c>
      <c r="I183" s="4">
        <v>19595.810000000001</v>
      </c>
      <c r="J183" s="4">
        <v>0</v>
      </c>
      <c r="K183" s="4">
        <v>0</v>
      </c>
      <c r="L183" s="4">
        <v>0.98198056</v>
      </c>
      <c r="N183" s="2">
        <f>D183/D$173</f>
        <v>1.07265856675726E-2</v>
      </c>
      <c r="O183" s="4">
        <f>B183-B$173</f>
        <v>179.97269999999997</v>
      </c>
      <c r="P183" s="4" t="s">
        <v>57</v>
      </c>
      <c r="Q183" s="4">
        <v>518.95992000000001</v>
      </c>
      <c r="R183" s="5">
        <f>(B183-Q183)/Q183*10^6</f>
        <v>3.0445511090527431</v>
      </c>
      <c r="S183" s="4">
        <v>524.99789999999996</v>
      </c>
      <c r="T183" s="4">
        <f>Q183+3.01883*2</f>
        <v>524.99757999999997</v>
      </c>
      <c r="U183" s="5">
        <f t="shared" si="24"/>
        <v>0.60952661912819772</v>
      </c>
    </row>
    <row r="184" spans="1:21" x14ac:dyDescent="0.25">
      <c r="A184" s="4">
        <v>12</v>
      </c>
      <c r="B184" s="4">
        <v>540.93889999999999</v>
      </c>
      <c r="C184" s="4">
        <v>0.95727099999999998</v>
      </c>
      <c r="D184" s="4">
        <v>2176900.2999999998</v>
      </c>
      <c r="E184" s="4">
        <v>2216414</v>
      </c>
      <c r="F184" s="4">
        <v>1435547.3</v>
      </c>
      <c r="G184" s="4">
        <v>1263625.7</v>
      </c>
      <c r="H184" s="4">
        <v>841430.44</v>
      </c>
      <c r="I184" s="4">
        <v>448273</v>
      </c>
      <c r="J184" s="4">
        <v>18339.919999999998</v>
      </c>
      <c r="K184" s="4">
        <v>0</v>
      </c>
      <c r="L184" s="4">
        <v>0.92857146000000002</v>
      </c>
      <c r="N184" s="2">
        <f>D184/D$173</f>
        <v>1.5138325128122097E-2</v>
      </c>
      <c r="O184" s="4">
        <f>B184-B$173</f>
        <v>201.95009999999996</v>
      </c>
      <c r="P184" s="4" t="s">
        <v>72</v>
      </c>
      <c r="Q184" s="4">
        <v>540.94186000000002</v>
      </c>
      <c r="R184" s="5">
        <f>(B184-Q184)/Q184*10^6</f>
        <v>-5.4719374093734388</v>
      </c>
      <c r="S184" s="4">
        <v>546.97929999999997</v>
      </c>
      <c r="T184" s="4">
        <f>Q184+3.01883*2</f>
        <v>546.97951999999998</v>
      </c>
      <c r="U184" s="5">
        <f t="shared" si="24"/>
        <v>-0.40220884323600925</v>
      </c>
    </row>
    <row r="185" spans="1:21" x14ac:dyDescent="0.25">
      <c r="A185" s="4">
        <v>13</v>
      </c>
      <c r="B185" s="4">
        <v>622.94479999999999</v>
      </c>
      <c r="C185" s="4">
        <v>0.93609350000000002</v>
      </c>
      <c r="D185" s="4">
        <v>1576117</v>
      </c>
      <c r="E185" s="4">
        <v>1341474</v>
      </c>
      <c r="F185" s="4">
        <v>809646.4</v>
      </c>
      <c r="G185" s="4">
        <v>354178</v>
      </c>
      <c r="H185" s="4">
        <v>308634.46000000002</v>
      </c>
      <c r="I185" s="4">
        <v>43360.18</v>
      </c>
      <c r="J185" s="4">
        <v>0</v>
      </c>
      <c r="K185" s="4">
        <v>0</v>
      </c>
      <c r="L185" s="4">
        <v>0.98198056</v>
      </c>
      <c r="N185" s="2">
        <f>D185/D$173</f>
        <v>1.0960433780986854E-2</v>
      </c>
      <c r="O185" s="4">
        <f>B185-B$173</f>
        <v>283.95599999999996</v>
      </c>
      <c r="P185" s="4" t="s">
        <v>69</v>
      </c>
      <c r="Q185" s="4">
        <v>622.94493999999997</v>
      </c>
      <c r="R185" s="5">
        <f>(B185-Q185)/Q185*10^6</f>
        <v>-0.22473896326631129</v>
      </c>
      <c r="S185" s="4">
        <v>632.00250000000005</v>
      </c>
      <c r="T185" s="4">
        <f>Q185+3.01883*3</f>
        <v>632.00143000000003</v>
      </c>
      <c r="U185" s="5">
        <f t="shared" si="24"/>
        <v>1.6930341439686201</v>
      </c>
    </row>
    <row r="188" spans="1:21" x14ac:dyDescent="0.25">
      <c r="A188" s="4" t="s">
        <v>40</v>
      </c>
      <c r="B188" s="4" t="s">
        <v>1</v>
      </c>
      <c r="C188" s="4" t="s">
        <v>2</v>
      </c>
      <c r="D188" s="4" t="s">
        <v>3</v>
      </c>
      <c r="E188" s="4" t="s">
        <v>4</v>
      </c>
      <c r="F188" s="4" t="s">
        <v>5</v>
      </c>
      <c r="G188" s="4" t="s">
        <v>6</v>
      </c>
      <c r="H188" s="4" t="s">
        <v>7</v>
      </c>
      <c r="I188" s="4" t="s">
        <v>8</v>
      </c>
      <c r="J188" s="4" t="s">
        <v>9</v>
      </c>
      <c r="K188" s="4" t="s">
        <v>10</v>
      </c>
      <c r="L188" s="4" t="s">
        <v>127</v>
      </c>
      <c r="O188" s="1" t="s">
        <v>12</v>
      </c>
      <c r="P188" s="4" t="s">
        <v>13</v>
      </c>
      <c r="Q188" s="4" t="s">
        <v>98</v>
      </c>
      <c r="R188" s="4" t="s">
        <v>99</v>
      </c>
      <c r="S188" s="4" t="s">
        <v>100</v>
      </c>
      <c r="U188" s="4" t="s">
        <v>101</v>
      </c>
    </row>
    <row r="189" spans="1:21" x14ac:dyDescent="0.25">
      <c r="A189" s="4">
        <v>1</v>
      </c>
      <c r="B189" s="4">
        <v>235.9538</v>
      </c>
      <c r="C189" s="4">
        <v>0.96410660000000004</v>
      </c>
      <c r="D189" s="4">
        <v>24771869.100000001</v>
      </c>
      <c r="E189" s="4">
        <v>12838008.800000001</v>
      </c>
      <c r="F189" s="4">
        <v>4542073.2</v>
      </c>
      <c r="G189" s="4">
        <v>766319.2</v>
      </c>
      <c r="H189" s="4">
        <v>59988.82</v>
      </c>
      <c r="I189" s="4">
        <v>0</v>
      </c>
      <c r="J189" s="4">
        <v>0</v>
      </c>
      <c r="K189" s="4">
        <v>0</v>
      </c>
      <c r="L189" s="4">
        <v>0.94491124000000004</v>
      </c>
      <c r="N189" s="2">
        <f>D189/D$197</f>
        <v>0.16035408593471365</v>
      </c>
      <c r="O189" s="4">
        <f>B189-B$197</f>
        <v>-426.14790000000005</v>
      </c>
      <c r="P189" s="4" t="s">
        <v>92</v>
      </c>
      <c r="Q189" s="4" t="s">
        <v>102</v>
      </c>
      <c r="R189" s="5" t="s">
        <v>102</v>
      </c>
      <c r="S189" s="4" t="s">
        <v>102</v>
      </c>
      <c r="T189" s="4" t="s">
        <v>102</v>
      </c>
      <c r="U189" s="5" t="s">
        <v>102</v>
      </c>
    </row>
    <row r="190" spans="1:21" x14ac:dyDescent="0.25">
      <c r="A190" s="4">
        <v>2</v>
      </c>
      <c r="B190" s="4">
        <v>313.93099999999998</v>
      </c>
      <c r="C190" s="4">
        <v>0.90634130000000002</v>
      </c>
      <c r="D190" s="4">
        <v>23364532</v>
      </c>
      <c r="E190" s="4">
        <v>18335139.100000001</v>
      </c>
      <c r="F190" s="4">
        <v>12617645.5</v>
      </c>
      <c r="G190" s="4">
        <v>7323383.2000000002</v>
      </c>
      <c r="H190" s="4">
        <v>3258091.98</v>
      </c>
      <c r="I190" s="4">
        <v>801075.47</v>
      </c>
      <c r="J190" s="4">
        <v>0</v>
      </c>
      <c r="K190" s="4">
        <v>0</v>
      </c>
      <c r="L190" s="4">
        <v>0.98198056</v>
      </c>
      <c r="N190" s="2">
        <f>D190/D$197</f>
        <v>0.15124406466980592</v>
      </c>
      <c r="O190" s="4">
        <f>B190-B$197</f>
        <v>-348.17070000000007</v>
      </c>
      <c r="P190" s="4" t="s">
        <v>92</v>
      </c>
      <c r="Q190" s="4" t="s">
        <v>102</v>
      </c>
      <c r="R190" s="5" t="s">
        <v>102</v>
      </c>
      <c r="S190" s="4" t="s">
        <v>102</v>
      </c>
      <c r="T190" s="4" t="s">
        <v>102</v>
      </c>
      <c r="U190" s="5" t="s">
        <v>102</v>
      </c>
    </row>
    <row r="191" spans="1:21" x14ac:dyDescent="0.25">
      <c r="A191" s="4">
        <v>3</v>
      </c>
      <c r="B191" s="4">
        <v>540.05340000000001</v>
      </c>
      <c r="C191" s="4">
        <v>0.99889260000000002</v>
      </c>
      <c r="D191" s="4">
        <v>64746677</v>
      </c>
      <c r="E191" s="4">
        <v>79712126.700000003</v>
      </c>
      <c r="F191" s="4">
        <v>98901452.099999994</v>
      </c>
      <c r="G191" s="4">
        <v>126494432.59999999</v>
      </c>
      <c r="H191" s="4">
        <v>151394458.40000001</v>
      </c>
      <c r="I191" s="4">
        <v>183382286.16999999</v>
      </c>
      <c r="J191" s="4">
        <v>238911634.40000001</v>
      </c>
      <c r="K191" s="4">
        <v>262986433</v>
      </c>
      <c r="L191" s="4">
        <v>-1.0000001199999999</v>
      </c>
      <c r="N191" s="2">
        <f>D191/D$197</f>
        <v>0.41912034032365963</v>
      </c>
      <c r="O191" s="4">
        <f>B191-B$197</f>
        <v>-122.04830000000004</v>
      </c>
      <c r="P191" s="4" t="s">
        <v>85</v>
      </c>
      <c r="Q191" s="4">
        <v>540.05382999999995</v>
      </c>
      <c r="R191" s="5">
        <f>(B191-Q191)/Q191*10^6</f>
        <v>-0.79621692514899112</v>
      </c>
      <c r="S191" s="4">
        <v>540.05380000000002</v>
      </c>
      <c r="T191" s="4">
        <f t="shared" ref="T191:T194" si="25">Q191+3.01883*0</f>
        <v>540.05382999999995</v>
      </c>
      <c r="U191" s="5">
        <f t="shared" ref="U191:U196" si="26">(S191-T191)/T191*10^6</f>
        <v>-5.5550017901469718E-2</v>
      </c>
    </row>
    <row r="192" spans="1:21" x14ac:dyDescent="0.25">
      <c r="A192" s="4">
        <v>4</v>
      </c>
      <c r="B192" s="4">
        <v>541.05650000000003</v>
      </c>
      <c r="C192" s="4">
        <v>0.9982837</v>
      </c>
      <c r="D192" s="4">
        <v>11851039.199999999</v>
      </c>
      <c r="E192" s="4">
        <v>14600105.699999999</v>
      </c>
      <c r="F192" s="4">
        <v>18608345.800000001</v>
      </c>
      <c r="G192" s="4">
        <v>23414897.300000001</v>
      </c>
      <c r="H192" s="4">
        <v>28441364.66</v>
      </c>
      <c r="I192" s="4">
        <v>33961785.729999997</v>
      </c>
      <c r="J192" s="4">
        <v>44450443.600000001</v>
      </c>
      <c r="K192" s="4">
        <v>48721500.100000001</v>
      </c>
      <c r="L192" s="4">
        <v>-1.0000001199999999</v>
      </c>
      <c r="N192" s="2">
        <f>D192/D$197</f>
        <v>7.6714540619482768E-2</v>
      </c>
      <c r="O192" s="4">
        <f>B192-B$197</f>
        <v>-121.04520000000002</v>
      </c>
      <c r="P192" s="4" t="s">
        <v>86</v>
      </c>
      <c r="Q192" s="4">
        <v>541.05718999999999</v>
      </c>
      <c r="R192" s="5">
        <f>(B192-Q192)/Q192*10^6</f>
        <v>-1.2752810843586055</v>
      </c>
      <c r="S192" s="4">
        <v>541.05740000000003</v>
      </c>
      <c r="T192" s="4">
        <f t="shared" si="25"/>
        <v>541.05718999999999</v>
      </c>
      <c r="U192" s="5">
        <f t="shared" si="26"/>
        <v>0.38812902576571462</v>
      </c>
    </row>
    <row r="193" spans="1:22" x14ac:dyDescent="0.25">
      <c r="A193" s="4">
        <v>5</v>
      </c>
      <c r="B193" s="4">
        <v>542.05909999999994</v>
      </c>
      <c r="C193" s="4">
        <v>0.99137509999999995</v>
      </c>
      <c r="D193" s="4">
        <v>2538982.1</v>
      </c>
      <c r="E193" s="4">
        <v>3161089.8</v>
      </c>
      <c r="F193" s="4">
        <v>3976287.4</v>
      </c>
      <c r="G193" s="4">
        <v>5463176.2000000002</v>
      </c>
      <c r="H193" s="4">
        <v>6505755.9699999997</v>
      </c>
      <c r="I193" s="4">
        <v>7901612.1299999999</v>
      </c>
      <c r="J193" s="4">
        <v>10012303</v>
      </c>
      <c r="K193" s="4">
        <v>11254297.800000001</v>
      </c>
      <c r="L193" s="4">
        <v>-1.0000001199999999</v>
      </c>
      <c r="N193" s="2">
        <f>D193/D$197</f>
        <v>1.6435423270103576E-2</v>
      </c>
      <c r="O193" s="4">
        <f>B193-B$197</f>
        <v>-120.04260000000011</v>
      </c>
      <c r="P193" s="4" t="s">
        <v>87</v>
      </c>
      <c r="Q193" s="4">
        <v>542.05808000000002</v>
      </c>
      <c r="R193" s="5">
        <f>(B193-Q193)/Q193*10^6</f>
        <v>1.8817171767384371</v>
      </c>
      <c r="S193" s="4">
        <v>542.05799999999999</v>
      </c>
      <c r="T193" s="4">
        <f t="shared" si="25"/>
        <v>542.05808000000002</v>
      </c>
      <c r="U193" s="5">
        <f t="shared" si="26"/>
        <v>-0.14758566097823519</v>
      </c>
    </row>
    <row r="194" spans="1:22" x14ac:dyDescent="0.25">
      <c r="A194" s="4">
        <v>6</v>
      </c>
      <c r="B194" s="4">
        <v>562.03560000000004</v>
      </c>
      <c r="C194" s="4">
        <v>0.99020589999999997</v>
      </c>
      <c r="D194" s="4">
        <v>4836918.5999999996</v>
      </c>
      <c r="E194" s="4">
        <v>5391365.2000000002</v>
      </c>
      <c r="F194" s="4">
        <v>5761480.9000000004</v>
      </c>
      <c r="G194" s="4">
        <v>6758137.7999999998</v>
      </c>
      <c r="H194" s="4">
        <v>8166400.8300000001</v>
      </c>
      <c r="I194" s="4">
        <v>9887210.6199999992</v>
      </c>
      <c r="J194" s="4">
        <v>17374330.399999999</v>
      </c>
      <c r="K194" s="4">
        <v>26990293.699999999</v>
      </c>
      <c r="L194" s="4">
        <v>-1.0000001199999999</v>
      </c>
      <c r="N194" s="2">
        <f>D194/D$197</f>
        <v>3.1310502155189199E-2</v>
      </c>
      <c r="O194" s="4">
        <f>B194-B$197</f>
        <v>-100.06610000000001</v>
      </c>
      <c r="P194" s="4" t="s">
        <v>88</v>
      </c>
      <c r="Q194" s="4">
        <v>562.03578000000005</v>
      </c>
      <c r="R194" s="5">
        <f>(B194-Q194)/Q194*10^6</f>
        <v>-0.32026430772839948</v>
      </c>
      <c r="S194" s="4">
        <v>562.03610000000003</v>
      </c>
      <c r="T194" s="4">
        <f t="shared" si="25"/>
        <v>562.03578000000005</v>
      </c>
      <c r="U194" s="5">
        <f t="shared" si="26"/>
        <v>0.56935876927245721</v>
      </c>
    </row>
    <row r="195" spans="1:22" x14ac:dyDescent="0.25">
      <c r="A195" s="4">
        <v>7</v>
      </c>
      <c r="B195" s="4">
        <v>638.02120000000002</v>
      </c>
      <c r="C195" s="4">
        <v>0.97246869999999996</v>
      </c>
      <c r="D195" s="4">
        <v>2038956.1</v>
      </c>
      <c r="E195" s="4">
        <v>2223558.9</v>
      </c>
      <c r="F195" s="4">
        <v>2696504.8</v>
      </c>
      <c r="G195" s="4">
        <v>3322588.4</v>
      </c>
      <c r="H195" s="4">
        <v>4235974.67</v>
      </c>
      <c r="I195" s="4">
        <v>5319332.63</v>
      </c>
      <c r="J195" s="4">
        <v>8509021</v>
      </c>
      <c r="K195" s="4">
        <v>12045862.800000001</v>
      </c>
      <c r="L195" s="4">
        <v>-1.0000001199999999</v>
      </c>
      <c r="N195" s="2">
        <f>D195/D$197</f>
        <v>1.3198638356946129E-2</v>
      </c>
      <c r="O195" s="4">
        <f>B195-B$197</f>
        <v>-24.080500000000029</v>
      </c>
      <c r="P195" s="4" t="s">
        <v>89</v>
      </c>
      <c r="Q195" s="4">
        <v>638.02189999999996</v>
      </c>
      <c r="R195" s="5">
        <f>(B195-Q195)/Q195*10^6</f>
        <v>-1.0971410228049736</v>
      </c>
      <c r="S195" s="4">
        <v>641.04160000000002</v>
      </c>
      <c r="T195" s="4">
        <f>Q195+3.01883*1</f>
        <v>641.04072999999994</v>
      </c>
      <c r="U195" s="5">
        <f t="shared" si="26"/>
        <v>1.3571680540130391</v>
      </c>
    </row>
    <row r="196" spans="1:22" x14ac:dyDescent="0.25">
      <c r="A196" s="4">
        <v>8</v>
      </c>
      <c r="B196" s="4">
        <v>644.03859999999997</v>
      </c>
      <c r="C196" s="4">
        <v>0.9833982</v>
      </c>
      <c r="D196" s="4">
        <v>2507297.7999999998</v>
      </c>
      <c r="E196" s="4">
        <v>2675613.1</v>
      </c>
      <c r="F196" s="4">
        <v>2990944.4</v>
      </c>
      <c r="G196" s="4">
        <v>3056185.2</v>
      </c>
      <c r="H196" s="4">
        <v>3240191.21</v>
      </c>
      <c r="I196" s="4">
        <v>3895640.7</v>
      </c>
      <c r="J196" s="4">
        <v>4531042.8</v>
      </c>
      <c r="K196" s="4">
        <v>5150590.4000000004</v>
      </c>
      <c r="L196" s="4">
        <v>-1.0000001199999999</v>
      </c>
      <c r="N196" s="2">
        <f>D196/D$197</f>
        <v>1.6230323406848556E-2</v>
      </c>
      <c r="O196" s="4">
        <f>B196-B$197</f>
        <v>-18.063100000000077</v>
      </c>
      <c r="P196" s="4" t="s">
        <v>90</v>
      </c>
      <c r="Q196" s="4">
        <v>644.03885000000002</v>
      </c>
      <c r="R196" s="5">
        <f>(B196-Q196)/Q196*10^6</f>
        <v>-0.38817534074370158</v>
      </c>
      <c r="S196" s="4">
        <v>647.05809999999997</v>
      </c>
      <c r="T196" s="4">
        <f>Q196+3.01883*1</f>
        <v>647.05768</v>
      </c>
      <c r="U196" s="5">
        <f t="shared" si="26"/>
        <v>0.64909205615608101</v>
      </c>
    </row>
    <row r="197" spans="1:22" x14ac:dyDescent="0.25">
      <c r="A197" s="4">
        <v>9</v>
      </c>
      <c r="B197" s="4">
        <v>662.10170000000005</v>
      </c>
      <c r="C197" s="4">
        <v>1</v>
      </c>
      <c r="D197" s="4">
        <v>154482306.80000001</v>
      </c>
      <c r="E197" s="4">
        <v>148935788.19999999</v>
      </c>
      <c r="F197" s="4">
        <v>138711417.80000001</v>
      </c>
      <c r="G197" s="4">
        <v>120018962.40000001</v>
      </c>
      <c r="H197" s="4">
        <v>94294343.969999999</v>
      </c>
      <c r="I197" s="4">
        <v>71781149.810000002</v>
      </c>
      <c r="J197" s="4">
        <v>25738141.300000001</v>
      </c>
      <c r="K197" s="4">
        <v>7392343.7000000002</v>
      </c>
      <c r="L197" s="4">
        <v>1.0000001199999999</v>
      </c>
      <c r="N197" s="2">
        <f>D197/D$197</f>
        <v>1</v>
      </c>
      <c r="O197" s="4">
        <f>B197-B$197</f>
        <v>0</v>
      </c>
      <c r="P197" s="4" t="s">
        <v>17</v>
      </c>
      <c r="Q197" s="4">
        <v>662.10184000000004</v>
      </c>
      <c r="R197" s="5">
        <f>(B197-Q197)/Q197*10^6</f>
        <v>-0.21144783404860268</v>
      </c>
      <c r="S197" s="4">
        <v>662.1019</v>
      </c>
      <c r="T197" s="4">
        <f t="shared" ref="T197:T202" si="27">Q197+3.01883*0</f>
        <v>662.10184000000004</v>
      </c>
      <c r="U197" s="5">
        <f t="shared" ref="U197:U213" si="28">(S197-T197)/T197*10^6</f>
        <v>9.0620500257485151E-2</v>
      </c>
    </row>
    <row r="198" spans="1:22" x14ac:dyDescent="0.25">
      <c r="A198" s="4">
        <v>10</v>
      </c>
      <c r="B198" s="4">
        <v>663.10440000000006</v>
      </c>
      <c r="C198" s="4">
        <v>0.99886850000000005</v>
      </c>
      <c r="D198" s="4">
        <v>40686463.200000003</v>
      </c>
      <c r="E198" s="4">
        <v>38717675.5</v>
      </c>
      <c r="F198" s="4">
        <v>35902289.399999999</v>
      </c>
      <c r="G198" s="4">
        <v>31284729</v>
      </c>
      <c r="H198" s="4">
        <v>24674295.079999998</v>
      </c>
      <c r="I198" s="4">
        <v>17980251.449999999</v>
      </c>
      <c r="J198" s="4">
        <v>6306011.2000000002</v>
      </c>
      <c r="K198" s="4">
        <v>1700756.1</v>
      </c>
      <c r="L198" s="4">
        <v>1.0000001199999999</v>
      </c>
      <c r="N198" s="2">
        <f>D198/D$197</f>
        <v>0.26337296511680519</v>
      </c>
      <c r="O198" s="4">
        <f>B198-B$197</f>
        <v>1.0027000000000044</v>
      </c>
      <c r="P198" s="4" t="s">
        <v>18</v>
      </c>
      <c r="Q198" s="4">
        <v>663.10519999999997</v>
      </c>
      <c r="R198" s="5">
        <f>(B198-Q198)/Q198*10^6</f>
        <v>-1.2064450707261389</v>
      </c>
      <c r="S198" s="4">
        <v>663.10490000000004</v>
      </c>
      <c r="T198" s="4">
        <f t="shared" si="27"/>
        <v>663.10519999999997</v>
      </c>
      <c r="U198" s="5">
        <f t="shared" si="28"/>
        <v>-0.45241690145800978</v>
      </c>
    </row>
    <row r="199" spans="1:22" x14ac:dyDescent="0.25">
      <c r="A199" s="4">
        <v>11</v>
      </c>
      <c r="B199" s="4">
        <v>664.10680000000002</v>
      </c>
      <c r="C199" s="4">
        <v>0.99736119999999995</v>
      </c>
      <c r="D199" s="4">
        <v>9051553.6999999993</v>
      </c>
      <c r="E199" s="4">
        <v>8655365.1999999993</v>
      </c>
      <c r="F199" s="4">
        <v>7840508.9000000004</v>
      </c>
      <c r="G199" s="4">
        <v>7291337.7000000002</v>
      </c>
      <c r="H199" s="4">
        <v>5455459.1600000001</v>
      </c>
      <c r="I199" s="4">
        <v>4134049.55</v>
      </c>
      <c r="J199" s="4">
        <v>1233415.5</v>
      </c>
      <c r="K199" s="4">
        <v>132260.29999999999</v>
      </c>
      <c r="L199" s="4">
        <v>1.0000001199999999</v>
      </c>
      <c r="N199" s="2">
        <f>D199/D$197</f>
        <v>5.8592818087048387E-2</v>
      </c>
      <c r="O199" s="4">
        <f>B199-B$197</f>
        <v>2.0050999999999704</v>
      </c>
      <c r="P199" s="4" t="s">
        <v>19</v>
      </c>
      <c r="Q199" s="4">
        <v>664.10608999999999</v>
      </c>
      <c r="R199" s="5">
        <f>(B199-Q199)/Q199*10^6</f>
        <v>1.0691062929816104</v>
      </c>
      <c r="S199" s="4">
        <v>664.10720000000003</v>
      </c>
      <c r="T199" s="4">
        <f t="shared" si="27"/>
        <v>664.10608999999999</v>
      </c>
      <c r="U199" s="5">
        <f t="shared" si="28"/>
        <v>1.6714196974758813</v>
      </c>
    </row>
    <row r="200" spans="1:22" x14ac:dyDescent="0.25">
      <c r="A200" s="4">
        <v>12</v>
      </c>
      <c r="B200" s="4">
        <v>665.11099999999999</v>
      </c>
      <c r="C200" s="4">
        <v>0.96854359999999995</v>
      </c>
      <c r="D200" s="4">
        <v>1360543.6</v>
      </c>
      <c r="E200" s="4">
        <v>1284839.8</v>
      </c>
      <c r="F200" s="4">
        <v>941627.1</v>
      </c>
      <c r="G200" s="4">
        <v>673705</v>
      </c>
      <c r="H200" s="4">
        <v>509410.49</v>
      </c>
      <c r="I200" s="4">
        <v>471787.66</v>
      </c>
      <c r="J200" s="4">
        <v>0</v>
      </c>
      <c r="K200" s="4">
        <v>0</v>
      </c>
      <c r="L200" s="4">
        <v>0.98198056</v>
      </c>
      <c r="N200" s="2">
        <f>D200/D$197</f>
        <v>8.8071160263124715E-3</v>
      </c>
      <c r="O200" s="4">
        <f>B200-B$197</f>
        <v>3.0092999999999392</v>
      </c>
      <c r="P200" s="4" t="s">
        <v>79</v>
      </c>
      <c r="Q200" s="4">
        <v>665.10945000000004</v>
      </c>
      <c r="R200" s="5">
        <f>(B200-Q200)/Q200*10^6</f>
        <v>2.3304435081353581</v>
      </c>
      <c r="S200" s="4">
        <v>665.10910000000001</v>
      </c>
      <c r="T200" s="4">
        <f t="shared" si="27"/>
        <v>665.10945000000004</v>
      </c>
      <c r="U200" s="5">
        <f t="shared" si="28"/>
        <v>-0.5262291793115097</v>
      </c>
    </row>
    <row r="201" spans="1:22" x14ac:dyDescent="0.25">
      <c r="A201" s="4">
        <v>13</v>
      </c>
      <c r="B201" s="4">
        <v>684.08550000000002</v>
      </c>
      <c r="C201" s="4">
        <v>0.98743230000000004</v>
      </c>
      <c r="D201" s="4">
        <v>4519057.5</v>
      </c>
      <c r="E201" s="4">
        <v>6327041.4000000004</v>
      </c>
      <c r="F201" s="4">
        <v>8252913.5999999996</v>
      </c>
      <c r="G201" s="4">
        <v>10583269.800000001</v>
      </c>
      <c r="H201" s="4">
        <v>12628413.9</v>
      </c>
      <c r="I201" s="4">
        <v>14728455.76</v>
      </c>
      <c r="J201" s="4">
        <v>14116948.5</v>
      </c>
      <c r="K201" s="4">
        <v>8704920.6999999993</v>
      </c>
      <c r="L201" s="4">
        <v>-0.64285718999999997</v>
      </c>
      <c r="N201" s="2">
        <f>D201/D$197</f>
        <v>2.925291312389957E-2</v>
      </c>
      <c r="O201" s="4">
        <f>B201-B$197</f>
        <v>21.983799999999974</v>
      </c>
      <c r="P201" s="4" t="s">
        <v>65</v>
      </c>
      <c r="Q201" s="4">
        <v>684.08379000000002</v>
      </c>
      <c r="R201" s="5">
        <f>(B201-Q201)/Q201*10^6</f>
        <v>2.4996937875150715</v>
      </c>
      <c r="S201" s="4">
        <v>684.08540000000005</v>
      </c>
      <c r="T201" s="4">
        <f t="shared" si="27"/>
        <v>684.08379000000002</v>
      </c>
      <c r="U201" s="5">
        <f t="shared" si="28"/>
        <v>2.353512864305507</v>
      </c>
    </row>
    <row r="202" spans="1:22" x14ac:dyDescent="0.25">
      <c r="A202" s="4">
        <v>14</v>
      </c>
      <c r="B202" s="4">
        <v>685.08870000000002</v>
      </c>
      <c r="C202" s="4">
        <v>0.9123715</v>
      </c>
      <c r="D202" s="4">
        <v>851348</v>
      </c>
      <c r="E202" s="4">
        <v>1422626.6</v>
      </c>
      <c r="F202" s="4">
        <v>1765128.4</v>
      </c>
      <c r="G202" s="4">
        <v>2533728.9</v>
      </c>
      <c r="H202" s="4">
        <v>3007166.08</v>
      </c>
      <c r="I202" s="4">
        <v>3853266.34</v>
      </c>
      <c r="J202" s="4">
        <v>3624209.5</v>
      </c>
      <c r="K202" s="4">
        <v>2001739.6</v>
      </c>
      <c r="L202" s="4">
        <v>-0.64285718999999997</v>
      </c>
      <c r="N202" s="2">
        <f>D202/D$197</f>
        <v>5.5109741538375313E-3</v>
      </c>
      <c r="O202" s="4">
        <f>B202-B$197</f>
        <v>22.986999999999966</v>
      </c>
      <c r="P202" s="4" t="s">
        <v>75</v>
      </c>
      <c r="Q202" s="4">
        <v>685.08713999999998</v>
      </c>
      <c r="R202" s="5">
        <f>(B202-Q202)/Q202*10^6</f>
        <v>2.277082591333444</v>
      </c>
      <c r="S202" s="4">
        <v>685.08799999999997</v>
      </c>
      <c r="T202" s="4">
        <f t="shared" si="27"/>
        <v>685.08713999999998</v>
      </c>
      <c r="U202" s="5">
        <f t="shared" si="28"/>
        <v>1.2553147618400173</v>
      </c>
    </row>
    <row r="203" spans="1:22" x14ac:dyDescent="0.25">
      <c r="A203" s="4">
        <v>15</v>
      </c>
      <c r="B203" s="4">
        <v>720.0222</v>
      </c>
      <c r="C203" s="4">
        <v>0.98224</v>
      </c>
      <c r="D203" s="4">
        <v>1933030.1</v>
      </c>
      <c r="E203" s="4">
        <v>1917199.3</v>
      </c>
      <c r="F203" s="4">
        <v>2120909.2000000002</v>
      </c>
      <c r="G203" s="4">
        <v>2311276.2000000002</v>
      </c>
      <c r="H203" s="4">
        <v>2492259.67</v>
      </c>
      <c r="I203" s="4">
        <v>2579154.9700000002</v>
      </c>
      <c r="J203" s="4">
        <v>2844223.1</v>
      </c>
      <c r="K203" s="4">
        <v>2703513.6000000001</v>
      </c>
      <c r="L203" s="4">
        <v>-0.85714292999999997</v>
      </c>
      <c r="N203" s="2">
        <f>D203/D$197</f>
        <v>1.2512954655076396E-2</v>
      </c>
      <c r="O203" s="4">
        <f>B203-B$197</f>
        <v>57.920499999999947</v>
      </c>
      <c r="P203" s="4" t="s">
        <v>91</v>
      </c>
      <c r="Q203" s="4">
        <v>720.02498000000003</v>
      </c>
      <c r="R203" s="5">
        <f>(B203-Q203)/Q203*10^6</f>
        <v>-3.8609771566949784</v>
      </c>
      <c r="S203" s="4">
        <v>726.06420000000003</v>
      </c>
      <c r="T203" s="4">
        <f>Q203+3.01883*2</f>
        <v>726.06263999999999</v>
      </c>
      <c r="U203" s="5">
        <f t="shared" ref="U203" si="29">(S203-T203)/T203*10^6</f>
        <v>2.148574949456727</v>
      </c>
    </row>
    <row r="204" spans="1:22" x14ac:dyDescent="0.25">
      <c r="A204" s="4">
        <v>16</v>
      </c>
      <c r="B204" s="4">
        <v>724.07529999999997</v>
      </c>
      <c r="C204" s="4">
        <v>0.94469979999999998</v>
      </c>
      <c r="D204" s="4">
        <v>1092266.8</v>
      </c>
      <c r="E204" s="4">
        <v>1268399</v>
      </c>
      <c r="F204" s="4">
        <v>1378386.8</v>
      </c>
      <c r="G204" s="4">
        <v>1742580.6</v>
      </c>
      <c r="H204" s="4">
        <v>2075321.5</v>
      </c>
      <c r="I204" s="4">
        <v>2236392.9</v>
      </c>
      <c r="J204" s="4">
        <v>2460179.2999999998</v>
      </c>
      <c r="K204" s="4">
        <v>2276939.6</v>
      </c>
      <c r="L204" s="4">
        <v>-0.92857146000000002</v>
      </c>
      <c r="N204" s="2">
        <f>D204/D$197</f>
        <v>7.0704977328834139E-3</v>
      </c>
      <c r="O204" s="4">
        <f>B204-B$197</f>
        <v>61.973599999999919</v>
      </c>
      <c r="P204" s="4" t="s">
        <v>123</v>
      </c>
      <c r="Q204" s="4">
        <v>724.07629999999995</v>
      </c>
      <c r="R204" s="5">
        <f>(B204-Q204)/Q204*10^6</f>
        <v>-1.3810699231232304</v>
      </c>
      <c r="S204" s="4">
        <v>724.07770000000005</v>
      </c>
      <c r="T204" s="4">
        <f>Q204+3.01883*0</f>
        <v>724.07629999999995</v>
      </c>
      <c r="U204" s="5">
        <f t="shared" ref="U204" si="30">(S204-T204)/T204*10^6</f>
        <v>1.9334978925609343</v>
      </c>
      <c r="V204" s="6"/>
    </row>
    <row r="205" spans="1:22" x14ac:dyDescent="0.25">
      <c r="A205" s="4">
        <v>17</v>
      </c>
      <c r="B205" s="4">
        <v>744.10550000000001</v>
      </c>
      <c r="C205" s="4">
        <v>0.99578719999999998</v>
      </c>
      <c r="D205" s="4">
        <v>18602966.300000001</v>
      </c>
      <c r="E205" s="4">
        <v>17399422.699999999</v>
      </c>
      <c r="F205" s="4">
        <v>16449254.300000001</v>
      </c>
      <c r="G205" s="4">
        <v>13949638.6</v>
      </c>
      <c r="H205" s="4">
        <v>10895626.390000001</v>
      </c>
      <c r="I205" s="4">
        <v>7806398.6200000001</v>
      </c>
      <c r="J205" s="4">
        <v>2146355.2999999998</v>
      </c>
      <c r="K205" s="4">
        <v>123155.7</v>
      </c>
      <c r="L205" s="4">
        <v>1.0000001199999999</v>
      </c>
      <c r="N205" s="2">
        <f>D205/D$197</f>
        <v>0.12042133940998348</v>
      </c>
      <c r="O205" s="4">
        <f>B205-B$197</f>
        <v>82.003799999999956</v>
      </c>
      <c r="P205" s="4" t="s">
        <v>20</v>
      </c>
      <c r="Q205" s="4">
        <v>744.10491999999999</v>
      </c>
      <c r="R205" s="5">
        <f>(B205-Q205)/Q205*10^6</f>
        <v>0.77945997187274296</v>
      </c>
      <c r="S205" s="4">
        <v>747.12469999999996</v>
      </c>
      <c r="T205" s="4">
        <f t="shared" ref="T205:T210" si="31">Q205+3.01883*1</f>
        <v>747.12374999999997</v>
      </c>
      <c r="U205" s="5">
        <f t="shared" si="28"/>
        <v>1.2715430341879832</v>
      </c>
    </row>
    <row r="206" spans="1:22" x14ac:dyDescent="0.25">
      <c r="A206" s="4">
        <v>18</v>
      </c>
      <c r="B206" s="4">
        <v>745.10940000000005</v>
      </c>
      <c r="C206" s="4">
        <v>0.98936590000000002</v>
      </c>
      <c r="D206" s="4">
        <v>5188950.3</v>
      </c>
      <c r="E206" s="4">
        <v>5032696.3</v>
      </c>
      <c r="F206" s="4">
        <v>4455183.9000000004</v>
      </c>
      <c r="G206" s="4">
        <v>3735689.9</v>
      </c>
      <c r="H206" s="4">
        <v>2993192.04</v>
      </c>
      <c r="I206" s="4">
        <v>1967420.98</v>
      </c>
      <c r="J206" s="4">
        <v>362942.5</v>
      </c>
      <c r="K206" s="4">
        <v>0</v>
      </c>
      <c r="L206" s="4">
        <v>1.0000001199999999</v>
      </c>
      <c r="N206" s="2">
        <f>D206/D$197</f>
        <v>3.3589285449484231E-2</v>
      </c>
      <c r="O206" s="4">
        <f>B206-B$197</f>
        <v>83.0077</v>
      </c>
      <c r="P206" s="4" t="s">
        <v>21</v>
      </c>
      <c r="Q206" s="4">
        <v>745.10826999999995</v>
      </c>
      <c r="R206" s="5">
        <f>(B206-Q206)/Q206*10^6</f>
        <v>1.516558123966175</v>
      </c>
      <c r="S206" s="4">
        <v>748.12959999999998</v>
      </c>
      <c r="T206" s="4">
        <f t="shared" si="31"/>
        <v>748.12709999999993</v>
      </c>
      <c r="U206" s="5">
        <f t="shared" si="28"/>
        <v>3.3416781721375552</v>
      </c>
    </row>
    <row r="207" spans="1:22" x14ac:dyDescent="0.25">
      <c r="A207" s="4">
        <v>19</v>
      </c>
      <c r="B207" s="4">
        <v>746.11180000000002</v>
      </c>
      <c r="C207" s="4">
        <v>0.96639439999999999</v>
      </c>
      <c r="D207" s="4">
        <v>1085172.7</v>
      </c>
      <c r="E207" s="4">
        <v>1126267.8</v>
      </c>
      <c r="F207" s="4">
        <v>755540</v>
      </c>
      <c r="G207" s="4">
        <v>553577.80000000005</v>
      </c>
      <c r="H207" s="4">
        <v>436478.37</v>
      </c>
      <c r="I207" s="4">
        <v>177916.14</v>
      </c>
      <c r="J207" s="4">
        <v>0</v>
      </c>
      <c r="K207" s="4">
        <v>0</v>
      </c>
      <c r="L207" s="4">
        <v>0.90924126000000005</v>
      </c>
      <c r="N207" s="2">
        <f>D207/D$197</f>
        <v>7.0245759691102685E-3</v>
      </c>
      <c r="O207" s="4">
        <f>B207-B$197</f>
        <v>84.010099999999966</v>
      </c>
      <c r="P207" s="4" t="s">
        <v>80</v>
      </c>
      <c r="Q207" s="4">
        <v>746.10915999999997</v>
      </c>
      <c r="R207" s="5">
        <f>(B207-Q207)/Q207*10^6</f>
        <v>3.5383562373663451</v>
      </c>
      <c r="S207" s="4">
        <v>749.1318</v>
      </c>
      <c r="T207" s="4">
        <f t="shared" si="31"/>
        <v>749.12798999999995</v>
      </c>
      <c r="U207" s="5">
        <f t="shared" si="28"/>
        <v>5.0859132897224359</v>
      </c>
    </row>
    <row r="208" spans="1:22" x14ac:dyDescent="0.25">
      <c r="A208" s="4">
        <v>20</v>
      </c>
      <c r="B208" s="4">
        <v>760.07309999999995</v>
      </c>
      <c r="C208" s="4">
        <v>0.99201700000000004</v>
      </c>
      <c r="D208" s="4">
        <v>4665517.3</v>
      </c>
      <c r="E208" s="4">
        <v>5164032.9000000004</v>
      </c>
      <c r="F208" s="4">
        <v>6087902.2999999998</v>
      </c>
      <c r="G208" s="4">
        <v>6657108.5</v>
      </c>
      <c r="H208" s="4">
        <v>6459567.79</v>
      </c>
      <c r="I208" s="4">
        <v>6369851.9500000002</v>
      </c>
      <c r="J208" s="4">
        <v>5133295.8</v>
      </c>
      <c r="K208" s="4">
        <v>2600296.2000000002</v>
      </c>
      <c r="L208" s="4">
        <v>7.1428569999999997E-2</v>
      </c>
      <c r="N208" s="2">
        <f>D208/D$197</f>
        <v>3.0200981566388674E-2</v>
      </c>
      <c r="O208" s="4">
        <f>B208-B$197</f>
        <v>97.971399999999903</v>
      </c>
      <c r="P208" s="4" t="s">
        <v>56</v>
      </c>
      <c r="Q208" s="4">
        <v>760.06992000000002</v>
      </c>
      <c r="R208" s="5">
        <f>(B208-Q208)/Q208*10^6</f>
        <v>4.1838256142663166</v>
      </c>
      <c r="S208" s="4">
        <v>763.09270000000004</v>
      </c>
      <c r="T208" s="4">
        <f t="shared" si="31"/>
        <v>763.08875</v>
      </c>
      <c r="U208" s="5">
        <f t="shared" si="28"/>
        <v>5.1763310624506653</v>
      </c>
    </row>
    <row r="209" spans="1:22" x14ac:dyDescent="0.25">
      <c r="A209" s="4">
        <v>21</v>
      </c>
      <c r="B209" s="4">
        <v>761.07539999999995</v>
      </c>
      <c r="C209" s="4">
        <v>0.96860449999999998</v>
      </c>
      <c r="D209" s="4">
        <v>1068297.3</v>
      </c>
      <c r="E209" s="4">
        <v>1275093.3999999999</v>
      </c>
      <c r="F209" s="4">
        <v>1593757.4</v>
      </c>
      <c r="G209" s="4">
        <v>1554369.6</v>
      </c>
      <c r="H209" s="4">
        <v>1632381.47</v>
      </c>
      <c r="I209" s="4">
        <v>1646082.08</v>
      </c>
      <c r="J209" s="4">
        <v>1060274.6000000001</v>
      </c>
      <c r="K209" s="4">
        <v>356080.4</v>
      </c>
      <c r="L209" s="4">
        <v>0</v>
      </c>
      <c r="N209" s="2">
        <f>D209/D$197</f>
        <v>6.9153375692600676E-3</v>
      </c>
      <c r="O209" s="4">
        <f>B209-B$197</f>
        <v>98.973699999999894</v>
      </c>
      <c r="P209" s="4" t="s">
        <v>81</v>
      </c>
      <c r="Q209" s="4">
        <v>761.07326999999998</v>
      </c>
      <c r="R209" s="5">
        <f>(B209-Q209)/Q209*10^6</f>
        <v>2.7986792913717076</v>
      </c>
      <c r="S209" s="4">
        <v>764.09500000000003</v>
      </c>
      <c r="T209" s="4">
        <f t="shared" si="31"/>
        <v>764.09209999999996</v>
      </c>
      <c r="U209" s="5">
        <f t="shared" si="28"/>
        <v>3.7953539894835302</v>
      </c>
    </row>
    <row r="210" spans="1:22" x14ac:dyDescent="0.25">
      <c r="A210" s="4">
        <v>22</v>
      </c>
      <c r="B210" s="4">
        <v>784.10680000000002</v>
      </c>
      <c r="C210" s="4">
        <v>0.96906680000000001</v>
      </c>
      <c r="D210" s="4">
        <v>1217706.8999999999</v>
      </c>
      <c r="E210" s="4">
        <v>1210840.3</v>
      </c>
      <c r="F210" s="4">
        <v>811265.5</v>
      </c>
      <c r="G210" s="4">
        <v>626198.69999999995</v>
      </c>
      <c r="H210" s="4">
        <v>237126.64</v>
      </c>
      <c r="I210" s="4">
        <v>134490</v>
      </c>
      <c r="J210" s="4">
        <v>0</v>
      </c>
      <c r="K210" s="4">
        <v>0</v>
      </c>
      <c r="L210" s="4">
        <v>0.98198056</v>
      </c>
      <c r="N210" s="2">
        <f>D210/D$197</f>
        <v>7.8825007550961806E-3</v>
      </c>
      <c r="O210" s="4">
        <f>B210-B$197</f>
        <v>122.00509999999997</v>
      </c>
      <c r="P210" s="4" t="s">
        <v>124</v>
      </c>
      <c r="Q210" s="4">
        <v>784.09743000000003</v>
      </c>
      <c r="R210" s="5">
        <f>(B210-Q210)/Q210*10^6</f>
        <v>11.950045544709777</v>
      </c>
      <c r="S210" s="4">
        <v>787.11720000000003</v>
      </c>
      <c r="T210" s="4">
        <f t="shared" si="31"/>
        <v>787.11626000000001</v>
      </c>
      <c r="U210" s="5">
        <f t="shared" ref="U210" si="32">(S210-T210)/T210*10^6</f>
        <v>1.1942327300088449</v>
      </c>
      <c r="V210" s="6"/>
    </row>
    <row r="211" spans="1:22" x14ac:dyDescent="0.25">
      <c r="A211" s="4">
        <v>23</v>
      </c>
      <c r="B211" s="4">
        <v>820.09559999999999</v>
      </c>
      <c r="C211" s="4">
        <v>0.98595120000000003</v>
      </c>
      <c r="D211" s="4">
        <v>4625160.4000000004</v>
      </c>
      <c r="E211" s="4">
        <v>4292311</v>
      </c>
      <c r="F211" s="4">
        <v>3740693.6</v>
      </c>
      <c r="G211" s="4">
        <v>3283352.7</v>
      </c>
      <c r="H211" s="4">
        <v>2166160.35</v>
      </c>
      <c r="I211" s="4">
        <v>1590660.12</v>
      </c>
      <c r="J211" s="4">
        <v>196649.4</v>
      </c>
      <c r="K211" s="4">
        <v>0</v>
      </c>
      <c r="L211" s="4">
        <v>1.0000001199999999</v>
      </c>
      <c r="N211" s="2">
        <f>D211/D$197</f>
        <v>2.9939741940725604E-2</v>
      </c>
      <c r="O211" s="4">
        <f>B211-B$197</f>
        <v>157.99389999999994</v>
      </c>
      <c r="P211" s="4" t="s">
        <v>26</v>
      </c>
      <c r="Q211" s="4">
        <v>820.09104000000002</v>
      </c>
      <c r="R211" s="5">
        <f>(B211-Q211)/Q211*10^6</f>
        <v>5.5603582743319295</v>
      </c>
      <c r="S211" s="4">
        <v>826.13099999999997</v>
      </c>
      <c r="T211" s="4">
        <f>Q211+3.01883*2</f>
        <v>826.12869999999998</v>
      </c>
      <c r="U211" s="5">
        <f t="shared" si="28"/>
        <v>2.7840698428599406</v>
      </c>
    </row>
    <row r="212" spans="1:22" x14ac:dyDescent="0.25">
      <c r="A212" s="4">
        <v>24</v>
      </c>
      <c r="B212" s="4">
        <v>821.09140000000002</v>
      </c>
      <c r="C212" s="4">
        <v>0.95942939999999999</v>
      </c>
      <c r="D212" s="4">
        <v>1100677.1000000001</v>
      </c>
      <c r="E212" s="4">
        <v>1159469.5</v>
      </c>
      <c r="F212" s="4">
        <v>631772.6</v>
      </c>
      <c r="G212" s="4">
        <v>588207.19999999995</v>
      </c>
      <c r="H212" s="4">
        <v>321592.14</v>
      </c>
      <c r="I212" s="4">
        <v>43949.72</v>
      </c>
      <c r="J212" s="4">
        <v>0</v>
      </c>
      <c r="K212" s="4">
        <v>0</v>
      </c>
      <c r="L212" s="4">
        <v>0.90924126000000005</v>
      </c>
      <c r="N212" s="2">
        <f>D212/D$197</f>
        <v>7.1249395662183364E-3</v>
      </c>
      <c r="O212" s="4">
        <f>B212-B$197</f>
        <v>158.98969999999997</v>
      </c>
      <c r="P212" s="4" t="s">
        <v>27</v>
      </c>
      <c r="Q212" s="4">
        <v>821.09439999999995</v>
      </c>
      <c r="R212" s="5">
        <f>(B212-Q212)/Q212*10^6</f>
        <v>-3.6536602855031766</v>
      </c>
      <c r="S212" s="4">
        <v>827.13490000000002</v>
      </c>
      <c r="T212" s="4">
        <f>Q212+3.01883*2</f>
        <v>827.13205999999991</v>
      </c>
      <c r="U212" s="5">
        <f t="shared" si="28"/>
        <v>3.4335508650283093</v>
      </c>
    </row>
    <row r="213" spans="1:22" x14ac:dyDescent="0.25">
      <c r="A213" s="4">
        <v>25</v>
      </c>
      <c r="B213" s="4">
        <v>902.09429999999998</v>
      </c>
      <c r="C213" s="4">
        <v>0.94272</v>
      </c>
      <c r="D213" s="4">
        <v>826507.3</v>
      </c>
      <c r="E213" s="4">
        <v>667238.30000000005</v>
      </c>
      <c r="F213" s="4">
        <v>317085</v>
      </c>
      <c r="G213" s="4">
        <v>383995.8</v>
      </c>
      <c r="H213" s="4">
        <v>184800.67</v>
      </c>
      <c r="I213" s="4">
        <v>37226.620000000003</v>
      </c>
      <c r="J213" s="4">
        <v>0</v>
      </c>
      <c r="K213" s="4">
        <v>0</v>
      </c>
      <c r="L213" s="4">
        <v>0.90924126000000005</v>
      </c>
      <c r="N213" s="2">
        <f>D213/D$197</f>
        <v>5.3501745094345007E-3</v>
      </c>
      <c r="O213" s="4">
        <f>B213-B$197</f>
        <v>239.99259999999992</v>
      </c>
      <c r="P213" s="4" t="s">
        <v>30</v>
      </c>
      <c r="Q213" s="4">
        <v>902.09411999999998</v>
      </c>
      <c r="R213" s="5">
        <f>(B213-Q213)/Q213*10^6</f>
        <v>0.19953572028636107</v>
      </c>
      <c r="S213" s="4">
        <v>911.15319999999997</v>
      </c>
      <c r="T213" s="4">
        <f>Q213+3.01883*3</f>
        <v>911.15061000000003</v>
      </c>
      <c r="U213" s="5">
        <f t="shared" si="28"/>
        <v>2.8425596948686982</v>
      </c>
    </row>
    <row r="216" spans="1:22" x14ac:dyDescent="0.25">
      <c r="A216" s="4" t="s">
        <v>41</v>
      </c>
      <c r="B216" s="4" t="s">
        <v>1</v>
      </c>
      <c r="C216" s="4" t="s">
        <v>2</v>
      </c>
      <c r="D216" s="4" t="s">
        <v>3</v>
      </c>
      <c r="E216" s="4" t="s">
        <v>4</v>
      </c>
      <c r="F216" s="4" t="s">
        <v>5</v>
      </c>
      <c r="G216" s="4" t="s">
        <v>6</v>
      </c>
      <c r="H216" s="4" t="s">
        <v>7</v>
      </c>
      <c r="I216" s="4" t="s">
        <v>8</v>
      </c>
      <c r="J216" s="4" t="s">
        <v>9</v>
      </c>
      <c r="K216" s="4" t="s">
        <v>10</v>
      </c>
      <c r="L216" s="4" t="s">
        <v>127</v>
      </c>
      <c r="O216" s="1" t="s">
        <v>12</v>
      </c>
      <c r="P216" s="4" t="s">
        <v>13</v>
      </c>
      <c r="Q216" s="4" t="s">
        <v>98</v>
      </c>
      <c r="R216" s="4" t="s">
        <v>99</v>
      </c>
      <c r="S216" s="4" t="s">
        <v>100</v>
      </c>
      <c r="U216" s="4" t="s">
        <v>101</v>
      </c>
      <c r="V216" s="4"/>
    </row>
    <row r="217" spans="1:22" x14ac:dyDescent="0.25">
      <c r="A217" s="4">
        <v>1</v>
      </c>
      <c r="B217" s="4">
        <v>78.959050000000005</v>
      </c>
      <c r="C217" s="4">
        <v>0.97812200000000005</v>
      </c>
      <c r="D217" s="4">
        <v>6216241</v>
      </c>
      <c r="E217" s="4">
        <v>7374991</v>
      </c>
      <c r="F217" s="4">
        <v>7845069.2999999998</v>
      </c>
      <c r="G217" s="4">
        <v>8978469.3000000007</v>
      </c>
      <c r="H217" s="4">
        <v>10282700.34</v>
      </c>
      <c r="I217" s="4">
        <v>11247619.050000001</v>
      </c>
      <c r="J217" s="4">
        <v>13522034.189999999</v>
      </c>
      <c r="K217" s="4">
        <v>15630479.800000001</v>
      </c>
      <c r="L217" s="4">
        <v>-1.0000001199999999</v>
      </c>
      <c r="N217" s="2">
        <f>D217/D$226</f>
        <v>3.5580823956972499E-2</v>
      </c>
      <c r="O217" s="4">
        <f>B217-B$226</f>
        <v>-427.02954</v>
      </c>
      <c r="P217" s="4" t="s">
        <v>83</v>
      </c>
      <c r="Q217" s="4">
        <v>78.959050000000005</v>
      </c>
      <c r="R217" s="5">
        <f>(B217-Q217)/Q217*10^6</f>
        <v>0</v>
      </c>
      <c r="S217" s="4">
        <v>78.959100000000007</v>
      </c>
      <c r="T217" s="4">
        <f>Q217+3.01883*0</f>
        <v>78.959050000000005</v>
      </c>
      <c r="U217" s="5">
        <f>(S217-T217)/T217*10^6</f>
        <v>0.63323963499636615</v>
      </c>
      <c r="V217" s="5"/>
    </row>
    <row r="218" spans="1:22" x14ac:dyDescent="0.25">
      <c r="A218" s="4">
        <v>2</v>
      </c>
      <c r="B218" s="4">
        <v>263.47498000000002</v>
      </c>
      <c r="C218" s="4">
        <v>0.97808030000000001</v>
      </c>
      <c r="D218" s="4">
        <v>9150560</v>
      </c>
      <c r="E218" s="4">
        <v>11071210</v>
      </c>
      <c r="F218" s="4">
        <v>10373989.9</v>
      </c>
      <c r="G218" s="4">
        <v>9665651.1999999993</v>
      </c>
      <c r="H218" s="4">
        <v>7707974.6900000004</v>
      </c>
      <c r="I218" s="4">
        <v>5581956.7999999998</v>
      </c>
      <c r="J218" s="4">
        <v>821657.82</v>
      </c>
      <c r="K218" s="4">
        <v>15029.57</v>
      </c>
      <c r="L218" s="4">
        <v>0.78571433000000002</v>
      </c>
      <c r="N218" s="2">
        <f>D218/D$226</f>
        <v>5.2376422417939439E-2</v>
      </c>
      <c r="O218" s="4">
        <f>B218-B$226</f>
        <v>-242.51360999999997</v>
      </c>
      <c r="P218" s="4" t="s">
        <v>114</v>
      </c>
      <c r="Q218" s="4">
        <v>263.47528999999997</v>
      </c>
      <c r="R218" s="5">
        <f>(B218-Q218)/Q218*10^6</f>
        <v>-1.1765809232292324</v>
      </c>
      <c r="S218" s="4">
        <v>263.47489999999999</v>
      </c>
      <c r="T218" s="4">
        <f t="shared" ref="T218:T231" si="33">Q218+3.01883*0</f>
        <v>263.47528999999997</v>
      </c>
      <c r="U218" s="5">
        <f t="shared" ref="U218:U240" si="34">(S218-T218)/T218*10^6</f>
        <v>-1.4802147100082244</v>
      </c>
    </row>
    <row r="219" spans="1:22" x14ac:dyDescent="0.25">
      <c r="A219" s="4">
        <v>3</v>
      </c>
      <c r="B219" s="4">
        <v>263.97635000000002</v>
      </c>
      <c r="C219" s="4">
        <v>0.91421050000000004</v>
      </c>
      <c r="D219" s="4">
        <v>1808720</v>
      </c>
      <c r="E219" s="4">
        <v>2292739</v>
      </c>
      <c r="F219" s="4">
        <v>2495663.9</v>
      </c>
      <c r="G219" s="4">
        <v>2081024.5</v>
      </c>
      <c r="H219" s="4">
        <v>1490561.66</v>
      </c>
      <c r="I219" s="4">
        <v>778686.86</v>
      </c>
      <c r="J219" s="4">
        <v>18336.46</v>
      </c>
      <c r="K219" s="4">
        <v>0</v>
      </c>
      <c r="L219" s="4">
        <v>0.71428579000000003</v>
      </c>
      <c r="N219" s="2">
        <f>D219/D$226</f>
        <v>1.0352839908789782E-2</v>
      </c>
      <c r="O219" s="4">
        <f>B219-B$226</f>
        <v>-242.01223999999996</v>
      </c>
      <c r="P219" s="4" t="s">
        <v>115</v>
      </c>
      <c r="Q219" s="4">
        <v>263.97568999999999</v>
      </c>
      <c r="R219" s="5">
        <f>(B219-Q219)/Q219*10^6</f>
        <v>2.500230229681236</v>
      </c>
      <c r="S219" s="4">
        <v>263.97629999999998</v>
      </c>
      <c r="T219" s="4">
        <f t="shared" si="33"/>
        <v>263.97568999999999</v>
      </c>
      <c r="U219" s="5">
        <f t="shared" si="34"/>
        <v>2.3108188484881711</v>
      </c>
    </row>
    <row r="220" spans="1:22" x14ac:dyDescent="0.25">
      <c r="A220" s="4">
        <v>4</v>
      </c>
      <c r="B220" s="4">
        <v>293.48525999999998</v>
      </c>
      <c r="C220" s="4">
        <v>0.92827139999999997</v>
      </c>
      <c r="D220" s="4">
        <v>2579924</v>
      </c>
      <c r="E220" s="4">
        <v>1049565</v>
      </c>
      <c r="F220" s="4">
        <v>162955.79999999999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0.80178373999999997</v>
      </c>
      <c r="N220" s="2">
        <f>D220/D$226</f>
        <v>1.4767095044475965E-2</v>
      </c>
      <c r="O220" s="4">
        <f>B220-B$226</f>
        <v>-212.50333000000001</v>
      </c>
      <c r="P220" s="4" t="s">
        <v>117</v>
      </c>
      <c r="Q220" s="4">
        <v>293.48586</v>
      </c>
      <c r="R220" s="5">
        <f>(B220-Q220)/Q220*10^6</f>
        <v>-2.0443915084015218</v>
      </c>
      <c r="S220" s="4">
        <v>294.99520000000001</v>
      </c>
      <c r="T220" s="4">
        <f>Q220+3.01883*1/2</f>
        <v>294.99527499999999</v>
      </c>
      <c r="U220" s="5">
        <f t="shared" si="34"/>
        <v>-0.25424136024271393</v>
      </c>
    </row>
    <row r="221" spans="1:22" x14ac:dyDescent="0.25">
      <c r="A221" s="4">
        <v>5</v>
      </c>
      <c r="B221" s="4">
        <v>301.47469999999998</v>
      </c>
      <c r="C221" s="4">
        <v>0.99047169999999995</v>
      </c>
      <c r="D221" s="4">
        <v>15225487</v>
      </c>
      <c r="E221" s="4">
        <v>11362420</v>
      </c>
      <c r="F221" s="4">
        <v>6771785.7999999998</v>
      </c>
      <c r="G221" s="4">
        <v>2770107.2</v>
      </c>
      <c r="H221" s="4">
        <v>948159.95</v>
      </c>
      <c r="I221" s="4">
        <v>161994.23999999999</v>
      </c>
      <c r="J221" s="4">
        <v>0</v>
      </c>
      <c r="K221" s="4">
        <v>0</v>
      </c>
      <c r="L221" s="4">
        <v>0.98198056</v>
      </c>
      <c r="N221" s="2">
        <f>D221/D$226</f>
        <v>8.7148386397209079E-2</v>
      </c>
      <c r="O221" s="4">
        <f>B221-B$226</f>
        <v>-204.51389</v>
      </c>
      <c r="P221" s="4" t="s">
        <v>93</v>
      </c>
      <c r="Q221" s="4">
        <v>301.47462999999999</v>
      </c>
      <c r="R221" s="5">
        <f>(B221-Q221)/Q221*10^6</f>
        <v>0.2321920089720228</v>
      </c>
      <c r="S221" s="4">
        <v>302.98399999999998</v>
      </c>
      <c r="T221" s="4">
        <f>Q221+3.01883*1/2</f>
        <v>302.98404499999998</v>
      </c>
      <c r="U221" s="5">
        <f t="shared" si="34"/>
        <v>-0.14852267220893681</v>
      </c>
    </row>
    <row r="222" spans="1:22" x14ac:dyDescent="0.25">
      <c r="A222" s="4">
        <v>6</v>
      </c>
      <c r="B222" s="4">
        <v>301.97609999999997</v>
      </c>
      <c r="C222" s="4">
        <v>0.9162401</v>
      </c>
      <c r="D222" s="4">
        <v>3076890</v>
      </c>
      <c r="E222" s="4">
        <v>2107202</v>
      </c>
      <c r="F222" s="4">
        <v>834017.9</v>
      </c>
      <c r="G222" s="4">
        <v>367368.8</v>
      </c>
      <c r="H222" s="4">
        <v>88334.42</v>
      </c>
      <c r="I222" s="4">
        <v>15108.87</v>
      </c>
      <c r="J222" s="4">
        <v>93996.25</v>
      </c>
      <c r="K222" s="4">
        <v>60896.61</v>
      </c>
      <c r="L222" s="4">
        <v>0.78571433000000002</v>
      </c>
      <c r="N222" s="2">
        <f>D222/D$226</f>
        <v>1.7611653316685939E-2</v>
      </c>
      <c r="O222" s="4">
        <f>B222-B$226</f>
        <v>-204.01249000000001</v>
      </c>
      <c r="P222" s="4" t="s">
        <v>94</v>
      </c>
      <c r="Q222" s="4">
        <v>301.97631000000001</v>
      </c>
      <c r="R222" s="5">
        <f>(B222-Q222)/Q222*10^6</f>
        <v>-0.69541878976610827</v>
      </c>
      <c r="S222" s="4">
        <v>303.48559999999998</v>
      </c>
      <c r="T222" s="4">
        <f>Q222+3.01883*1/2</f>
        <v>303.485725</v>
      </c>
      <c r="U222" s="5">
        <f t="shared" si="34"/>
        <v>-0.41188098723742561</v>
      </c>
    </row>
    <row r="223" spans="1:22" x14ac:dyDescent="0.25">
      <c r="A223" s="4">
        <v>7</v>
      </c>
      <c r="B223" s="4">
        <v>350.45974999999999</v>
      </c>
      <c r="C223" s="4">
        <v>0.94618389999999997</v>
      </c>
      <c r="D223" s="4">
        <v>3299985</v>
      </c>
      <c r="E223" s="4">
        <v>3555038</v>
      </c>
      <c r="F223" s="4">
        <v>3142376.3</v>
      </c>
      <c r="G223" s="4">
        <v>2350358</v>
      </c>
      <c r="H223" s="4">
        <v>1823353.36</v>
      </c>
      <c r="I223" s="4">
        <v>1427010.66</v>
      </c>
      <c r="J223" s="4">
        <v>20020.55</v>
      </c>
      <c r="K223" s="4">
        <v>0</v>
      </c>
      <c r="L223" s="4">
        <v>0.92857146000000002</v>
      </c>
      <c r="N223" s="2">
        <f>D223/D$226</f>
        <v>1.8888615377951064E-2</v>
      </c>
      <c r="O223" s="4">
        <f>B223-B$226</f>
        <v>-155.52884</v>
      </c>
      <c r="P223" s="4" t="s">
        <v>97</v>
      </c>
      <c r="Q223" s="4">
        <v>350.45866999999998</v>
      </c>
      <c r="R223" s="5">
        <f>(B223-Q223)/Q223*10^6</f>
        <v>3.0816757936156818</v>
      </c>
      <c r="S223" s="4">
        <v>353.47739999999999</v>
      </c>
      <c r="T223" s="4">
        <f>Q223+3.01883*2/2</f>
        <v>353.47749999999996</v>
      </c>
      <c r="U223" s="5">
        <f t="shared" si="34"/>
        <v>-0.28290343791301553</v>
      </c>
    </row>
    <row r="224" spans="1:22" x14ac:dyDescent="0.25">
      <c r="A224" s="4">
        <v>8</v>
      </c>
      <c r="B224" s="4">
        <v>426.02188000000001</v>
      </c>
      <c r="C224" s="4">
        <v>0.98393830000000004</v>
      </c>
      <c r="D224" s="4">
        <v>15481667</v>
      </c>
      <c r="E224" s="4">
        <v>15877558</v>
      </c>
      <c r="F224" s="4">
        <v>15869280.699999999</v>
      </c>
      <c r="G224" s="4">
        <v>15812738.300000001</v>
      </c>
      <c r="H224" s="4">
        <v>16302060.460000001</v>
      </c>
      <c r="I224" s="4">
        <v>16487810.300000001</v>
      </c>
      <c r="J224" s="4">
        <v>15666538.039999999</v>
      </c>
      <c r="K224" s="4">
        <v>14795978.84</v>
      </c>
      <c r="L224" s="4">
        <v>7.1428569999999997E-2</v>
      </c>
      <c r="N224" s="2">
        <f>D224/D$226</f>
        <v>8.8614721997984078E-2</v>
      </c>
      <c r="O224" s="4">
        <f>B224-B$226</f>
        <v>-79.966709999999978</v>
      </c>
      <c r="P224" s="4" t="s">
        <v>95</v>
      </c>
      <c r="Q224" s="4">
        <v>426.02213999999998</v>
      </c>
      <c r="R224" s="5">
        <f>(B224-Q224)/Q224*10^6</f>
        <v>-0.61029692017612214</v>
      </c>
      <c r="S224" s="4">
        <v>426.02199999999999</v>
      </c>
      <c r="T224" s="4">
        <f t="shared" si="33"/>
        <v>426.02213999999998</v>
      </c>
      <c r="U224" s="5">
        <f t="shared" si="34"/>
        <v>-0.32862141856663718</v>
      </c>
    </row>
    <row r="225" spans="1:22" x14ac:dyDescent="0.25">
      <c r="A225" s="4">
        <v>9</v>
      </c>
      <c r="B225" s="4">
        <v>443.45281999999997</v>
      </c>
      <c r="C225" s="4">
        <v>0.90384629999999999</v>
      </c>
      <c r="D225" s="4">
        <v>2153954</v>
      </c>
      <c r="E225" s="4">
        <v>2515783</v>
      </c>
      <c r="F225" s="4">
        <v>2252324.5</v>
      </c>
      <c r="G225" s="4">
        <v>1493874.6</v>
      </c>
      <c r="H225" s="4">
        <v>953190.14</v>
      </c>
      <c r="I225" s="4">
        <v>199956.19</v>
      </c>
      <c r="J225" s="4">
        <v>0</v>
      </c>
      <c r="K225" s="4">
        <v>0</v>
      </c>
      <c r="L225" s="4">
        <v>0.83650195999999999</v>
      </c>
      <c r="N225" s="2">
        <f>D225/D$226</f>
        <v>1.2328907145880726E-2</v>
      </c>
      <c r="O225" s="4">
        <f>B225-B$226</f>
        <v>-62.535770000000014</v>
      </c>
      <c r="P225" s="4" t="s">
        <v>120</v>
      </c>
      <c r="Q225" s="4">
        <v>443.45269999999999</v>
      </c>
      <c r="R225" s="5">
        <f>(B225-Q225)/Q225*10^6</f>
        <v>0.27060383211387867</v>
      </c>
      <c r="S225" s="4">
        <v>449.4896</v>
      </c>
      <c r="T225" s="4">
        <f>Q225+3.01883*4/2</f>
        <v>449.49036000000001</v>
      </c>
      <c r="U225" s="5">
        <f t="shared" si="34"/>
        <v>-1.6908037805613021</v>
      </c>
    </row>
    <row r="226" spans="1:22" x14ac:dyDescent="0.25">
      <c r="A226" s="4">
        <v>10</v>
      </c>
      <c r="B226" s="4">
        <v>505.98858999999999</v>
      </c>
      <c r="C226" s="4">
        <v>1</v>
      </c>
      <c r="D226" s="4">
        <v>174707618</v>
      </c>
      <c r="E226" s="4">
        <v>178698717</v>
      </c>
      <c r="F226" s="4">
        <v>183617069.40000001</v>
      </c>
      <c r="G226" s="4">
        <v>184071677.30000001</v>
      </c>
      <c r="H226" s="4">
        <v>184751526.78999999</v>
      </c>
      <c r="I226" s="4">
        <v>188435383.38</v>
      </c>
      <c r="J226" s="4">
        <v>187685707.90000001</v>
      </c>
      <c r="K226" s="4">
        <v>184101480.75999999</v>
      </c>
      <c r="L226" s="4">
        <v>-0.71428579000000003</v>
      </c>
      <c r="N226" s="2">
        <f>D226/D$226</f>
        <v>1</v>
      </c>
      <c r="O226" s="4">
        <f>B226-B$226</f>
        <v>0</v>
      </c>
      <c r="P226" s="4" t="s">
        <v>17</v>
      </c>
      <c r="Q226" s="4">
        <v>505.98847000000001</v>
      </c>
      <c r="R226" s="5">
        <f>(B226-Q226)/Q226*10^6</f>
        <v>0.23715955421127721</v>
      </c>
      <c r="S226" s="4">
        <v>505.98840000000001</v>
      </c>
      <c r="T226" s="4">
        <f t="shared" si="33"/>
        <v>505.98847000000001</v>
      </c>
      <c r="U226" s="5">
        <f t="shared" si="34"/>
        <v>-0.13834307329927348</v>
      </c>
    </row>
    <row r="227" spans="1:22" x14ac:dyDescent="0.25">
      <c r="A227" s="4">
        <v>11</v>
      </c>
      <c r="B227" s="4">
        <v>506.99108999999999</v>
      </c>
      <c r="C227" s="4">
        <v>0.99700420000000001</v>
      </c>
      <c r="D227" s="4">
        <v>22922633</v>
      </c>
      <c r="E227" s="4">
        <v>23379914</v>
      </c>
      <c r="F227" s="4">
        <v>24063643.600000001</v>
      </c>
      <c r="G227" s="4">
        <v>24337529.699999999</v>
      </c>
      <c r="H227" s="4">
        <v>24141121.140000001</v>
      </c>
      <c r="I227" s="4">
        <v>24285952.609999999</v>
      </c>
      <c r="J227" s="4">
        <v>24406883.68</v>
      </c>
      <c r="K227" s="4">
        <v>24220569.530000001</v>
      </c>
      <c r="L227" s="4">
        <v>-0.64285718999999997</v>
      </c>
      <c r="N227" s="2">
        <f>D227/D$226</f>
        <v>0.13120568674916053</v>
      </c>
      <c r="O227" s="4">
        <f>B227-B$226</f>
        <v>1.0024999999999977</v>
      </c>
      <c r="P227" s="4" t="s">
        <v>18</v>
      </c>
      <c r="Q227" s="4">
        <v>506.99182000000002</v>
      </c>
      <c r="R227" s="5">
        <f>(B227-Q227)/Q227*10^6</f>
        <v>-1.4398654401026825</v>
      </c>
      <c r="S227" s="4">
        <v>506.99200000000002</v>
      </c>
      <c r="T227" s="4">
        <f t="shared" si="33"/>
        <v>506.99182000000002</v>
      </c>
      <c r="U227" s="5">
        <f t="shared" si="34"/>
        <v>0.35503531398256294</v>
      </c>
    </row>
    <row r="228" spans="1:22" x14ac:dyDescent="0.25">
      <c r="A228" s="4">
        <v>12</v>
      </c>
      <c r="B228" s="4">
        <v>507.99297999999999</v>
      </c>
      <c r="C228" s="4">
        <v>0.98044290000000001</v>
      </c>
      <c r="D228" s="4">
        <v>5596932</v>
      </c>
      <c r="E228" s="4">
        <v>5809289</v>
      </c>
      <c r="F228" s="4">
        <v>5409039.7000000002</v>
      </c>
      <c r="G228" s="4">
        <v>5761691.2999999998</v>
      </c>
      <c r="H228" s="4">
        <v>5771598.9199999999</v>
      </c>
      <c r="I228" s="4">
        <v>6057382.0899999999</v>
      </c>
      <c r="J228" s="4">
        <v>6284410.9299999997</v>
      </c>
      <c r="K228" s="4">
        <v>6079680.46</v>
      </c>
      <c r="L228" s="4">
        <v>-0.64285718999999997</v>
      </c>
      <c r="N228" s="2">
        <f>D228/D$226</f>
        <v>3.2035992843769415E-2</v>
      </c>
      <c r="O228" s="4">
        <f>B228-B$226</f>
        <v>2.0043900000000008</v>
      </c>
      <c r="P228" s="4" t="s">
        <v>19</v>
      </c>
      <c r="Q228" s="4">
        <v>507.99270999999999</v>
      </c>
      <c r="R228" s="5">
        <f>(B228-Q228)/Q228*10^6</f>
        <v>0.53150369028019429</v>
      </c>
      <c r="S228" s="4">
        <v>507.99270000000001</v>
      </c>
      <c r="T228" s="4">
        <f t="shared" si="33"/>
        <v>507.99270999999999</v>
      </c>
      <c r="U228" s="5">
        <f t="shared" si="34"/>
        <v>-1.968532181249693E-2</v>
      </c>
    </row>
    <row r="229" spans="1:22" x14ac:dyDescent="0.25">
      <c r="A229" s="4">
        <v>13</v>
      </c>
      <c r="B229" s="4">
        <v>527.97009000000003</v>
      </c>
      <c r="C229" s="4">
        <v>0.99695840000000002</v>
      </c>
      <c r="D229" s="4">
        <v>30059313</v>
      </c>
      <c r="E229" s="4">
        <v>30725881</v>
      </c>
      <c r="F229" s="4">
        <v>30997183</v>
      </c>
      <c r="G229" s="4">
        <v>32019178</v>
      </c>
      <c r="H229" s="4">
        <v>32295897.170000002</v>
      </c>
      <c r="I229" s="4">
        <v>33014351.960000001</v>
      </c>
      <c r="J229" s="4">
        <v>35601232.979999997</v>
      </c>
      <c r="K229" s="4">
        <v>36393436.729999997</v>
      </c>
      <c r="L229" s="4">
        <v>-1.0000001199999999</v>
      </c>
      <c r="N229" s="2">
        <f>D229/D$226</f>
        <v>0.17205496442633658</v>
      </c>
      <c r="O229" s="4">
        <f>B229-B$226</f>
        <v>21.98150000000004</v>
      </c>
      <c r="P229" s="4" t="s">
        <v>65</v>
      </c>
      <c r="Q229" s="4">
        <v>527.97041000000002</v>
      </c>
      <c r="R229" s="5">
        <f>(B229-Q229)/Q229*10^6</f>
        <v>-0.60609457258766741</v>
      </c>
      <c r="S229" s="4">
        <v>527.97029999999995</v>
      </c>
      <c r="T229" s="4">
        <f t="shared" si="33"/>
        <v>527.97041000000002</v>
      </c>
      <c r="U229" s="5">
        <f t="shared" si="34"/>
        <v>-0.2083450094548617</v>
      </c>
    </row>
    <row r="230" spans="1:22" x14ac:dyDescent="0.25">
      <c r="A230" s="4">
        <v>14</v>
      </c>
      <c r="B230" s="4">
        <v>528.97375</v>
      </c>
      <c r="C230" s="4">
        <v>0.97428029999999999</v>
      </c>
      <c r="D230" s="4">
        <v>3747889</v>
      </c>
      <c r="E230" s="4">
        <v>3901133</v>
      </c>
      <c r="F230" s="4">
        <v>3672194</v>
      </c>
      <c r="G230" s="4">
        <v>3768289.6</v>
      </c>
      <c r="H230" s="4">
        <v>3870332.22</v>
      </c>
      <c r="I230" s="4">
        <v>3995244.07</v>
      </c>
      <c r="J230" s="4">
        <v>4826796.58</v>
      </c>
      <c r="K230" s="4">
        <v>5206426.2699999996</v>
      </c>
      <c r="L230" s="4">
        <v>-0.71428579000000003</v>
      </c>
      <c r="N230" s="2">
        <f>D230/D$226</f>
        <v>2.1452350177426149E-2</v>
      </c>
      <c r="O230" s="4">
        <f>B230-B$226</f>
        <v>22.985160000000008</v>
      </c>
      <c r="P230" s="4" t="s">
        <v>75</v>
      </c>
      <c r="Q230" s="4">
        <v>528.97376999999994</v>
      </c>
      <c r="R230" s="5">
        <f>(B230-Q230)/Q230*10^6</f>
        <v>-3.7809057998291401E-2</v>
      </c>
      <c r="S230" s="4">
        <v>528.97360000000003</v>
      </c>
      <c r="T230" s="4">
        <f t="shared" si="33"/>
        <v>528.97376999999994</v>
      </c>
      <c r="U230" s="5">
        <f t="shared" si="34"/>
        <v>-0.32137699363023575</v>
      </c>
    </row>
    <row r="231" spans="1:22" x14ac:dyDescent="0.25">
      <c r="A231" s="4">
        <v>15</v>
      </c>
      <c r="B231" s="4">
        <v>549.95056</v>
      </c>
      <c r="C231" s="4">
        <v>0.98730030000000002</v>
      </c>
      <c r="D231" s="4">
        <v>7284915</v>
      </c>
      <c r="E231" s="4">
        <v>7703210</v>
      </c>
      <c r="F231" s="4">
        <v>7783684.5999999996</v>
      </c>
      <c r="G231" s="4">
        <v>8054745.5999999996</v>
      </c>
      <c r="H231" s="4">
        <v>8134361.4800000004</v>
      </c>
      <c r="I231" s="4">
        <v>8578222.8499999996</v>
      </c>
      <c r="J231" s="4">
        <v>9661129.2599999998</v>
      </c>
      <c r="K231" s="4">
        <v>10308908.609999999</v>
      </c>
      <c r="L231" s="4">
        <v>-1.0000001199999999</v>
      </c>
      <c r="N231" s="2">
        <f>D231/D$226</f>
        <v>4.1697752412834112E-2</v>
      </c>
      <c r="O231" s="4">
        <f>B231-B$226</f>
        <v>43.961970000000008</v>
      </c>
      <c r="P231" s="4" t="s">
        <v>103</v>
      </c>
      <c r="Q231" s="4">
        <v>549.95236</v>
      </c>
      <c r="R231" s="5">
        <f>(B231-Q231)/Q231*10^6</f>
        <v>-3.273010774974964</v>
      </c>
      <c r="S231" s="4">
        <v>549.95209999999997</v>
      </c>
      <c r="T231" s="4">
        <f t="shared" si="33"/>
        <v>549.95236</v>
      </c>
      <c r="U231" s="5">
        <f t="shared" si="34"/>
        <v>-0.4727682230978773</v>
      </c>
    </row>
    <row r="232" spans="1:22" x14ac:dyDescent="0.25">
      <c r="A232" s="4">
        <v>16</v>
      </c>
      <c r="B232" s="4">
        <v>587.98150999999996</v>
      </c>
      <c r="C232" s="4">
        <v>0.98922080000000001</v>
      </c>
      <c r="D232" s="4">
        <v>9009249</v>
      </c>
      <c r="E232" s="4">
        <v>9224864</v>
      </c>
      <c r="F232" s="4">
        <v>9058811.3000000007</v>
      </c>
      <c r="G232" s="4">
        <v>9035215.5</v>
      </c>
      <c r="H232" s="4">
        <v>8424099.3100000005</v>
      </c>
      <c r="I232" s="4">
        <v>7736521.2400000002</v>
      </c>
      <c r="J232" s="4">
        <v>4816498.8</v>
      </c>
      <c r="K232" s="4">
        <v>1885762.83</v>
      </c>
      <c r="L232" s="4">
        <v>0.78571433000000002</v>
      </c>
      <c r="N232" s="2">
        <f>D232/D$226</f>
        <v>5.1567579611783154E-2</v>
      </c>
      <c r="O232" s="4">
        <f>B232-B$226</f>
        <v>81.99291999999997</v>
      </c>
      <c r="P232" s="4" t="s">
        <v>118</v>
      </c>
      <c r="Q232" s="4">
        <v>587.97898999999995</v>
      </c>
      <c r="R232" s="5">
        <f>(B232-Q232)/Q232*10^6</f>
        <v>4.285867425303878</v>
      </c>
      <c r="S232" s="4">
        <v>590.9982</v>
      </c>
      <c r="T232" s="4">
        <f t="shared" ref="T232:T238" si="35">Q232+3.01883*1</f>
        <v>590.99781999999993</v>
      </c>
      <c r="U232" s="5">
        <f t="shared" si="34"/>
        <v>0.64298037523010465</v>
      </c>
    </row>
    <row r="233" spans="1:22" x14ac:dyDescent="0.25">
      <c r="A233" s="4">
        <v>17</v>
      </c>
      <c r="B233" s="4">
        <v>588.98328000000004</v>
      </c>
      <c r="C233" s="4">
        <v>0.92457959999999995</v>
      </c>
      <c r="D233" s="4">
        <v>2402874</v>
      </c>
      <c r="E233" s="4">
        <v>2293831</v>
      </c>
      <c r="F233" s="4">
        <v>1883211.2</v>
      </c>
      <c r="G233" s="4">
        <v>1690327.1</v>
      </c>
      <c r="H233" s="4">
        <v>1662391.18</v>
      </c>
      <c r="I233" s="4">
        <v>1466375.15</v>
      </c>
      <c r="J233" s="4">
        <v>879486.59</v>
      </c>
      <c r="K233" s="4">
        <v>71876.929999999993</v>
      </c>
      <c r="L233" s="4">
        <v>1.0000001199999999</v>
      </c>
      <c r="N233" s="2">
        <f>D233/D$226</f>
        <v>1.3753687603937225E-2</v>
      </c>
      <c r="O233" s="4">
        <f>B233-B$226</f>
        <v>82.994690000000048</v>
      </c>
      <c r="P233" s="4" t="s">
        <v>121</v>
      </c>
      <c r="Q233" s="4">
        <v>588.98234000000002</v>
      </c>
      <c r="R233" s="5">
        <f>(B233-Q233)/Q233*10^6</f>
        <v>1.5959731492359377</v>
      </c>
      <c r="S233" s="4" t="s">
        <v>105</v>
      </c>
      <c r="T233" s="4">
        <f t="shared" si="35"/>
        <v>592.00117</v>
      </c>
      <c r="U233" s="5" t="s">
        <v>105</v>
      </c>
      <c r="V233" s="4" t="s">
        <v>116</v>
      </c>
    </row>
    <row r="234" spans="1:22" x14ac:dyDescent="0.25">
      <c r="A234" s="4">
        <v>18</v>
      </c>
      <c r="B234" s="4">
        <v>603.95636000000002</v>
      </c>
      <c r="C234" s="4">
        <v>0.9948108</v>
      </c>
      <c r="D234" s="4">
        <v>23453576</v>
      </c>
      <c r="E234" s="4">
        <v>23250348</v>
      </c>
      <c r="F234" s="4">
        <v>23315061.399999999</v>
      </c>
      <c r="G234" s="4">
        <v>23234694.699999999</v>
      </c>
      <c r="H234" s="4">
        <v>23067319.789999999</v>
      </c>
      <c r="I234" s="4">
        <v>22593192.120000001</v>
      </c>
      <c r="J234" s="4">
        <v>20198007.539999999</v>
      </c>
      <c r="K234" s="4">
        <v>15344381.24</v>
      </c>
      <c r="L234" s="4">
        <v>0.92857146000000002</v>
      </c>
      <c r="N234" s="2">
        <f>D234/D$226</f>
        <v>0.13424472423406289</v>
      </c>
      <c r="O234" s="4">
        <f>B234-B$226</f>
        <v>97.96777000000003</v>
      </c>
      <c r="P234" s="4" t="s">
        <v>56</v>
      </c>
      <c r="Q234" s="4">
        <v>603.95654000000002</v>
      </c>
      <c r="R234" s="5">
        <f>(B234-Q234)/Q234*10^6</f>
        <v>-0.29803468971507624</v>
      </c>
      <c r="S234" s="4">
        <v>606.97529999999995</v>
      </c>
      <c r="T234" s="4">
        <f t="shared" si="35"/>
        <v>606.97537</v>
      </c>
      <c r="U234" s="5">
        <f t="shared" si="34"/>
        <v>-0.11532593167765715</v>
      </c>
    </row>
    <row r="235" spans="1:22" x14ac:dyDescent="0.25">
      <c r="A235" s="4">
        <v>19</v>
      </c>
      <c r="B235" s="4">
        <v>604.95587</v>
      </c>
      <c r="C235" s="4">
        <v>0.95315609999999995</v>
      </c>
      <c r="D235" s="4">
        <v>3497240</v>
      </c>
      <c r="E235" s="4">
        <v>3825417</v>
      </c>
      <c r="F235" s="4">
        <v>3499193.4</v>
      </c>
      <c r="G235" s="4">
        <v>3792838.1</v>
      </c>
      <c r="H235" s="4">
        <v>3597905.06</v>
      </c>
      <c r="I235" s="4">
        <v>3414958.25</v>
      </c>
      <c r="J235" s="4">
        <v>2955115.94</v>
      </c>
      <c r="K235" s="4">
        <v>1774813.2</v>
      </c>
      <c r="L235" s="4">
        <v>0.57142859999999995</v>
      </c>
      <c r="N235" s="2">
        <f>D235/D$226</f>
        <v>2.0017673184691925E-2</v>
      </c>
      <c r="O235" s="4">
        <f>B235-B$226</f>
        <v>98.967280000000017</v>
      </c>
      <c r="P235" s="4" t="s">
        <v>81</v>
      </c>
      <c r="Q235" s="4">
        <v>604.95988999999997</v>
      </c>
      <c r="R235" s="5">
        <f>(B235-Q235)/Q235*10^6</f>
        <v>-6.6450686506978247</v>
      </c>
      <c r="S235" s="4">
        <v>607.97810000000004</v>
      </c>
      <c r="T235" s="4">
        <f t="shared" si="35"/>
        <v>607.97871999999995</v>
      </c>
      <c r="U235" s="5">
        <f t="shared" si="34"/>
        <v>-1.0197725340001693</v>
      </c>
    </row>
    <row r="236" spans="1:22" x14ac:dyDescent="0.25">
      <c r="A236" s="4">
        <v>20</v>
      </c>
      <c r="B236" s="4">
        <v>609.95818999999995</v>
      </c>
      <c r="C236" s="4">
        <v>0.91960149999999996</v>
      </c>
      <c r="D236" s="4">
        <v>2545200</v>
      </c>
      <c r="E236" s="4">
        <v>2505260</v>
      </c>
      <c r="F236" s="4">
        <v>1879422.3</v>
      </c>
      <c r="G236" s="4">
        <v>1582551.2</v>
      </c>
      <c r="H236" s="4">
        <v>1337262.95</v>
      </c>
      <c r="I236" s="4">
        <v>903871.01</v>
      </c>
      <c r="J236" s="4">
        <v>253509.4</v>
      </c>
      <c r="K236" s="4">
        <v>0</v>
      </c>
      <c r="L236" s="4">
        <v>1.0000001199999999</v>
      </c>
      <c r="N236" s="2">
        <f>D236/D$226</f>
        <v>1.4568340116685697E-2</v>
      </c>
      <c r="O236" s="4">
        <f>B236-B$226</f>
        <v>103.96959999999996</v>
      </c>
      <c r="P236" s="4" t="s">
        <v>119</v>
      </c>
      <c r="Q236" s="4">
        <v>609.96092999999996</v>
      </c>
      <c r="R236" s="5">
        <f>(B236-Q236)/Q236*10^6</f>
        <v>-4.4920909934625852</v>
      </c>
      <c r="S236" s="4" t="s">
        <v>105</v>
      </c>
      <c r="T236" s="4">
        <f t="shared" si="35"/>
        <v>612.97975999999994</v>
      </c>
      <c r="U236" s="5" t="s">
        <v>105</v>
      </c>
      <c r="V236" s="4" t="s">
        <v>116</v>
      </c>
    </row>
    <row r="237" spans="1:22" x14ac:dyDescent="0.25">
      <c r="A237" s="4">
        <v>21</v>
      </c>
      <c r="B237" s="4">
        <v>625.93889999999999</v>
      </c>
      <c r="C237" s="4">
        <v>0.99063140000000005</v>
      </c>
      <c r="D237" s="4">
        <v>13068798</v>
      </c>
      <c r="E237" s="4">
        <v>13178539</v>
      </c>
      <c r="F237" s="4">
        <v>13664592.1</v>
      </c>
      <c r="G237" s="4">
        <v>13293516</v>
      </c>
      <c r="H237" s="4">
        <v>13932515.48</v>
      </c>
      <c r="I237" s="4">
        <v>14360408.91</v>
      </c>
      <c r="J237" s="4">
        <v>13632786.359999999</v>
      </c>
      <c r="K237" s="4">
        <v>12438489.02</v>
      </c>
      <c r="L237" s="4">
        <v>-0.21428573000000001</v>
      </c>
      <c r="N237" s="2">
        <f>D237/D$226</f>
        <v>7.4803824524698179E-2</v>
      </c>
      <c r="O237" s="4">
        <f>B237-B$226</f>
        <v>119.95031</v>
      </c>
      <c r="P237" s="4" t="s">
        <v>78</v>
      </c>
      <c r="Q237" s="4">
        <v>625.93848000000003</v>
      </c>
      <c r="R237" s="5">
        <f>(B237-Q237)/Q237*10^6</f>
        <v>0.67099245913557426</v>
      </c>
      <c r="S237" s="4">
        <v>628.95749999999998</v>
      </c>
      <c r="T237" s="4">
        <f t="shared" si="35"/>
        <v>628.95731000000001</v>
      </c>
      <c r="U237" s="5">
        <f t="shared" si="34"/>
        <v>0.30208727516823591</v>
      </c>
    </row>
    <row r="238" spans="1:22" x14ac:dyDescent="0.25">
      <c r="A238" s="4">
        <v>22</v>
      </c>
      <c r="B238" s="4">
        <v>631.95325000000003</v>
      </c>
      <c r="C238" s="4">
        <v>0.90802629999999995</v>
      </c>
      <c r="D238" s="4">
        <v>2213023</v>
      </c>
      <c r="E238" s="4">
        <v>2261370</v>
      </c>
      <c r="F238" s="4">
        <v>1778173.3</v>
      </c>
      <c r="G238" s="4">
        <v>1993707.2</v>
      </c>
      <c r="H238" s="4">
        <v>2227873.81</v>
      </c>
      <c r="I238" s="4">
        <v>2210627.58</v>
      </c>
      <c r="J238" s="4">
        <v>2184232.56</v>
      </c>
      <c r="K238" s="4">
        <v>1286527.3799999999</v>
      </c>
      <c r="L238" s="4">
        <v>0.35714289999999999</v>
      </c>
      <c r="N238" s="2">
        <f>D238/D$226</f>
        <v>1.2667009174150609E-2</v>
      </c>
      <c r="O238" s="4">
        <f>B238-B$226</f>
        <v>125.96466000000004</v>
      </c>
      <c r="P238" s="4" t="s">
        <v>77</v>
      </c>
      <c r="Q238" s="4">
        <v>631.95542999999998</v>
      </c>
      <c r="R238" s="5">
        <f>(B238-Q238)/Q238*10^6</f>
        <v>-3.4496103624791981</v>
      </c>
      <c r="S238" s="4">
        <v>634.97349999999994</v>
      </c>
      <c r="T238" s="4">
        <f t="shared" si="35"/>
        <v>634.97425999999996</v>
      </c>
      <c r="U238" s="5">
        <f t="shared" si="34"/>
        <v>-1.1968989105382959</v>
      </c>
    </row>
    <row r="239" spans="1:22" x14ac:dyDescent="0.25">
      <c r="A239" s="4">
        <v>23</v>
      </c>
      <c r="B239" s="4">
        <v>707.94434000000001</v>
      </c>
      <c r="C239" s="4">
        <v>0.97448259999999998</v>
      </c>
      <c r="D239" s="4">
        <v>5541425</v>
      </c>
      <c r="E239" s="4">
        <v>5832729</v>
      </c>
      <c r="F239" s="4">
        <v>5686189</v>
      </c>
      <c r="G239" s="4">
        <v>5572363.2999999998</v>
      </c>
      <c r="H239" s="4">
        <v>5183002.7699999996</v>
      </c>
      <c r="I239" s="4">
        <v>5503970.0099999998</v>
      </c>
      <c r="J239" s="4">
        <v>3817620.2</v>
      </c>
      <c r="K239" s="4">
        <v>1808135.1</v>
      </c>
      <c r="L239" s="4">
        <v>0.71428579000000003</v>
      </c>
      <c r="N239" s="2">
        <f>D239/D$226</f>
        <v>3.1718279165136351E-2</v>
      </c>
      <c r="O239" s="4">
        <f>B239-B$226</f>
        <v>201.95575000000002</v>
      </c>
      <c r="P239" s="4" t="s">
        <v>72</v>
      </c>
      <c r="Q239" s="4">
        <v>707.94155999999998</v>
      </c>
      <c r="R239" s="5">
        <f>(B239-Q239)/Q239*10^6</f>
        <v>3.9268778061705523</v>
      </c>
      <c r="S239" s="4">
        <v>713.97990000000004</v>
      </c>
      <c r="T239" s="4">
        <f>Q239+3.01883*2</f>
        <v>713.97921999999994</v>
      </c>
      <c r="U239" s="5">
        <f t="shared" si="34"/>
        <v>0.95240867108450933</v>
      </c>
    </row>
    <row r="240" spans="1:22" x14ac:dyDescent="0.25">
      <c r="A240" s="4">
        <v>24</v>
      </c>
      <c r="B240" s="4">
        <v>811.92876999999999</v>
      </c>
      <c r="C240" s="4">
        <v>0.90931519999999999</v>
      </c>
      <c r="D240" s="4">
        <v>1590251</v>
      </c>
      <c r="E240" s="4">
        <v>1659409</v>
      </c>
      <c r="F240" s="4">
        <v>1428109.7</v>
      </c>
      <c r="G240" s="4">
        <v>1308632.7</v>
      </c>
      <c r="H240" s="4">
        <v>1359623.78</v>
      </c>
      <c r="I240" s="4">
        <v>1107232.7</v>
      </c>
      <c r="J240" s="4">
        <v>398566.85</v>
      </c>
      <c r="K240" s="4">
        <v>267086.49</v>
      </c>
      <c r="L240" s="4">
        <v>0.85714292999999997</v>
      </c>
      <c r="N240" s="2">
        <f>D240/D$226</f>
        <v>9.1023563723477696E-3</v>
      </c>
      <c r="O240" s="4">
        <f>B240-B$226</f>
        <v>305.94018</v>
      </c>
      <c r="P240" s="4" t="s">
        <v>122</v>
      </c>
      <c r="Q240" s="4">
        <v>811.92657999999994</v>
      </c>
      <c r="R240" s="5">
        <f>(B240-Q240)/Q240*10^6</f>
        <v>2.6972882203726312</v>
      </c>
      <c r="S240" s="4">
        <v>820.98620000000005</v>
      </c>
      <c r="T240" s="4">
        <f>Q240+3.01883*3</f>
        <v>820.98307</v>
      </c>
      <c r="U240" s="5">
        <f t="shared" si="34"/>
        <v>3.8125024917451564</v>
      </c>
      <c r="V240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Sorcerers</dc:creator>
  <cp:lastModifiedBy>Su, Xiaoyang</cp:lastModifiedBy>
  <cp:lastPrinted>2019-01-02T18:47:01Z</cp:lastPrinted>
  <dcterms:created xsi:type="dcterms:W3CDTF">2018-11-17T02:50:40Z</dcterms:created>
  <dcterms:modified xsi:type="dcterms:W3CDTF">2019-09-13T00:52:17Z</dcterms:modified>
</cp:coreProperties>
</file>