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zhangxiaoyu/Desktop/650B_Optimization Proc&amp; Analytics /Final Project/"/>
    </mc:Choice>
  </mc:AlternateContent>
  <bookViews>
    <workbookView xWindow="0" yWindow="460" windowWidth="25600" windowHeight="14180" tabRatio="500"/>
  </bookViews>
  <sheets>
    <sheet name="Sheet1" sheetId="1" r:id="rId1"/>
    <sheet name="Sheet6" sheetId="6" r:id="rId2"/>
    <sheet name="Sheet2" sheetId="2" r:id="rId3"/>
  </sheets>
  <definedNames>
    <definedName name="CPM">Sheet1!$B$7:$G$7</definedName>
    <definedName name="Money_invested">Sheet1!$B$5:$G$5</definedName>
    <definedName name="Money_invested_in_Internet">Sheet1!$B$44</definedName>
    <definedName name="Money_invested_in_TV">Sheet1!$B$43</definedName>
    <definedName name="required">Sheet1!$D$44</definedName>
    <definedName name="solver_adj" localSheetId="0" hidden="1">Sheet1!$B$5:$G$5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Sheet1!$B$44</definedName>
    <definedName name="solver_lhs2" localSheetId="0" hidden="1">Sheet1!$B$43</definedName>
    <definedName name="solver_lhs3" localSheetId="0" hidden="1">Sheet1!$B$38</definedName>
    <definedName name="solver_lhs4" localSheetId="0" hidden="1">Sheet1!$B$42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Sheet1!$B$47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required</definedName>
    <definedName name="solver_rhs2" localSheetId="0" hidden="1">Sheet1!$D$43</definedName>
    <definedName name="solver_rhs3" localSheetId="0" hidden="1">Sheet1!$F$38</definedName>
    <definedName name="solver_rhs4" localSheetId="0" hidden="1">Sheet1!$D$42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arget_Variable__exposures">Sheet1!$B$47</definedName>
    <definedName name="Total_amount_of_exposures">Sheet1!$B$8:$G$8</definedName>
    <definedName name="Total_budget">Sheet1!$B$38</definedName>
    <definedName name="Women_17_25_yrs">Sheet1!$B$42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B44" i="1"/>
  <c r="G12" i="6"/>
  <c r="F12" i="6"/>
  <c r="E12" i="6"/>
  <c r="D12" i="6"/>
  <c r="C12" i="6"/>
  <c r="B12" i="6"/>
  <c r="A12" i="6"/>
  <c r="B38" i="1"/>
  <c r="B43" i="1"/>
  <c r="B8" i="1"/>
  <c r="C8" i="1"/>
  <c r="D8" i="1"/>
  <c r="E8" i="1"/>
  <c r="F8" i="1"/>
  <c r="G8" i="1"/>
  <c r="B47" i="1"/>
  <c r="C35" i="1"/>
  <c r="B35" i="1"/>
  <c r="G35" i="1"/>
  <c r="F35" i="1"/>
  <c r="E35" i="1"/>
  <c r="D35" i="1"/>
  <c r="H35" i="1"/>
  <c r="B42" i="1"/>
</calcChain>
</file>

<file path=xl/sharedStrings.xml><?xml version="1.0" encoding="utf-8"?>
<sst xmlns="http://schemas.openxmlformats.org/spreadsheetml/2006/main" count="54" uniqueCount="40">
  <si>
    <t>Decision Variables</t>
  </si>
  <si>
    <t>Constraints</t>
  </si>
  <si>
    <t>Audience Perspective</t>
  </si>
  <si>
    <t>Channels</t>
  </si>
  <si>
    <t>&lt;=</t>
  </si>
  <si>
    <t>&gt;=</t>
  </si>
  <si>
    <t>Model Template for Advertising Campaign Optimization</t>
  </si>
  <si>
    <t>&lt;-----</t>
  </si>
  <si>
    <t>To maximize it.</t>
  </si>
  <si>
    <t>Newspaper</t>
  </si>
  <si>
    <t>Magazine</t>
  </si>
  <si>
    <t>Outdoor</t>
  </si>
  <si>
    <t>TV</t>
  </si>
  <si>
    <t>Radio</t>
  </si>
  <si>
    <t>Internet</t>
  </si>
  <si>
    <t>Men under-16 yrs</t>
  </si>
  <si>
    <t>Men 17-25 yrs</t>
  </si>
  <si>
    <t>Men 25-34 yrs</t>
  </si>
  <si>
    <t>Men 35-44 yrs</t>
  </si>
  <si>
    <t>Men 45 yrs-up</t>
  </si>
  <si>
    <t>Women under-16 yrs</t>
  </si>
  <si>
    <t>Women 17-25 yrs</t>
  </si>
  <si>
    <t>Women 25-34 yrs</t>
  </si>
  <si>
    <t>Women 35-44 yrs</t>
  </si>
  <si>
    <t>Women 45 yrs-up</t>
  </si>
  <si>
    <t>Total viewers</t>
  </si>
  <si>
    <t>Money invested</t>
  </si>
  <si>
    <t xml:space="preserve">CPM (cost per 1000 impressions) </t>
  </si>
  <si>
    <t>Solution</t>
  </si>
  <si>
    <t>Year</t>
  </si>
  <si>
    <t>Ad expenditures(in billion US dollars)</t>
  </si>
  <si>
    <t>required</t>
  </si>
  <si>
    <t>Total</t>
  </si>
  <si>
    <t>Target Variable (exposures)</t>
  </si>
  <si>
    <t>Total budget</t>
  </si>
  <si>
    <t>Required numbers of exposures（thousands）</t>
  </si>
  <si>
    <t>Total amount of exposures(person-times)</t>
  </si>
  <si>
    <t xml:space="preserve">Money invested in TV </t>
  </si>
  <si>
    <t>Money invested in Internet</t>
  </si>
  <si>
    <t>Actural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</si>
</sst>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44" fontId="0" fillId="0" borderId="0" xfId="0" applyNumberFormat="1" applyFill="1" applyAlignment="1">
      <alignment horizontal="center"/>
    </xf>
    <xf numFmtId="0" fontId="0" fillId="5" borderId="0" xfId="0" applyFill="1"/>
    <xf numFmtId="9" fontId="0" fillId="0" borderId="0" xfId="0" applyNumberFormat="1" applyFill="1" applyAlignment="1">
      <alignment horizontal="center"/>
    </xf>
    <xf numFmtId="165" fontId="0" fillId="2" borderId="0" xfId="2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4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2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64" fontId="3" fillId="0" borderId="0" xfId="0" applyNumberFormat="1" applyFont="1" applyAlignment="1">
      <alignment horizontal="center"/>
    </xf>
    <xf numFmtId="1" fontId="0" fillId="3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NIKE</a:t>
            </a:r>
            <a:r>
              <a:rPr lang="en-US" baseline="0"/>
              <a:t> ADVERTISING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2009.0</c:v>
                </c:pt>
                <c:pt idx="1">
                  <c:v>2010.0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0.56</c:v>
                </c:pt>
                <c:pt idx="1">
                  <c:v>0.89</c:v>
                </c:pt>
                <c:pt idx="2">
                  <c:v>1.0</c:v>
                </c:pt>
                <c:pt idx="3">
                  <c:v>1.15</c:v>
                </c:pt>
                <c:pt idx="4">
                  <c:v>1.31</c:v>
                </c:pt>
                <c:pt idx="5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82896"/>
        <c:axId val="1338590640"/>
      </c:scatterChart>
      <c:valAx>
        <c:axId val="13385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90640"/>
        <c:crosses val="autoZero"/>
        <c:crossBetween val="midCat"/>
      </c:valAx>
      <c:valAx>
        <c:axId val="13385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</a:t>
                </a:r>
                <a:r>
                  <a:rPr lang="en-US" baseline="0"/>
                  <a:t> in billion US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8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12700</xdr:rowOff>
    </xdr:from>
    <xdr:to>
      <xdr:col>8</xdr:col>
      <xdr:colOff>584200</xdr:colOff>
      <xdr:row>14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2" workbookViewId="0">
      <selection activeCell="D44" sqref="D44"/>
    </sheetView>
  </sheetViews>
  <sheetFormatPr baseColWidth="10" defaultRowHeight="16" x14ac:dyDescent="0.2"/>
  <cols>
    <col min="1" max="1" width="38.33203125" customWidth="1"/>
    <col min="2" max="2" width="15.83203125" customWidth="1"/>
    <col min="3" max="3" width="17.83203125" customWidth="1"/>
    <col min="4" max="4" width="14.83203125" customWidth="1"/>
    <col min="5" max="5" width="13.6640625" customWidth="1"/>
    <col min="6" max="6" width="16" bestFit="1" customWidth="1"/>
    <col min="7" max="7" width="18.33203125" customWidth="1"/>
    <col min="8" max="8" width="22" customWidth="1"/>
  </cols>
  <sheetData>
    <row r="1" spans="1:10" ht="24" x14ac:dyDescent="0.3">
      <c r="A1" s="22" t="s">
        <v>6</v>
      </c>
      <c r="B1" s="23"/>
      <c r="C1" s="23"/>
    </row>
    <row r="2" spans="1:10" ht="21" x14ac:dyDescent="0.25">
      <c r="A2" s="3"/>
    </row>
    <row r="3" spans="1:10" ht="21" x14ac:dyDescent="0.25">
      <c r="A3" s="3" t="s">
        <v>0</v>
      </c>
    </row>
    <row r="4" spans="1:10" ht="19" x14ac:dyDescent="0.25">
      <c r="A4" s="24" t="s">
        <v>3</v>
      </c>
      <c r="B4" s="9" t="s">
        <v>9</v>
      </c>
      <c r="C4" s="9" t="s">
        <v>10</v>
      </c>
      <c r="D4" s="9" t="s">
        <v>13</v>
      </c>
      <c r="E4" s="9" t="s">
        <v>12</v>
      </c>
      <c r="F4" s="9" t="s">
        <v>11</v>
      </c>
      <c r="G4" s="9" t="s">
        <v>14</v>
      </c>
      <c r="H4" s="9" t="s">
        <v>32</v>
      </c>
    </row>
    <row r="5" spans="1:10" x14ac:dyDescent="0.2">
      <c r="A5" s="2" t="s">
        <v>26</v>
      </c>
      <c r="B5" s="10">
        <v>0</v>
      </c>
      <c r="C5" s="10">
        <v>36029601.357600003</v>
      </c>
      <c r="D5" s="10">
        <v>0</v>
      </c>
      <c r="E5" s="11">
        <v>31600000</v>
      </c>
      <c r="F5" s="11">
        <v>11370398.6425</v>
      </c>
      <c r="G5" s="11">
        <v>79000000</v>
      </c>
      <c r="H5" s="12">
        <v>158000000</v>
      </c>
      <c r="I5" s="1" t="s">
        <v>7</v>
      </c>
      <c r="J5" s="1" t="s">
        <v>28</v>
      </c>
    </row>
    <row r="6" spans="1:10" x14ac:dyDescent="0.2">
      <c r="A6" s="2"/>
      <c r="B6" s="13"/>
      <c r="C6" s="13"/>
      <c r="D6" s="13"/>
      <c r="E6" s="13"/>
      <c r="F6" s="13"/>
      <c r="G6" s="13"/>
      <c r="H6" s="13"/>
      <c r="I6" s="1"/>
      <c r="J6" s="1"/>
    </row>
    <row r="7" spans="1:10" x14ac:dyDescent="0.2">
      <c r="A7" t="s">
        <v>27</v>
      </c>
      <c r="B7" s="14">
        <v>16</v>
      </c>
      <c r="C7" s="14">
        <v>16</v>
      </c>
      <c r="D7" s="14">
        <v>10</v>
      </c>
      <c r="E7" s="14">
        <v>28</v>
      </c>
      <c r="F7" s="14">
        <v>5</v>
      </c>
      <c r="G7" s="14">
        <v>3</v>
      </c>
      <c r="H7" s="14"/>
      <c r="I7" s="1"/>
      <c r="J7" s="1"/>
    </row>
    <row r="8" spans="1:10" x14ac:dyDescent="0.2">
      <c r="A8" t="s">
        <v>36</v>
      </c>
      <c r="B8" s="15">
        <f>(B5/B7)*1000</f>
        <v>0</v>
      </c>
      <c r="C8" s="15">
        <f t="shared" ref="C8:G8" si="0">(C5/C7)*1000</f>
        <v>2251850084.8500004</v>
      </c>
      <c r="D8" s="15">
        <f t="shared" si="0"/>
        <v>0</v>
      </c>
      <c r="E8" s="15">
        <f t="shared" si="0"/>
        <v>1128571428.5714285</v>
      </c>
      <c r="F8" s="15">
        <f t="shared" si="0"/>
        <v>2274079728.5</v>
      </c>
      <c r="G8" s="15">
        <f t="shared" si="0"/>
        <v>26333333333.333332</v>
      </c>
      <c r="H8" s="15"/>
      <c r="I8" s="1"/>
      <c r="J8" s="1"/>
    </row>
    <row r="9" spans="1:10" x14ac:dyDescent="0.2">
      <c r="B9" s="16"/>
      <c r="C9" s="16"/>
      <c r="D9" s="16"/>
      <c r="E9" s="16"/>
      <c r="F9" s="16"/>
      <c r="G9" s="16"/>
      <c r="H9" s="16"/>
      <c r="I9" s="1"/>
      <c r="J9" s="1"/>
    </row>
    <row r="10" spans="1:10" x14ac:dyDescent="0.2">
      <c r="B10" s="9"/>
      <c r="C10" s="9"/>
      <c r="D10" s="9"/>
      <c r="E10" s="9"/>
      <c r="F10" s="9"/>
      <c r="G10" s="9"/>
      <c r="H10" s="9"/>
    </row>
    <row r="11" spans="1:10" ht="19" x14ac:dyDescent="0.25">
      <c r="A11" s="24" t="s">
        <v>2</v>
      </c>
      <c r="B11" s="9"/>
      <c r="C11" s="9"/>
      <c r="D11" s="9"/>
      <c r="E11" s="9"/>
      <c r="F11" s="9"/>
      <c r="G11" s="9"/>
      <c r="H11" s="9"/>
    </row>
    <row r="12" spans="1:10" x14ac:dyDescent="0.2">
      <c r="A12" t="s">
        <v>15</v>
      </c>
      <c r="B12" s="17">
        <v>5</v>
      </c>
      <c r="C12" s="17">
        <v>6</v>
      </c>
      <c r="D12" s="17">
        <v>5</v>
      </c>
      <c r="E12" s="17">
        <v>3</v>
      </c>
      <c r="F12" s="17">
        <v>2.7</v>
      </c>
      <c r="G12" s="17">
        <v>7</v>
      </c>
      <c r="H12" s="9"/>
    </row>
    <row r="13" spans="1:10" x14ac:dyDescent="0.2">
      <c r="A13" t="s">
        <v>16</v>
      </c>
      <c r="B13" s="17">
        <v>3</v>
      </c>
      <c r="C13" s="17">
        <v>5</v>
      </c>
      <c r="D13" s="17">
        <v>2</v>
      </c>
      <c r="E13" s="17">
        <v>4</v>
      </c>
      <c r="F13" s="17">
        <v>5</v>
      </c>
      <c r="G13" s="17">
        <v>9</v>
      </c>
      <c r="H13" s="9"/>
    </row>
    <row r="14" spans="1:10" x14ac:dyDescent="0.2">
      <c r="A14" t="s">
        <v>17</v>
      </c>
      <c r="B14" s="17">
        <v>4</v>
      </c>
      <c r="C14" s="17">
        <v>5</v>
      </c>
      <c r="D14" s="17">
        <v>3</v>
      </c>
      <c r="E14" s="17">
        <v>3</v>
      </c>
      <c r="F14" s="17">
        <v>4</v>
      </c>
      <c r="G14" s="17">
        <v>8</v>
      </c>
      <c r="H14" s="9"/>
    </row>
    <row r="15" spans="1:10" x14ac:dyDescent="0.2">
      <c r="A15" t="s">
        <v>18</v>
      </c>
      <c r="B15" s="17">
        <v>2</v>
      </c>
      <c r="C15" s="17">
        <v>4.5</v>
      </c>
      <c r="D15" s="17">
        <v>6</v>
      </c>
      <c r="E15" s="17">
        <v>5</v>
      </c>
      <c r="F15" s="17">
        <v>5</v>
      </c>
      <c r="G15" s="17">
        <v>7.4</v>
      </c>
      <c r="H15" s="9"/>
    </row>
    <row r="16" spans="1:10" x14ac:dyDescent="0.2">
      <c r="A16" t="s">
        <v>19</v>
      </c>
      <c r="B16" s="17">
        <v>6</v>
      </c>
      <c r="C16" s="17">
        <v>3</v>
      </c>
      <c r="D16" s="17">
        <v>7</v>
      </c>
      <c r="E16" s="17">
        <v>7</v>
      </c>
      <c r="F16" s="17">
        <v>7</v>
      </c>
      <c r="G16" s="17">
        <v>5</v>
      </c>
      <c r="H16" s="9"/>
    </row>
    <row r="17" spans="1:8" x14ac:dyDescent="0.2">
      <c r="A17" t="s">
        <v>20</v>
      </c>
      <c r="B17" s="17">
        <v>4</v>
      </c>
      <c r="C17" s="17">
        <v>7</v>
      </c>
      <c r="D17" s="17">
        <v>4</v>
      </c>
      <c r="E17" s="17">
        <v>5</v>
      </c>
      <c r="F17" s="17">
        <v>3</v>
      </c>
      <c r="G17" s="17">
        <v>6</v>
      </c>
      <c r="H17" s="9"/>
    </row>
    <row r="18" spans="1:8" x14ac:dyDescent="0.2">
      <c r="A18" t="s">
        <v>21</v>
      </c>
      <c r="B18" s="17">
        <v>2</v>
      </c>
      <c r="C18" s="17">
        <v>8</v>
      </c>
      <c r="D18" s="17">
        <v>3</v>
      </c>
      <c r="E18" s="17">
        <v>5.7</v>
      </c>
      <c r="F18" s="17">
        <v>4</v>
      </c>
      <c r="G18" s="17">
        <v>11</v>
      </c>
      <c r="H18" s="9"/>
    </row>
    <row r="19" spans="1:8" x14ac:dyDescent="0.2">
      <c r="A19" t="s">
        <v>22</v>
      </c>
      <c r="B19" s="17">
        <v>3</v>
      </c>
      <c r="C19" s="17">
        <v>6.5</v>
      </c>
      <c r="D19" s="17">
        <v>3</v>
      </c>
      <c r="E19" s="17">
        <v>6</v>
      </c>
      <c r="F19" s="17">
        <v>7</v>
      </c>
      <c r="G19" s="17">
        <v>12</v>
      </c>
      <c r="H19" s="9"/>
    </row>
    <row r="20" spans="1:8" x14ac:dyDescent="0.2">
      <c r="A20" t="s">
        <v>23</v>
      </c>
      <c r="B20" s="17">
        <v>5</v>
      </c>
      <c r="C20" s="17">
        <v>4</v>
      </c>
      <c r="D20" s="17">
        <v>5</v>
      </c>
      <c r="E20" s="17">
        <v>7.8</v>
      </c>
      <c r="F20" s="17">
        <v>6</v>
      </c>
      <c r="G20" s="17">
        <v>9</v>
      </c>
      <c r="H20" s="9"/>
    </row>
    <row r="21" spans="1:8" x14ac:dyDescent="0.2">
      <c r="A21" t="s">
        <v>24</v>
      </c>
      <c r="B21" s="17">
        <v>7</v>
      </c>
      <c r="C21" s="17">
        <v>3</v>
      </c>
      <c r="D21" s="17">
        <v>6</v>
      </c>
      <c r="E21" s="17">
        <v>6</v>
      </c>
      <c r="F21" s="17">
        <v>5</v>
      </c>
      <c r="G21" s="17">
        <v>5</v>
      </c>
      <c r="H21" s="9"/>
    </row>
    <row r="22" spans="1:8" x14ac:dyDescent="0.2">
      <c r="B22" s="17"/>
      <c r="C22" s="17"/>
      <c r="D22" s="17"/>
      <c r="E22" s="17"/>
      <c r="F22" s="17"/>
      <c r="G22" s="17"/>
      <c r="H22" s="9"/>
    </row>
    <row r="23" spans="1:8" x14ac:dyDescent="0.2">
      <c r="A23" t="s">
        <v>15</v>
      </c>
      <c r="B23" s="18">
        <v>4.4999999999999998E-2</v>
      </c>
      <c r="C23" s="18">
        <v>2.5000000000000001E-2</v>
      </c>
      <c r="D23" s="18">
        <v>0.04</v>
      </c>
      <c r="E23" s="18">
        <v>3.2500000000000001E-2</v>
      </c>
      <c r="F23" s="18">
        <v>4.2720739219712527E-2</v>
      </c>
      <c r="G23" s="18">
        <v>6.9080604534005038E-2</v>
      </c>
      <c r="H23" s="9"/>
    </row>
    <row r="24" spans="1:8" x14ac:dyDescent="0.2">
      <c r="A24" t="s">
        <v>16</v>
      </c>
      <c r="B24" s="18">
        <v>5.6585365853658531E-2</v>
      </c>
      <c r="C24" s="18">
        <v>6.0000000000000005E-2</v>
      </c>
      <c r="D24" s="18">
        <v>4.7727272727272729E-2</v>
      </c>
      <c r="E24" s="18">
        <v>0.11</v>
      </c>
      <c r="F24" s="18">
        <v>8.1334702258726896E-2</v>
      </c>
      <c r="G24" s="18">
        <v>0.15500000000000003</v>
      </c>
      <c r="H24" s="9"/>
    </row>
    <row r="25" spans="1:8" x14ac:dyDescent="0.2">
      <c r="A25" t="s">
        <v>17</v>
      </c>
      <c r="B25" s="18">
        <v>9.3780487804878049E-2</v>
      </c>
      <c r="C25" s="18">
        <v>9.5000000000000001E-2</v>
      </c>
      <c r="D25" s="18">
        <v>0.12</v>
      </c>
      <c r="E25" s="18">
        <v>0.10500000000000001</v>
      </c>
      <c r="F25" s="18">
        <v>0.10606776180698152</v>
      </c>
      <c r="G25" s="18">
        <v>0.13950000000000001</v>
      </c>
      <c r="H25" s="9"/>
    </row>
    <row r="26" spans="1:8" x14ac:dyDescent="0.2">
      <c r="A26" t="s">
        <v>18</v>
      </c>
      <c r="B26" s="18">
        <v>0.155</v>
      </c>
      <c r="C26" s="18">
        <v>0.11000000000000001</v>
      </c>
      <c r="D26" s="18">
        <v>0.16818181818181818</v>
      </c>
      <c r="E26" s="18">
        <v>0.11499999999999999</v>
      </c>
      <c r="F26" s="18">
        <v>0.1063347022587269</v>
      </c>
      <c r="G26" s="18">
        <v>8.5099496221662463E-2</v>
      </c>
      <c r="H26" s="9"/>
    </row>
    <row r="27" spans="1:8" x14ac:dyDescent="0.2">
      <c r="A27" t="s">
        <v>19</v>
      </c>
      <c r="B27" s="18">
        <v>0.23317073170731706</v>
      </c>
      <c r="C27" s="18">
        <v>7.85E-2</v>
      </c>
      <c r="D27" s="18">
        <v>0.18049999999999999</v>
      </c>
      <c r="E27" s="18">
        <v>0.105</v>
      </c>
      <c r="F27" s="18">
        <v>0.14373716632443531</v>
      </c>
      <c r="G27" s="18">
        <v>4.4999999999999998E-2</v>
      </c>
      <c r="H27" s="9"/>
    </row>
    <row r="28" spans="1:8" x14ac:dyDescent="0.2">
      <c r="A28" t="s">
        <v>20</v>
      </c>
      <c r="B28" s="18">
        <v>3.5000000000000003E-2</v>
      </c>
      <c r="C28" s="18">
        <v>8.6500000000000007E-2</v>
      </c>
      <c r="D28" s="18">
        <v>6.0454545454545455E-2</v>
      </c>
      <c r="E28" s="18">
        <v>6.0000000000000005E-2</v>
      </c>
      <c r="F28" s="18">
        <v>6.1601642710472276E-2</v>
      </c>
      <c r="G28" s="18">
        <v>6.7783375314861449E-2</v>
      </c>
      <c r="H28" s="9"/>
    </row>
    <row r="29" spans="1:8" x14ac:dyDescent="0.2">
      <c r="A29" t="s">
        <v>21</v>
      </c>
      <c r="B29" s="18">
        <v>0.05</v>
      </c>
      <c r="C29" s="18">
        <v>0.155</v>
      </c>
      <c r="D29" s="18">
        <v>6.9090909090909092E-2</v>
      </c>
      <c r="E29" s="18">
        <v>0.11</v>
      </c>
      <c r="F29" s="18">
        <v>8.2135523613963035E-2</v>
      </c>
      <c r="G29" s="18">
        <v>0.14500000000000002</v>
      </c>
      <c r="H29" s="9"/>
    </row>
    <row r="30" spans="1:8" x14ac:dyDescent="0.2">
      <c r="A30" t="s">
        <v>22</v>
      </c>
      <c r="B30" s="18">
        <v>7.5000000000000011E-2</v>
      </c>
      <c r="C30" s="18">
        <v>0.16500000000000001</v>
      </c>
      <c r="D30" s="18">
        <v>6.9090909090909092E-2</v>
      </c>
      <c r="E30" s="18">
        <v>0.11749999999999999</v>
      </c>
      <c r="F30" s="18">
        <v>0.14336858316221765</v>
      </c>
      <c r="G30" s="18">
        <v>0.12000000000000001</v>
      </c>
      <c r="H30" s="9"/>
    </row>
    <row r="31" spans="1:8" x14ac:dyDescent="0.2">
      <c r="A31" t="s">
        <v>23</v>
      </c>
      <c r="B31" s="18">
        <v>0.10597560975609756</v>
      </c>
      <c r="C31" s="18">
        <v>0.13</v>
      </c>
      <c r="D31" s="18">
        <v>0.11681818181818182</v>
      </c>
      <c r="E31" s="18">
        <v>0.12</v>
      </c>
      <c r="F31" s="18">
        <v>0.12660164271047228</v>
      </c>
      <c r="G31" s="18">
        <v>0.10167506297229219</v>
      </c>
      <c r="H31" s="9"/>
    </row>
    <row r="32" spans="1:8" x14ac:dyDescent="0.2">
      <c r="A32" t="s">
        <v>24</v>
      </c>
      <c r="B32" s="18">
        <v>0.15036585365853661</v>
      </c>
      <c r="C32" s="18">
        <v>9.5000000000000001E-2</v>
      </c>
      <c r="D32" s="18">
        <v>0.12818181818181817</v>
      </c>
      <c r="E32" s="18">
        <v>0.125</v>
      </c>
      <c r="F32" s="18">
        <v>0.1063347022587269</v>
      </c>
      <c r="G32" s="18">
        <v>7.1500000000000008E-2</v>
      </c>
      <c r="H32" s="9"/>
    </row>
    <row r="33" spans="1:8" x14ac:dyDescent="0.2">
      <c r="B33" s="19">
        <v>1.0031707317073169</v>
      </c>
      <c r="C33" s="19">
        <v>1.0000000000000002</v>
      </c>
      <c r="D33" s="19">
        <v>1.0031707317073173</v>
      </c>
      <c r="E33" s="19">
        <v>1</v>
      </c>
      <c r="F33" s="19">
        <v>1.0012114989733061</v>
      </c>
      <c r="G33" s="19">
        <v>0.99654911838790927</v>
      </c>
      <c r="H33" s="9"/>
    </row>
    <row r="34" spans="1:8" x14ac:dyDescent="0.2">
      <c r="B34" s="17"/>
      <c r="C34" s="17"/>
      <c r="D34" s="17"/>
      <c r="E34" s="17"/>
      <c r="F34" s="17"/>
      <c r="G34" s="17"/>
      <c r="H34" s="9"/>
    </row>
    <row r="35" spans="1:8" x14ac:dyDescent="0.2">
      <c r="A35" t="s">
        <v>25</v>
      </c>
      <c r="B35" s="13">
        <f>SUM(B12:B21)</f>
        <v>41</v>
      </c>
      <c r="C35" s="13">
        <f t="shared" ref="C35:G35" si="1">SUM(C12:C21)</f>
        <v>52</v>
      </c>
      <c r="D35" s="13">
        <f t="shared" si="1"/>
        <v>44</v>
      </c>
      <c r="E35" s="13">
        <f t="shared" si="1"/>
        <v>52.5</v>
      </c>
      <c r="F35" s="13">
        <f t="shared" si="1"/>
        <v>48.7</v>
      </c>
      <c r="G35" s="13">
        <f t="shared" si="1"/>
        <v>79.400000000000006</v>
      </c>
      <c r="H35" s="9">
        <f t="shared" ref="H35" si="2">SUM(B35:G35)</f>
        <v>317.60000000000002</v>
      </c>
    </row>
    <row r="36" spans="1:8" x14ac:dyDescent="0.2">
      <c r="B36" s="13"/>
      <c r="C36" s="13"/>
      <c r="D36" s="13"/>
      <c r="E36" s="13"/>
      <c r="F36" s="13"/>
      <c r="G36" s="13"/>
      <c r="H36" s="9"/>
    </row>
    <row r="37" spans="1:8" ht="19" x14ac:dyDescent="0.25">
      <c r="A37" s="24" t="s">
        <v>1</v>
      </c>
      <c r="B37" s="9"/>
      <c r="C37" s="9"/>
      <c r="D37" s="9"/>
      <c r="E37" s="9"/>
      <c r="F37" s="9"/>
      <c r="G37" s="9"/>
      <c r="H37" s="9"/>
    </row>
    <row r="38" spans="1:8" x14ac:dyDescent="0.2">
      <c r="A38" t="s">
        <v>34</v>
      </c>
      <c r="B38" s="4">
        <f>SUM(B5:G5)</f>
        <v>158000000.00010002</v>
      </c>
      <c r="C38" s="13" t="s">
        <v>4</v>
      </c>
      <c r="D38" s="12">
        <v>158000000</v>
      </c>
      <c r="E38" s="13"/>
      <c r="F38" s="8"/>
      <c r="G38" s="9"/>
      <c r="H38" s="9"/>
    </row>
    <row r="39" spans="1:8" x14ac:dyDescent="0.2">
      <c r="B39" s="4"/>
      <c r="C39" s="4"/>
      <c r="D39" s="4"/>
      <c r="E39" s="13"/>
      <c r="F39" s="4"/>
      <c r="G39" s="9"/>
      <c r="H39" s="9"/>
    </row>
    <row r="40" spans="1:8" x14ac:dyDescent="0.2">
      <c r="A40" t="s">
        <v>35</v>
      </c>
      <c r="B40" s="20"/>
      <c r="C40" s="4"/>
      <c r="D40" s="4"/>
      <c r="E40" s="13"/>
      <c r="F40" s="4"/>
      <c r="G40" s="9"/>
      <c r="H40" s="9"/>
    </row>
    <row r="41" spans="1:8" x14ac:dyDescent="0.2">
      <c r="B41" s="20" t="s">
        <v>39</v>
      </c>
      <c r="C41" s="4"/>
      <c r="D41" s="27" t="s">
        <v>31</v>
      </c>
      <c r="E41" s="13"/>
      <c r="F41" s="4"/>
      <c r="G41" s="9"/>
      <c r="H41" s="9"/>
    </row>
    <row r="42" spans="1:8" x14ac:dyDescent="0.2">
      <c r="A42" t="s">
        <v>21</v>
      </c>
      <c r="B42" s="21">
        <f>SUMPRODUCT(B29:G29,B8:G8)/SUM(B8:G8)</f>
        <v>0.1399999638091326</v>
      </c>
      <c r="C42" s="4" t="s">
        <v>5</v>
      </c>
      <c r="D42" s="6">
        <v>0.14000000000000001</v>
      </c>
      <c r="E42" s="13"/>
      <c r="F42" s="4"/>
      <c r="G42" s="9"/>
      <c r="H42" s="9"/>
    </row>
    <row r="43" spans="1:8" x14ac:dyDescent="0.2">
      <c r="A43" t="s">
        <v>37</v>
      </c>
      <c r="B43" s="21">
        <f>E5/B38</f>
        <v>0.19999999999987339</v>
      </c>
      <c r="C43" s="4" t="s">
        <v>5</v>
      </c>
      <c r="D43" s="6">
        <v>0.2</v>
      </c>
      <c r="E43" s="13"/>
      <c r="F43" s="4"/>
      <c r="G43" s="9"/>
      <c r="H43" s="9"/>
    </row>
    <row r="44" spans="1:8" x14ac:dyDescent="0.2">
      <c r="A44" t="s">
        <v>38</v>
      </c>
      <c r="B44" s="25">
        <f>G5</f>
        <v>79000000</v>
      </c>
      <c r="C44" s="4" t="s">
        <v>4</v>
      </c>
      <c r="D44" s="8">
        <f>H5*50%</f>
        <v>79000000</v>
      </c>
      <c r="E44" s="9"/>
      <c r="F44" s="9"/>
      <c r="G44" s="9"/>
      <c r="H44" s="9"/>
    </row>
    <row r="45" spans="1:8" x14ac:dyDescent="0.2">
      <c r="B45" s="20"/>
      <c r="C45" s="4"/>
      <c r="D45" s="4"/>
      <c r="E45" s="9"/>
      <c r="F45" s="9"/>
      <c r="G45" s="9"/>
      <c r="H45" s="9"/>
    </row>
    <row r="46" spans="1:8" x14ac:dyDescent="0.2">
      <c r="B46" s="9"/>
      <c r="C46" s="9"/>
      <c r="D46" s="9"/>
      <c r="E46" s="9"/>
      <c r="F46" s="9"/>
      <c r="G46" s="9"/>
      <c r="H46" s="9"/>
    </row>
    <row r="47" spans="1:8" x14ac:dyDescent="0.2">
      <c r="A47" s="1" t="s">
        <v>33</v>
      </c>
      <c r="B47" s="26">
        <f>SUM(B8:G8)</f>
        <v>31987834575.254761</v>
      </c>
      <c r="C47" s="20" t="s">
        <v>7</v>
      </c>
      <c r="D47" s="20" t="s">
        <v>8</v>
      </c>
      <c r="E47" s="9"/>
      <c r="F47" s="9"/>
      <c r="G47" s="9"/>
      <c r="H47" s="9"/>
    </row>
    <row r="48" spans="1:8" x14ac:dyDescent="0.2">
      <c r="B48" s="9"/>
      <c r="C48" s="9"/>
      <c r="D48" s="9"/>
      <c r="E48" s="9"/>
      <c r="F48" s="9"/>
      <c r="G48" s="9"/>
      <c r="H48" s="9"/>
    </row>
    <row r="49" spans="2:8" x14ac:dyDescent="0.2">
      <c r="B49" s="9"/>
      <c r="C49" s="9"/>
      <c r="D49" s="9"/>
      <c r="E49" s="9"/>
      <c r="F49" s="9"/>
      <c r="G49" s="9"/>
      <c r="H4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A2" sqref="A2:G12"/>
    </sheetView>
  </sheetViews>
  <sheetFormatPr baseColWidth="10" defaultRowHeight="16" x14ac:dyDescent="0.2"/>
  <sheetData>
    <row r="2" spans="1:7" x14ac:dyDescent="0.2">
      <c r="A2" s="7">
        <v>0.06</v>
      </c>
      <c r="B2" s="7">
        <v>0.03</v>
      </c>
      <c r="C2" s="7">
        <v>0.06</v>
      </c>
      <c r="D2" s="7">
        <v>4.4999999999999998E-2</v>
      </c>
      <c r="E2" s="7">
        <v>5.5441478439425054E-2</v>
      </c>
      <c r="F2" s="7">
        <v>8.8161209068010074E-2</v>
      </c>
      <c r="G2" s="7">
        <v>0.1</v>
      </c>
    </row>
    <row r="3" spans="1:7" x14ac:dyDescent="0.2">
      <c r="A3" s="7">
        <v>7.3170731707317069E-2</v>
      </c>
      <c r="B3" s="7">
        <v>7.0000000000000007E-2</v>
      </c>
      <c r="C3" s="7">
        <v>4.5454545454545456E-2</v>
      </c>
      <c r="D3" s="7">
        <v>0.16</v>
      </c>
      <c r="E3" s="7">
        <v>0.10266940451745379</v>
      </c>
      <c r="F3" s="7">
        <v>0.17</v>
      </c>
      <c r="G3" s="7">
        <v>0.124</v>
      </c>
    </row>
    <row r="4" spans="1:7" x14ac:dyDescent="0.2">
      <c r="A4" s="7">
        <v>9.7560975609756101E-2</v>
      </c>
      <c r="B4" s="7">
        <v>0.09</v>
      </c>
      <c r="C4" s="7">
        <v>0.12</v>
      </c>
      <c r="D4" s="7">
        <v>0.13</v>
      </c>
      <c r="E4" s="7">
        <v>8.2135523613963035E-2</v>
      </c>
      <c r="F4" s="7">
        <v>0.13900000000000001</v>
      </c>
      <c r="G4" s="7">
        <v>0.17199999999999999</v>
      </c>
    </row>
    <row r="5" spans="1:7" x14ac:dyDescent="0.2">
      <c r="A5" s="7">
        <v>0.13</v>
      </c>
      <c r="B5" s="7">
        <v>0.08</v>
      </c>
      <c r="C5" s="7">
        <v>0.13636363636363635</v>
      </c>
      <c r="D5" s="7">
        <v>0.08</v>
      </c>
      <c r="E5" s="7">
        <v>0.10266940451745379</v>
      </c>
      <c r="F5" s="7">
        <v>7.6999999999999999E-2</v>
      </c>
      <c r="G5" s="7">
        <v>0.06</v>
      </c>
    </row>
    <row r="6" spans="1:7" x14ac:dyDescent="0.2">
      <c r="A6" s="7">
        <v>0.14634146341463414</v>
      </c>
      <c r="B6" s="7">
        <v>5.7000000000000002E-2</v>
      </c>
      <c r="C6" s="7">
        <v>0.161</v>
      </c>
      <c r="D6" s="7">
        <v>0.06</v>
      </c>
      <c r="E6" s="7">
        <v>0.14373716632443531</v>
      </c>
      <c r="F6" s="7">
        <v>0.06</v>
      </c>
      <c r="G6" s="7">
        <v>0.03</v>
      </c>
    </row>
    <row r="7" spans="1:7" x14ac:dyDescent="0.2">
      <c r="A7" s="7">
        <v>0.05</v>
      </c>
      <c r="B7" s="7">
        <v>0.13300000000000001</v>
      </c>
      <c r="C7" s="7">
        <v>9.0909090909090912E-2</v>
      </c>
      <c r="D7" s="7">
        <v>0.05</v>
      </c>
      <c r="E7" s="7">
        <v>6.1601642710472276E-2</v>
      </c>
      <c r="F7" s="7">
        <v>7.5566750629722915E-2</v>
      </c>
      <c r="G7" s="7">
        <v>0.12</v>
      </c>
    </row>
    <row r="8" spans="1:7" x14ac:dyDescent="0.2">
      <c r="A8" s="7">
        <v>7.0000000000000007E-2</v>
      </c>
      <c r="B8" s="7">
        <v>0.18</v>
      </c>
      <c r="C8" s="7">
        <v>6.8181818181818177E-2</v>
      </c>
      <c r="D8" s="7">
        <v>0.15</v>
      </c>
      <c r="E8" s="7">
        <v>8.2135523613963035E-2</v>
      </c>
      <c r="F8" s="7">
        <v>0.14000000000000001</v>
      </c>
      <c r="G8" s="7">
        <v>0.14000000000000001</v>
      </c>
    </row>
    <row r="9" spans="1:7" x14ac:dyDescent="0.2">
      <c r="A9" s="7">
        <v>0.08</v>
      </c>
      <c r="B9" s="7">
        <v>0.17</v>
      </c>
      <c r="C9" s="7">
        <v>6.8181818181818177E-2</v>
      </c>
      <c r="D9" s="7">
        <v>0.125</v>
      </c>
      <c r="E9" s="7">
        <v>0.14373716632443531</v>
      </c>
      <c r="F9" s="7">
        <v>0.1</v>
      </c>
      <c r="G9" s="7">
        <v>0.13</v>
      </c>
    </row>
    <row r="10" spans="1:7" x14ac:dyDescent="0.2">
      <c r="A10" s="7">
        <v>0.12195121951219512</v>
      </c>
      <c r="B10" s="7">
        <v>0.1</v>
      </c>
      <c r="C10" s="7">
        <v>0.11363636363636363</v>
      </c>
      <c r="D10" s="7">
        <v>0.11</v>
      </c>
      <c r="E10" s="7">
        <v>0.12320328542094455</v>
      </c>
      <c r="F10" s="7">
        <v>0.09</v>
      </c>
      <c r="G10" s="7">
        <v>0.09</v>
      </c>
    </row>
    <row r="11" spans="1:7" x14ac:dyDescent="0.2">
      <c r="A11" s="7">
        <v>0.17073170731707318</v>
      </c>
      <c r="B11" s="7">
        <v>0.09</v>
      </c>
      <c r="C11" s="7">
        <v>0.13636363636363635</v>
      </c>
      <c r="D11" s="7">
        <v>0.09</v>
      </c>
      <c r="E11" s="7">
        <v>0.10266940451745379</v>
      </c>
      <c r="F11" s="7">
        <v>0.06</v>
      </c>
      <c r="G11" s="7">
        <v>3.4000000000000002E-2</v>
      </c>
    </row>
    <row r="12" spans="1:7" x14ac:dyDescent="0.2">
      <c r="A12" s="7">
        <f>SUM(A2:A11)</f>
        <v>0.99975609756097572</v>
      </c>
      <c r="B12" s="7">
        <f t="shared" ref="B12:G12" si="0">SUM(B2:B11)</f>
        <v>1</v>
      </c>
      <c r="C12" s="7">
        <f t="shared" si="0"/>
        <v>1.0000909090909091</v>
      </c>
      <c r="D12" s="7">
        <f t="shared" si="0"/>
        <v>1</v>
      </c>
      <c r="E12" s="7">
        <f t="shared" si="0"/>
        <v>1.0000000000000002</v>
      </c>
      <c r="F12" s="7">
        <f t="shared" si="0"/>
        <v>0.99972795969773309</v>
      </c>
      <c r="G12" s="7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baseColWidth="10" defaultRowHeight="16" x14ac:dyDescent="0.2"/>
  <cols>
    <col min="2" max="2" width="14.6640625" customWidth="1"/>
  </cols>
  <sheetData>
    <row r="1" spans="1:2" x14ac:dyDescent="0.2">
      <c r="A1" t="s">
        <v>29</v>
      </c>
      <c r="B1" t="s">
        <v>30</v>
      </c>
    </row>
    <row r="2" spans="1:2" x14ac:dyDescent="0.2">
      <c r="A2">
        <v>2009</v>
      </c>
      <c r="B2">
        <v>0.56000000000000005</v>
      </c>
    </row>
    <row r="3" spans="1:2" x14ac:dyDescent="0.2">
      <c r="A3">
        <v>2010</v>
      </c>
      <c r="B3">
        <v>0.89</v>
      </c>
    </row>
    <row r="4" spans="1:2" x14ac:dyDescent="0.2">
      <c r="A4">
        <v>2012</v>
      </c>
      <c r="B4">
        <v>1</v>
      </c>
    </row>
    <row r="5" spans="1:2" x14ac:dyDescent="0.2">
      <c r="A5">
        <v>2013</v>
      </c>
      <c r="B5">
        <v>1.1499999999999999</v>
      </c>
    </row>
    <row r="6" spans="1:2" x14ac:dyDescent="0.2">
      <c r="A6">
        <v>2014</v>
      </c>
      <c r="B6">
        <v>1.31</v>
      </c>
    </row>
    <row r="7" spans="1:2" x14ac:dyDescent="0.2">
      <c r="A7">
        <v>2015</v>
      </c>
      <c r="B7">
        <v>1.4</v>
      </c>
    </row>
    <row r="8" spans="1:2" x14ac:dyDescent="0.2">
      <c r="A8">
        <v>2016</v>
      </c>
      <c r="B8" s="5">
        <v>1.58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2016-11-11T04:56:24Z</dcterms:created>
  <dcterms:modified xsi:type="dcterms:W3CDTF">2016-12-16T05:15:03Z</dcterms:modified>
</cp:coreProperties>
</file>