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样品表" sheetId="1" r:id="rId1"/>
    <sheet name="包材" sheetId="2" r:id="rId2"/>
    <sheet name="外包材" sheetId="4" r:id="rId3"/>
  </sheets>
  <definedNames>
    <definedName name="_xlnm._FilterDatabase" localSheetId="0" hidden="1">样品表!$D$1:$O$1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A315073C55142979477947C368761B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72275" y="1381125"/>
          <a:ext cx="7648575" cy="7258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7230DF4CCF7A4C84B7181AFC6E5C5EC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24650" y="2495550"/>
          <a:ext cx="6429375" cy="6086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ADB77350E9644AB9B267CCBD740A964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19925" y="3803650"/>
          <a:ext cx="7229475" cy="3476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89C8824ED35417CA3F2D3BDDA8D80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96100" y="4806950"/>
          <a:ext cx="3819525" cy="1628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60FAF5041524926B0A21328DA765C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344400" y="3717925"/>
          <a:ext cx="2924175" cy="3819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8384A3F4E0984614BEF967EF2C807CD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496800" y="4854575"/>
          <a:ext cx="5572125" cy="423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84C6FA0CBD154A03BE29EBDF78FDD46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135235" y="1247775"/>
          <a:ext cx="5761990" cy="147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0B302D803B7348FCBB76635FCC1A949B"/>
        <xdr:cNvPicPr>
          <a:picLocks noChangeAspect="1"/>
        </xdr:cNvPicPr>
      </xdr:nvPicPr>
      <xdr:blipFill>
        <a:blip r:embed="rId8" r:link="rId9"/>
        <a:stretch>
          <a:fillRect/>
        </a:stretch>
      </xdr:blipFill>
      <xdr:spPr>
        <a:xfrm>
          <a:off x="781050" y="3302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D30CBD6987054CAA9C5176AF53AC1C72"/>
        <xdr:cNvPicPr>
          <a:picLocks noChangeAspect="1"/>
        </xdr:cNvPicPr>
      </xdr:nvPicPr>
      <xdr:blipFill>
        <a:blip r:embed="rId10" r:link="rId9"/>
        <a:stretch>
          <a:fillRect/>
        </a:stretch>
      </xdr:blipFill>
      <xdr:spPr>
        <a:xfrm>
          <a:off x="781050" y="18415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AC4EED0D755E4555B351A7BB046FBE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324725" y="1841500"/>
          <a:ext cx="2676525" cy="454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A0186BD25802454D81B61738895DCCDD"/>
        <xdr:cNvPicPr>
          <a:picLocks noChangeAspect="1"/>
        </xdr:cNvPicPr>
      </xdr:nvPicPr>
      <xdr:blipFill>
        <a:blip r:embed="rId12" r:link="rId9"/>
        <a:stretch>
          <a:fillRect/>
        </a:stretch>
      </xdr:blipFill>
      <xdr:spPr>
        <a:xfrm>
          <a:off x="781050" y="33655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2D30A5373EC74FF5814051E6C4FDFFCA"/>
        <xdr:cNvPicPr>
          <a:picLocks noChangeAspect="1"/>
        </xdr:cNvPicPr>
      </xdr:nvPicPr>
      <xdr:blipFill>
        <a:blip r:embed="rId13" r:link="rId9"/>
        <a:stretch>
          <a:fillRect/>
        </a:stretch>
      </xdr:blipFill>
      <xdr:spPr>
        <a:xfrm>
          <a:off x="781050" y="48768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4" name="ID_84E587A63F5741458E6ED30DB36531E2"/>
        <xdr:cNvPicPr>
          <a:picLocks noChangeAspect="1"/>
        </xdr:cNvPicPr>
      </xdr:nvPicPr>
      <xdr:blipFill>
        <a:blip r:embed="rId14" r:link="rId9"/>
        <a:stretch>
          <a:fillRect/>
        </a:stretch>
      </xdr:blipFill>
      <xdr:spPr>
        <a:xfrm>
          <a:off x="781050" y="63754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5" name="ID_D6DECC6B8F454D3EB48E2363B1B5E3D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324725" y="6375400"/>
          <a:ext cx="1685925" cy="2867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85F4656315BF45CF813137F28D33A3BB"/>
        <xdr:cNvPicPr>
          <a:picLocks noChangeAspect="1"/>
        </xdr:cNvPicPr>
      </xdr:nvPicPr>
      <xdr:blipFill>
        <a:blip r:embed="rId16" r:link="rId9"/>
        <a:stretch>
          <a:fillRect/>
        </a:stretch>
      </xdr:blipFill>
      <xdr:spPr>
        <a:xfrm>
          <a:off x="781050" y="78994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7" name="ID_739F7C12C659431B9487FD46E38A4C3E"/>
        <xdr:cNvPicPr>
          <a:picLocks noChangeAspect="1"/>
        </xdr:cNvPicPr>
      </xdr:nvPicPr>
      <xdr:blipFill>
        <a:blip r:embed="rId17" r:link="rId9"/>
        <a:stretch>
          <a:fillRect/>
        </a:stretch>
      </xdr:blipFill>
      <xdr:spPr>
        <a:xfrm>
          <a:off x="781050" y="94234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" name="ID_7138C4D107AE493DB9EDAB1B6EDF7D68"/>
        <xdr:cNvPicPr>
          <a:picLocks noChangeAspect="1"/>
        </xdr:cNvPicPr>
      </xdr:nvPicPr>
      <xdr:blipFill>
        <a:blip r:embed="rId18" r:link="rId9"/>
        <a:stretch>
          <a:fillRect/>
        </a:stretch>
      </xdr:blipFill>
      <xdr:spPr>
        <a:xfrm>
          <a:off x="781050" y="109474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9" name="ID_6BFBCF392C5640C884C0DCE3A34BFDD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324725" y="10947400"/>
          <a:ext cx="7543800" cy="333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3AFD4A8D93E44BEAA7FBB18996348826"/>
        <xdr:cNvPicPr>
          <a:picLocks noChangeAspect="1"/>
        </xdr:cNvPicPr>
      </xdr:nvPicPr>
      <xdr:blipFill>
        <a:blip r:embed="rId20" r:link="rId9"/>
        <a:stretch>
          <a:fillRect/>
        </a:stretch>
      </xdr:blipFill>
      <xdr:spPr>
        <a:xfrm>
          <a:off x="781050" y="124714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1" name="ID_9FA2F6AE5CF74B3EB02E9EA43E336696"/>
        <xdr:cNvPicPr>
          <a:picLocks noChangeAspect="1"/>
        </xdr:cNvPicPr>
      </xdr:nvPicPr>
      <xdr:blipFill>
        <a:blip r:embed="rId21" r:link="rId9"/>
        <a:stretch>
          <a:fillRect/>
        </a:stretch>
      </xdr:blipFill>
      <xdr:spPr>
        <a:xfrm>
          <a:off x="781050" y="139827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2" name="ID_6F4A63C3BA564A648390AF1C69619BC5"/>
        <xdr:cNvPicPr>
          <a:picLocks noChangeAspect="1"/>
        </xdr:cNvPicPr>
      </xdr:nvPicPr>
      <xdr:blipFill>
        <a:blip r:embed="rId22" r:link="rId9"/>
        <a:stretch>
          <a:fillRect/>
        </a:stretch>
      </xdr:blipFill>
      <xdr:spPr>
        <a:xfrm>
          <a:off x="781050" y="155194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3" name="ID_21C76F89125E4E41A8C3969A2BE8A99E"/>
        <xdr:cNvPicPr>
          <a:picLocks noChangeAspect="1"/>
        </xdr:cNvPicPr>
      </xdr:nvPicPr>
      <xdr:blipFill>
        <a:blip r:embed="rId23" r:link="rId9"/>
        <a:stretch>
          <a:fillRect/>
        </a:stretch>
      </xdr:blipFill>
      <xdr:spPr>
        <a:xfrm>
          <a:off x="781050" y="170434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4" name="ID_8C355D603C1347E5B767835C1439C47F"/>
        <xdr:cNvPicPr>
          <a:picLocks noChangeAspect="1"/>
        </xdr:cNvPicPr>
      </xdr:nvPicPr>
      <xdr:blipFill>
        <a:blip r:embed="rId24" r:link="rId9"/>
        <a:stretch>
          <a:fillRect/>
        </a:stretch>
      </xdr:blipFill>
      <xdr:spPr>
        <a:xfrm>
          <a:off x="781050" y="185801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5" name="ID_22F91B6BFD464803981FB9D81E7E1DF2"/>
        <xdr:cNvPicPr>
          <a:picLocks noChangeAspect="1"/>
        </xdr:cNvPicPr>
      </xdr:nvPicPr>
      <xdr:blipFill>
        <a:blip r:embed="rId25" r:link="rId9"/>
        <a:stretch>
          <a:fillRect/>
        </a:stretch>
      </xdr:blipFill>
      <xdr:spPr>
        <a:xfrm>
          <a:off x="781050" y="201041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6" name="ID_FB89DB7ADB1E413690F1E06C30AB2549"/>
        <xdr:cNvPicPr>
          <a:picLocks noChangeAspect="1"/>
        </xdr:cNvPicPr>
      </xdr:nvPicPr>
      <xdr:blipFill>
        <a:blip r:embed="rId26" r:link="rId9"/>
        <a:stretch>
          <a:fillRect/>
        </a:stretch>
      </xdr:blipFill>
      <xdr:spPr>
        <a:xfrm>
          <a:off x="781050" y="216281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7" name="ID_903E48030869459B8D8A883A6BFE0882"/>
        <xdr:cNvPicPr>
          <a:picLocks noChangeAspect="1"/>
        </xdr:cNvPicPr>
      </xdr:nvPicPr>
      <xdr:blipFill>
        <a:blip r:embed="rId27" r:link="rId9"/>
        <a:stretch>
          <a:fillRect/>
        </a:stretch>
      </xdr:blipFill>
      <xdr:spPr>
        <a:xfrm>
          <a:off x="781050" y="23152100"/>
          <a:ext cx="9525000" cy="9525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8" name="ID_F10583F01587493F97B7C8827A00A0E2"/>
        <xdr:cNvPicPr>
          <a:picLocks noChangeAspect="1"/>
        </xdr:cNvPicPr>
      </xdr:nvPicPr>
      <xdr:blipFill>
        <a:blip r:embed="rId28" r:link="rId9"/>
        <a:stretch>
          <a:fillRect/>
        </a:stretch>
      </xdr:blipFill>
      <xdr:spPr>
        <a:xfrm>
          <a:off x="781050" y="24676100"/>
          <a:ext cx="9525000" cy="9525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<sst xmlns="http://schemas.openxmlformats.org/spreadsheetml/2006/main" count="166" uniqueCount="120">
  <si>
    <t>产品类型</t>
  </si>
  <si>
    <t>工厂</t>
  </si>
  <si>
    <t>产品名称</t>
  </si>
  <si>
    <t>选择理由</t>
  </si>
  <si>
    <t>具体成分</t>
  </si>
  <si>
    <t>订购量</t>
  </si>
  <si>
    <t>毫升数</t>
  </si>
  <si>
    <t>成本整理</t>
  </si>
  <si>
    <t>阶梯价</t>
  </si>
  <si>
    <t>做货周期</t>
  </si>
  <si>
    <t>备注</t>
  </si>
  <si>
    <t>发膜</t>
  </si>
  <si>
    <t>领秀首美</t>
  </si>
  <si>
    <t>鱼子酱发膜</t>
  </si>
  <si>
    <t>1.使用效果佳
2.可利用鱼子酱、水解蛋白作为营销卖点，鱼子酱为可视化的卖点，可增加买家信任感</t>
  </si>
  <si>
    <t>400个</t>
  </si>
  <si>
    <t>250g</t>
  </si>
  <si>
    <t>33元一公斤
8.25元/瓶
400瓶250ml约为100kg</t>
  </si>
  <si>
    <r>
      <rPr>
        <sz val="11"/>
        <color rgb="FFFF0000"/>
        <rFont val="宋体"/>
        <charset val="134"/>
        <scheme val="minor"/>
      </rPr>
      <t>包材到货前10-15天告知</t>
    </r>
    <r>
      <rPr>
        <sz val="11"/>
        <color theme="1"/>
        <rFont val="宋体"/>
        <charset val="134"/>
        <scheme val="minor"/>
      </rPr>
      <t>我们，签订加工合同支付定金后，工厂会乳化好半成品，等包材一到就安排灌装，</t>
    </r>
    <r>
      <rPr>
        <sz val="11"/>
        <color rgb="FFFF0000"/>
        <rFont val="宋体"/>
        <charset val="134"/>
        <scheme val="minor"/>
      </rPr>
      <t>灌装后6天左右发货</t>
    </r>
    <r>
      <rPr>
        <sz val="11"/>
        <color theme="1"/>
        <rFont val="宋体"/>
        <charset val="134"/>
        <scheme val="minor"/>
      </rPr>
      <t>，收到货后</t>
    </r>
    <r>
      <rPr>
        <sz val="11"/>
        <color rgb="FFFF0000"/>
        <rFont val="宋体"/>
        <charset val="134"/>
        <scheme val="minor"/>
      </rPr>
      <t>3天内</t>
    </r>
    <r>
      <rPr>
        <sz val="11"/>
        <color theme="1"/>
        <rFont val="宋体"/>
        <charset val="134"/>
        <scheme val="minor"/>
      </rPr>
      <t>告诉货物是否有问题，如果后续有客户反馈不良问题，可以在群上我们会协助沟通，正常的方案是1-2个小时给出，特殊情况如需要检测的除外
注：定金50%，发货前结清货款</t>
    </r>
  </si>
  <si>
    <t>蕴特</t>
  </si>
  <si>
    <t>绿宝瓶发膜</t>
  </si>
  <si>
    <t>1.使用效果佳
2.水解胶原、角蛋白等的成分，可以作为营销卖点</t>
  </si>
  <si>
    <t>38元一公斤
9.5元/瓶</t>
  </si>
  <si>
    <t>1.重点是包材要先到，包材送到他们才能开工
2.内料：今天下单，明天就能开料，约2-3天能完成，总时长约一周内可完成</t>
  </si>
  <si>
    <t>能否再降价</t>
  </si>
  <si>
    <t>枕头</t>
  </si>
  <si>
    <t>爱的</t>
  </si>
  <si>
    <t>碎海绵枕头</t>
  </si>
  <si>
    <t>1.产品契合Ozon枕头类目产品类型
2.产品防塌陷能力强，碎海绵回复快，精准定位到枕头类目产品易塌陷痛点
3.碎海绵可取出，可以DIY高度，适配更多人群</t>
  </si>
  <si>
    <t>300个</t>
  </si>
  <si>
    <t>/</t>
  </si>
  <si>
    <t>产品成本约11美金</t>
  </si>
  <si>
    <t>一个月</t>
  </si>
  <si>
    <t>面料：天丝</t>
  </si>
  <si>
    <t>弹簧枕</t>
  </si>
  <si>
    <t>1.颈部有弹簧分布，精准定位脖颈不适人群的需求
2.产品柔软舒适，匹配俄罗斯人喜欢软枕的需求</t>
  </si>
  <si>
    <t>100个</t>
  </si>
  <si>
    <t>产品成本约20美金</t>
  </si>
  <si>
    <t>面料：拼色蓝灰</t>
  </si>
  <si>
    <t>精油喷雾</t>
  </si>
  <si>
    <t>JYA26041101-1</t>
  </si>
  <si>
    <t>1.使用效果佳</t>
  </si>
  <si>
    <t>400个30ml</t>
  </si>
  <si>
    <t>400个100ml</t>
  </si>
  <si>
    <t>802精油喷雾</t>
  </si>
  <si>
    <t>1.使用效果佳
2.可抗毛躁和防止热损伤</t>
  </si>
  <si>
    <t>霍霍巴籽油，维生素E，聚二甲基硅氧烷，辛酸/癸酸甘油三酯，红没药醇，椰子油等</t>
  </si>
  <si>
    <t>600个30ml</t>
  </si>
  <si>
    <t>电吹风</t>
  </si>
  <si>
    <t>揭阳</t>
  </si>
  <si>
    <t>500个</t>
  </si>
  <si>
    <t>76元/个（不含包装）
裸机+磁吸风嘴（3元）+风嘴喷漆（2元）+负离子</t>
  </si>
  <si>
    <t>15-20天</t>
  </si>
  <si>
    <t>渠道来源</t>
  </si>
  <si>
    <t>图片</t>
  </si>
  <si>
    <t>容量</t>
  </si>
  <si>
    <t>材质</t>
  </si>
  <si>
    <t>功能</t>
  </si>
  <si>
    <t>适用产品</t>
  </si>
  <si>
    <t>价格</t>
  </si>
  <si>
    <t>尺寸</t>
  </si>
  <si>
    <t>重量</t>
  </si>
  <si>
    <t>链接</t>
  </si>
  <si>
    <t>12ml</t>
  </si>
  <si>
    <t>外壳皮革+ABS，内瓶玻璃</t>
  </si>
  <si>
    <t>喷雾</t>
  </si>
  <si>
    <t>精油</t>
  </si>
  <si>
    <t>112*23MM</t>
  </si>
  <si>
    <t>33g</t>
  </si>
  <si>
    <t>https://detail.1688.com/offer/838221883613.html?spm=a26352.30366035.offerlist.7.77f43572s2SBjW&amp;offerId=838221883613&amp;sortType=&amp;pageId=&amp;abBizDataType=cbuOffer&amp;trace_log=normal&amp;uuid=a1ee3e08169341b39e4222657ba2e22a&amp;skuId=6148754078784&amp;forcePC=1778125984428</t>
  </si>
  <si>
    <t>100ml</t>
  </si>
  <si>
    <t>[外罩】ABS
【泵头】内层PP、外层ABS
[瓶身】玻璃</t>
  </si>
  <si>
    <t>https://detail.1688.com/offer/675790399744.html?spm=a26352.30366035.offerlist.25.75711e62cUou1l&amp;offerId=675790399744&amp;sortType=&amp;pageId=&amp;abBizDataType=cbuOffer&amp;hotSaleSkuId=5512427971869&amp;trace_log=normal&amp;uuid=55a0cf8e1f3943f3af580e699d820b9f&amp;forcePC=1778125856981</t>
  </si>
  <si>
    <t>10ml</t>
  </si>
  <si>
    <t>茶红色香水瓶配黑色喷雾;空白瓶;玻璃</t>
  </si>
  <si>
    <t>https://detail.1688.com/offer/970296694242.html?spm=a26352.30366035.offerlist.157.77f43572s2SBjW&amp;offerId=970296694242&amp;sortType=&amp;pageId=&amp;abBizDataType=cbuOffer&amp;hotSaleSkuId=6103862227020&amp;trace_log=normal&amp;uuid=a1ee3e08169341b39e4222657ba2e22a&amp;forcePC=1778134317944</t>
  </si>
  <si>
    <t>20ml</t>
  </si>
  <si>
    <t>透明平肩瓶+竹木圈+白胶头;玻璃</t>
  </si>
  <si>
    <t>滴管</t>
  </si>
  <si>
    <t>80g</t>
  </si>
  <si>
    <t>https://detail.1688.com/offer/718676103685.html?spm=a261y.7663282.shopProductRecommend.1.312d1f32pYHPU7&amp;traceId=213e03da17781343559241765e0cc1&amp;spm-url=a26352.30366035.offerlist.157.77f43572s2SBjW&amp;spm-auction=970296694242</t>
  </si>
  <si>
    <t>10ml/100ml</t>
  </si>
  <si>
    <t>玻璃</t>
  </si>
  <si>
    <t>3.4/3.6</t>
  </si>
  <si>
    <t>https://detail.1688.com/offer/574877838198.html?spm=a26352.30366035.offerlist.139.77f43572s2SBjW&amp;offerId=574877838198&amp;sortType=&amp;pageId=&amp;abBizDataType=cbuOffer&amp;hotSaleSkuId=5662849608066&amp;trace_log=normal&amp;uuid=a1ee3e08169341b39e4222657ba2e22a&amp;forcePC=1778134320074</t>
  </si>
  <si>
    <t>https://detail.1688.com/offer/573322001148.html?spm=a26352.30366035.offerlist.253.77f43572s2SBjW&amp;offerId=573322001148&amp;sortType=&amp;pageId=&amp;abBizDataType=cbuOffer&amp;hotSaleSkuId=3935856660955&amp;trace_log=normal&amp;uuid=a1ee3e08169341b39e4222657ba2e22a&amp;forcePC=1778134357947</t>
  </si>
  <si>
    <t>2.2/3</t>
  </si>
  <si>
    <t>https://detail.1688.com/offer/549449440184.html?spm=a26352.30366035.offerlist.415.77f43572s2SBjW&amp;offerId=549449440184&amp;sortType=&amp;pageId=&amp;abBizDataType=cbuOffer&amp;hotSaleSkuId=5832358831272&amp;trace_log=normal&amp;uuid=9e45c7fa99ae4a77985a668423c1d38a&amp;forcePC=1778135022731</t>
  </si>
  <si>
    <t>15/30/50ml</t>
  </si>
  <si>
    <t>塑料</t>
  </si>
  <si>
    <t>乳液/喷雾</t>
  </si>
  <si>
    <t>乳液</t>
  </si>
  <si>
    <t>2.12/2.24/2.36</t>
  </si>
  <si>
    <t>https://detail.1688.com/offer/832238392211.html?spm=a26352.30366035.offerlist.37.77f43572s2SBjW&amp;offerId=832238392211&amp;sortType=&amp;pageId=&amp;abBizDataType=cbuOffer&amp;hotSaleSkuId=5743668983896&amp;trace_log=normal&amp;uuid=f2c3749f206b480ca4d7d8119e66b09a&amp;forcePC=1778135139859</t>
  </si>
  <si>
    <t>15/20/30g</t>
  </si>
  <si>
    <t>乳液/膏</t>
  </si>
  <si>
    <t>0.4/0.5/0.6</t>
  </si>
  <si>
    <t>https://detail.1688.com/offer/599460076536.html?spm=a26352.30366035.offerlist.175.2c7753bbWLgKkV&amp;offerId=599460076536&amp;sortType=&amp;pageId=&amp;abBizDataType=cbuOffer&amp;hotSaleSkuId=5610323125715&amp;trace_log=normal&amp;uuid=4b24865f018f4e1cb7cd2b424f41ad47&amp;forcePC=1778138212772</t>
  </si>
  <si>
    <t>5g10g20g30g50g</t>
  </si>
  <si>
    <t>0.86/0.9/0.92/1.26</t>
  </si>
  <si>
    <t>https://detail.1688.com/offer/674228245504.html?spm=a26352.30366035.offerlist.216.2c7753bbWLgKkV&amp;offerId=674228245504&amp;sortType=&amp;pageId=&amp;abBizDataType=cbuOffer&amp;hotSaleSkuId=5022546270952&amp;trace_log=normal&amp;uuid=4b24865f018f4e1cb7cd2b424f41ad47&amp;forcePC=1778138217066</t>
  </si>
  <si>
    <t>20ml/100ml</t>
  </si>
  <si>
    <t>喷雾精油</t>
  </si>
  <si>
    <t>1.8/2.18</t>
  </si>
  <si>
    <t>https://detail.1688.com/offer/915601685856.html?spm=a26352.30366035.offerlist.228.2c7753bbWLgKkV&amp;offerId=915601685856&amp;sortType=&amp;pageId=&amp;abBizDataType=cbuOffer&amp;hotSaleSkuId=5783046657344&amp;trace_log=normal&amp;uuid=4b24865f018f4e1cb7cd2b424f41ad47&amp;forcePC=1778138440050</t>
  </si>
  <si>
    <t>20g 100g</t>
  </si>
  <si>
    <t>膏</t>
  </si>
  <si>
    <t>1.25/2.5</t>
  </si>
  <si>
    <t>5g 10g</t>
  </si>
  <si>
    <t>0.29/0.35</t>
  </si>
  <si>
    <t>https://detail.1688.com/offer/618985334625.html?spm=a26352.30366035.offerlist.31.30b831f7C96elN&amp;offerId=618985334625&amp;sortType=&amp;pageId=&amp;abBizDataType=cbuOffer&amp;hotSaleSkuId=5811190342410&amp;trace_log=normal&amp;uuid=1163c3eb421f41178f602d200afabe42&amp;forcePC=1778138951926</t>
  </si>
  <si>
    <t>0.18/0.3</t>
  </si>
  <si>
    <t>https://detail.1688.com/offer/610708344920.html?spm=a26352.30366035.offerlist.43.30b831f7C96elN&amp;offerId=610708344920&amp;sortType=&amp;pageId=&amp;abBizDataType=cbuOffer&amp;hotSaleSkuId=5531446500243&amp;trace_log=normal&amp;uuid=1163c3eb421f41178f602d200afabe42&amp;forcePC=1778139048662</t>
  </si>
  <si>
    <t>15g 100g</t>
  </si>
  <si>
    <t>3.7/6</t>
  </si>
  <si>
    <t>https://detail.1688.com/offer/630177748727.html?spm=a26352.30366035.offerlist.175.30b831f7C96elN&amp;offerId=630177748727&amp;sortType=&amp;pageId=&amp;abBizDataType=cbuOffer&amp;hotSaleSkuId=5333736972694&amp;trace_log=normal&amp;uuid=1163c3eb421f41178f602d200afabe42&amp;forcePC=1778139130493</t>
  </si>
  <si>
    <t>15G
30G 50G
100G</t>
  </si>
  <si>
    <t>1.8-2.7</t>
  </si>
  <si>
    <t>https://detail.1688.com/offer/1037697022926.html?spm=a26352.30366035.offerlist.229.455b8ffeTOEkV0&amp;offerId=1037697022926&amp;sortType=&amp;pageId=&amp;abBizDataType=cbuOffer&amp;hotSaleSkuId=6221006982405&amp;trace_log=normal&amp;uuid=d82b4e2fa44347e7bddd0a4c648021be&amp;forcePC=1778207191086</t>
  </si>
  <si>
    <t>https://detail.1688.com/offer/1041830089176.html?spm=a26352.30366035.offerlist.199.455b8ffeTOEkV0&amp;offerId=1041830089176&amp;sortType=&amp;pageId=&amp;abBizDataType=cbuOffer&amp;hotSaleSkuId=6061393696582&amp;trace_log=normal&amp;uuid=d82b4e2fa44347e7bddd0a4c648021be&amp;forcePC=1778207176579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</si>
</sst>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Alignment="1">
      <alignment vertical="center" wrapText="1"/>
    </xf>
    <xf numFmtId="0" fontId="2" fillId="0" borderId="0" xfId="6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NULL" TargetMode="External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8" Type="http://schemas.openxmlformats.org/officeDocument/2006/relationships/image" Target="media/image27.jpeg"/><Relationship Id="rId27" Type="http://schemas.openxmlformats.org/officeDocument/2006/relationships/image" Target="media/image26.jpeg"/><Relationship Id="rId26" Type="http://schemas.openxmlformats.org/officeDocument/2006/relationships/image" Target="media/image25.jpeg"/><Relationship Id="rId25" Type="http://schemas.openxmlformats.org/officeDocument/2006/relationships/image" Target="media/image24.jpeg"/><Relationship Id="rId24" Type="http://schemas.openxmlformats.org/officeDocument/2006/relationships/image" Target="media/image23.jpeg"/><Relationship Id="rId23" Type="http://schemas.openxmlformats.org/officeDocument/2006/relationships/image" Target="media/image22.jpeg"/><Relationship Id="rId22" Type="http://schemas.openxmlformats.org/officeDocument/2006/relationships/image" Target="media/image21.jpeg"/><Relationship Id="rId21" Type="http://schemas.openxmlformats.org/officeDocument/2006/relationships/image" Target="media/image20.jpeg"/><Relationship Id="rId20" Type="http://schemas.openxmlformats.org/officeDocument/2006/relationships/image" Target="media/image19.jpeg"/><Relationship Id="rId2" Type="http://schemas.openxmlformats.org/officeDocument/2006/relationships/image" Target="media/image2.png"/><Relationship Id="rId19" Type="http://schemas.openxmlformats.org/officeDocument/2006/relationships/image" Target="media/image18.png"/><Relationship Id="rId18" Type="http://schemas.openxmlformats.org/officeDocument/2006/relationships/image" Target="media/image17.jpeg"/><Relationship Id="rId17" Type="http://schemas.openxmlformats.org/officeDocument/2006/relationships/image" Target="media/image16.jpeg"/><Relationship Id="rId16" Type="http://schemas.openxmlformats.org/officeDocument/2006/relationships/image" Target="media/image15.jpeg"/><Relationship Id="rId15" Type="http://schemas.openxmlformats.org/officeDocument/2006/relationships/image" Target="media/image14.png"/><Relationship Id="rId14" Type="http://schemas.openxmlformats.org/officeDocument/2006/relationships/image" Target="media/image13.jpeg"/><Relationship Id="rId13" Type="http://schemas.openxmlformats.org/officeDocument/2006/relationships/image" Target="media/image12.jpeg"/><Relationship Id="rId12" Type="http://schemas.openxmlformats.org/officeDocument/2006/relationships/image" Target="media/image11.jpeg"/><Relationship Id="rId11" Type="http://schemas.openxmlformats.org/officeDocument/2006/relationships/image" Target="media/image10.png"/><Relationship Id="rId10" Type="http://schemas.openxmlformats.org/officeDocument/2006/relationships/image" Target="media/image9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etail.1688.com/offer/610708344920.html?spm=a26352.30366035.offerlist.43.30b831f7C96elN&amp;offerId=610708344920&amp;sortType=&amp;pageId=&amp;abBizDataType=cbuOffer&amp;hotSaleSkuId=5531446500243&amp;trace_log=normal&amp;uuid=1163c3eb421f41178f602d200afabe42&amp;forcePC=1778139048662" TargetMode="External"/><Relationship Id="rId3" Type="http://schemas.openxmlformats.org/officeDocument/2006/relationships/hyperlink" Target="https://detail.1688.com/offer/832238392211.html?spm=a26352.30366035.offerlist.37.77f43572s2SBjW&amp;offerId=832238392211&amp;sortType=&amp;pageId=&amp;abBizDataType=cbuOffer&amp;hotSaleSkuId=5743668983896&amp;trace_log=normal&amp;uuid=f2c3749f206b480ca4d7d8119e66b09a&amp;forcePC=1778135139859" TargetMode="External"/><Relationship Id="rId2" Type="http://schemas.openxmlformats.org/officeDocument/2006/relationships/hyperlink" Target="https://detail.1688.com/offer/573322001148.html?spm=a26352.30366035.offerlist.253.77f43572s2SBjW&amp;offerId=573322001148&amp;sortType=&amp;pageId=&amp;abBizDataType=cbuOffer&amp;hotSaleSkuId=3935856660955&amp;trace_log=normal&amp;uuid=a1ee3e08169341b39e4222657ba2e22a&amp;forcePC=1778134357947" TargetMode="External"/><Relationship Id="rId1" Type="http://schemas.openxmlformats.org/officeDocument/2006/relationships/hyperlink" Target="https://detail.1688.com/offer/675790399744.html?spm=a26352.30366035.offerlist.25.75711e62cUou1l&amp;offerId=675790399744&amp;sortType=&amp;pageId=&amp;abBizDataType=cbuOffer&amp;hotSaleSkuId=5512427971869&amp;trace_log=normal&amp;uuid=55a0cf8e1f3943f3af580e699d820b9f&amp;forcePC=1778125856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O11"/>
  <sheetViews>
    <sheetView workbookViewId="0">
      <pane ySplit="1" topLeftCell="A2" activePane="bottomLeft" state="frozen"/>
      <selection/>
      <selection pane="bottomLeft" activeCell="L3" sqref="L3"/>
    </sheetView>
  </sheetViews>
  <sheetFormatPr defaultColWidth="9" defaultRowHeight="13.5"/>
  <cols>
    <col min="1" max="4" width="9" style="2"/>
    <col min="5" max="5" width="8.875" style="2" customWidth="1"/>
    <col min="6" max="6" width="13.5" style="2" customWidth="1"/>
    <col min="7" max="7" width="22.625" style="2" customWidth="1"/>
    <col min="8" max="8" width="17.375" style="2" customWidth="1"/>
    <col min="9" max="10" width="9" style="2"/>
    <col min="11" max="11" width="12.375" style="2" customWidth="1"/>
    <col min="12" max="12" width="31.25" style="2" customWidth="1"/>
    <col min="13" max="13" width="26" style="2" customWidth="1"/>
    <col min="14" max="14" width="11.125" style="2" customWidth="1"/>
    <col min="15" max="15" width="9" style="2"/>
    <col min="16" max="16" width="45.125" style="2" customWidth="1"/>
    <col min="17" max="16384" width="9" style="2"/>
  </cols>
  <sheetData>
    <row r="1" s="5" customFormat="1" spans="4:15"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</row>
    <row r="2" ht="162" spans="4:15">
      <c r="D2" s="1" t="s">
        <v>11</v>
      </c>
      <c r="E2" s="2" t="s">
        <v>12</v>
      </c>
      <c r="F2" s="6" t="s">
        <v>13</v>
      </c>
      <c r="G2" s="2" t="s">
        <v>14</v>
      </c>
      <c r="H2" s="2" t="str">
        <f>_xlfn.DISPIMG("ID_9A315073C55142979477947C368761BD",1)</f>
        <v>=DISPIMG("ID_9A315073C55142979477947C368761BD",1)</v>
      </c>
      <c r="I2" s="1" t="s">
        <v>15</v>
      </c>
      <c r="J2" s="1" t="s">
        <v>16</v>
      </c>
      <c r="K2" s="2" t="s">
        <v>17</v>
      </c>
      <c r="L2" s="2" t="str">
        <f>_xlfn.DISPIMG("ID_84C6FA0CBD154A03BE29EBDF78FDD46A",1)</f>
        <v>=DISPIMG("ID_84C6FA0CBD154A03BE29EBDF78FDD46A",1)</v>
      </c>
      <c r="M2" s="7" t="s">
        <v>18</v>
      </c>
    </row>
    <row r="3" ht="122" customHeight="1" spans="4:15">
      <c r="D3" s="1"/>
      <c r="E3" s="2" t="s">
        <v>19</v>
      </c>
      <c r="F3" s="2" t="s">
        <v>20</v>
      </c>
      <c r="G3" s="2" t="s">
        <v>21</v>
      </c>
      <c r="H3" s="2" t="str">
        <f>_xlfn.DISPIMG("ID_7230DF4CCF7A4C84B7181AFC6E5C5EC3",1)</f>
        <v>=DISPIMG("ID_7230DF4CCF7A4C84B7181AFC6E5C5EC3",1)</v>
      </c>
      <c r="I3" s="1"/>
      <c r="J3" s="1"/>
      <c r="K3" s="2" t="s">
        <v>22</v>
      </c>
      <c r="M3" s="2" t="s">
        <v>23</v>
      </c>
      <c r="O3" s="2" t="s">
        <v>24</v>
      </c>
    </row>
    <row r="4" ht="94.5" spans="4:15">
      <c r="D4" s="1" t="s">
        <v>25</v>
      </c>
      <c r="E4" s="8" t="s">
        <v>26</v>
      </c>
      <c r="F4" s="6" t="s">
        <v>27</v>
      </c>
      <c r="G4" s="2" t="s">
        <v>28</v>
      </c>
      <c r="H4" s="2" t="str">
        <f>_xlfn.DISPIMG("ID_ADB77350E9644AB9B267CCBD740A964B",1)</f>
        <v>=DISPIMG("ID_ADB77350E9644AB9B267CCBD740A964B",1)</v>
      </c>
      <c r="I4" s="2" t="s">
        <v>29</v>
      </c>
      <c r="J4" s="2" t="s">
        <v>30</v>
      </c>
      <c r="K4" s="2" t="s">
        <v>31</v>
      </c>
      <c r="M4" s="1" t="s">
        <v>32</v>
      </c>
      <c r="N4" s="2" t="s">
        <v>33</v>
      </c>
      <c r="O4" s="2" t="str">
        <f>_xlfn.DISPIMG("ID_760FAF5041524926B0A21328DA765C22",1)</f>
        <v>=DISPIMG("ID_760FAF5041524926B0A21328DA765C22",1)</v>
      </c>
    </row>
    <row r="5" ht="54" spans="4:15">
      <c r="D5" s="1"/>
      <c r="E5" s="8"/>
      <c r="F5" s="6" t="s">
        <v>34</v>
      </c>
      <c r="G5" s="2" t="s">
        <v>35</v>
      </c>
      <c r="H5" s="2" t="str">
        <f>_xlfn.DISPIMG("ID_B89C8824ED35417CA3F2D3BDDA8D8039",1)</f>
        <v>=DISPIMG("ID_B89C8824ED35417CA3F2D3BDDA8D8039",1)</v>
      </c>
      <c r="I5" s="2" t="s">
        <v>36</v>
      </c>
      <c r="J5" s="2" t="s">
        <v>30</v>
      </c>
      <c r="K5" s="2" t="s">
        <v>37</v>
      </c>
      <c r="M5" s="1"/>
      <c r="N5" s="2" t="s">
        <v>38</v>
      </c>
      <c r="O5" s="2" t="str">
        <f>_xlfn.DISPIMG("ID_8384A3F4E0984614BEF967EF2C807CD2",1)</f>
        <v>=DISPIMG("ID_8384A3F4E0984614BEF967EF2C807CD2",1)</v>
      </c>
    </row>
    <row r="6" ht="27" spans="4:15">
      <c r="D6" s="1" t="s">
        <v>39</v>
      </c>
      <c r="E6" s="1" t="s">
        <v>19</v>
      </c>
      <c r="F6" s="1" t="s">
        <v>40</v>
      </c>
      <c r="G6" s="1" t="s">
        <v>41</v>
      </c>
      <c r="H6" s="1"/>
      <c r="I6" s="2" t="s">
        <v>42</v>
      </c>
      <c r="J6" s="1" t="s">
        <v>30</v>
      </c>
    </row>
    <row r="7" ht="27" spans="4:15">
      <c r="D7" s="1"/>
      <c r="E7" s="1"/>
      <c r="F7" s="1"/>
      <c r="G7" s="1"/>
      <c r="H7" s="1"/>
      <c r="I7" s="2" t="s">
        <v>43</v>
      </c>
      <c r="J7" s="1"/>
    </row>
    <row r="8" ht="27" spans="4:15">
      <c r="D8" s="1"/>
      <c r="E8" s="1" t="s">
        <v>44</v>
      </c>
      <c r="F8" s="9">
        <v>802</v>
      </c>
      <c r="G8" s="8" t="s">
        <v>45</v>
      </c>
      <c r="H8" s="1" t="s">
        <v>46</v>
      </c>
      <c r="I8" s="2" t="s">
        <v>47</v>
      </c>
      <c r="J8" s="1"/>
    </row>
    <row r="9" ht="27" spans="4:15">
      <c r="D9" s="1"/>
      <c r="E9" s="1"/>
      <c r="F9" s="9"/>
      <c r="G9" s="8"/>
      <c r="H9" s="1"/>
      <c r="I9" s="2" t="s">
        <v>43</v>
      </c>
      <c r="J9" s="1"/>
    </row>
    <row r="11" ht="108" spans="4:15">
      <c r="D11" s="2" t="s">
        <v>48</v>
      </c>
      <c r="F11" s="6" t="s">
        <v>49</v>
      </c>
      <c r="G11" s="2" t="s">
        <v>30</v>
      </c>
      <c r="H11" s="2" t="s">
        <v>30</v>
      </c>
      <c r="I11" s="2" t="s">
        <v>50</v>
      </c>
      <c r="K11" s="2" t="s">
        <v>51</v>
      </c>
      <c r="M11" s="1" t="s">
        <v>52</v>
      </c>
    </row>
  </sheetData>
  <mergeCells count="16">
    <mergeCell ref="D2:D3"/>
    <mergeCell ref="D4:D5"/>
    <mergeCell ref="D6:D9"/>
    <mergeCell ref="E4:E5"/>
    <mergeCell ref="E6:E7"/>
    <mergeCell ref="E8:E9"/>
    <mergeCell ref="F6:F7"/>
    <mergeCell ref="F8:F9"/>
    <mergeCell ref="G6:G7"/>
    <mergeCell ref="G8:G9"/>
    <mergeCell ref="H6:H7"/>
    <mergeCell ref="H8:H9"/>
    <mergeCell ref="I2:I3"/>
    <mergeCell ref="J2:J3"/>
    <mergeCell ref="J6:J9"/>
    <mergeCell ref="M4:M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topLeftCell="A15" workbookViewId="0">
      <selection activeCell="D5" sqref="D5"/>
    </sheetView>
  </sheetViews>
  <sheetFormatPr defaultColWidth="9" defaultRowHeight="13.5"/>
  <cols>
    <col min="1" max="1" width="10.25" style="1" customWidth="1"/>
    <col min="2" max="2" width="23.75" style="1" customWidth="1"/>
    <col min="3" max="3" width="13.75" style="1" customWidth="1"/>
    <col min="4" max="4" width="15.5" style="1" customWidth="1"/>
    <col min="5" max="5" width="11.625" style="1" customWidth="1"/>
    <col min="6" max="6" width="12.25" style="1" customWidth="1"/>
    <col min="7" max="7" width="12.75" style="1" customWidth="1"/>
    <col min="8" max="8" width="11.625" style="1" customWidth="1"/>
    <col min="9" max="9" width="9" style="1"/>
    <col min="10" max="10" width="21.125" style="1" customWidth="1"/>
    <col min="11" max="16384" width="9" style="1"/>
  </cols>
  <sheetData>
    <row r="1" ht="26" customHeight="1" spans="1:10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ht="119" customHeight="1" spans="1:10">
      <c r="A2" s="1">
        <v>1688</v>
      </c>
      <c r="B2" s="2" t="str">
        <f>_xlfn.DISPIMG("ID_0B302D803B7348FCBB76635FCC1A949B",1)</f>
        <v>=DISPIMG("ID_0B302D803B7348FCBB76635FCC1A949B",1)</v>
      </c>
      <c r="C2" s="1" t="s">
        <v>63</v>
      </c>
      <c r="D2" s="1" t="s">
        <v>64</v>
      </c>
      <c r="E2" s="1" t="s">
        <v>65</v>
      </c>
      <c r="F2" s="1" t="s">
        <v>66</v>
      </c>
      <c r="G2" s="1">
        <v>3.5</v>
      </c>
      <c r="H2" s="1" t="s">
        <v>67</v>
      </c>
      <c r="I2" s="1" t="s">
        <v>68</v>
      </c>
      <c r="J2" s="1" t="s">
        <v>69</v>
      </c>
    </row>
    <row r="3" ht="120" customHeight="1" spans="1:10">
      <c r="A3" s="1">
        <v>1688</v>
      </c>
      <c r="B3" t="str">
        <f>_xlfn.DISPIMG("ID_D30CBD6987054CAA9C5176AF53AC1C72",1)</f>
        <v>=DISPIMG("ID_D30CBD6987054CAA9C5176AF53AC1C72",1)</v>
      </c>
      <c r="C3" s="1" t="s">
        <v>70</v>
      </c>
      <c r="D3" s="1" t="s">
        <v>71</v>
      </c>
      <c r="E3" s="1" t="s">
        <v>65</v>
      </c>
      <c r="F3" s="1" t="s">
        <v>66</v>
      </c>
      <c r="G3" s="1">
        <v>5.75</v>
      </c>
      <c r="H3" s="1" t="str">
        <f>_xlfn.DISPIMG("ID_AC4EED0D755E4555B351A7BB046FBE19",1)</f>
        <v>=DISPIMG("ID_AC4EED0D755E4555B351A7BB046FBE19",1)</v>
      </c>
      <c r="J3" s="3" t="s">
        <v>72</v>
      </c>
    </row>
    <row r="4" ht="119" customHeight="1" spans="1:10">
      <c r="A4" s="1">
        <v>1688</v>
      </c>
      <c r="B4" t="str">
        <f>_xlfn.DISPIMG("ID_A0186BD25802454D81B61738895DCCDD",1)</f>
        <v>=DISPIMG("ID_A0186BD25802454D81B61738895DCCDD",1)</v>
      </c>
      <c r="C4" s="1" t="s">
        <v>73</v>
      </c>
      <c r="D4" s="1" t="s">
        <v>74</v>
      </c>
      <c r="E4" s="1" t="s">
        <v>65</v>
      </c>
      <c r="F4" s="1" t="s">
        <v>66</v>
      </c>
      <c r="G4" s="1">
        <v>2.4</v>
      </c>
      <c r="J4" s="1" t="s">
        <v>75</v>
      </c>
    </row>
    <row r="5" ht="118" customHeight="1" spans="1:10">
      <c r="A5" s="1">
        <v>1688</v>
      </c>
      <c r="B5" t="str">
        <f>_xlfn.DISPIMG("ID_2D30A5373EC74FF5814051E6C4FDFFCA",1)</f>
        <v>=DISPIMG("ID_2D30A5373EC74FF5814051E6C4FDFFCA",1)</v>
      </c>
      <c r="C5" s="1" t="s">
        <v>76</v>
      </c>
      <c r="D5" s="1" t="s">
        <v>77</v>
      </c>
      <c r="E5" s="1" t="s">
        <v>78</v>
      </c>
      <c r="F5" s="1" t="s">
        <v>66</v>
      </c>
      <c r="G5" s="1">
        <v>2.55</v>
      </c>
      <c r="I5" s="1" t="s">
        <v>79</v>
      </c>
      <c r="J5" s="1" t="s">
        <v>80</v>
      </c>
    </row>
    <row r="6" ht="120" customHeight="1" spans="1:10">
      <c r="A6" s="1">
        <v>1688</v>
      </c>
      <c r="B6" t="str">
        <f>_xlfn.DISPIMG("ID_84E587A63F5741458E6ED30DB36531E2",1)</f>
        <v>=DISPIMG("ID_84E587A63F5741458E6ED30DB36531E2",1)</v>
      </c>
      <c r="C6" s="1" t="s">
        <v>81</v>
      </c>
      <c r="D6" s="1" t="s">
        <v>82</v>
      </c>
      <c r="E6" s="1" t="s">
        <v>65</v>
      </c>
      <c r="F6" s="1" t="s">
        <v>66</v>
      </c>
      <c r="G6" s="1" t="s">
        <v>83</v>
      </c>
      <c r="H6" s="1" t="str">
        <f>_xlfn.DISPIMG("ID_D6DECC6B8F454D3EB48E2363B1B5E3DE",1)</f>
        <v>=DISPIMG("ID_D6DECC6B8F454D3EB48E2363B1B5E3DE",1)</v>
      </c>
      <c r="J6" s="1" t="s">
        <v>84</v>
      </c>
    </row>
    <row r="7" ht="120" customHeight="1" spans="1:10">
      <c r="A7" s="1">
        <v>1688</v>
      </c>
      <c r="B7" t="str">
        <f>_xlfn.DISPIMG("ID_85F4656315BF45CF813137F28D33A3BB",1)</f>
        <v>=DISPIMG("ID_85F4656315BF45CF813137F28D33A3BB",1)</v>
      </c>
      <c r="C7" s="1" t="s">
        <v>73</v>
      </c>
      <c r="D7" s="1" t="s">
        <v>82</v>
      </c>
      <c r="E7" s="1" t="s">
        <v>65</v>
      </c>
      <c r="F7" s="1" t="s">
        <v>66</v>
      </c>
      <c r="G7" s="1">
        <v>1.8</v>
      </c>
      <c r="J7" s="3" t="s">
        <v>85</v>
      </c>
    </row>
    <row r="8" ht="120" customHeight="1" spans="1:10">
      <c r="A8" s="1">
        <v>1688</v>
      </c>
      <c r="B8" t="str">
        <f>_xlfn.DISPIMG("ID_739F7C12C659431B9487FD46E38A4C3E",1)</f>
        <v>=DISPIMG("ID_739F7C12C659431B9487FD46E38A4C3E",1)</v>
      </c>
      <c r="C8" s="1" t="s">
        <v>81</v>
      </c>
      <c r="D8" s="1" t="s">
        <v>82</v>
      </c>
      <c r="E8" s="1" t="s">
        <v>65</v>
      </c>
      <c r="F8" s="1" t="s">
        <v>66</v>
      </c>
      <c r="G8" s="1" t="s">
        <v>86</v>
      </c>
      <c r="J8" s="1" t="s">
        <v>87</v>
      </c>
    </row>
    <row r="9" ht="120" customHeight="1" spans="1:10">
      <c r="A9" s="1">
        <v>1688</v>
      </c>
      <c r="B9" t="str">
        <f>_xlfn.DISPIMG("ID_7138C4D107AE493DB9EDAB1B6EDF7D68",1)</f>
        <v>=DISPIMG("ID_7138C4D107AE493DB9EDAB1B6EDF7D68",1)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92</v>
      </c>
      <c r="H9" s="1" t="str">
        <f>_xlfn.DISPIMG("ID_6BFBCF392C5640C884C0DCE3A34BFDD9",1)</f>
        <v>=DISPIMG("ID_6BFBCF392C5640C884C0DCE3A34BFDD9",1)</v>
      </c>
      <c r="J9" s="4" t="s">
        <v>93</v>
      </c>
    </row>
    <row r="10" ht="119" customHeight="1" spans="1:10">
      <c r="A10" s="1">
        <v>1688</v>
      </c>
      <c r="B10" t="str">
        <f>_xlfn.DISPIMG("ID_3AFD4A8D93E44BEAA7FBB18996348826",1)</f>
        <v>=DISPIMG("ID_3AFD4A8D93E44BEAA7FBB18996348826",1)</v>
      </c>
      <c r="C10" s="1" t="s">
        <v>94</v>
      </c>
      <c r="D10" s="1" t="s">
        <v>89</v>
      </c>
      <c r="E10" s="1" t="s">
        <v>95</v>
      </c>
      <c r="G10" s="1" t="s">
        <v>96</v>
      </c>
      <c r="J10" s="1" t="s">
        <v>97</v>
      </c>
    </row>
    <row r="11" ht="121" customHeight="1" spans="1:10">
      <c r="A11" s="1">
        <v>1688</v>
      </c>
      <c r="B11" t="str">
        <f>_xlfn.DISPIMG("ID_9FA2F6AE5CF74B3EB02E9EA43E336696",1)</f>
        <v>=DISPIMG("ID_9FA2F6AE5CF74B3EB02E9EA43E336696",1)</v>
      </c>
      <c r="C11" s="1" t="s">
        <v>98</v>
      </c>
      <c r="D11" s="1" t="s">
        <v>82</v>
      </c>
      <c r="E11" s="1" t="s">
        <v>95</v>
      </c>
      <c r="G11" s="1" t="s">
        <v>99</v>
      </c>
      <c r="J11" s="1" t="s">
        <v>100</v>
      </c>
    </row>
    <row r="12" ht="120" customHeight="1" spans="1:10">
      <c r="A12" s="1">
        <v>1688</v>
      </c>
      <c r="B12" t="str">
        <f>_xlfn.DISPIMG("ID_6F4A63C3BA564A648390AF1C69619BC5",1)</f>
        <v>=DISPIMG("ID_6F4A63C3BA564A648390AF1C69619BC5",1)</v>
      </c>
      <c r="C12" s="1" t="s">
        <v>101</v>
      </c>
      <c r="D12" s="1" t="s">
        <v>82</v>
      </c>
      <c r="E12" s="1" t="s">
        <v>102</v>
      </c>
      <c r="G12" s="1" t="s">
        <v>103</v>
      </c>
      <c r="J12" s="1" t="s">
        <v>104</v>
      </c>
    </row>
    <row r="13" ht="121" customHeight="1" spans="1:10">
      <c r="A13" s="1">
        <v>1688</v>
      </c>
      <c r="B13" t="str">
        <f>_xlfn.DISPIMG("ID_21C76F89125E4E41A8C3969A2BE8A99E",1)</f>
        <v>=DISPIMG("ID_21C76F89125E4E41A8C3969A2BE8A99E",1)</v>
      </c>
      <c r="C13" s="1" t="s">
        <v>105</v>
      </c>
      <c r="D13" s="1" t="s">
        <v>82</v>
      </c>
      <c r="E13" s="1" t="s">
        <v>106</v>
      </c>
      <c r="G13" s="1" t="s">
        <v>107</v>
      </c>
      <c r="J13" s="1" t="s">
        <v>104</v>
      </c>
    </row>
    <row r="14" ht="120" customHeight="1" spans="1:10">
      <c r="A14" s="1">
        <v>1688</v>
      </c>
      <c r="B14" t="str">
        <f>_xlfn.DISPIMG("ID_8C355D603C1347E5B767835C1439C47F",1)</f>
        <v>=DISPIMG("ID_8C355D603C1347E5B767835C1439C47F",1)</v>
      </c>
      <c r="C14" s="1" t="s">
        <v>108</v>
      </c>
      <c r="D14" s="1" t="s">
        <v>89</v>
      </c>
      <c r="E14" s="1" t="s">
        <v>106</v>
      </c>
      <c r="G14" s="1" t="s">
        <v>109</v>
      </c>
      <c r="J14" s="1" t="s">
        <v>110</v>
      </c>
    </row>
    <row r="15" ht="120" customHeight="1" spans="1:10">
      <c r="A15" s="1">
        <v>1688</v>
      </c>
      <c r="B15" t="str">
        <f>_xlfn.DISPIMG("ID_22F91B6BFD464803981FB9D81E7E1DF2",1)</f>
        <v>=DISPIMG("ID_22F91B6BFD464803981FB9D81E7E1DF2",1)</v>
      </c>
      <c r="C15" s="1" t="s">
        <v>108</v>
      </c>
      <c r="D15" s="1" t="s">
        <v>89</v>
      </c>
      <c r="E15" s="1" t="s">
        <v>106</v>
      </c>
      <c r="G15" s="1" t="s">
        <v>111</v>
      </c>
      <c r="J15" s="3" t="s">
        <v>112</v>
      </c>
    </row>
    <row r="16" ht="120" customHeight="1" spans="1:10">
      <c r="A16" s="1">
        <v>1688</v>
      </c>
      <c r="B16" t="str">
        <f>_xlfn.DISPIMG("ID_FB89DB7ADB1E413690F1E06C30AB2549",1)</f>
        <v>=DISPIMG("ID_FB89DB7ADB1E413690F1E06C30AB2549",1)</v>
      </c>
      <c r="C16" s="1" t="s">
        <v>113</v>
      </c>
      <c r="D16" s="1" t="s">
        <v>82</v>
      </c>
      <c r="E16" s="1" t="s">
        <v>106</v>
      </c>
      <c r="G16" s="1" t="s">
        <v>114</v>
      </c>
      <c r="J16" s="1" t="s">
        <v>115</v>
      </c>
    </row>
    <row r="17" ht="120" customHeight="1" spans="1:10">
      <c r="A17" s="1">
        <v>1688</v>
      </c>
      <c r="B17" t="str">
        <f>_xlfn.DISPIMG("ID_903E48030869459B8D8A883A6BFE0882",1)</f>
        <v>=DISPIMG("ID_903E48030869459B8D8A883A6BFE0882",1)</v>
      </c>
      <c r="C17" s="1" t="s">
        <v>116</v>
      </c>
      <c r="D17" s="1" t="s">
        <v>89</v>
      </c>
      <c r="E17" s="1" t="s">
        <v>106</v>
      </c>
      <c r="G17" s="1" t="s">
        <v>117</v>
      </c>
      <c r="J17" s="1" t="s">
        <v>118</v>
      </c>
    </row>
    <row r="18" ht="118" customHeight="1" spans="1:10">
      <c r="A18" s="1">
        <v>1688</v>
      </c>
      <c r="B18" t="str">
        <f>_xlfn.DISPIMG("ID_F10583F01587493F97B7C8827A00A0E2",1)</f>
        <v>=DISPIMG("ID_F10583F01587493F97B7C8827A00A0E2",1)</v>
      </c>
      <c r="J18" s="1" t="s">
        <v>119</v>
      </c>
    </row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  <row r="26" ht="40" customHeight="1"/>
    <row r="27" ht="40" customHeight="1"/>
  </sheetData>
  <hyperlinks>
    <hyperlink ref="J3" r:id="rId1" display="https://detail.1688.com/offer/675790399744.html?spm=a26352.30366035.offerlist.25.75711e62cUou1l&amp;offerId=675790399744&amp;sortType=&amp;pageId=&amp;abBizDataType=cbuOffer&amp;hotSaleSkuId=5512427971869&amp;trace_log=normal&amp;uuid=55a0cf8e1f3943f3af580e699d820b9f&amp;forcePC=1778125856981"/>
    <hyperlink ref="J7" r:id="rId2" display="https://detail.1688.com/offer/573322001148.html?spm=a26352.30366035.offerlist.253.77f43572s2SBjW&amp;offerId=573322001148&amp;sortType=&amp;pageId=&amp;abBizDataType=cbuOffer&amp;hotSaleSkuId=3935856660955&amp;trace_log=normal&amp;uuid=a1ee3e08169341b39e4222657ba2e22a&amp;forcePC=1778134357947"/>
    <hyperlink ref="J9" r:id="rId3" display="https://detail.1688.com/offer/832238392211.html?spm=a26352.30366035.offerlist.37.77f43572s2SBjW&amp;offerId=832238392211&amp;sortType=&amp;pageId=&amp;abBizDataType=cbuOffer&amp;hotSaleSkuId=5743668983896&amp;trace_log=normal&amp;uuid=f2c3749f206b480ca4d7d8119e66b09a&amp;forcePC=1778135139859"/>
    <hyperlink ref="J15" r:id="rId4" display="https://detail.1688.com/offer/610708344920.html?spm=a26352.30366035.offerlist.43.30b831f7C96elN&amp;offerId=610708344920&amp;sortType=&amp;pageId=&amp;abBizDataType=cbuOffer&amp;hotSaleSkuId=5531446500243&amp;trace_log=normal&amp;uuid=1163c3eb421f41178f602d200afabe42&amp;forcePC=1778139048662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J4" sqref="J4"/>
    </sheetView>
  </sheetViews>
  <sheetFormatPr defaultColWidth="9" defaultRowHeight="13.5"/>
  <cols>
    <col min="1" max="1" width="10.25" style="1" customWidth="1"/>
    <col min="2" max="2" width="23.75" style="1" customWidth="1"/>
    <col min="3" max="3" width="13.75" style="1" customWidth="1"/>
    <col min="4" max="4" width="15.5" style="1" customWidth="1"/>
    <col min="5" max="5" width="11.625" style="1" customWidth="1"/>
    <col min="6" max="6" width="12.25" style="1" customWidth="1"/>
    <col min="7" max="7" width="12.75" style="1" customWidth="1"/>
    <col min="8" max="8" width="11.625" style="1" customWidth="1"/>
    <col min="9" max="9" width="9" style="1"/>
    <col min="10" max="10" width="21.125" style="1" customWidth="1"/>
    <col min="11" max="16384" width="9" style="1"/>
  </cols>
  <sheetData>
    <row r="1" ht="26" customHeight="1" spans="1:10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ht="119" customHeight="1" spans="1:10">
      <c r="A2" s="1">
        <v>1688</v>
      </c>
      <c r="B2" s="2"/>
    </row>
    <row r="3" ht="120" customHeight="1" spans="1:10">
      <c r="A3" s="1">
        <v>1688</v>
      </c>
      <c r="B3"/>
      <c r="C3" s="1"/>
      <c r="D3" s="1"/>
      <c r="E3" s="1"/>
      <c r="F3" s="1"/>
      <c r="G3" s="1"/>
      <c r="H3" s="1"/>
      <c r="J3" s="3"/>
    </row>
    <row r="4" ht="119" customHeight="1" spans="1:10">
      <c r="A4" s="1">
        <v>1688</v>
      </c>
      <c r="B4"/>
    </row>
    <row r="5" ht="118" customHeight="1" spans="1:10">
      <c r="A5" s="1">
        <v>1688</v>
      </c>
      <c r="B5"/>
    </row>
    <row r="6" ht="120" customHeight="1" spans="1:10">
      <c r="A6" s="1">
        <v>1688</v>
      </c>
      <c r="B6"/>
    </row>
    <row r="7" ht="120" customHeight="1" spans="1:10">
      <c r="A7" s="1">
        <v>1688</v>
      </c>
      <c r="B7"/>
      <c r="C7" s="1"/>
      <c r="D7" s="1"/>
      <c r="E7" s="1"/>
      <c r="F7" s="1"/>
      <c r="G7" s="1"/>
      <c r="J7" s="3"/>
    </row>
    <row r="8" ht="120" customHeight="1" spans="1:10">
      <c r="A8" s="1">
        <v>1688</v>
      </c>
      <c r="B8"/>
    </row>
    <row r="9" ht="120" customHeight="1" spans="1:10">
      <c r="A9" s="1">
        <v>1688</v>
      </c>
      <c r="B9"/>
      <c r="C9" s="1"/>
      <c r="D9" s="1"/>
      <c r="E9" s="1"/>
      <c r="F9" s="1"/>
      <c r="G9" s="1"/>
      <c r="H9" s="1"/>
      <c r="J9" s="4"/>
    </row>
    <row r="10" ht="119" customHeight="1" spans="1:10">
      <c r="A10" s="1">
        <v>1688</v>
      </c>
      <c r="B10"/>
    </row>
    <row r="11" ht="121" customHeight="1" spans="1:10">
      <c r="A11" s="1">
        <v>1688</v>
      </c>
      <c r="B11"/>
    </row>
    <row r="12" ht="120" customHeight="1" spans="1:10">
      <c r="A12" s="1">
        <v>1688</v>
      </c>
      <c r="B12"/>
    </row>
    <row r="13" ht="121" customHeight="1" spans="1:10">
      <c r="A13" s="1">
        <v>1688</v>
      </c>
      <c r="B13"/>
    </row>
    <row r="14" ht="120" customHeight="1" spans="1:10">
      <c r="A14" s="1">
        <v>1688</v>
      </c>
      <c r="B14"/>
    </row>
    <row r="15" ht="120" customHeight="1" spans="1:10">
      <c r="A15" s="1">
        <v>1688</v>
      </c>
      <c r="B15"/>
      <c r="C15" s="1"/>
      <c r="D15" s="1"/>
      <c r="E15" s="1"/>
      <c r="J15" s="3"/>
    </row>
    <row r="16" ht="120" customHeight="1" spans="1:10">
      <c r="A16" s="1">
        <v>1688</v>
      </c>
      <c r="B16"/>
    </row>
    <row r="17" ht="40" customHeight="1" spans="1:1">
      <c r="A17" s="1">
        <v>1688</v>
      </c>
    </row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  <row r="26" ht="40" customHeight="1"/>
    <row r="27" ht="40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样品表</vt:lpstr>
      <vt:lpstr>包材</vt:lpstr>
      <vt:lpstr>外包材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2023-05-12T11:15:00Z</dcterms:created>
  <dcterms:modified xsi:type="dcterms:W3CDTF">2026-05-09T01:20:22Z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1D08AC4339F34848B75EFAA27942657F_13</vt:lpwstr>
  </property>
  <property fmtid="{D5CDD505-2E9C-101B-9397-08002B2CF9AE}" pid="4" name="CalculationRule">
    <vt:i4>0</vt:i4>
  </property>
</Properties>
</file>