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_Cpp_and_Csharp\DataAnalisis\DataAnalisis\excel\"/>
    </mc:Choice>
  </mc:AlternateContent>
  <xr:revisionPtr revIDLastSave="0" documentId="13_ncr:1_{7F9849C9-26BA-4ED4-92AF-D59DB6F284B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1" sheetId="1" r:id="rId1"/>
    <sheet name="Sheet1" sheetId="2" r:id="rId2"/>
  </sheets>
  <definedNames>
    <definedName name="_xlnm._FilterDatabase" localSheetId="0" hidden="1">'1'!$C$2:$C$31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4" i="2" l="1"/>
  <c r="Q27" i="2"/>
  <c r="Q22" i="2"/>
  <c r="Q14" i="2"/>
  <c r="Q33" i="2"/>
  <c r="Q12" i="2"/>
  <c r="Q5" i="2"/>
  <c r="Q28" i="2"/>
  <c r="Q25" i="2"/>
  <c r="Q23" i="2"/>
  <c r="Q31" i="2"/>
  <c r="Q30" i="2"/>
  <c r="Q4" i="2"/>
  <c r="Q26" i="2"/>
  <c r="Q20" i="2"/>
  <c r="Q17" i="2"/>
  <c r="Q18" i="2"/>
  <c r="Q32" i="2"/>
  <c r="Q6" i="2"/>
  <c r="Q9" i="2"/>
  <c r="Q21" i="2"/>
  <c r="Q19" i="2"/>
  <c r="Q13" i="2"/>
  <c r="Q15" i="2"/>
  <c r="Q7" i="2"/>
  <c r="Q16" i="2"/>
  <c r="Q11" i="2"/>
  <c r="Q10" i="2"/>
  <c r="Q29" i="2"/>
  <c r="Q8" i="2"/>
  <c r="M29" i="2" l="1"/>
  <c r="U29" i="2" s="1"/>
  <c r="M10" i="2"/>
  <c r="U10" i="2" s="1"/>
  <c r="M11" i="2"/>
  <c r="U11" i="2" s="1"/>
  <c r="M16" i="2"/>
  <c r="U16" i="2" s="1"/>
  <c r="M7" i="2"/>
  <c r="U7" i="2" s="1"/>
  <c r="M15" i="2"/>
  <c r="U15" i="2" s="1"/>
  <c r="M13" i="2"/>
  <c r="U13" i="2" s="1"/>
  <c r="M19" i="2"/>
  <c r="U19" i="2" s="1"/>
  <c r="M21" i="2"/>
  <c r="U21" i="2" s="1"/>
  <c r="M9" i="2"/>
  <c r="U9" i="2" s="1"/>
  <c r="M6" i="2"/>
  <c r="U6" i="2" s="1"/>
  <c r="M32" i="2"/>
  <c r="U32" i="2" s="1"/>
  <c r="M18" i="2"/>
  <c r="U18" i="2" s="1"/>
  <c r="M17" i="2"/>
  <c r="U17" i="2" s="1"/>
  <c r="M20" i="2"/>
  <c r="U20" i="2" s="1"/>
  <c r="M26" i="2"/>
  <c r="U26" i="2" s="1"/>
  <c r="M4" i="2"/>
  <c r="U4" i="2" s="1"/>
  <c r="M30" i="2"/>
  <c r="U30" i="2" s="1"/>
  <c r="M31" i="2"/>
  <c r="U31" i="2" s="1"/>
  <c r="M23" i="2"/>
  <c r="U23" i="2" s="1"/>
  <c r="M25" i="2"/>
  <c r="U25" i="2" s="1"/>
  <c r="M28" i="2"/>
  <c r="U28" i="2" s="1"/>
  <c r="M5" i="2"/>
  <c r="U5" i="2" s="1"/>
  <c r="M12" i="2"/>
  <c r="U12" i="2" s="1"/>
  <c r="M33" i="2"/>
  <c r="U33" i="2" s="1"/>
  <c r="M14" i="2"/>
  <c r="U14" i="2" s="1"/>
  <c r="M22" i="2"/>
  <c r="U22" i="2" s="1"/>
  <c r="M27" i="2"/>
  <c r="U27" i="2" s="1"/>
  <c r="M24" i="2"/>
  <c r="U24" i="2" s="1"/>
  <c r="M8" i="2"/>
  <c r="U8" i="2" s="1"/>
  <c r="J29" i="2"/>
  <c r="T29" i="2" s="1"/>
  <c r="J10" i="2"/>
  <c r="T10" i="2" s="1"/>
  <c r="J11" i="2"/>
  <c r="T11" i="2" s="1"/>
  <c r="J16" i="2"/>
  <c r="T16" i="2" s="1"/>
  <c r="J7" i="2"/>
  <c r="T7" i="2" s="1"/>
  <c r="J15" i="2"/>
  <c r="T15" i="2" s="1"/>
  <c r="J13" i="2"/>
  <c r="T13" i="2" s="1"/>
  <c r="J19" i="2"/>
  <c r="T19" i="2" s="1"/>
  <c r="J21" i="2"/>
  <c r="T21" i="2" s="1"/>
  <c r="J9" i="2"/>
  <c r="T9" i="2" s="1"/>
  <c r="J6" i="2"/>
  <c r="T6" i="2" s="1"/>
  <c r="J32" i="2"/>
  <c r="T32" i="2" s="1"/>
  <c r="J18" i="2"/>
  <c r="T18" i="2" s="1"/>
  <c r="J17" i="2"/>
  <c r="T17" i="2" s="1"/>
  <c r="J20" i="2"/>
  <c r="T20" i="2" s="1"/>
  <c r="J26" i="2"/>
  <c r="T26" i="2" s="1"/>
  <c r="J4" i="2"/>
  <c r="T4" i="2" s="1"/>
  <c r="J30" i="2"/>
  <c r="T30" i="2" s="1"/>
  <c r="J31" i="2"/>
  <c r="T31" i="2" s="1"/>
  <c r="J23" i="2"/>
  <c r="T23" i="2" s="1"/>
  <c r="J25" i="2"/>
  <c r="T25" i="2" s="1"/>
  <c r="J28" i="2"/>
  <c r="T28" i="2" s="1"/>
  <c r="J5" i="2"/>
  <c r="T5" i="2" s="1"/>
  <c r="J12" i="2"/>
  <c r="T12" i="2" s="1"/>
  <c r="J33" i="2"/>
  <c r="T33" i="2" s="1"/>
  <c r="J14" i="2"/>
  <c r="T14" i="2" s="1"/>
  <c r="J22" i="2"/>
  <c r="T22" i="2" s="1"/>
  <c r="J27" i="2"/>
  <c r="T27" i="2" s="1"/>
  <c r="J24" i="2"/>
  <c r="T24" i="2" s="1"/>
  <c r="J8" i="2"/>
  <c r="T8" i="2" s="1"/>
  <c r="E29" i="2"/>
  <c r="R29" i="2" s="1"/>
  <c r="E10" i="2"/>
  <c r="R10" i="2" s="1"/>
  <c r="E11" i="2"/>
  <c r="R11" i="2" s="1"/>
  <c r="E16" i="2"/>
  <c r="R16" i="2" s="1"/>
  <c r="E7" i="2"/>
  <c r="R7" i="2" s="1"/>
  <c r="E15" i="2"/>
  <c r="R15" i="2" s="1"/>
  <c r="E13" i="2"/>
  <c r="R13" i="2" s="1"/>
  <c r="E19" i="2"/>
  <c r="R19" i="2" s="1"/>
  <c r="E21" i="2"/>
  <c r="R21" i="2" s="1"/>
  <c r="E9" i="2"/>
  <c r="R9" i="2" s="1"/>
  <c r="E6" i="2"/>
  <c r="R6" i="2" s="1"/>
  <c r="E32" i="2"/>
  <c r="R32" i="2" s="1"/>
  <c r="E18" i="2"/>
  <c r="R18" i="2" s="1"/>
  <c r="E17" i="2"/>
  <c r="R17" i="2" s="1"/>
  <c r="E20" i="2"/>
  <c r="R20" i="2" s="1"/>
  <c r="E26" i="2"/>
  <c r="R26" i="2" s="1"/>
  <c r="E4" i="2"/>
  <c r="R4" i="2" s="1"/>
  <c r="E30" i="2"/>
  <c r="R30" i="2" s="1"/>
  <c r="E31" i="2"/>
  <c r="R31" i="2" s="1"/>
  <c r="V31" i="2" s="1"/>
  <c r="E23" i="2"/>
  <c r="R23" i="2" s="1"/>
  <c r="E25" i="2"/>
  <c r="R25" i="2" s="1"/>
  <c r="E28" i="2"/>
  <c r="R28" i="2" s="1"/>
  <c r="E5" i="2"/>
  <c r="R5" i="2" s="1"/>
  <c r="E12" i="2"/>
  <c r="R12" i="2" s="1"/>
  <c r="E33" i="2"/>
  <c r="R33" i="2" s="1"/>
  <c r="E14" i="2"/>
  <c r="R14" i="2" s="1"/>
  <c r="E22" i="2"/>
  <c r="R22" i="2" s="1"/>
  <c r="E27" i="2"/>
  <c r="R27" i="2" s="1"/>
  <c r="E24" i="2"/>
  <c r="R24" i="2" s="1"/>
  <c r="E8" i="2"/>
  <c r="R8" i="2" s="1"/>
  <c r="G24" i="2"/>
  <c r="S24" i="2" s="1"/>
  <c r="G27" i="2"/>
  <c r="S27" i="2" s="1"/>
  <c r="G22" i="2"/>
  <c r="S22" i="2" s="1"/>
  <c r="G14" i="2"/>
  <c r="S14" i="2" s="1"/>
  <c r="G33" i="2"/>
  <c r="S33" i="2" s="1"/>
  <c r="G12" i="2"/>
  <c r="S12" i="2" s="1"/>
  <c r="G5" i="2"/>
  <c r="S5" i="2" s="1"/>
  <c r="G28" i="2"/>
  <c r="S28" i="2" s="1"/>
  <c r="G25" i="2"/>
  <c r="S25" i="2" s="1"/>
  <c r="G23" i="2"/>
  <c r="S23" i="2" s="1"/>
  <c r="G31" i="2"/>
  <c r="S31" i="2" s="1"/>
  <c r="G30" i="2"/>
  <c r="S30" i="2" s="1"/>
  <c r="G4" i="2"/>
  <c r="S4" i="2" s="1"/>
  <c r="G26" i="2"/>
  <c r="S26" i="2" s="1"/>
  <c r="G20" i="2"/>
  <c r="S20" i="2" s="1"/>
  <c r="G17" i="2"/>
  <c r="S17" i="2" s="1"/>
  <c r="G18" i="2"/>
  <c r="S18" i="2" s="1"/>
  <c r="G32" i="2"/>
  <c r="S32" i="2" s="1"/>
  <c r="G6" i="2"/>
  <c r="S6" i="2" s="1"/>
  <c r="G9" i="2"/>
  <c r="S9" i="2" s="1"/>
  <c r="G21" i="2"/>
  <c r="S21" i="2" s="1"/>
  <c r="G19" i="2"/>
  <c r="S19" i="2" s="1"/>
  <c r="G13" i="2"/>
  <c r="S13" i="2" s="1"/>
  <c r="G15" i="2"/>
  <c r="S15" i="2" s="1"/>
  <c r="G7" i="2"/>
  <c r="S7" i="2" s="1"/>
  <c r="G16" i="2"/>
  <c r="S16" i="2" s="1"/>
  <c r="G11" i="2"/>
  <c r="S11" i="2" s="1"/>
  <c r="G10" i="2"/>
  <c r="S10" i="2" s="1"/>
  <c r="G29" i="2"/>
  <c r="S29" i="2" s="1"/>
  <c r="G8" i="2"/>
  <c r="S8" i="2" s="1"/>
  <c r="V14" i="2" l="1"/>
  <c r="V9" i="2"/>
  <c r="V12" i="2"/>
  <c r="V26" i="2"/>
  <c r="V19" i="2"/>
  <c r="V10" i="2"/>
  <c r="V5" i="2"/>
  <c r="V20" i="2"/>
  <c r="V8" i="2"/>
  <c r="V28" i="2"/>
  <c r="V17" i="2"/>
  <c r="V15" i="2"/>
  <c r="V24" i="2"/>
  <c r="V25" i="2"/>
  <c r="V18" i="2"/>
  <c r="V7" i="2"/>
  <c r="V27" i="2"/>
  <c r="V23" i="2"/>
  <c r="V32" i="2"/>
  <c r="V16" i="2"/>
  <c r="V30" i="2"/>
  <c r="V22" i="2"/>
  <c r="V6" i="2"/>
  <c r="V11" i="2"/>
  <c r="V13" i="2"/>
  <c r="V33" i="2"/>
  <c r="V4" i="2"/>
  <c r="V21" i="2"/>
  <c r="V29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<sst xmlns="http://schemas.openxmlformats.org/spreadsheetml/2006/main" count="244" uniqueCount="55">
  <si>
    <t>D1</t>
  </si>
  <si>
    <t>F1</t>
  </si>
  <si>
    <t>M1</t>
  </si>
  <si>
    <t>F2</t>
  </si>
  <si>
    <t>M2</t>
  </si>
  <si>
    <t>M3</t>
  </si>
  <si>
    <t>G1</t>
  </si>
  <si>
    <t>D2</t>
  </si>
  <si>
    <t>D3</t>
  </si>
  <si>
    <t>D4</t>
  </si>
  <si>
    <t>F3</t>
  </si>
  <si>
    <t>D5</t>
  </si>
  <si>
    <t>M4</t>
  </si>
  <si>
    <t>M5</t>
  </si>
  <si>
    <t>D6</t>
  </si>
  <si>
    <t>M6</t>
  </si>
  <si>
    <t>M7</t>
  </si>
  <si>
    <t>M8</t>
  </si>
  <si>
    <t>M9</t>
  </si>
  <si>
    <t>F4</t>
  </si>
  <si>
    <t>D7</t>
  </si>
  <si>
    <t>M10</t>
  </si>
  <si>
    <t>M11</t>
  </si>
  <si>
    <t>M12</t>
  </si>
  <si>
    <t>M13</t>
  </si>
  <si>
    <t>F5</t>
  </si>
  <si>
    <t>F6</t>
  </si>
  <si>
    <t>D8</t>
  </si>
  <si>
    <t>D9</t>
  </si>
  <si>
    <t>D10</t>
  </si>
  <si>
    <t>球员id</t>
    <phoneticPr fontId="1" type="noConversion"/>
  </si>
  <si>
    <t>传球数</t>
    <phoneticPr fontId="1" type="noConversion"/>
  </si>
  <si>
    <t>丢球数</t>
    <phoneticPr fontId="1" type="noConversion"/>
  </si>
  <si>
    <t>传球准确率</t>
    <phoneticPr fontId="1" type="noConversion"/>
  </si>
  <si>
    <t>Duel</t>
  </si>
  <si>
    <t>Foul</t>
  </si>
  <si>
    <t>动作</t>
    <phoneticPr fontId="1" type="noConversion"/>
  </si>
  <si>
    <t>数量</t>
    <phoneticPr fontId="1" type="noConversion"/>
  </si>
  <si>
    <t>duelscore</t>
    <phoneticPr fontId="1" type="noConversion"/>
  </si>
  <si>
    <t>参赛数</t>
    <phoneticPr fontId="1" type="noConversion"/>
  </si>
  <si>
    <t>times</t>
    <phoneticPr fontId="1" type="noConversion"/>
  </si>
  <si>
    <t>attendtime</t>
    <phoneticPr fontId="1" type="noConversion"/>
  </si>
  <si>
    <t>averagepassing</t>
    <phoneticPr fontId="1" type="noConversion"/>
  </si>
  <si>
    <t>accuracy</t>
    <phoneticPr fontId="1" type="noConversion"/>
  </si>
  <si>
    <t>event</t>
    <phoneticPr fontId="1" type="noConversion"/>
  </si>
  <si>
    <t>envent</t>
    <phoneticPr fontId="1" type="noConversion"/>
  </si>
  <si>
    <t>playerId</t>
    <phoneticPr fontId="1" type="noConversion"/>
  </si>
  <si>
    <t>Duel/2</t>
    <phoneticPr fontId="1" type="noConversion"/>
  </si>
  <si>
    <t>Foul/1</t>
    <phoneticPr fontId="1" type="noConversion"/>
  </si>
  <si>
    <t>accuracy/2</t>
    <phoneticPr fontId="1" type="noConversion"/>
  </si>
  <si>
    <t>attendtime/2</t>
    <phoneticPr fontId="1" type="noConversion"/>
  </si>
  <si>
    <t>averagepassing/3</t>
    <phoneticPr fontId="1" type="noConversion"/>
  </si>
  <si>
    <t>value/10</t>
    <phoneticPr fontId="1" type="noConversion"/>
  </si>
  <si>
    <t>Rank</t>
    <phoneticPr fontId="1" type="noConversion"/>
  </si>
  <si>
    <t>Players of Team Haskies performances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</si>
</sst>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indexed="8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76" fontId="0" fillId="3" borderId="4" xfId="0" applyNumberFormat="1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球员</a:t>
            </a:r>
            <a:r>
              <a:rPr lang="en-US" altLang="zh-CN"/>
              <a:t>-</a:t>
            </a:r>
            <a:r>
              <a:rPr lang="zh-CN" altLang="en-US"/>
              <a:t>总场传球数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'1'!$A$2:$A$31</c:f>
              <c:strCache>
                <c:ptCount val="30"/>
                <c:pt idx="0">
                  <c:v>D1</c:v>
                </c:pt>
                <c:pt idx="1">
                  <c:v>D10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  <c:pt idx="10">
                  <c:v>F1</c:v>
                </c:pt>
                <c:pt idx="11">
                  <c:v>F2</c:v>
                </c:pt>
                <c:pt idx="12">
                  <c:v>F3</c:v>
                </c:pt>
                <c:pt idx="13">
                  <c:v>F4</c:v>
                </c:pt>
                <c:pt idx="14">
                  <c:v>F5</c:v>
                </c:pt>
                <c:pt idx="15">
                  <c:v>F6</c:v>
                </c:pt>
                <c:pt idx="16">
                  <c:v>G1</c:v>
                </c:pt>
                <c:pt idx="17">
                  <c:v>M1</c:v>
                </c:pt>
                <c:pt idx="18">
                  <c:v>M10</c:v>
                </c:pt>
                <c:pt idx="19">
                  <c:v>M11</c:v>
                </c:pt>
                <c:pt idx="20">
                  <c:v>M12</c:v>
                </c:pt>
                <c:pt idx="21">
                  <c:v>M13</c:v>
                </c:pt>
                <c:pt idx="22">
                  <c:v>M2</c:v>
                </c:pt>
                <c:pt idx="23">
                  <c:v>M3</c:v>
                </c:pt>
                <c:pt idx="24">
                  <c:v>M4</c:v>
                </c:pt>
                <c:pt idx="25">
                  <c:v>M5</c:v>
                </c:pt>
                <c:pt idx="26">
                  <c:v>M6</c:v>
                </c:pt>
                <c:pt idx="27">
                  <c:v>M7</c:v>
                </c:pt>
                <c:pt idx="28">
                  <c:v>M8</c:v>
                </c:pt>
                <c:pt idx="29">
                  <c:v>M9</c:v>
                </c:pt>
              </c:strCache>
            </c:strRef>
          </c:cat>
          <c:val>
            <c:numRef>
              <c:f>'1'!$C$2:$C$31</c:f>
              <c:numCache>
                <c:formatCode>General</c:formatCode>
                <c:ptCount val="30"/>
                <c:pt idx="0">
                  <c:v>1529</c:v>
                </c:pt>
                <c:pt idx="1">
                  <c:v>69</c:v>
                </c:pt>
                <c:pt idx="2">
                  <c:v>1047</c:v>
                </c:pt>
                <c:pt idx="3">
                  <c:v>1309</c:v>
                </c:pt>
                <c:pt idx="4">
                  <c:v>1184</c:v>
                </c:pt>
                <c:pt idx="5">
                  <c:v>1206</c:v>
                </c:pt>
                <c:pt idx="6">
                  <c:v>649</c:v>
                </c:pt>
                <c:pt idx="7">
                  <c:v>857</c:v>
                </c:pt>
                <c:pt idx="8">
                  <c:v>550</c:v>
                </c:pt>
                <c:pt idx="9">
                  <c:v>98</c:v>
                </c:pt>
                <c:pt idx="10">
                  <c:v>711</c:v>
                </c:pt>
                <c:pt idx="11">
                  <c:v>1786</c:v>
                </c:pt>
                <c:pt idx="12">
                  <c:v>129</c:v>
                </c:pt>
                <c:pt idx="13">
                  <c:v>414</c:v>
                </c:pt>
                <c:pt idx="14">
                  <c:v>381</c:v>
                </c:pt>
                <c:pt idx="15">
                  <c:v>518</c:v>
                </c:pt>
                <c:pt idx="16">
                  <c:v>969</c:v>
                </c:pt>
                <c:pt idx="17">
                  <c:v>2272</c:v>
                </c:pt>
                <c:pt idx="18">
                  <c:v>76</c:v>
                </c:pt>
                <c:pt idx="19">
                  <c:v>115</c:v>
                </c:pt>
                <c:pt idx="20">
                  <c:v>349</c:v>
                </c:pt>
                <c:pt idx="21">
                  <c:v>131</c:v>
                </c:pt>
                <c:pt idx="22">
                  <c:v>145</c:v>
                </c:pt>
                <c:pt idx="23">
                  <c:v>1604</c:v>
                </c:pt>
                <c:pt idx="24">
                  <c:v>1018</c:v>
                </c:pt>
                <c:pt idx="25">
                  <c:v>83</c:v>
                </c:pt>
                <c:pt idx="26">
                  <c:v>1045</c:v>
                </c:pt>
                <c:pt idx="27">
                  <c:v>40</c:v>
                </c:pt>
                <c:pt idx="28">
                  <c:v>314</c:v>
                </c:pt>
                <c:pt idx="29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8-4B1B-901B-E4E6F54F9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765296"/>
        <c:axId val="579765936"/>
      </c:radarChart>
      <c:catAx>
        <c:axId val="5797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765936"/>
        <c:crosses val="autoZero"/>
        <c:auto val="1"/>
        <c:lblAlgn val="ctr"/>
        <c:lblOffset val="100"/>
        <c:noMultiLvlLbl val="0"/>
      </c:catAx>
      <c:valAx>
        <c:axId val="5797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7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passingtimes</a:t>
            </a:r>
            <a:r>
              <a:rPr lang="en-US" altLang="zh-CN" baseline="0"/>
              <a:t> and accuracy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passingtimes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'1'!$A$2:$A$31</c:f>
              <c:strCache>
                <c:ptCount val="30"/>
                <c:pt idx="0">
                  <c:v>D1</c:v>
                </c:pt>
                <c:pt idx="1">
                  <c:v>D10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  <c:pt idx="10">
                  <c:v>F1</c:v>
                </c:pt>
                <c:pt idx="11">
                  <c:v>F2</c:v>
                </c:pt>
                <c:pt idx="12">
                  <c:v>F3</c:v>
                </c:pt>
                <c:pt idx="13">
                  <c:v>F4</c:v>
                </c:pt>
                <c:pt idx="14">
                  <c:v>F5</c:v>
                </c:pt>
                <c:pt idx="15">
                  <c:v>F6</c:v>
                </c:pt>
                <c:pt idx="16">
                  <c:v>G1</c:v>
                </c:pt>
                <c:pt idx="17">
                  <c:v>M1</c:v>
                </c:pt>
                <c:pt idx="18">
                  <c:v>M10</c:v>
                </c:pt>
                <c:pt idx="19">
                  <c:v>M11</c:v>
                </c:pt>
                <c:pt idx="20">
                  <c:v>M12</c:v>
                </c:pt>
                <c:pt idx="21">
                  <c:v>M13</c:v>
                </c:pt>
                <c:pt idx="22">
                  <c:v>M2</c:v>
                </c:pt>
                <c:pt idx="23">
                  <c:v>M3</c:v>
                </c:pt>
                <c:pt idx="24">
                  <c:v>M4</c:v>
                </c:pt>
                <c:pt idx="25">
                  <c:v>M5</c:v>
                </c:pt>
                <c:pt idx="26">
                  <c:v>M6</c:v>
                </c:pt>
                <c:pt idx="27">
                  <c:v>M7</c:v>
                </c:pt>
                <c:pt idx="28">
                  <c:v>M8</c:v>
                </c:pt>
                <c:pt idx="29">
                  <c:v>M9</c:v>
                </c:pt>
              </c:strCache>
            </c:strRef>
          </c:cat>
          <c:val>
            <c:numRef>
              <c:f>'1'!$C$2:$C$31</c:f>
              <c:numCache>
                <c:formatCode>General</c:formatCode>
                <c:ptCount val="30"/>
                <c:pt idx="0">
                  <c:v>1529</c:v>
                </c:pt>
                <c:pt idx="1">
                  <c:v>69</c:v>
                </c:pt>
                <c:pt idx="2">
                  <c:v>1047</c:v>
                </c:pt>
                <c:pt idx="3">
                  <c:v>1309</c:v>
                </c:pt>
                <c:pt idx="4">
                  <c:v>1184</c:v>
                </c:pt>
                <c:pt idx="5">
                  <c:v>1206</c:v>
                </c:pt>
                <c:pt idx="6">
                  <c:v>649</c:v>
                </c:pt>
                <c:pt idx="7">
                  <c:v>857</c:v>
                </c:pt>
                <c:pt idx="8">
                  <c:v>550</c:v>
                </c:pt>
                <c:pt idx="9">
                  <c:v>98</c:v>
                </c:pt>
                <c:pt idx="10">
                  <c:v>711</c:v>
                </c:pt>
                <c:pt idx="11">
                  <c:v>1786</c:v>
                </c:pt>
                <c:pt idx="12">
                  <c:v>129</c:v>
                </c:pt>
                <c:pt idx="13">
                  <c:v>414</c:v>
                </c:pt>
                <c:pt idx="14">
                  <c:v>381</c:v>
                </c:pt>
                <c:pt idx="15">
                  <c:v>518</c:v>
                </c:pt>
                <c:pt idx="16">
                  <c:v>969</c:v>
                </c:pt>
                <c:pt idx="17">
                  <c:v>2272</c:v>
                </c:pt>
                <c:pt idx="18">
                  <c:v>76</c:v>
                </c:pt>
                <c:pt idx="19">
                  <c:v>115</c:v>
                </c:pt>
                <c:pt idx="20">
                  <c:v>349</c:v>
                </c:pt>
                <c:pt idx="21">
                  <c:v>131</c:v>
                </c:pt>
                <c:pt idx="22">
                  <c:v>145</c:v>
                </c:pt>
                <c:pt idx="23">
                  <c:v>1604</c:v>
                </c:pt>
                <c:pt idx="24">
                  <c:v>1018</c:v>
                </c:pt>
                <c:pt idx="25">
                  <c:v>83</c:v>
                </c:pt>
                <c:pt idx="26">
                  <c:v>1045</c:v>
                </c:pt>
                <c:pt idx="27">
                  <c:v>40</c:v>
                </c:pt>
                <c:pt idx="28">
                  <c:v>314</c:v>
                </c:pt>
                <c:pt idx="29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0-42AA-9283-5B92C802A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817744"/>
        <c:axId val="657814864"/>
      </c:barChart>
      <c:lineChart>
        <c:grouping val="standard"/>
        <c:varyColors val="0"/>
        <c:ser>
          <c:idx val="1"/>
          <c:order val="1"/>
          <c:tx>
            <c:v>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'1'!$A$2:$A$31</c:f>
              <c:strCache>
                <c:ptCount val="30"/>
                <c:pt idx="0">
                  <c:v>D1</c:v>
                </c:pt>
                <c:pt idx="1">
                  <c:v>D10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  <c:pt idx="10">
                  <c:v>F1</c:v>
                </c:pt>
                <c:pt idx="11">
                  <c:v>F2</c:v>
                </c:pt>
                <c:pt idx="12">
                  <c:v>F3</c:v>
                </c:pt>
                <c:pt idx="13">
                  <c:v>F4</c:v>
                </c:pt>
                <c:pt idx="14">
                  <c:v>F5</c:v>
                </c:pt>
                <c:pt idx="15">
                  <c:v>F6</c:v>
                </c:pt>
                <c:pt idx="16">
                  <c:v>G1</c:v>
                </c:pt>
                <c:pt idx="17">
                  <c:v>M1</c:v>
                </c:pt>
                <c:pt idx="18">
                  <c:v>M10</c:v>
                </c:pt>
                <c:pt idx="19">
                  <c:v>M11</c:v>
                </c:pt>
                <c:pt idx="20">
                  <c:v>M12</c:v>
                </c:pt>
                <c:pt idx="21">
                  <c:v>M13</c:v>
                </c:pt>
                <c:pt idx="22">
                  <c:v>M2</c:v>
                </c:pt>
                <c:pt idx="23">
                  <c:v>M3</c:v>
                </c:pt>
                <c:pt idx="24">
                  <c:v>M4</c:v>
                </c:pt>
                <c:pt idx="25">
                  <c:v>M5</c:v>
                </c:pt>
                <c:pt idx="26">
                  <c:v>M6</c:v>
                </c:pt>
                <c:pt idx="27">
                  <c:v>M7</c:v>
                </c:pt>
                <c:pt idx="28">
                  <c:v>M8</c:v>
                </c:pt>
                <c:pt idx="29">
                  <c:v>M9</c:v>
                </c:pt>
              </c:strCache>
            </c:strRef>
          </c:cat>
          <c:val>
            <c:numRef>
              <c:f>'1'!$E$2:$E$31</c:f>
              <c:numCache>
                <c:formatCode>0.00%</c:formatCode>
                <c:ptCount val="30"/>
                <c:pt idx="0">
                  <c:v>0.95356442119032048</c:v>
                </c:pt>
                <c:pt idx="1">
                  <c:v>0.97101449275362317</c:v>
                </c:pt>
                <c:pt idx="2">
                  <c:v>0.95702005730659023</c:v>
                </c:pt>
                <c:pt idx="3">
                  <c:v>0.94957983193277307</c:v>
                </c:pt>
                <c:pt idx="4">
                  <c:v>0.91131756756756754</c:v>
                </c:pt>
                <c:pt idx="5">
                  <c:v>0.93781094527363185</c:v>
                </c:pt>
                <c:pt idx="6">
                  <c:v>0.89984591679506931</c:v>
                </c:pt>
                <c:pt idx="7">
                  <c:v>0.88331388564760793</c:v>
                </c:pt>
                <c:pt idx="8">
                  <c:v>0.9</c:v>
                </c:pt>
                <c:pt idx="9">
                  <c:v>0.94897959183673475</c:v>
                </c:pt>
                <c:pt idx="10">
                  <c:v>0.72714486638537268</c:v>
                </c:pt>
                <c:pt idx="11">
                  <c:v>0.89025755879059354</c:v>
                </c:pt>
                <c:pt idx="12">
                  <c:v>0.84496124031007747</c:v>
                </c:pt>
                <c:pt idx="13">
                  <c:v>0.71980676328502413</c:v>
                </c:pt>
                <c:pt idx="14">
                  <c:v>0.77427821522309714</c:v>
                </c:pt>
                <c:pt idx="15">
                  <c:v>0.84169884169884168</c:v>
                </c:pt>
                <c:pt idx="16">
                  <c:v>0.86068111455108354</c:v>
                </c:pt>
                <c:pt idx="17">
                  <c:v>0.94498239436619713</c:v>
                </c:pt>
                <c:pt idx="18">
                  <c:v>0.82894736842105265</c:v>
                </c:pt>
                <c:pt idx="19">
                  <c:v>0.94782608695652171</c:v>
                </c:pt>
                <c:pt idx="20">
                  <c:v>0.7822349570200573</c:v>
                </c:pt>
                <c:pt idx="21">
                  <c:v>0.92366412213740456</c:v>
                </c:pt>
                <c:pt idx="22">
                  <c:v>0.93103448275862066</c:v>
                </c:pt>
                <c:pt idx="23">
                  <c:v>0.96820448877805487</c:v>
                </c:pt>
                <c:pt idx="24">
                  <c:v>0.89096267190569745</c:v>
                </c:pt>
                <c:pt idx="25">
                  <c:v>0.89156626506024095</c:v>
                </c:pt>
                <c:pt idx="26">
                  <c:v>0.89377990430622012</c:v>
                </c:pt>
                <c:pt idx="27">
                  <c:v>0.97499999999999998</c:v>
                </c:pt>
                <c:pt idx="28">
                  <c:v>0.83757961783439494</c:v>
                </c:pt>
                <c:pt idx="29">
                  <c:v>0.84558823529411764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0-42AA-9283-5B92C802A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820944"/>
        <c:axId val="657822864"/>
      </c:lineChart>
      <c:catAx>
        <c:axId val="65781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14864"/>
        <c:crosses val="autoZero"/>
        <c:auto val="1"/>
        <c:lblAlgn val="ctr"/>
        <c:lblOffset val="100"/>
        <c:noMultiLvlLbl val="0"/>
      </c:catAx>
      <c:valAx>
        <c:axId val="6578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passingtimes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8193059200933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17744"/>
        <c:crosses val="autoZero"/>
        <c:crossBetween val="between"/>
      </c:valAx>
      <c:valAx>
        <c:axId val="6578228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20944"/>
        <c:crosses val="max"/>
        <c:crossBetween val="between"/>
      </c:valAx>
      <c:catAx>
        <c:axId val="657820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7822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averagepassing</a:t>
            </a:r>
            <a:r>
              <a:rPr lang="en-US" altLang="zh-CN" baseline="0"/>
              <a:t> and accuracy</a:t>
            </a:r>
            <a:endParaRPr lang="zh-CN" altLang="en-US"/>
          </a:p>
        </c:rich>
      </c:tx>
      <c:layout>
        <c:manualLayout>
          <c:xMode val="edge"/>
          <c:yMode val="edge"/>
          <c:x val="0.32495039682539689"/>
          <c:y val="2.3474178403755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passing times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Sheet1!$B$4:$B$33</c:f>
              <c:strCache>
                <c:ptCount val="30"/>
                <c:pt idx="0">
                  <c:v>M1</c:v>
                </c:pt>
                <c:pt idx="1">
                  <c:v>M3</c:v>
                </c:pt>
                <c:pt idx="2">
                  <c:v>F2</c:v>
                </c:pt>
                <c:pt idx="3">
                  <c:v>D5</c:v>
                </c:pt>
                <c:pt idx="4">
                  <c:v>D1</c:v>
                </c:pt>
                <c:pt idx="5">
                  <c:v>F1</c:v>
                </c:pt>
                <c:pt idx="6">
                  <c:v>D2</c:v>
                </c:pt>
                <c:pt idx="7">
                  <c:v>D3</c:v>
                </c:pt>
                <c:pt idx="8">
                  <c:v>M4</c:v>
                </c:pt>
                <c:pt idx="9">
                  <c:v>D7</c:v>
                </c:pt>
                <c:pt idx="10">
                  <c:v>M6</c:v>
                </c:pt>
                <c:pt idx="11">
                  <c:v>D6</c:v>
                </c:pt>
                <c:pt idx="12">
                  <c:v>D4</c:v>
                </c:pt>
                <c:pt idx="13">
                  <c:v>F5</c:v>
                </c:pt>
                <c:pt idx="14">
                  <c:v>F4</c:v>
                </c:pt>
                <c:pt idx="15">
                  <c:v>D8</c:v>
                </c:pt>
                <c:pt idx="16">
                  <c:v>F6</c:v>
                </c:pt>
                <c:pt idx="17">
                  <c:v>D9</c:v>
                </c:pt>
                <c:pt idx="18">
                  <c:v>M7</c:v>
                </c:pt>
                <c:pt idx="19">
                  <c:v>M12</c:v>
                </c:pt>
                <c:pt idx="20">
                  <c:v>M9</c:v>
                </c:pt>
                <c:pt idx="21">
                  <c:v>M13</c:v>
                </c:pt>
                <c:pt idx="22">
                  <c:v>G1</c:v>
                </c:pt>
                <c:pt idx="23">
                  <c:v>M8</c:v>
                </c:pt>
                <c:pt idx="24">
                  <c:v>M2</c:v>
                </c:pt>
                <c:pt idx="25">
                  <c:v>D10</c:v>
                </c:pt>
                <c:pt idx="26">
                  <c:v>M10</c:v>
                </c:pt>
                <c:pt idx="27">
                  <c:v>M11</c:v>
                </c:pt>
                <c:pt idx="28">
                  <c:v>F3</c:v>
                </c:pt>
                <c:pt idx="29">
                  <c:v>M5</c:v>
                </c:pt>
              </c:strCache>
            </c:strRef>
          </c:cat>
          <c:val>
            <c:numRef>
              <c:f>Sheet1!$C$4:$C$33</c:f>
              <c:numCache>
                <c:formatCode>General</c:formatCode>
                <c:ptCount val="30"/>
                <c:pt idx="0">
                  <c:v>33</c:v>
                </c:pt>
                <c:pt idx="1">
                  <c:v>30</c:v>
                </c:pt>
                <c:pt idx="2">
                  <c:v>31</c:v>
                </c:pt>
                <c:pt idx="3">
                  <c:v>21</c:v>
                </c:pt>
                <c:pt idx="4">
                  <c:v>30</c:v>
                </c:pt>
                <c:pt idx="5">
                  <c:v>32</c:v>
                </c:pt>
                <c:pt idx="6">
                  <c:v>23</c:v>
                </c:pt>
                <c:pt idx="7">
                  <c:v>24</c:v>
                </c:pt>
                <c:pt idx="8">
                  <c:v>33</c:v>
                </c:pt>
                <c:pt idx="9">
                  <c:v>19</c:v>
                </c:pt>
                <c:pt idx="10">
                  <c:v>27</c:v>
                </c:pt>
                <c:pt idx="11">
                  <c:v>15</c:v>
                </c:pt>
                <c:pt idx="12">
                  <c:v>22</c:v>
                </c:pt>
                <c:pt idx="13">
                  <c:v>14</c:v>
                </c:pt>
                <c:pt idx="14">
                  <c:v>19</c:v>
                </c:pt>
                <c:pt idx="15">
                  <c:v>12</c:v>
                </c:pt>
                <c:pt idx="16">
                  <c:v>14</c:v>
                </c:pt>
                <c:pt idx="17">
                  <c:v>2</c:v>
                </c:pt>
                <c:pt idx="18">
                  <c:v>1</c:v>
                </c:pt>
                <c:pt idx="19">
                  <c:v>15</c:v>
                </c:pt>
                <c:pt idx="20">
                  <c:v>12</c:v>
                </c:pt>
                <c:pt idx="21">
                  <c:v>4</c:v>
                </c:pt>
                <c:pt idx="22">
                  <c:v>38</c:v>
                </c:pt>
                <c:pt idx="23">
                  <c:v>15</c:v>
                </c:pt>
                <c:pt idx="24">
                  <c:v>7</c:v>
                </c:pt>
                <c:pt idx="25">
                  <c:v>4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B-426D-85FA-1552D4E63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553336"/>
        <c:axId val="576562936"/>
      </c:barChart>
      <c:lineChart>
        <c:grouping val="standard"/>
        <c:varyColors val="0"/>
        <c:ser>
          <c:idx val="1"/>
          <c:order val="1"/>
          <c:tx>
            <c:v>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Sheet1!$B$4:$B$33</c:f>
              <c:strCache>
                <c:ptCount val="30"/>
                <c:pt idx="0">
                  <c:v>M1</c:v>
                </c:pt>
                <c:pt idx="1">
                  <c:v>M3</c:v>
                </c:pt>
                <c:pt idx="2">
                  <c:v>F2</c:v>
                </c:pt>
                <c:pt idx="3">
                  <c:v>D5</c:v>
                </c:pt>
                <c:pt idx="4">
                  <c:v>D1</c:v>
                </c:pt>
                <c:pt idx="5">
                  <c:v>F1</c:v>
                </c:pt>
                <c:pt idx="6">
                  <c:v>D2</c:v>
                </c:pt>
                <c:pt idx="7">
                  <c:v>D3</c:v>
                </c:pt>
                <c:pt idx="8">
                  <c:v>M4</c:v>
                </c:pt>
                <c:pt idx="9">
                  <c:v>D7</c:v>
                </c:pt>
                <c:pt idx="10">
                  <c:v>M6</c:v>
                </c:pt>
                <c:pt idx="11">
                  <c:v>D6</c:v>
                </c:pt>
                <c:pt idx="12">
                  <c:v>D4</c:v>
                </c:pt>
                <c:pt idx="13">
                  <c:v>F5</c:v>
                </c:pt>
                <c:pt idx="14">
                  <c:v>F4</c:v>
                </c:pt>
                <c:pt idx="15">
                  <c:v>D8</c:v>
                </c:pt>
                <c:pt idx="16">
                  <c:v>F6</c:v>
                </c:pt>
                <c:pt idx="17">
                  <c:v>D9</c:v>
                </c:pt>
                <c:pt idx="18">
                  <c:v>M7</c:v>
                </c:pt>
                <c:pt idx="19">
                  <c:v>M12</c:v>
                </c:pt>
                <c:pt idx="20">
                  <c:v>M9</c:v>
                </c:pt>
                <c:pt idx="21">
                  <c:v>M13</c:v>
                </c:pt>
                <c:pt idx="22">
                  <c:v>G1</c:v>
                </c:pt>
                <c:pt idx="23">
                  <c:v>M8</c:v>
                </c:pt>
                <c:pt idx="24">
                  <c:v>M2</c:v>
                </c:pt>
                <c:pt idx="25">
                  <c:v>D10</c:v>
                </c:pt>
                <c:pt idx="26">
                  <c:v>M10</c:v>
                </c:pt>
                <c:pt idx="27">
                  <c:v>M11</c:v>
                </c:pt>
                <c:pt idx="28">
                  <c:v>F3</c:v>
                </c:pt>
                <c:pt idx="29">
                  <c:v>M5</c:v>
                </c:pt>
              </c:strCache>
            </c:strRef>
          </c:cat>
          <c:val>
            <c:numRef>
              <c:f>Sheet1!$G$4:$G$33</c:f>
              <c:numCache>
                <c:formatCode>0.00%</c:formatCode>
                <c:ptCount val="30"/>
                <c:pt idx="0">
                  <c:v>0.94498239436619713</c:v>
                </c:pt>
                <c:pt idx="1">
                  <c:v>0.96820448877805487</c:v>
                </c:pt>
                <c:pt idx="2">
                  <c:v>0.89025755879059354</c:v>
                </c:pt>
                <c:pt idx="3">
                  <c:v>0.93781094527363185</c:v>
                </c:pt>
                <c:pt idx="4">
                  <c:v>0.95356442119032048</c:v>
                </c:pt>
                <c:pt idx="5">
                  <c:v>0.72714486638537268</c:v>
                </c:pt>
                <c:pt idx="6">
                  <c:v>0.95702005730659023</c:v>
                </c:pt>
                <c:pt idx="7">
                  <c:v>0.94957983193277307</c:v>
                </c:pt>
                <c:pt idx="8">
                  <c:v>0.89096267190569745</c:v>
                </c:pt>
                <c:pt idx="9">
                  <c:v>0.88331388564760793</c:v>
                </c:pt>
                <c:pt idx="10">
                  <c:v>0.89377990430622012</c:v>
                </c:pt>
                <c:pt idx="11">
                  <c:v>0.89984591679506931</c:v>
                </c:pt>
                <c:pt idx="12">
                  <c:v>0.91131756756756754</c:v>
                </c:pt>
                <c:pt idx="13">
                  <c:v>0.77427821522309714</c:v>
                </c:pt>
                <c:pt idx="14">
                  <c:v>0.71980676328502413</c:v>
                </c:pt>
                <c:pt idx="15">
                  <c:v>0.9</c:v>
                </c:pt>
                <c:pt idx="16">
                  <c:v>0.84169884169884168</c:v>
                </c:pt>
                <c:pt idx="17">
                  <c:v>0.94897959183673475</c:v>
                </c:pt>
                <c:pt idx="18">
                  <c:v>0.97499999999999998</c:v>
                </c:pt>
                <c:pt idx="19">
                  <c:v>0.7822349570200573</c:v>
                </c:pt>
                <c:pt idx="20">
                  <c:v>0.84558823529411764</c:v>
                </c:pt>
                <c:pt idx="21">
                  <c:v>0.92366412213740456</c:v>
                </c:pt>
                <c:pt idx="22">
                  <c:v>0.86068111455108354</c:v>
                </c:pt>
                <c:pt idx="23">
                  <c:v>0.83757961783439494</c:v>
                </c:pt>
                <c:pt idx="24">
                  <c:v>0.93103448275862066</c:v>
                </c:pt>
                <c:pt idx="25">
                  <c:v>0.97101449275362317</c:v>
                </c:pt>
                <c:pt idx="26">
                  <c:v>0.82894736842105265</c:v>
                </c:pt>
                <c:pt idx="27">
                  <c:v>0.94782608695652171</c:v>
                </c:pt>
                <c:pt idx="28">
                  <c:v>0.84496124031007747</c:v>
                </c:pt>
                <c:pt idx="29">
                  <c:v>0.89156626506024095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6B-426D-85FA-1552D4E63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150512"/>
        <c:axId val="561152752"/>
      </c:lineChart>
      <c:catAx>
        <c:axId val="57655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562936"/>
        <c:crosses val="autoZero"/>
        <c:auto val="1"/>
        <c:lblAlgn val="ctr"/>
        <c:lblOffset val="100"/>
        <c:noMultiLvlLbl val="0"/>
      </c:catAx>
      <c:valAx>
        <c:axId val="57656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553336"/>
        <c:crosses val="autoZero"/>
        <c:crossBetween val="between"/>
      </c:valAx>
      <c:valAx>
        <c:axId val="56115275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150512"/>
        <c:crosses val="max"/>
        <c:crossBetween val="between"/>
      </c:valAx>
      <c:catAx>
        <c:axId val="561150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115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</xdr:colOff>
      <xdr:row>5</xdr:row>
      <xdr:rowOff>53340</xdr:rowOff>
    </xdr:from>
    <xdr:to>
      <xdr:col>28</xdr:col>
      <xdr:colOff>358140</xdr:colOff>
      <xdr:row>37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986860-17A5-49A3-92D2-3DC2962E0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114300</xdr:colOff>
      <xdr:row>10</xdr:row>
      <xdr:rowOff>22860</xdr:rowOff>
    </xdr:from>
    <xdr:to>
      <xdr:col>30</xdr:col>
      <xdr:colOff>83820</xdr:colOff>
      <xdr:row>35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0D708E-7ED7-45BA-A8D2-D9000E9F6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266700</xdr:colOff>
      <xdr:row>14</xdr:row>
      <xdr:rowOff>137160</xdr:rowOff>
    </xdr:from>
    <xdr:to>
      <xdr:col>30</xdr:col>
      <xdr:colOff>510540</xdr:colOff>
      <xdr:row>33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C058D7-37A0-44B7-B054-52FE23C85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opLeftCell="A6" workbookViewId="0">
      <selection sqref="A1:N31"/>
    </sheetView>
  </sheetViews>
  <sheetFormatPr defaultRowHeight="13.8" x14ac:dyDescent="0.25"/>
  <cols>
    <col min="5" max="5" width="15.88671875" customWidth="1"/>
    <col min="14" max="14" width="9.109375" bestFit="1" customWidth="1"/>
  </cols>
  <sheetData>
    <row r="1" spans="1:14" x14ac:dyDescent="0.25">
      <c r="A1" t="s">
        <v>30</v>
      </c>
      <c r="B1" t="s">
        <v>39</v>
      </c>
      <c r="C1" t="s">
        <v>31</v>
      </c>
      <c r="D1" t="s">
        <v>32</v>
      </c>
      <c r="E1" t="s">
        <v>33</v>
      </c>
      <c r="F1" t="s">
        <v>36</v>
      </c>
      <c r="G1" t="s">
        <v>37</v>
      </c>
      <c r="H1" t="s">
        <v>36</v>
      </c>
      <c r="I1" t="s">
        <v>37</v>
      </c>
      <c r="K1" t="s">
        <v>38</v>
      </c>
    </row>
    <row r="2" spans="1:14" x14ac:dyDescent="0.25">
      <c r="A2" t="s">
        <v>0</v>
      </c>
      <c r="B2">
        <v>30</v>
      </c>
      <c r="C2">
        <v>1529</v>
      </c>
      <c r="D2">
        <v>71</v>
      </c>
      <c r="E2" s="1">
        <f>(C2-D2)/C2</f>
        <v>0.95356442119032048</v>
      </c>
      <c r="F2" t="s">
        <v>34</v>
      </c>
      <c r="G2">
        <v>1166</v>
      </c>
      <c r="H2" t="s">
        <v>35</v>
      </c>
      <c r="I2">
        <v>38</v>
      </c>
      <c r="K2">
        <f>G2/L2</f>
        <v>1</v>
      </c>
      <c r="L2">
        <v>1166</v>
      </c>
      <c r="N2">
        <v>38</v>
      </c>
    </row>
    <row r="3" spans="1:14" x14ac:dyDescent="0.25">
      <c r="A3" t="s">
        <v>29</v>
      </c>
      <c r="B3">
        <v>4</v>
      </c>
      <c r="C3">
        <v>69</v>
      </c>
      <c r="D3">
        <v>2</v>
      </c>
      <c r="E3" s="1">
        <f t="shared" ref="E3:E31" si="0">(C3-D3)/C3</f>
        <v>0.97101449275362317</v>
      </c>
      <c r="F3" t="s">
        <v>34</v>
      </c>
      <c r="G3">
        <v>56</v>
      </c>
      <c r="H3" t="s">
        <v>35</v>
      </c>
      <c r="I3">
        <v>6</v>
      </c>
      <c r="K3">
        <f t="shared" ref="K3:K31" si="1">G3/L3</f>
        <v>4.8027444253859346E-2</v>
      </c>
      <c r="L3">
        <v>1166</v>
      </c>
      <c r="N3">
        <v>38</v>
      </c>
    </row>
    <row r="4" spans="1:14" x14ac:dyDescent="0.25">
      <c r="A4" t="s">
        <v>7</v>
      </c>
      <c r="B4">
        <v>23</v>
      </c>
      <c r="C4">
        <v>1047</v>
      </c>
      <c r="D4">
        <v>45</v>
      </c>
      <c r="E4" s="1">
        <f t="shared" si="0"/>
        <v>0.95702005730659023</v>
      </c>
      <c r="F4" t="s">
        <v>34</v>
      </c>
      <c r="G4">
        <v>704</v>
      </c>
      <c r="H4" t="s">
        <v>35</v>
      </c>
      <c r="I4">
        <v>48</v>
      </c>
      <c r="K4">
        <f t="shared" si="1"/>
        <v>0.60377358490566035</v>
      </c>
      <c r="L4">
        <v>1166</v>
      </c>
      <c r="N4">
        <v>38</v>
      </c>
    </row>
    <row r="5" spans="1:14" x14ac:dyDescent="0.25">
      <c r="A5" t="s">
        <v>8</v>
      </c>
      <c r="B5">
        <v>24</v>
      </c>
      <c r="C5">
        <v>1309</v>
      </c>
      <c r="D5">
        <v>66</v>
      </c>
      <c r="E5" s="1">
        <f t="shared" si="0"/>
        <v>0.94957983193277307</v>
      </c>
      <c r="F5" t="s">
        <v>34</v>
      </c>
      <c r="G5">
        <v>736</v>
      </c>
      <c r="H5" t="s">
        <v>35</v>
      </c>
      <c r="I5">
        <v>16</v>
      </c>
      <c r="K5">
        <f t="shared" si="1"/>
        <v>0.63121783876500859</v>
      </c>
      <c r="L5">
        <v>1166</v>
      </c>
      <c r="N5">
        <v>38</v>
      </c>
    </row>
    <row r="6" spans="1:14" x14ac:dyDescent="0.25">
      <c r="A6" t="s">
        <v>9</v>
      </c>
      <c r="B6">
        <v>22</v>
      </c>
      <c r="C6">
        <v>1184</v>
      </c>
      <c r="D6">
        <v>105</v>
      </c>
      <c r="E6" s="1">
        <f t="shared" si="0"/>
        <v>0.91131756756756754</v>
      </c>
      <c r="F6" t="s">
        <v>34</v>
      </c>
      <c r="G6">
        <v>504</v>
      </c>
      <c r="H6" t="s">
        <v>35</v>
      </c>
      <c r="I6">
        <v>16</v>
      </c>
      <c r="K6">
        <f t="shared" si="1"/>
        <v>0.43224699828473412</v>
      </c>
      <c r="L6">
        <v>1166</v>
      </c>
      <c r="N6">
        <v>38</v>
      </c>
    </row>
    <row r="7" spans="1:14" x14ac:dyDescent="0.25">
      <c r="A7" t="s">
        <v>11</v>
      </c>
      <c r="B7">
        <v>21</v>
      </c>
      <c r="C7">
        <v>1206</v>
      </c>
      <c r="D7">
        <v>75</v>
      </c>
      <c r="E7" s="1">
        <f t="shared" si="0"/>
        <v>0.93781094527363185</v>
      </c>
      <c r="F7" t="s">
        <v>34</v>
      </c>
      <c r="G7">
        <v>820</v>
      </c>
      <c r="H7" t="s">
        <v>35</v>
      </c>
      <c r="I7">
        <v>56</v>
      </c>
      <c r="K7">
        <f t="shared" si="1"/>
        <v>0.70325900514579764</v>
      </c>
      <c r="L7">
        <v>1166</v>
      </c>
      <c r="N7">
        <v>38</v>
      </c>
    </row>
    <row r="8" spans="1:14" x14ac:dyDescent="0.25">
      <c r="A8" t="s">
        <v>14</v>
      </c>
      <c r="B8">
        <v>15</v>
      </c>
      <c r="C8">
        <v>649</v>
      </c>
      <c r="D8">
        <v>65</v>
      </c>
      <c r="E8" s="1">
        <f t="shared" si="0"/>
        <v>0.89984591679506931</v>
      </c>
      <c r="F8" t="s">
        <v>34</v>
      </c>
      <c r="G8">
        <v>586</v>
      </c>
      <c r="H8" t="s">
        <v>35</v>
      </c>
      <c r="I8">
        <v>24</v>
      </c>
      <c r="K8">
        <f t="shared" si="1"/>
        <v>0.50257289879931388</v>
      </c>
      <c r="L8">
        <v>1166</v>
      </c>
      <c r="N8">
        <v>38</v>
      </c>
    </row>
    <row r="9" spans="1:14" x14ac:dyDescent="0.25">
      <c r="A9" t="s">
        <v>20</v>
      </c>
      <c r="B9">
        <v>19</v>
      </c>
      <c r="C9">
        <v>857</v>
      </c>
      <c r="D9">
        <v>100</v>
      </c>
      <c r="E9" s="1">
        <f t="shared" si="0"/>
        <v>0.88331388564760793</v>
      </c>
      <c r="F9" t="s">
        <v>34</v>
      </c>
      <c r="G9">
        <v>732</v>
      </c>
      <c r="H9" t="s">
        <v>35</v>
      </c>
      <c r="I9">
        <v>34</v>
      </c>
      <c r="K9">
        <f t="shared" si="1"/>
        <v>0.62778730703259</v>
      </c>
      <c r="L9">
        <v>1166</v>
      </c>
      <c r="N9">
        <v>38</v>
      </c>
    </row>
    <row r="10" spans="1:14" x14ac:dyDescent="0.25">
      <c r="A10" t="s">
        <v>27</v>
      </c>
      <c r="B10">
        <v>12</v>
      </c>
      <c r="C10">
        <v>550</v>
      </c>
      <c r="D10">
        <v>55</v>
      </c>
      <c r="E10" s="1">
        <f t="shared" si="0"/>
        <v>0.9</v>
      </c>
      <c r="F10" t="s">
        <v>34</v>
      </c>
      <c r="G10">
        <v>420</v>
      </c>
      <c r="H10" t="s">
        <v>35</v>
      </c>
      <c r="I10">
        <v>6</v>
      </c>
      <c r="K10">
        <f t="shared" si="1"/>
        <v>0.36020583190394512</v>
      </c>
      <c r="L10">
        <v>1166</v>
      </c>
      <c r="N10">
        <v>38</v>
      </c>
    </row>
    <row r="11" spans="1:14" x14ac:dyDescent="0.25">
      <c r="A11" t="s">
        <v>28</v>
      </c>
      <c r="B11">
        <v>2</v>
      </c>
      <c r="C11">
        <v>98</v>
      </c>
      <c r="D11">
        <v>5</v>
      </c>
      <c r="E11" s="1">
        <f t="shared" si="0"/>
        <v>0.94897959183673475</v>
      </c>
      <c r="F11" t="s">
        <v>34</v>
      </c>
      <c r="G11">
        <v>50</v>
      </c>
      <c r="H11" t="s">
        <v>35</v>
      </c>
      <c r="I11">
        <v>2</v>
      </c>
      <c r="K11">
        <f t="shared" si="1"/>
        <v>4.2881646655231559E-2</v>
      </c>
      <c r="L11">
        <v>1166</v>
      </c>
      <c r="N11">
        <v>38</v>
      </c>
    </row>
    <row r="12" spans="1:14" x14ac:dyDescent="0.25">
      <c r="A12" t="s">
        <v>1</v>
      </c>
      <c r="B12">
        <v>32</v>
      </c>
      <c r="C12">
        <v>711</v>
      </c>
      <c r="D12">
        <v>194</v>
      </c>
      <c r="E12" s="1">
        <f t="shared" si="0"/>
        <v>0.72714486638537268</v>
      </c>
      <c r="F12" t="s">
        <v>34</v>
      </c>
      <c r="G12">
        <v>1794</v>
      </c>
      <c r="H12" t="s">
        <v>35</v>
      </c>
      <c r="I12">
        <v>84</v>
      </c>
      <c r="K12">
        <f t="shared" si="1"/>
        <v>1.5385934819897085</v>
      </c>
      <c r="L12">
        <v>1166</v>
      </c>
      <c r="N12">
        <v>38</v>
      </c>
    </row>
    <row r="13" spans="1:14" x14ac:dyDescent="0.25">
      <c r="A13" t="s">
        <v>3</v>
      </c>
      <c r="B13">
        <v>31</v>
      </c>
      <c r="C13">
        <v>1786</v>
      </c>
      <c r="D13">
        <v>196</v>
      </c>
      <c r="E13" s="1">
        <f t="shared" si="0"/>
        <v>0.89025755879059354</v>
      </c>
      <c r="F13" t="s">
        <v>34</v>
      </c>
      <c r="G13">
        <v>982</v>
      </c>
      <c r="H13" t="s">
        <v>35</v>
      </c>
      <c r="I13">
        <v>74</v>
      </c>
      <c r="K13">
        <f t="shared" si="1"/>
        <v>0.84219554030874788</v>
      </c>
      <c r="L13">
        <v>1166</v>
      </c>
      <c r="N13">
        <v>38</v>
      </c>
    </row>
    <row r="14" spans="1:14" x14ac:dyDescent="0.25">
      <c r="A14" t="s">
        <v>10</v>
      </c>
      <c r="B14">
        <v>7</v>
      </c>
      <c r="C14">
        <v>129</v>
      </c>
      <c r="D14">
        <v>20</v>
      </c>
      <c r="E14" s="1">
        <f t="shared" si="0"/>
        <v>0.84496124031007747</v>
      </c>
      <c r="F14" t="s">
        <v>34</v>
      </c>
      <c r="G14">
        <v>128</v>
      </c>
      <c r="H14" t="s">
        <v>35</v>
      </c>
      <c r="I14">
        <v>2</v>
      </c>
      <c r="K14">
        <f t="shared" si="1"/>
        <v>0.10977701543739279</v>
      </c>
      <c r="L14">
        <v>1166</v>
      </c>
      <c r="N14">
        <v>38</v>
      </c>
    </row>
    <row r="15" spans="1:14" x14ac:dyDescent="0.25">
      <c r="A15" t="s">
        <v>19</v>
      </c>
      <c r="B15">
        <v>19</v>
      </c>
      <c r="C15">
        <v>414</v>
      </c>
      <c r="D15">
        <v>116</v>
      </c>
      <c r="E15" s="1">
        <f t="shared" si="0"/>
        <v>0.71980676328502413</v>
      </c>
      <c r="F15" t="s">
        <v>34</v>
      </c>
      <c r="G15">
        <v>870</v>
      </c>
      <c r="H15" t="s">
        <v>35</v>
      </c>
      <c r="I15">
        <v>60</v>
      </c>
      <c r="K15">
        <f t="shared" si="1"/>
        <v>0.74614065180102918</v>
      </c>
      <c r="L15">
        <v>1166</v>
      </c>
      <c r="N15">
        <v>38</v>
      </c>
    </row>
    <row r="16" spans="1:14" x14ac:dyDescent="0.25">
      <c r="A16" t="s">
        <v>25</v>
      </c>
      <c r="B16">
        <v>14</v>
      </c>
      <c r="C16">
        <v>381</v>
      </c>
      <c r="D16">
        <v>86</v>
      </c>
      <c r="E16" s="1">
        <f t="shared" si="0"/>
        <v>0.77427821522309714</v>
      </c>
      <c r="F16" t="s">
        <v>34</v>
      </c>
      <c r="G16">
        <v>672</v>
      </c>
      <c r="H16" t="s">
        <v>35</v>
      </c>
      <c r="I16">
        <v>50</v>
      </c>
      <c r="K16">
        <f t="shared" si="1"/>
        <v>0.57632933104631223</v>
      </c>
      <c r="L16">
        <v>1166</v>
      </c>
      <c r="N16">
        <v>38</v>
      </c>
    </row>
    <row r="17" spans="1:14" x14ac:dyDescent="0.25">
      <c r="A17" t="s">
        <v>26</v>
      </c>
      <c r="B17">
        <v>14</v>
      </c>
      <c r="C17">
        <v>518</v>
      </c>
      <c r="D17">
        <v>82</v>
      </c>
      <c r="E17" s="1">
        <f t="shared" si="0"/>
        <v>0.84169884169884168</v>
      </c>
      <c r="F17" t="s">
        <v>34</v>
      </c>
      <c r="G17">
        <v>610</v>
      </c>
      <c r="H17" t="s">
        <v>35</v>
      </c>
      <c r="I17">
        <v>10</v>
      </c>
      <c r="K17">
        <f t="shared" si="1"/>
        <v>0.52315608919382506</v>
      </c>
      <c r="L17">
        <v>1166</v>
      </c>
      <c r="N17">
        <v>38</v>
      </c>
    </row>
    <row r="18" spans="1:14" x14ac:dyDescent="0.25">
      <c r="A18" t="s">
        <v>6</v>
      </c>
      <c r="B18">
        <v>38</v>
      </c>
      <c r="C18">
        <v>969</v>
      </c>
      <c r="D18">
        <v>135</v>
      </c>
      <c r="E18" s="1">
        <f t="shared" si="0"/>
        <v>0.86068111455108354</v>
      </c>
      <c r="F18" t="s">
        <v>34</v>
      </c>
      <c r="G18">
        <v>86</v>
      </c>
      <c r="H18" t="s">
        <v>35</v>
      </c>
      <c r="I18">
        <v>2</v>
      </c>
      <c r="K18">
        <f t="shared" si="1"/>
        <v>7.375643224699828E-2</v>
      </c>
      <c r="L18">
        <v>1166</v>
      </c>
      <c r="N18">
        <v>38</v>
      </c>
    </row>
    <row r="19" spans="1:14" x14ac:dyDescent="0.25">
      <c r="A19" t="s">
        <v>2</v>
      </c>
      <c r="B19">
        <v>33</v>
      </c>
      <c r="C19">
        <v>2272</v>
      </c>
      <c r="D19">
        <v>125</v>
      </c>
      <c r="E19" s="1">
        <f t="shared" si="0"/>
        <v>0.94498239436619713</v>
      </c>
      <c r="F19" t="s">
        <v>34</v>
      </c>
      <c r="G19">
        <v>1458</v>
      </c>
      <c r="H19" t="s">
        <v>35</v>
      </c>
      <c r="I19">
        <v>98</v>
      </c>
      <c r="K19">
        <f t="shared" si="1"/>
        <v>1.2504288164665522</v>
      </c>
      <c r="L19">
        <v>1166</v>
      </c>
      <c r="N19">
        <v>38</v>
      </c>
    </row>
    <row r="20" spans="1:14" x14ac:dyDescent="0.25">
      <c r="A20" t="s">
        <v>21</v>
      </c>
      <c r="B20">
        <v>7</v>
      </c>
      <c r="C20">
        <v>76</v>
      </c>
      <c r="D20">
        <v>13</v>
      </c>
      <c r="E20" s="1">
        <f t="shared" si="0"/>
        <v>0.82894736842105265</v>
      </c>
      <c r="F20" t="s">
        <v>34</v>
      </c>
      <c r="G20">
        <v>140</v>
      </c>
      <c r="H20" t="s">
        <v>35</v>
      </c>
      <c r="I20">
        <v>10</v>
      </c>
      <c r="K20">
        <f t="shared" si="1"/>
        <v>0.12006861063464837</v>
      </c>
      <c r="L20">
        <v>1166</v>
      </c>
      <c r="N20">
        <v>38</v>
      </c>
    </row>
    <row r="21" spans="1:14" x14ac:dyDescent="0.25">
      <c r="A21" t="s">
        <v>22</v>
      </c>
      <c r="B21">
        <v>8</v>
      </c>
      <c r="C21">
        <v>115</v>
      </c>
      <c r="D21">
        <v>6</v>
      </c>
      <c r="E21" s="1">
        <f t="shared" si="0"/>
        <v>0.94782608695652171</v>
      </c>
      <c r="F21" t="s">
        <v>34</v>
      </c>
      <c r="G21">
        <v>108</v>
      </c>
      <c r="H21" t="s">
        <v>35</v>
      </c>
      <c r="I21">
        <v>6</v>
      </c>
      <c r="K21">
        <f t="shared" si="1"/>
        <v>9.2624356775300176E-2</v>
      </c>
      <c r="L21">
        <v>1166</v>
      </c>
      <c r="N21">
        <v>38</v>
      </c>
    </row>
    <row r="22" spans="1:14" x14ac:dyDescent="0.25">
      <c r="A22" t="s">
        <v>23</v>
      </c>
      <c r="B22">
        <v>15</v>
      </c>
      <c r="C22">
        <v>349</v>
      </c>
      <c r="D22">
        <v>76</v>
      </c>
      <c r="E22" s="1">
        <f t="shared" si="0"/>
        <v>0.7822349570200573</v>
      </c>
      <c r="F22" t="s">
        <v>34</v>
      </c>
      <c r="G22">
        <v>570</v>
      </c>
      <c r="H22" t="s">
        <v>35</v>
      </c>
      <c r="I22">
        <v>24</v>
      </c>
      <c r="K22">
        <f t="shared" si="1"/>
        <v>0.48885077186963982</v>
      </c>
      <c r="L22">
        <v>1166</v>
      </c>
      <c r="N22">
        <v>38</v>
      </c>
    </row>
    <row r="23" spans="1:14" x14ac:dyDescent="0.25">
      <c r="A23" t="s">
        <v>24</v>
      </c>
      <c r="B23">
        <v>4</v>
      </c>
      <c r="C23">
        <v>131</v>
      </c>
      <c r="D23">
        <v>10</v>
      </c>
      <c r="E23" s="1">
        <f t="shared" si="0"/>
        <v>0.92366412213740456</v>
      </c>
      <c r="F23" t="s">
        <v>34</v>
      </c>
      <c r="G23">
        <v>108</v>
      </c>
      <c r="H23" t="s">
        <v>35</v>
      </c>
      <c r="I23">
        <v>6</v>
      </c>
      <c r="K23">
        <f t="shared" si="1"/>
        <v>9.2624356775300176E-2</v>
      </c>
      <c r="L23">
        <v>1166</v>
      </c>
      <c r="N23">
        <v>38</v>
      </c>
    </row>
    <row r="24" spans="1:14" x14ac:dyDescent="0.25">
      <c r="A24" t="s">
        <v>4</v>
      </c>
      <c r="B24">
        <v>7</v>
      </c>
      <c r="C24">
        <v>145</v>
      </c>
      <c r="D24">
        <v>10</v>
      </c>
      <c r="E24" s="1">
        <f t="shared" si="0"/>
        <v>0.93103448275862066</v>
      </c>
      <c r="F24" t="s">
        <v>34</v>
      </c>
      <c r="G24">
        <v>92</v>
      </c>
      <c r="H24" t="s">
        <v>35</v>
      </c>
      <c r="I24">
        <v>10</v>
      </c>
      <c r="K24">
        <f t="shared" si="1"/>
        <v>7.8902229845626073E-2</v>
      </c>
      <c r="L24">
        <v>1166</v>
      </c>
      <c r="N24">
        <v>38</v>
      </c>
    </row>
    <row r="25" spans="1:14" x14ac:dyDescent="0.25">
      <c r="A25" t="s">
        <v>5</v>
      </c>
      <c r="B25">
        <v>30</v>
      </c>
      <c r="C25">
        <v>1604</v>
      </c>
      <c r="D25">
        <v>51</v>
      </c>
      <c r="E25" s="1">
        <f t="shared" si="0"/>
        <v>0.96820448877805487</v>
      </c>
      <c r="F25" t="s">
        <v>34</v>
      </c>
      <c r="G25">
        <v>974</v>
      </c>
      <c r="H25" t="s">
        <v>35</v>
      </c>
      <c r="I25">
        <v>78</v>
      </c>
      <c r="K25">
        <f t="shared" si="1"/>
        <v>0.83533447684391082</v>
      </c>
      <c r="L25">
        <v>1166</v>
      </c>
      <c r="N25">
        <v>38</v>
      </c>
    </row>
    <row r="26" spans="1:14" x14ac:dyDescent="0.25">
      <c r="A26" t="s">
        <v>12</v>
      </c>
      <c r="B26">
        <v>33</v>
      </c>
      <c r="C26">
        <v>1018</v>
      </c>
      <c r="D26">
        <v>111</v>
      </c>
      <c r="E26" s="1">
        <f t="shared" si="0"/>
        <v>0.89096267190569745</v>
      </c>
      <c r="F26" t="s">
        <v>34</v>
      </c>
      <c r="G26">
        <v>1024</v>
      </c>
      <c r="H26" t="s">
        <v>35</v>
      </c>
      <c r="I26">
        <v>82</v>
      </c>
      <c r="K26">
        <f t="shared" si="1"/>
        <v>0.87821612349914235</v>
      </c>
      <c r="L26">
        <v>1166</v>
      </c>
      <c r="N26">
        <v>38</v>
      </c>
    </row>
    <row r="27" spans="1:14" x14ac:dyDescent="0.25">
      <c r="A27" t="s">
        <v>13</v>
      </c>
      <c r="B27">
        <v>5</v>
      </c>
      <c r="C27">
        <v>83</v>
      </c>
      <c r="D27">
        <v>9</v>
      </c>
      <c r="E27" s="1">
        <f t="shared" si="0"/>
        <v>0.89156626506024095</v>
      </c>
      <c r="F27" t="s">
        <v>34</v>
      </c>
      <c r="G27">
        <v>66</v>
      </c>
      <c r="H27" t="s">
        <v>35</v>
      </c>
      <c r="I27">
        <v>2</v>
      </c>
      <c r="K27">
        <f t="shared" si="1"/>
        <v>5.6603773584905662E-2</v>
      </c>
      <c r="L27">
        <v>1166</v>
      </c>
      <c r="N27">
        <v>38</v>
      </c>
    </row>
    <row r="28" spans="1:14" x14ac:dyDescent="0.25">
      <c r="A28" t="s">
        <v>15</v>
      </c>
      <c r="B28">
        <v>27</v>
      </c>
      <c r="C28">
        <v>1045</v>
      </c>
      <c r="D28">
        <v>111</v>
      </c>
      <c r="E28" s="1">
        <f t="shared" si="0"/>
        <v>0.89377990430622012</v>
      </c>
      <c r="F28" t="s">
        <v>34</v>
      </c>
      <c r="G28">
        <v>1024</v>
      </c>
      <c r="H28" t="s">
        <v>35</v>
      </c>
      <c r="I28">
        <v>36</v>
      </c>
      <c r="K28">
        <f t="shared" si="1"/>
        <v>0.87821612349914235</v>
      </c>
      <c r="L28">
        <v>1166</v>
      </c>
      <c r="N28">
        <v>38</v>
      </c>
    </row>
    <row r="29" spans="1:14" x14ac:dyDescent="0.25">
      <c r="A29" t="s">
        <v>16</v>
      </c>
      <c r="B29">
        <v>1</v>
      </c>
      <c r="C29">
        <v>40</v>
      </c>
      <c r="D29">
        <v>1</v>
      </c>
      <c r="E29" s="1">
        <f t="shared" si="0"/>
        <v>0.97499999999999998</v>
      </c>
      <c r="F29" t="s">
        <v>34</v>
      </c>
      <c r="G29">
        <v>24</v>
      </c>
      <c r="H29" t="s">
        <v>35</v>
      </c>
      <c r="I29">
        <v>2</v>
      </c>
      <c r="K29">
        <f t="shared" si="1"/>
        <v>2.0583190394511151E-2</v>
      </c>
      <c r="L29">
        <v>1166</v>
      </c>
      <c r="N29">
        <v>38</v>
      </c>
    </row>
    <row r="30" spans="1:14" x14ac:dyDescent="0.25">
      <c r="A30" t="s">
        <v>17</v>
      </c>
      <c r="B30">
        <v>15</v>
      </c>
      <c r="C30">
        <v>314</v>
      </c>
      <c r="D30">
        <v>51</v>
      </c>
      <c r="E30" s="1">
        <f t="shared" si="0"/>
        <v>0.83757961783439494</v>
      </c>
      <c r="F30" t="s">
        <v>34</v>
      </c>
      <c r="G30">
        <v>402</v>
      </c>
      <c r="H30" t="s">
        <v>35</v>
      </c>
      <c r="I30">
        <v>22</v>
      </c>
      <c r="K30">
        <f t="shared" si="1"/>
        <v>0.34476843910806176</v>
      </c>
      <c r="L30">
        <v>1166</v>
      </c>
      <c r="N30">
        <v>38</v>
      </c>
    </row>
    <row r="31" spans="1:14" x14ac:dyDescent="0.25">
      <c r="A31" t="s">
        <v>18</v>
      </c>
      <c r="B31">
        <v>12</v>
      </c>
      <c r="C31">
        <v>272</v>
      </c>
      <c r="D31">
        <v>42</v>
      </c>
      <c r="E31" s="1">
        <f t="shared" si="0"/>
        <v>0.84558823529411764</v>
      </c>
      <c r="F31" t="s">
        <v>34</v>
      </c>
      <c r="G31">
        <v>450</v>
      </c>
      <c r="H31" t="s">
        <v>35</v>
      </c>
      <c r="I31">
        <v>12</v>
      </c>
      <c r="K31">
        <f t="shared" si="1"/>
        <v>0.38593481989708406</v>
      </c>
      <c r="L31">
        <v>1166</v>
      </c>
      <c r="N31">
        <v>38</v>
      </c>
    </row>
  </sheetData>
  <sortState ref="A2:C31">
    <sortCondition ref="A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62FA9-326E-47CD-AEE3-33C10896774C}">
  <dimension ref="A1:Y33"/>
  <sheetViews>
    <sheetView tabSelected="1" topLeftCell="G3" workbookViewId="0">
      <selection activeCell="O2" sqref="O2:V33"/>
    </sheetView>
  </sheetViews>
  <sheetFormatPr defaultRowHeight="13.8" x14ac:dyDescent="0.25"/>
  <cols>
    <col min="2" max="2" width="13.88671875" customWidth="1"/>
    <col min="3" max="3" width="10.109375" customWidth="1"/>
    <col min="4" max="4" width="3.33203125" hidden="1" customWidth="1"/>
    <col min="5" max="5" width="14" customWidth="1"/>
    <col min="6" max="6" width="0" hidden="1" customWidth="1"/>
    <col min="7" max="7" width="13" customWidth="1"/>
    <col min="9" max="9" width="0" hidden="1" customWidth="1"/>
    <col min="12" max="12" width="0" hidden="1" customWidth="1"/>
    <col min="15" max="16" width="11.88671875" customWidth="1"/>
    <col min="17" max="17" width="15.33203125" customWidth="1"/>
    <col min="18" max="18" width="16.21875" customWidth="1"/>
    <col min="19" max="19" width="13.88671875" customWidth="1"/>
    <col min="20" max="20" width="11" customWidth="1"/>
    <col min="21" max="21" width="9.88671875" customWidth="1"/>
  </cols>
  <sheetData>
    <row r="1" spans="1:25" x14ac:dyDescent="0.25">
      <c r="C1">
        <v>2</v>
      </c>
      <c r="E1">
        <v>3</v>
      </c>
      <c r="G1">
        <v>2</v>
      </c>
      <c r="H1">
        <v>2</v>
      </c>
      <c r="K1">
        <v>1</v>
      </c>
      <c r="Q1">
        <v>2</v>
      </c>
      <c r="R1">
        <v>3</v>
      </c>
      <c r="S1">
        <v>2</v>
      </c>
      <c r="T1">
        <v>2</v>
      </c>
      <c r="U1">
        <v>1</v>
      </c>
    </row>
    <row r="2" spans="1:25" ht="38.4" customHeight="1" x14ac:dyDescent="0.25">
      <c r="B2" s="3" t="s">
        <v>46</v>
      </c>
      <c r="C2" s="3" t="s">
        <v>41</v>
      </c>
      <c r="D2" s="3" t="s">
        <v>31</v>
      </c>
      <c r="E2" s="3" t="s">
        <v>42</v>
      </c>
      <c r="F2" s="3" t="s">
        <v>32</v>
      </c>
      <c r="G2" s="3" t="s">
        <v>43</v>
      </c>
      <c r="H2" s="3" t="s">
        <v>44</v>
      </c>
      <c r="I2" s="3" t="s">
        <v>37</v>
      </c>
      <c r="J2" s="3" t="s">
        <v>40</v>
      </c>
      <c r="K2" s="3" t="s">
        <v>45</v>
      </c>
      <c r="L2" s="3" t="s">
        <v>37</v>
      </c>
      <c r="M2" s="3" t="s">
        <v>40</v>
      </c>
      <c r="N2" s="9"/>
      <c r="O2" s="13" t="s">
        <v>54</v>
      </c>
      <c r="P2" s="11"/>
      <c r="Q2" s="11"/>
      <c r="R2" s="11"/>
      <c r="S2" s="11"/>
      <c r="T2" s="11"/>
      <c r="U2" s="11"/>
      <c r="V2" s="12"/>
      <c r="W2" s="6" t="s">
        <v>45</v>
      </c>
      <c r="X2" s="3" t="s">
        <v>37</v>
      </c>
      <c r="Y2" s="3" t="s">
        <v>40</v>
      </c>
    </row>
    <row r="3" spans="1:2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9"/>
      <c r="O3" s="7" t="s">
        <v>53</v>
      </c>
      <c r="P3" s="7" t="s">
        <v>46</v>
      </c>
      <c r="Q3" s="7" t="s">
        <v>50</v>
      </c>
      <c r="R3" s="7" t="s">
        <v>51</v>
      </c>
      <c r="S3" s="7" t="s">
        <v>49</v>
      </c>
      <c r="T3" s="7" t="s">
        <v>47</v>
      </c>
      <c r="U3" s="7" t="s">
        <v>48</v>
      </c>
      <c r="V3" s="7" t="s">
        <v>52</v>
      </c>
      <c r="W3" s="9"/>
      <c r="X3" s="9"/>
      <c r="Y3" s="9"/>
    </row>
    <row r="4" spans="1:25" x14ac:dyDescent="0.25">
      <c r="B4" s="3" t="s">
        <v>2</v>
      </c>
      <c r="C4" s="3">
        <v>33</v>
      </c>
      <c r="D4" s="3">
        <v>2272</v>
      </c>
      <c r="E4" s="4">
        <f>D4/C4</f>
        <v>68.848484848484844</v>
      </c>
      <c r="F4" s="3">
        <v>125</v>
      </c>
      <c r="G4" s="5">
        <f>(D4-F4)/D4</f>
        <v>0.94498239436619713</v>
      </c>
      <c r="H4" s="4" t="s">
        <v>34</v>
      </c>
      <c r="I4" s="4">
        <v>1458</v>
      </c>
      <c r="J4" s="4">
        <f>I4/C4</f>
        <v>44.18181818181818</v>
      </c>
      <c r="K4" s="4" t="s">
        <v>35</v>
      </c>
      <c r="L4" s="4">
        <v>98</v>
      </c>
      <c r="M4" s="4">
        <f>L4/C4</f>
        <v>2.9696969696969697</v>
      </c>
      <c r="N4" s="10"/>
      <c r="O4" s="7">
        <v>1</v>
      </c>
      <c r="P4" s="7" t="s">
        <v>2</v>
      </c>
      <c r="Q4" s="8">
        <f>C4/38</f>
        <v>0.86842105263157898</v>
      </c>
      <c r="R4" s="8">
        <f>E4/68.85</f>
        <v>0.99997799344204574</v>
      </c>
      <c r="S4" s="8">
        <f>G4/97.5%</f>
        <v>0.96921271217045857</v>
      </c>
      <c r="T4" s="8">
        <f>J4/56.06</f>
        <v>0.78811662828787332</v>
      </c>
      <c r="U4" s="8">
        <f>M4/2.97</f>
        <v>0.99989796959493926</v>
      </c>
      <c r="V4" s="8">
        <f>2*Q4+3*R4+2*S4+2*T4+U4</f>
        <v>9.251332736100899</v>
      </c>
    </row>
    <row r="5" spans="1:25" x14ac:dyDescent="0.25">
      <c r="B5" s="3" t="s">
        <v>5</v>
      </c>
      <c r="C5" s="3">
        <v>30</v>
      </c>
      <c r="D5" s="3">
        <v>1604</v>
      </c>
      <c r="E5" s="4">
        <f>D5/C5</f>
        <v>53.466666666666669</v>
      </c>
      <c r="F5" s="3">
        <v>51</v>
      </c>
      <c r="G5" s="5">
        <f>(D5-F5)/D5</f>
        <v>0.96820448877805487</v>
      </c>
      <c r="H5" s="4" t="s">
        <v>34</v>
      </c>
      <c r="I5" s="4">
        <v>974</v>
      </c>
      <c r="J5" s="4">
        <f>I5/C5</f>
        <v>32.466666666666669</v>
      </c>
      <c r="K5" s="4" t="s">
        <v>35</v>
      </c>
      <c r="L5" s="4">
        <v>78</v>
      </c>
      <c r="M5" s="4">
        <f>L5/C5</f>
        <v>2.6</v>
      </c>
      <c r="N5" s="10"/>
      <c r="O5" s="7">
        <v>2</v>
      </c>
      <c r="P5" s="7" t="s">
        <v>5</v>
      </c>
      <c r="Q5" s="8">
        <f>C5/38</f>
        <v>0.78947368421052633</v>
      </c>
      <c r="R5" s="8">
        <f>E5/68.85</f>
        <v>0.77656741709029298</v>
      </c>
      <c r="S5" s="8">
        <f>G5/97.5%</f>
        <v>0.99303024490056913</v>
      </c>
      <c r="T5" s="8">
        <f>J5/56.06</f>
        <v>0.57914139612320137</v>
      </c>
      <c r="U5" s="8">
        <f>M5/2.97</f>
        <v>0.87542087542087543</v>
      </c>
      <c r="V5" s="8">
        <f>2*Q5+3*R5+2*S5+2*T5+U5</f>
        <v>7.9284137771603476</v>
      </c>
    </row>
    <row r="6" spans="1:25" x14ac:dyDescent="0.25">
      <c r="B6" s="3" t="s">
        <v>3</v>
      </c>
      <c r="C6" s="3">
        <v>31</v>
      </c>
      <c r="D6" s="3">
        <v>1786</v>
      </c>
      <c r="E6" s="4">
        <f>D6/C6</f>
        <v>57.612903225806448</v>
      </c>
      <c r="F6" s="3">
        <v>196</v>
      </c>
      <c r="G6" s="5">
        <f>(D6-F6)/D6</f>
        <v>0.89025755879059354</v>
      </c>
      <c r="H6" s="4" t="s">
        <v>34</v>
      </c>
      <c r="I6" s="4">
        <v>982</v>
      </c>
      <c r="J6" s="4">
        <f>I6/C6</f>
        <v>31.677419354838708</v>
      </c>
      <c r="K6" s="4" t="s">
        <v>35</v>
      </c>
      <c r="L6" s="4">
        <v>74</v>
      </c>
      <c r="M6" s="4">
        <f>L6/C6</f>
        <v>2.3870967741935485</v>
      </c>
      <c r="N6" s="10"/>
      <c r="O6" s="7">
        <v>3</v>
      </c>
      <c r="P6" s="7" t="s">
        <v>3</v>
      </c>
      <c r="Q6" s="8">
        <f>C6/38</f>
        <v>0.81578947368421051</v>
      </c>
      <c r="R6" s="8">
        <f>E6/68.85</f>
        <v>0.83678871787663689</v>
      </c>
      <c r="S6" s="8">
        <f>G6/97.5%</f>
        <v>0.91308467568266005</v>
      </c>
      <c r="T6" s="8">
        <f>J6/56.06</f>
        <v>0.56506277835959162</v>
      </c>
      <c r="U6" s="8">
        <f>M6/2.97</f>
        <v>0.80373628760725535</v>
      </c>
      <c r="V6" s="8">
        <f>2*Q6+3*R6+2*S6+2*T6+U6</f>
        <v>7.9019762966900906</v>
      </c>
    </row>
    <row r="7" spans="1:25" x14ac:dyDescent="0.25">
      <c r="B7" s="3" t="s">
        <v>11</v>
      </c>
      <c r="C7" s="3">
        <v>21</v>
      </c>
      <c r="D7" s="3">
        <v>1206</v>
      </c>
      <c r="E7" s="4">
        <f>D7/C7</f>
        <v>57.428571428571431</v>
      </c>
      <c r="F7" s="3">
        <v>75</v>
      </c>
      <c r="G7" s="5">
        <f>(D7-F7)/D7</f>
        <v>0.93781094527363185</v>
      </c>
      <c r="H7" s="4" t="s">
        <v>34</v>
      </c>
      <c r="I7" s="4">
        <v>820</v>
      </c>
      <c r="J7" s="4">
        <f>I7/C7</f>
        <v>39.047619047619051</v>
      </c>
      <c r="K7" s="4" t="s">
        <v>35</v>
      </c>
      <c r="L7" s="4">
        <v>56</v>
      </c>
      <c r="M7" s="4">
        <f>L7/C7</f>
        <v>2.6666666666666665</v>
      </c>
      <c r="N7" s="10"/>
      <c r="O7" s="7">
        <v>4</v>
      </c>
      <c r="P7" s="7" t="s">
        <v>11</v>
      </c>
      <c r="Q7" s="8">
        <f>C7/38</f>
        <v>0.55263157894736847</v>
      </c>
      <c r="R7" s="8">
        <f>E7/68.85</f>
        <v>0.83411142234671654</v>
      </c>
      <c r="S7" s="8">
        <f>G7/97.5%</f>
        <v>0.96185737976782759</v>
      </c>
      <c r="T7" s="8">
        <f>J7/56.06</f>
        <v>0.69653262660754633</v>
      </c>
      <c r="U7" s="8">
        <f>M7/2.97</f>
        <v>0.89786756453423111</v>
      </c>
      <c r="V7" s="8">
        <f>2*Q7+3*R7+2*S7+2*T7+U7</f>
        <v>7.8222450022198657</v>
      </c>
    </row>
    <row r="8" spans="1:25" ht="14.4" thickBot="1" x14ac:dyDescent="0.3">
      <c r="B8" s="3" t="s">
        <v>0</v>
      </c>
      <c r="C8" s="3">
        <v>30</v>
      </c>
      <c r="D8" s="3">
        <v>1529</v>
      </c>
      <c r="E8" s="4">
        <f>D8/C8</f>
        <v>50.966666666666669</v>
      </c>
      <c r="F8" s="3">
        <v>71</v>
      </c>
      <c r="G8" s="5">
        <f>(D8-F8)/D8</f>
        <v>0.95356442119032048</v>
      </c>
      <c r="H8" s="4" t="s">
        <v>34</v>
      </c>
      <c r="I8" s="4">
        <v>1166</v>
      </c>
      <c r="J8" s="4">
        <f>I8/C8</f>
        <v>38.866666666666667</v>
      </c>
      <c r="K8" s="4" t="s">
        <v>35</v>
      </c>
      <c r="L8" s="4">
        <v>38</v>
      </c>
      <c r="M8" s="4">
        <f>L8/C8</f>
        <v>1.2666666666666666</v>
      </c>
      <c r="N8" s="10"/>
      <c r="O8" s="7">
        <v>5</v>
      </c>
      <c r="P8" s="7" t="s">
        <v>0</v>
      </c>
      <c r="Q8" s="8">
        <f>C8/38</f>
        <v>0.78947368421052633</v>
      </c>
      <c r="R8" s="8">
        <f>E8/68.85</f>
        <v>0.74025659646574693</v>
      </c>
      <c r="S8" s="8">
        <f>G8/97.5%</f>
        <v>0.97801479096443134</v>
      </c>
      <c r="T8" s="8">
        <f>J8/56.06</f>
        <v>0.69330479248424304</v>
      </c>
      <c r="U8" s="8">
        <f>M8/2.97</f>
        <v>0.42648709315375977</v>
      </c>
      <c r="V8" s="8">
        <f>2*Q8+3*R8+2*S8+2*T8+U8</f>
        <v>7.5688434178694024</v>
      </c>
    </row>
    <row r="9" spans="1:25" ht="14.4" thickBot="1" x14ac:dyDescent="0.3">
      <c r="A9" s="2"/>
      <c r="B9" s="3" t="s">
        <v>1</v>
      </c>
      <c r="C9" s="3">
        <v>32</v>
      </c>
      <c r="D9" s="3">
        <v>711</v>
      </c>
      <c r="E9" s="4">
        <f>D9/C9</f>
        <v>22.21875</v>
      </c>
      <c r="F9" s="3">
        <v>194</v>
      </c>
      <c r="G9" s="5">
        <f>(D9-F9)/D9</f>
        <v>0.72714486638537268</v>
      </c>
      <c r="H9" s="4" t="s">
        <v>34</v>
      </c>
      <c r="I9" s="4">
        <v>1794</v>
      </c>
      <c r="J9" s="4">
        <f>I9/C9</f>
        <v>56.0625</v>
      </c>
      <c r="K9" s="4" t="s">
        <v>35</v>
      </c>
      <c r="L9" s="4">
        <v>84</v>
      </c>
      <c r="M9" s="4">
        <f>L9/C9</f>
        <v>2.625</v>
      </c>
      <c r="N9" s="10"/>
      <c r="O9" s="7">
        <v>6</v>
      </c>
      <c r="P9" s="7" t="s">
        <v>1</v>
      </c>
      <c r="Q9" s="8">
        <f>C9/38</f>
        <v>0.84210526315789469</v>
      </c>
      <c r="R9" s="8">
        <f>E9/68.85</f>
        <v>0.32271241830065361</v>
      </c>
      <c r="S9" s="8">
        <f>G9/97.5%</f>
        <v>0.7457896065491002</v>
      </c>
      <c r="T9" s="8">
        <f>J9/56.06</f>
        <v>1.0000445950767034</v>
      </c>
      <c r="U9" s="8">
        <f>M9/2.97</f>
        <v>0.88383838383838376</v>
      </c>
      <c r="V9" s="8">
        <f>2*Q9+3*R9+2*S9+2*T9+U9</f>
        <v>7.0278545683077418</v>
      </c>
    </row>
    <row r="10" spans="1:25" x14ac:dyDescent="0.25">
      <c r="B10" s="3" t="s">
        <v>7</v>
      </c>
      <c r="C10" s="3">
        <v>23</v>
      </c>
      <c r="D10" s="3">
        <v>1047</v>
      </c>
      <c r="E10" s="4">
        <f>D10/C10</f>
        <v>45.521739130434781</v>
      </c>
      <c r="F10" s="3">
        <v>45</v>
      </c>
      <c r="G10" s="5">
        <f>(D10-F10)/D10</f>
        <v>0.95702005730659023</v>
      </c>
      <c r="H10" s="4" t="s">
        <v>34</v>
      </c>
      <c r="I10" s="4">
        <v>704</v>
      </c>
      <c r="J10" s="4">
        <f>I10/C10</f>
        <v>30.608695652173914</v>
      </c>
      <c r="K10" s="4" t="s">
        <v>35</v>
      </c>
      <c r="L10" s="4">
        <v>48</v>
      </c>
      <c r="M10" s="4">
        <f>L10/C10</f>
        <v>2.0869565217391304</v>
      </c>
      <c r="N10" s="10"/>
      <c r="O10" s="7">
        <v>7</v>
      </c>
      <c r="P10" s="7" t="s">
        <v>7</v>
      </c>
      <c r="Q10" s="8">
        <f>C10/38</f>
        <v>0.60526315789473684</v>
      </c>
      <c r="R10" s="8">
        <f>E10/68.85</f>
        <v>0.66117268163303977</v>
      </c>
      <c r="S10" s="8">
        <f>G10/97.5%</f>
        <v>0.9815590331349644</v>
      </c>
      <c r="T10" s="8">
        <f>J10/56.06</f>
        <v>0.54599885216150401</v>
      </c>
      <c r="U10" s="8">
        <f>M10/2.97</f>
        <v>0.70267896354852866</v>
      </c>
      <c r="V10" s="8">
        <f>2*Q10+3*R10+2*S10+2*T10+U10</f>
        <v>6.9518390948300581</v>
      </c>
    </row>
    <row r="11" spans="1:25" x14ac:dyDescent="0.25">
      <c r="B11" s="3" t="s">
        <v>8</v>
      </c>
      <c r="C11" s="3">
        <v>24</v>
      </c>
      <c r="D11" s="3">
        <v>1309</v>
      </c>
      <c r="E11" s="4">
        <f>D11/C11</f>
        <v>54.541666666666664</v>
      </c>
      <c r="F11" s="3">
        <v>66</v>
      </c>
      <c r="G11" s="5">
        <f>(D11-F11)/D11</f>
        <v>0.94957983193277307</v>
      </c>
      <c r="H11" s="4" t="s">
        <v>34</v>
      </c>
      <c r="I11" s="4">
        <v>736</v>
      </c>
      <c r="J11" s="4">
        <f>I11/C11</f>
        <v>30.666666666666668</v>
      </c>
      <c r="K11" s="4" t="s">
        <v>35</v>
      </c>
      <c r="L11" s="4">
        <v>16</v>
      </c>
      <c r="M11" s="4">
        <f>L11/C11</f>
        <v>0.66666666666666663</v>
      </c>
      <c r="N11" s="10"/>
      <c r="O11" s="7">
        <v>8</v>
      </c>
      <c r="P11" s="7" t="s">
        <v>8</v>
      </c>
      <c r="Q11" s="8">
        <f>C11/38</f>
        <v>0.63157894736842102</v>
      </c>
      <c r="R11" s="8">
        <f>E11/68.85</f>
        <v>0.79218106995884774</v>
      </c>
      <c r="S11" s="8">
        <f>G11/97.5%</f>
        <v>0.97392803275156214</v>
      </c>
      <c r="T11" s="8">
        <f>J11/56.06</f>
        <v>0.54703294089665833</v>
      </c>
      <c r="U11" s="8">
        <f>M11/2.97</f>
        <v>0.22446689113355778</v>
      </c>
      <c r="V11" s="8">
        <f>2*Q11+3*R11+2*S11+2*T11+U11</f>
        <v>6.9060899430433835</v>
      </c>
    </row>
    <row r="12" spans="1:25" x14ac:dyDescent="0.25">
      <c r="B12" s="3" t="s">
        <v>12</v>
      </c>
      <c r="C12" s="3">
        <v>33</v>
      </c>
      <c r="D12" s="3">
        <v>1018</v>
      </c>
      <c r="E12" s="4">
        <f>D12/C12</f>
        <v>30.848484848484848</v>
      </c>
      <c r="F12" s="3">
        <v>111</v>
      </c>
      <c r="G12" s="5">
        <f>(D12-F12)/D12</f>
        <v>0.89096267190569745</v>
      </c>
      <c r="H12" s="4" t="s">
        <v>34</v>
      </c>
      <c r="I12" s="4">
        <v>1024</v>
      </c>
      <c r="J12" s="4">
        <f>I12/C12</f>
        <v>31.030303030303031</v>
      </c>
      <c r="K12" s="4" t="s">
        <v>35</v>
      </c>
      <c r="L12" s="4">
        <v>82</v>
      </c>
      <c r="M12" s="4">
        <f>L12/C12</f>
        <v>2.4848484848484849</v>
      </c>
      <c r="N12" s="10"/>
      <c r="O12" s="7">
        <v>9</v>
      </c>
      <c r="P12" s="7" t="s">
        <v>12</v>
      </c>
      <c r="Q12" s="8">
        <f>C12/38</f>
        <v>0.86842105263157898</v>
      </c>
      <c r="R12" s="8">
        <f>E12/68.85</f>
        <v>0.44805351994894482</v>
      </c>
      <c r="S12" s="8">
        <f>G12/97.5%</f>
        <v>0.9138078686212282</v>
      </c>
      <c r="T12" s="8">
        <f>J12/56.06</f>
        <v>0.55351949750808116</v>
      </c>
      <c r="U12" s="8">
        <f>M12/2.97</f>
        <v>0.83664932149780624</v>
      </c>
      <c r="V12" s="8">
        <f>2*Q12+3*R12+2*S12+2*T12+U12</f>
        <v>6.8523067188664175</v>
      </c>
    </row>
    <row r="13" spans="1:25" x14ac:dyDescent="0.25">
      <c r="B13" s="3" t="s">
        <v>20</v>
      </c>
      <c r="C13" s="3">
        <v>19</v>
      </c>
      <c r="D13" s="3">
        <v>857</v>
      </c>
      <c r="E13" s="4">
        <f>D13/C13</f>
        <v>45.10526315789474</v>
      </c>
      <c r="F13" s="3">
        <v>100</v>
      </c>
      <c r="G13" s="5">
        <f>(D13-F13)/D13</f>
        <v>0.88331388564760793</v>
      </c>
      <c r="H13" s="4" t="s">
        <v>34</v>
      </c>
      <c r="I13" s="4">
        <v>732</v>
      </c>
      <c r="J13" s="4">
        <f>I13/C13</f>
        <v>38.526315789473685</v>
      </c>
      <c r="K13" s="4" t="s">
        <v>35</v>
      </c>
      <c r="L13" s="4">
        <v>34</v>
      </c>
      <c r="M13" s="4">
        <f>L13/C13</f>
        <v>1.7894736842105263</v>
      </c>
      <c r="N13" s="10"/>
      <c r="O13" s="7">
        <v>10</v>
      </c>
      <c r="P13" s="7" t="s">
        <v>20</v>
      </c>
      <c r="Q13" s="8">
        <f>C13/38</f>
        <v>0.5</v>
      </c>
      <c r="R13" s="8">
        <f>E13/68.85</f>
        <v>0.65512364789970579</v>
      </c>
      <c r="S13" s="8">
        <f>G13/97.5%</f>
        <v>0.90596295963857221</v>
      </c>
      <c r="T13" s="8">
        <f>J13/56.06</f>
        <v>0.68723360309442894</v>
      </c>
      <c r="U13" s="8">
        <f>M13/2.97</f>
        <v>0.60251639199007612</v>
      </c>
      <c r="V13" s="8">
        <f>2*Q13+3*R13+2*S13+2*T13+U13</f>
        <v>6.7542804611551963</v>
      </c>
    </row>
    <row r="14" spans="1:25" x14ac:dyDescent="0.25">
      <c r="B14" s="3" t="s">
        <v>15</v>
      </c>
      <c r="C14" s="3">
        <v>27</v>
      </c>
      <c r="D14" s="3">
        <v>1045</v>
      </c>
      <c r="E14" s="4">
        <f>D14/C14</f>
        <v>38.703703703703702</v>
      </c>
      <c r="F14" s="3">
        <v>111</v>
      </c>
      <c r="G14" s="5">
        <f>(D14-F14)/D14</f>
        <v>0.89377990430622012</v>
      </c>
      <c r="H14" s="4" t="s">
        <v>34</v>
      </c>
      <c r="I14" s="4">
        <v>1024</v>
      </c>
      <c r="J14" s="4">
        <f>I14/C14</f>
        <v>37.925925925925924</v>
      </c>
      <c r="K14" s="4" t="s">
        <v>35</v>
      </c>
      <c r="L14" s="4">
        <v>36</v>
      </c>
      <c r="M14" s="4">
        <f>L14/C14</f>
        <v>1.3333333333333333</v>
      </c>
      <c r="N14" s="10"/>
      <c r="O14" s="7">
        <v>11</v>
      </c>
      <c r="P14" s="7" t="s">
        <v>15</v>
      </c>
      <c r="Q14" s="8">
        <f>C14/38</f>
        <v>0.71052631578947367</v>
      </c>
      <c r="R14" s="8">
        <f>E14/68.85</f>
        <v>0.56214529707630656</v>
      </c>
      <c r="S14" s="8">
        <f>G14/97.5%</f>
        <v>0.91669733774996942</v>
      </c>
      <c r="T14" s="8">
        <f>J14/56.06</f>
        <v>0.67652383028765473</v>
      </c>
      <c r="U14" s="8">
        <f>M14/2.97</f>
        <v>0.44893378226711556</v>
      </c>
      <c r="V14" s="8">
        <f>2*Q14+3*R14+2*S14+2*T14+U14</f>
        <v>6.7428646411502307</v>
      </c>
    </row>
    <row r="15" spans="1:25" x14ac:dyDescent="0.25">
      <c r="B15" s="3" t="s">
        <v>14</v>
      </c>
      <c r="C15" s="3">
        <v>15</v>
      </c>
      <c r="D15" s="3">
        <v>649</v>
      </c>
      <c r="E15" s="4">
        <f>D15/C15</f>
        <v>43.266666666666666</v>
      </c>
      <c r="F15" s="3">
        <v>65</v>
      </c>
      <c r="G15" s="5">
        <f>(D15-F15)/D15</f>
        <v>0.89984591679506931</v>
      </c>
      <c r="H15" s="4" t="s">
        <v>34</v>
      </c>
      <c r="I15" s="4">
        <v>586</v>
      </c>
      <c r="J15" s="4">
        <f>I15/C15</f>
        <v>39.06666666666667</v>
      </c>
      <c r="K15" s="4" t="s">
        <v>35</v>
      </c>
      <c r="L15" s="4">
        <v>24</v>
      </c>
      <c r="M15" s="4">
        <f>L15/C15</f>
        <v>1.6</v>
      </c>
      <c r="N15" s="10"/>
      <c r="O15" s="7">
        <v>12</v>
      </c>
      <c r="P15" s="7" t="s">
        <v>14</v>
      </c>
      <c r="Q15" s="8">
        <f>C15/38</f>
        <v>0.39473684210526316</v>
      </c>
      <c r="R15" s="8">
        <f>E15/68.85</f>
        <v>0.62841926894214484</v>
      </c>
      <c r="S15" s="8">
        <f>G15/97.5%</f>
        <v>0.92291888902058394</v>
      </c>
      <c r="T15" s="8">
        <f>J15/56.06</f>
        <v>0.69687239862052563</v>
      </c>
      <c r="U15" s="8">
        <f>M15/2.97</f>
        <v>0.53872053872053871</v>
      </c>
      <c r="V15" s="8">
        <f>2*Q15+3*R15+2*S15+2*T15+U15</f>
        <v>6.4530346050397194</v>
      </c>
    </row>
    <row r="16" spans="1:25" x14ac:dyDescent="0.25">
      <c r="B16" s="3" t="s">
        <v>9</v>
      </c>
      <c r="C16" s="3">
        <v>22</v>
      </c>
      <c r="D16" s="3">
        <v>1184</v>
      </c>
      <c r="E16" s="4">
        <f>D16/C16</f>
        <v>53.81818181818182</v>
      </c>
      <c r="F16" s="3">
        <v>105</v>
      </c>
      <c r="G16" s="5">
        <f>(D16-F16)/D16</f>
        <v>0.91131756756756754</v>
      </c>
      <c r="H16" s="4" t="s">
        <v>34</v>
      </c>
      <c r="I16" s="4">
        <v>504</v>
      </c>
      <c r="J16" s="4">
        <f>I16/C16</f>
        <v>22.90909090909091</v>
      </c>
      <c r="K16" s="4" t="s">
        <v>35</v>
      </c>
      <c r="L16" s="4">
        <v>16</v>
      </c>
      <c r="M16" s="4">
        <f>L16/C16</f>
        <v>0.72727272727272729</v>
      </c>
      <c r="N16" s="10"/>
      <c r="O16" s="7">
        <v>13</v>
      </c>
      <c r="P16" s="7" t="s">
        <v>9</v>
      </c>
      <c r="Q16" s="8">
        <f>C16/38</f>
        <v>0.57894736842105265</v>
      </c>
      <c r="R16" s="8">
        <f>E16/68.85</f>
        <v>0.78167293853568376</v>
      </c>
      <c r="S16" s="8">
        <f>G16/97.5%</f>
        <v>0.93468468468468469</v>
      </c>
      <c r="T16" s="8">
        <f>J16/56.06</f>
        <v>0.40865306651963806</v>
      </c>
      <c r="U16" s="8">
        <f>M16/2.97</f>
        <v>0.24487297214569942</v>
      </c>
      <c r="V16" s="8">
        <f>2*Q16+3*R16+2*S16+2*T16+U16</f>
        <v>6.4344620270035007</v>
      </c>
    </row>
    <row r="17" spans="2:22" x14ac:dyDescent="0.25">
      <c r="B17" s="3" t="s">
        <v>25</v>
      </c>
      <c r="C17" s="3">
        <v>14</v>
      </c>
      <c r="D17" s="3">
        <v>381</v>
      </c>
      <c r="E17" s="4">
        <f>D17/C17</f>
        <v>27.214285714285715</v>
      </c>
      <c r="F17" s="3">
        <v>86</v>
      </c>
      <c r="G17" s="5">
        <f>(D17-F17)/D17</f>
        <v>0.77427821522309714</v>
      </c>
      <c r="H17" s="4" t="s">
        <v>34</v>
      </c>
      <c r="I17" s="4">
        <v>672</v>
      </c>
      <c r="J17" s="4">
        <f>I17/C17</f>
        <v>48</v>
      </c>
      <c r="K17" s="4" t="s">
        <v>35</v>
      </c>
      <c r="L17" s="4">
        <v>50</v>
      </c>
      <c r="M17" s="4">
        <f>L17/C17</f>
        <v>3.5714285714285716</v>
      </c>
      <c r="N17" s="10"/>
      <c r="O17" s="7">
        <v>14</v>
      </c>
      <c r="P17" s="7" t="s">
        <v>25</v>
      </c>
      <c r="Q17" s="8">
        <f>C17/38</f>
        <v>0.36842105263157893</v>
      </c>
      <c r="R17" s="8">
        <f>E17/68.85</f>
        <v>0.39526921879863058</v>
      </c>
      <c r="S17" s="8">
        <f>G17/97.5%</f>
        <v>0.79413150279292022</v>
      </c>
      <c r="T17" s="8">
        <f>J17/56.06</f>
        <v>0.85622547270781302</v>
      </c>
      <c r="U17" s="8">
        <f>M17/2.97</f>
        <v>1.2025012025012025</v>
      </c>
      <c r="V17" s="8">
        <f>2*Q17+3*R17+2*S17+2*T17+U17</f>
        <v>6.4258649151617186</v>
      </c>
    </row>
    <row r="18" spans="2:22" x14ac:dyDescent="0.25">
      <c r="B18" s="3" t="s">
        <v>19</v>
      </c>
      <c r="C18" s="3">
        <v>19</v>
      </c>
      <c r="D18" s="3">
        <v>414</v>
      </c>
      <c r="E18" s="4">
        <f>D18/C18</f>
        <v>21.789473684210527</v>
      </c>
      <c r="F18" s="3">
        <v>116</v>
      </c>
      <c r="G18" s="5">
        <f>(D18-F18)/D18</f>
        <v>0.71980676328502413</v>
      </c>
      <c r="H18" s="4" t="s">
        <v>34</v>
      </c>
      <c r="I18" s="4">
        <v>870</v>
      </c>
      <c r="J18" s="4">
        <f>I18/C18</f>
        <v>45.789473684210527</v>
      </c>
      <c r="K18" s="4" t="s">
        <v>35</v>
      </c>
      <c r="L18" s="4">
        <v>60</v>
      </c>
      <c r="M18" s="4">
        <f>L18/C18</f>
        <v>3.1578947368421053</v>
      </c>
      <c r="N18" s="10"/>
      <c r="O18" s="7">
        <v>15</v>
      </c>
      <c r="P18" s="7" t="s">
        <v>19</v>
      </c>
      <c r="Q18" s="8">
        <f>C18/38</f>
        <v>0.5</v>
      </c>
      <c r="R18" s="8">
        <f>E18/68.85</f>
        <v>0.31647746818025457</v>
      </c>
      <c r="S18" s="8">
        <f>G18/97.5%</f>
        <v>0.73826334695899909</v>
      </c>
      <c r="T18" s="8">
        <f>J18/56.06</f>
        <v>0.81679403646469007</v>
      </c>
      <c r="U18" s="8">
        <f>M18/2.97</f>
        <v>1.063264221158958</v>
      </c>
      <c r="V18" s="8">
        <f>2*Q18+3*R18+2*S18+2*T18+U18</f>
        <v>6.1228113925471002</v>
      </c>
    </row>
    <row r="19" spans="2:22" x14ac:dyDescent="0.25">
      <c r="B19" s="3" t="s">
        <v>27</v>
      </c>
      <c r="C19" s="3">
        <v>12</v>
      </c>
      <c r="D19" s="3">
        <v>550</v>
      </c>
      <c r="E19" s="4">
        <f>D19/C19</f>
        <v>45.833333333333336</v>
      </c>
      <c r="F19" s="3">
        <v>55</v>
      </c>
      <c r="G19" s="5">
        <f>(D19-F19)/D19</f>
        <v>0.9</v>
      </c>
      <c r="H19" s="4" t="s">
        <v>34</v>
      </c>
      <c r="I19" s="4">
        <v>420</v>
      </c>
      <c r="J19" s="4">
        <f>I19/C19</f>
        <v>35</v>
      </c>
      <c r="K19" s="4" t="s">
        <v>35</v>
      </c>
      <c r="L19" s="4">
        <v>6</v>
      </c>
      <c r="M19" s="4">
        <f>L19/C19</f>
        <v>0.5</v>
      </c>
      <c r="N19" s="10"/>
      <c r="O19" s="7">
        <v>16</v>
      </c>
      <c r="P19" s="7" t="s">
        <v>27</v>
      </c>
      <c r="Q19" s="8">
        <f>C19/38</f>
        <v>0.31578947368421051</v>
      </c>
      <c r="R19" s="8">
        <f>E19/68.85</f>
        <v>0.66569837811667887</v>
      </c>
      <c r="S19" s="8">
        <f>G19/97.5%</f>
        <v>0.92307692307692313</v>
      </c>
      <c r="T19" s="8">
        <f>J19/56.06</f>
        <v>0.62433107384944697</v>
      </c>
      <c r="U19" s="8">
        <f>M19/2.97</f>
        <v>0.16835016835016833</v>
      </c>
      <c r="V19" s="8">
        <f>2*Q19+3*R19+2*S19+2*T19+U19</f>
        <v>5.8918402439213677</v>
      </c>
    </row>
    <row r="20" spans="2:22" x14ac:dyDescent="0.25">
      <c r="B20" s="3" t="s">
        <v>26</v>
      </c>
      <c r="C20" s="3">
        <v>14</v>
      </c>
      <c r="D20" s="3">
        <v>518</v>
      </c>
      <c r="E20" s="4">
        <f>D20/C20</f>
        <v>37</v>
      </c>
      <c r="F20" s="3">
        <v>82</v>
      </c>
      <c r="G20" s="5">
        <f>(D20-F20)/D20</f>
        <v>0.84169884169884168</v>
      </c>
      <c r="H20" s="4" t="s">
        <v>34</v>
      </c>
      <c r="I20" s="4">
        <v>610</v>
      </c>
      <c r="J20" s="4">
        <f>I20/C20</f>
        <v>43.571428571428569</v>
      </c>
      <c r="K20" s="4" t="s">
        <v>35</v>
      </c>
      <c r="L20" s="4">
        <v>10</v>
      </c>
      <c r="M20" s="4">
        <f>L20/C20</f>
        <v>0.7142857142857143</v>
      </c>
      <c r="N20" s="10"/>
      <c r="O20" s="7">
        <v>17</v>
      </c>
      <c r="P20" s="7" t="s">
        <v>26</v>
      </c>
      <c r="Q20" s="8">
        <f>C20/38</f>
        <v>0.36842105263157893</v>
      </c>
      <c r="R20" s="8">
        <f>E20/68.85</f>
        <v>0.5374001452432825</v>
      </c>
      <c r="S20" s="8">
        <f>G20/97.5%</f>
        <v>0.86328086328086329</v>
      </c>
      <c r="T20" s="8">
        <f>J20/56.06</f>
        <v>0.77722847969012787</v>
      </c>
      <c r="U20" s="8">
        <f>M20/2.97</f>
        <v>0.24050024050024049</v>
      </c>
      <c r="V20" s="8">
        <f>2*Q20+3*R20+2*S20+2*T20+U20</f>
        <v>5.8705614674352278</v>
      </c>
    </row>
    <row r="21" spans="2:22" x14ac:dyDescent="0.25">
      <c r="B21" s="3" t="s">
        <v>28</v>
      </c>
      <c r="C21" s="3">
        <v>2</v>
      </c>
      <c r="D21" s="3">
        <v>98</v>
      </c>
      <c r="E21" s="4">
        <f>D21/C21</f>
        <v>49</v>
      </c>
      <c r="F21" s="3">
        <v>5</v>
      </c>
      <c r="G21" s="5">
        <f>(D21-F21)/D21</f>
        <v>0.94897959183673475</v>
      </c>
      <c r="H21" s="4" t="s">
        <v>34</v>
      </c>
      <c r="I21" s="4">
        <v>50</v>
      </c>
      <c r="J21" s="4">
        <f>I21/C21</f>
        <v>25</v>
      </c>
      <c r="K21" s="4" t="s">
        <v>35</v>
      </c>
      <c r="L21" s="4">
        <v>2</v>
      </c>
      <c r="M21" s="4">
        <f>L21/C21</f>
        <v>1</v>
      </c>
      <c r="N21" s="10"/>
      <c r="O21" s="7">
        <v>18</v>
      </c>
      <c r="P21" s="7" t="s">
        <v>28</v>
      </c>
      <c r="Q21" s="8">
        <f>C21/38</f>
        <v>5.2631578947368418E-2</v>
      </c>
      <c r="R21" s="8">
        <f>E21/68.85</f>
        <v>0.71169208424110386</v>
      </c>
      <c r="S21" s="8">
        <f>G21/97.5%</f>
        <v>0.9733124018838305</v>
      </c>
      <c r="T21" s="8">
        <f>J21/56.06</f>
        <v>0.44595076703531927</v>
      </c>
      <c r="U21" s="8">
        <f>M21/2.97</f>
        <v>0.33670033670033667</v>
      </c>
      <c r="V21" s="8">
        <f>2*Q21+3*R21+2*S21+2*T21+U21</f>
        <v>5.4155660851566836</v>
      </c>
    </row>
    <row r="22" spans="2:22" x14ac:dyDescent="0.25">
      <c r="B22" s="3" t="s">
        <v>16</v>
      </c>
      <c r="C22" s="3">
        <v>1</v>
      </c>
      <c r="D22" s="3">
        <v>40</v>
      </c>
      <c r="E22" s="4">
        <f>D22/C22</f>
        <v>40</v>
      </c>
      <c r="F22" s="3">
        <v>1</v>
      </c>
      <c r="G22" s="5">
        <f>(D22-F22)/D22</f>
        <v>0.97499999999999998</v>
      </c>
      <c r="H22" s="4" t="s">
        <v>34</v>
      </c>
      <c r="I22" s="4">
        <v>24</v>
      </c>
      <c r="J22" s="4">
        <f>I22/C22</f>
        <v>24</v>
      </c>
      <c r="K22" s="4" t="s">
        <v>35</v>
      </c>
      <c r="L22" s="4">
        <v>2</v>
      </c>
      <c r="M22" s="4">
        <f>L22/C22</f>
        <v>2</v>
      </c>
      <c r="N22" s="10"/>
      <c r="O22" s="7">
        <v>19</v>
      </c>
      <c r="P22" s="7" t="s">
        <v>16</v>
      </c>
      <c r="Q22" s="8">
        <f>C22/38</f>
        <v>2.6315789473684209E-2</v>
      </c>
      <c r="R22" s="8">
        <f>E22/68.85</f>
        <v>0.58097312999273787</v>
      </c>
      <c r="S22" s="8">
        <f>G22/97.5%</f>
        <v>1</v>
      </c>
      <c r="T22" s="8">
        <f>J22/56.06</f>
        <v>0.42811273635390651</v>
      </c>
      <c r="U22" s="8">
        <f>M22/2.97</f>
        <v>0.67340067340067333</v>
      </c>
      <c r="V22" s="8">
        <f>2*Q22+3*R22+2*S22+2*T22+U22</f>
        <v>5.3251771150340677</v>
      </c>
    </row>
    <row r="23" spans="2:22" x14ac:dyDescent="0.25">
      <c r="B23" s="3" t="s">
        <v>23</v>
      </c>
      <c r="C23" s="3">
        <v>15</v>
      </c>
      <c r="D23" s="3">
        <v>349</v>
      </c>
      <c r="E23" s="4">
        <f>D23/C23</f>
        <v>23.266666666666666</v>
      </c>
      <c r="F23" s="3">
        <v>76</v>
      </c>
      <c r="G23" s="5">
        <f>(D23-F23)/D23</f>
        <v>0.7822349570200573</v>
      </c>
      <c r="H23" s="4" t="s">
        <v>34</v>
      </c>
      <c r="I23" s="4">
        <v>570</v>
      </c>
      <c r="J23" s="4">
        <f>I23/C23</f>
        <v>38</v>
      </c>
      <c r="K23" s="4" t="s">
        <v>35</v>
      </c>
      <c r="L23" s="4">
        <v>24</v>
      </c>
      <c r="M23" s="4">
        <f>L23/C23</f>
        <v>1.6</v>
      </c>
      <c r="N23" s="10"/>
      <c r="O23" s="7">
        <v>20</v>
      </c>
      <c r="P23" s="7" t="s">
        <v>23</v>
      </c>
      <c r="Q23" s="8">
        <f>C23/38</f>
        <v>0.39473684210526316</v>
      </c>
      <c r="R23" s="8">
        <f>E23/68.85</f>
        <v>0.33793270394577585</v>
      </c>
      <c r="S23" s="8">
        <f>G23/97.5%</f>
        <v>0.80229226361031525</v>
      </c>
      <c r="T23" s="8">
        <f>J23/56.06</f>
        <v>0.67784516589368526</v>
      </c>
      <c r="U23" s="8">
        <f>M23/2.97</f>
        <v>0.53872053872053871</v>
      </c>
      <c r="V23" s="8">
        <f>2*Q23+3*R23+2*S23+2*T23+U23</f>
        <v>5.3022671937763937</v>
      </c>
    </row>
    <row r="24" spans="2:22" x14ac:dyDescent="0.25">
      <c r="B24" s="3" t="s">
        <v>18</v>
      </c>
      <c r="C24" s="3">
        <v>12</v>
      </c>
      <c r="D24" s="3">
        <v>272</v>
      </c>
      <c r="E24" s="4">
        <f>D24/C24</f>
        <v>22.666666666666668</v>
      </c>
      <c r="F24" s="3">
        <v>42</v>
      </c>
      <c r="G24" s="5">
        <f>(D24-F24)/D24</f>
        <v>0.84558823529411764</v>
      </c>
      <c r="H24" s="4" t="s">
        <v>34</v>
      </c>
      <c r="I24" s="4">
        <v>450</v>
      </c>
      <c r="J24" s="4">
        <f>I24/C24</f>
        <v>37.5</v>
      </c>
      <c r="K24" s="4" t="s">
        <v>35</v>
      </c>
      <c r="L24" s="4">
        <v>12</v>
      </c>
      <c r="M24" s="4">
        <f>L24/C24</f>
        <v>1</v>
      </c>
      <c r="N24" s="10"/>
      <c r="O24" s="7">
        <v>21</v>
      </c>
      <c r="P24" s="7" t="s">
        <v>18</v>
      </c>
      <c r="Q24" s="8">
        <f>C24/38</f>
        <v>0.31578947368421051</v>
      </c>
      <c r="R24" s="8">
        <f>E24/68.85</f>
        <v>0.32921810699588483</v>
      </c>
      <c r="S24" s="8">
        <f>G24/97.5%</f>
        <v>0.86726998491704377</v>
      </c>
      <c r="T24" s="8">
        <f>J24/56.06</f>
        <v>0.66892615055297888</v>
      </c>
      <c r="U24" s="8">
        <f>M24/2.97</f>
        <v>0.33670033670033667</v>
      </c>
      <c r="V24" s="8">
        <f>2*Q24+3*R24+2*S24+2*T24+U24</f>
        <v>5.0283258759964573</v>
      </c>
    </row>
    <row r="25" spans="2:22" x14ac:dyDescent="0.25">
      <c r="B25" s="3" t="s">
        <v>24</v>
      </c>
      <c r="C25" s="3">
        <v>4</v>
      </c>
      <c r="D25" s="3">
        <v>131</v>
      </c>
      <c r="E25" s="4">
        <f>D25/C25</f>
        <v>32.75</v>
      </c>
      <c r="F25" s="3">
        <v>10</v>
      </c>
      <c r="G25" s="5">
        <f>(D25-F25)/D25</f>
        <v>0.92366412213740456</v>
      </c>
      <c r="H25" s="4" t="s">
        <v>34</v>
      </c>
      <c r="I25" s="4">
        <v>108</v>
      </c>
      <c r="J25" s="4">
        <f>I25/C25</f>
        <v>27</v>
      </c>
      <c r="K25" s="4" t="s">
        <v>35</v>
      </c>
      <c r="L25" s="4">
        <v>6</v>
      </c>
      <c r="M25" s="4">
        <f>L25/C25</f>
        <v>1.5</v>
      </c>
      <c r="N25" s="10"/>
      <c r="O25" s="7">
        <v>22</v>
      </c>
      <c r="P25" s="7" t="s">
        <v>24</v>
      </c>
      <c r="Q25" s="8">
        <f>C25/38</f>
        <v>0.10526315789473684</v>
      </c>
      <c r="R25" s="8">
        <f>E25/68.85</f>
        <v>0.47567175018155416</v>
      </c>
      <c r="S25" s="8">
        <f>G25/97.5%</f>
        <v>0.94734781757682518</v>
      </c>
      <c r="T25" s="8">
        <f>J25/56.06</f>
        <v>0.4816268283981448</v>
      </c>
      <c r="U25" s="8">
        <f>M25/2.97</f>
        <v>0.50505050505050497</v>
      </c>
      <c r="V25" s="8">
        <f>2*Q25+3*R25+2*S25+2*T25+U25</f>
        <v>5.0005413633345812</v>
      </c>
    </row>
    <row r="26" spans="2:22" x14ac:dyDescent="0.25">
      <c r="B26" s="3" t="s">
        <v>6</v>
      </c>
      <c r="C26" s="3">
        <v>38</v>
      </c>
      <c r="D26" s="3">
        <v>969</v>
      </c>
      <c r="E26" s="4">
        <f>D26/C26</f>
        <v>25.5</v>
      </c>
      <c r="F26" s="3">
        <v>135</v>
      </c>
      <c r="G26" s="5">
        <f>(D26-F26)/D26</f>
        <v>0.86068111455108354</v>
      </c>
      <c r="H26" s="4" t="s">
        <v>34</v>
      </c>
      <c r="I26" s="4">
        <v>86</v>
      </c>
      <c r="J26" s="4">
        <f>I26/C26</f>
        <v>2.263157894736842</v>
      </c>
      <c r="K26" s="4" t="s">
        <v>35</v>
      </c>
      <c r="L26" s="4">
        <v>2</v>
      </c>
      <c r="M26" s="4">
        <f>L26/C26</f>
        <v>5.2631578947368418E-2</v>
      </c>
      <c r="N26" s="10"/>
      <c r="O26" s="7">
        <v>23</v>
      </c>
      <c r="P26" s="7" t="s">
        <v>6</v>
      </c>
      <c r="Q26" s="8">
        <f>C26/38</f>
        <v>1</v>
      </c>
      <c r="R26" s="8">
        <f>E26/68.85</f>
        <v>0.37037037037037041</v>
      </c>
      <c r="S26" s="8">
        <f>G26/97.5%</f>
        <v>0.88274986107803444</v>
      </c>
      <c r="T26" s="8">
        <f>J26/56.06</f>
        <v>4.0370279963197322E-2</v>
      </c>
      <c r="U26" s="8">
        <f>M26/2.97</f>
        <v>1.7721070352649297E-2</v>
      </c>
      <c r="V26" s="8">
        <f>2*Q26+3*R26+2*S26+2*T26+U26</f>
        <v>4.9750724635462236</v>
      </c>
    </row>
    <row r="27" spans="2:22" x14ac:dyDescent="0.25">
      <c r="B27" s="3" t="s">
        <v>17</v>
      </c>
      <c r="C27" s="3">
        <v>15</v>
      </c>
      <c r="D27" s="3">
        <v>314</v>
      </c>
      <c r="E27" s="4">
        <f>D27/C27</f>
        <v>20.933333333333334</v>
      </c>
      <c r="F27" s="3">
        <v>51</v>
      </c>
      <c r="G27" s="5">
        <f>(D27-F27)/D27</f>
        <v>0.83757961783439494</v>
      </c>
      <c r="H27" s="4" t="s">
        <v>34</v>
      </c>
      <c r="I27" s="4">
        <v>402</v>
      </c>
      <c r="J27" s="4">
        <f>I27/C27</f>
        <v>26.8</v>
      </c>
      <c r="K27" s="4" t="s">
        <v>35</v>
      </c>
      <c r="L27" s="4">
        <v>22</v>
      </c>
      <c r="M27" s="4">
        <f>L27/C27</f>
        <v>1.4666666666666666</v>
      </c>
      <c r="N27" s="10"/>
      <c r="O27" s="7">
        <v>24</v>
      </c>
      <c r="P27" s="7" t="s">
        <v>17</v>
      </c>
      <c r="Q27" s="8">
        <f>C27/38</f>
        <v>0.39473684210526316</v>
      </c>
      <c r="R27" s="8">
        <f>E27/68.85</f>
        <v>0.30404260469619948</v>
      </c>
      <c r="S27" s="8">
        <f>G27/97.5%</f>
        <v>0.8590560182916871</v>
      </c>
      <c r="T27" s="8">
        <f>J27/56.06</f>
        <v>0.47805922226186226</v>
      </c>
      <c r="U27" s="8">
        <f>M27/2.97</f>
        <v>0.49382716049382708</v>
      </c>
      <c r="V27" s="8">
        <f>2*Q27+3*R27+2*S27+2*T27+U27</f>
        <v>4.8696591399000502</v>
      </c>
    </row>
    <row r="28" spans="2:22" x14ac:dyDescent="0.25">
      <c r="B28" s="3" t="s">
        <v>4</v>
      </c>
      <c r="C28" s="3">
        <v>7</v>
      </c>
      <c r="D28" s="3">
        <v>145</v>
      </c>
      <c r="E28" s="4">
        <f>D28/C28</f>
        <v>20.714285714285715</v>
      </c>
      <c r="F28" s="3">
        <v>10</v>
      </c>
      <c r="G28" s="5">
        <f>(D28-F28)/D28</f>
        <v>0.93103448275862066</v>
      </c>
      <c r="H28" s="4" t="s">
        <v>34</v>
      </c>
      <c r="I28" s="4">
        <v>92</v>
      </c>
      <c r="J28" s="4">
        <f>I28/C28</f>
        <v>13.142857142857142</v>
      </c>
      <c r="K28" s="4" t="s">
        <v>35</v>
      </c>
      <c r="L28" s="4">
        <v>10</v>
      </c>
      <c r="M28" s="4">
        <f>L28/C28</f>
        <v>1.4285714285714286</v>
      </c>
      <c r="N28" s="10"/>
      <c r="O28" s="7">
        <v>25</v>
      </c>
      <c r="P28" s="7" t="s">
        <v>4</v>
      </c>
      <c r="Q28" s="8">
        <f>C28/38</f>
        <v>0.18421052631578946</v>
      </c>
      <c r="R28" s="8">
        <f>E28/68.85</f>
        <v>0.30086108517481069</v>
      </c>
      <c r="S28" s="8">
        <f>G28/97.5%</f>
        <v>0.95490716180371349</v>
      </c>
      <c r="T28" s="8">
        <f>J28/56.06</f>
        <v>0.23444268895571069</v>
      </c>
      <c r="U28" s="8">
        <f>M28/2.97</f>
        <v>0.48100048100048098</v>
      </c>
      <c r="V28" s="8">
        <f>2*Q28+3*R28+2*S28+2*T28+U28</f>
        <v>4.1307044906753401</v>
      </c>
    </row>
    <row r="29" spans="2:22" x14ac:dyDescent="0.25">
      <c r="B29" s="3" t="s">
        <v>29</v>
      </c>
      <c r="C29" s="3">
        <v>4</v>
      </c>
      <c r="D29" s="3">
        <v>69</v>
      </c>
      <c r="E29" s="4">
        <f>D29/C29</f>
        <v>17.25</v>
      </c>
      <c r="F29" s="3">
        <v>2</v>
      </c>
      <c r="G29" s="5">
        <f>(D29-F29)/D29</f>
        <v>0.97101449275362317</v>
      </c>
      <c r="H29" s="4" t="s">
        <v>34</v>
      </c>
      <c r="I29" s="4">
        <v>56</v>
      </c>
      <c r="J29" s="4">
        <f>I29/C29</f>
        <v>14</v>
      </c>
      <c r="K29" s="4" t="s">
        <v>35</v>
      </c>
      <c r="L29" s="4">
        <v>6</v>
      </c>
      <c r="M29" s="4">
        <f>L29/C29</f>
        <v>1.5</v>
      </c>
      <c r="N29" s="10"/>
      <c r="O29" s="7">
        <v>26</v>
      </c>
      <c r="P29" s="7" t="s">
        <v>29</v>
      </c>
      <c r="Q29" s="8">
        <f>C29/38</f>
        <v>0.10526315789473684</v>
      </c>
      <c r="R29" s="8">
        <f>E29/68.85</f>
        <v>0.25054466230936823</v>
      </c>
      <c r="S29" s="8">
        <f>G29/97.5%</f>
        <v>0.99591230026012634</v>
      </c>
      <c r="T29" s="8">
        <f>J29/56.06</f>
        <v>0.24973242953977881</v>
      </c>
      <c r="U29" s="8">
        <f>M29/2.97</f>
        <v>0.50505050505050497</v>
      </c>
      <c r="V29" s="8">
        <f>2*Q29+3*R29+2*S29+2*T29+U29</f>
        <v>3.958500267367894</v>
      </c>
    </row>
    <row r="30" spans="2:22" x14ac:dyDescent="0.25">
      <c r="B30" s="3" t="s">
        <v>21</v>
      </c>
      <c r="C30" s="3">
        <v>7</v>
      </c>
      <c r="D30" s="3">
        <v>76</v>
      </c>
      <c r="E30" s="4">
        <f>D30/C30</f>
        <v>10.857142857142858</v>
      </c>
      <c r="F30" s="3">
        <v>13</v>
      </c>
      <c r="G30" s="5">
        <f>(D30-F30)/D30</f>
        <v>0.82894736842105265</v>
      </c>
      <c r="H30" s="4" t="s">
        <v>34</v>
      </c>
      <c r="I30" s="4">
        <v>140</v>
      </c>
      <c r="J30" s="4">
        <f>I30/C30</f>
        <v>20</v>
      </c>
      <c r="K30" s="4" t="s">
        <v>35</v>
      </c>
      <c r="L30" s="4">
        <v>10</v>
      </c>
      <c r="M30" s="4">
        <f>L30/C30</f>
        <v>1.4285714285714286</v>
      </c>
      <c r="N30" s="10"/>
      <c r="O30" s="7">
        <v>27</v>
      </c>
      <c r="P30" s="7" t="s">
        <v>21</v>
      </c>
      <c r="Q30" s="8">
        <f>C30/38</f>
        <v>0.18421052631578946</v>
      </c>
      <c r="R30" s="8">
        <f>E30/68.85</f>
        <v>0.15769270671231458</v>
      </c>
      <c r="S30" s="8">
        <f>G30/97.5%</f>
        <v>0.8502024291497976</v>
      </c>
      <c r="T30" s="8">
        <f>J30/56.06</f>
        <v>0.35676061362825545</v>
      </c>
      <c r="U30" s="8">
        <f>M30/2.97</f>
        <v>0.48100048100048098</v>
      </c>
      <c r="V30" s="8">
        <f>2*Q30+3*R30+2*S30+2*T30+U30</f>
        <v>3.7364257393251097</v>
      </c>
    </row>
    <row r="31" spans="2:22" x14ac:dyDescent="0.25">
      <c r="B31" s="3" t="s">
        <v>22</v>
      </c>
      <c r="C31" s="3">
        <v>8</v>
      </c>
      <c r="D31" s="3">
        <v>115</v>
      </c>
      <c r="E31" s="4">
        <f>D31/C31</f>
        <v>14.375</v>
      </c>
      <c r="F31" s="3">
        <v>6</v>
      </c>
      <c r="G31" s="5">
        <f>(D31-F31)/D31</f>
        <v>0.94782608695652171</v>
      </c>
      <c r="H31" s="4" t="s">
        <v>34</v>
      </c>
      <c r="I31" s="4">
        <v>108</v>
      </c>
      <c r="J31" s="4">
        <f>I31/C31</f>
        <v>13.5</v>
      </c>
      <c r="K31" s="4" t="s">
        <v>35</v>
      </c>
      <c r="L31" s="4">
        <v>6</v>
      </c>
      <c r="M31" s="4">
        <f>L31/C31</f>
        <v>0.75</v>
      </c>
      <c r="N31" s="10"/>
      <c r="O31" s="7">
        <v>28</v>
      </c>
      <c r="P31" s="7" t="s">
        <v>22</v>
      </c>
      <c r="Q31" s="8">
        <f>C31/38</f>
        <v>0.21052631578947367</v>
      </c>
      <c r="R31" s="8">
        <f>E31/68.85</f>
        <v>0.20878721859114019</v>
      </c>
      <c r="S31" s="8">
        <f>G31/97.5%</f>
        <v>0.97212931995540686</v>
      </c>
      <c r="T31" s="8">
        <f>J31/56.06</f>
        <v>0.2408134141990724</v>
      </c>
      <c r="U31" s="8">
        <f>M31/2.97</f>
        <v>0.25252525252525249</v>
      </c>
      <c r="V31" s="8">
        <f>2*Q31+3*R31+2*S31+2*T31+U31</f>
        <v>3.7258250081865789</v>
      </c>
    </row>
    <row r="32" spans="2:22" x14ac:dyDescent="0.25">
      <c r="B32" s="3" t="s">
        <v>10</v>
      </c>
      <c r="C32" s="3">
        <v>7</v>
      </c>
      <c r="D32" s="3">
        <v>129</v>
      </c>
      <c r="E32" s="4">
        <f>D32/C32</f>
        <v>18.428571428571427</v>
      </c>
      <c r="F32" s="3">
        <v>20</v>
      </c>
      <c r="G32" s="5">
        <f>(D32-F32)/D32</f>
        <v>0.84496124031007747</v>
      </c>
      <c r="H32" s="4" t="s">
        <v>34</v>
      </c>
      <c r="I32" s="4">
        <v>128</v>
      </c>
      <c r="J32" s="4">
        <f>I32/C32</f>
        <v>18.285714285714285</v>
      </c>
      <c r="K32" s="4" t="s">
        <v>35</v>
      </c>
      <c r="L32" s="4">
        <v>2</v>
      </c>
      <c r="M32" s="4">
        <f>L32/C32</f>
        <v>0.2857142857142857</v>
      </c>
      <c r="N32" s="10"/>
      <c r="O32" s="7">
        <v>29</v>
      </c>
      <c r="P32" s="7" t="s">
        <v>10</v>
      </c>
      <c r="Q32" s="8">
        <f>C32/38</f>
        <v>0.18421052631578946</v>
      </c>
      <c r="R32" s="8">
        <f>E32/68.85</f>
        <v>0.26766262060379709</v>
      </c>
      <c r="S32" s="8">
        <f>G32/97.5%</f>
        <v>0.86662691313854101</v>
      </c>
      <c r="T32" s="8">
        <f>J32/56.06</f>
        <v>0.32618113246011921</v>
      </c>
      <c r="U32" s="8">
        <f>M32/2.97</f>
        <v>9.6200096200096188E-2</v>
      </c>
      <c r="V32" s="8">
        <f>2*Q32+3*R32+2*S32+2*T32+U32</f>
        <v>3.6532251018403872</v>
      </c>
    </row>
    <row r="33" spans="2:22" x14ac:dyDescent="0.25">
      <c r="B33" s="3" t="s">
        <v>13</v>
      </c>
      <c r="C33" s="3">
        <v>5</v>
      </c>
      <c r="D33" s="3">
        <v>83</v>
      </c>
      <c r="E33" s="4">
        <f>D33/C33</f>
        <v>16.600000000000001</v>
      </c>
      <c r="F33" s="3">
        <v>9</v>
      </c>
      <c r="G33" s="5">
        <f>(D33-F33)/D33</f>
        <v>0.89156626506024095</v>
      </c>
      <c r="H33" s="4" t="s">
        <v>34</v>
      </c>
      <c r="I33" s="4">
        <v>66</v>
      </c>
      <c r="J33" s="4">
        <f>I33/C33</f>
        <v>13.2</v>
      </c>
      <c r="K33" s="4" t="s">
        <v>35</v>
      </c>
      <c r="L33" s="4">
        <v>2</v>
      </c>
      <c r="M33" s="4">
        <f>L33/C33</f>
        <v>0.4</v>
      </c>
      <c r="N33" s="10"/>
      <c r="O33" s="7">
        <v>30</v>
      </c>
      <c r="P33" s="7" t="s">
        <v>13</v>
      </c>
      <c r="Q33" s="8">
        <f>C33/38</f>
        <v>0.13157894736842105</v>
      </c>
      <c r="R33" s="8">
        <f>E33/68.85</f>
        <v>0.24110384894698625</v>
      </c>
      <c r="S33" s="8">
        <f>G33/97.5%</f>
        <v>0.91442693852332402</v>
      </c>
      <c r="T33" s="8">
        <f>J33/56.06</f>
        <v>0.23546200499464856</v>
      </c>
      <c r="U33" s="8">
        <f>M33/2.97</f>
        <v>0.13468013468013468</v>
      </c>
      <c r="V33" s="8">
        <f>2*Q33+3*R33+2*S33+2*T33+U33</f>
        <v>3.4209274632938804</v>
      </c>
    </row>
  </sheetData>
  <sortState ref="B4:Y33">
    <sortCondition descending="1" ref="V1"/>
  </sortState>
  <mergeCells count="1">
    <mergeCell ref="O2:V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DELL</cp:lastModifiedBy>
  <dcterms:created xsi:type="dcterms:W3CDTF">2020-02-15T11:50:19Z</dcterms:created>
  <dcterms:modified xsi:type="dcterms:W3CDTF">2020-02-17T08:38:59Z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