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3150" windowWidth="2157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" i="1"/>
  <c r="E2" i="1"/>
  <c r="E5" i="1"/>
  <c r="E4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9" i="1"/>
  <c r="E38" i="1"/>
  <c r="E37" i="1"/>
  <c r="E35" i="1"/>
  <c r="E36" i="1"/>
  <c r="A35" i="1" l="1"/>
  <c r="U8" i="1"/>
  <c r="W11" i="1"/>
  <c r="V11" i="1"/>
  <c r="X6" i="1"/>
  <c r="Y11" i="1"/>
  <c r="AA27" i="1"/>
  <c r="AA11" i="1"/>
  <c r="Z11" i="1"/>
  <c r="A3" i="1"/>
  <c r="A5" i="1"/>
  <c r="Z27" i="1"/>
  <c r="W26" i="1"/>
  <c r="V26" i="1"/>
  <c r="T26" i="1"/>
  <c r="T20" i="1"/>
  <c r="T8" i="1"/>
  <c r="R8" i="1"/>
  <c r="S27" i="1"/>
  <c r="S26" i="1"/>
  <c r="S25" i="1"/>
  <c r="S24" i="1"/>
  <c r="S23" i="1"/>
  <c r="S22" i="1"/>
  <c r="S21" i="1"/>
  <c r="S14" i="1"/>
  <c r="S16" i="1"/>
  <c r="S15" i="1"/>
  <c r="S13" i="1"/>
  <c r="S12" i="1"/>
  <c r="S3" i="1"/>
  <c r="S4" i="1"/>
  <c r="S5" i="1"/>
  <c r="S6" i="1"/>
  <c r="S7" i="1"/>
  <c r="S8" i="1"/>
  <c r="S9" i="1"/>
  <c r="S10" i="1"/>
  <c r="S2" i="1"/>
  <c r="Q20" i="1"/>
  <c r="Q8" i="1"/>
  <c r="P2" i="1"/>
  <c r="M2" i="1"/>
  <c r="O2" i="1"/>
  <c r="N3" i="1"/>
  <c r="P21" i="1"/>
  <c r="P22" i="1"/>
  <c r="P23" i="1"/>
  <c r="P24" i="1"/>
  <c r="P25" i="1"/>
  <c r="P26" i="1"/>
  <c r="P27" i="1"/>
  <c r="P16" i="1"/>
  <c r="P15" i="1"/>
  <c r="P13" i="1"/>
  <c r="P12" i="1"/>
  <c r="P5" i="1"/>
  <c r="P6" i="1"/>
  <c r="P7" i="1"/>
  <c r="P8" i="1"/>
  <c r="P9" i="1"/>
  <c r="P10" i="1"/>
  <c r="P4" i="1"/>
  <c r="O26" i="1"/>
  <c r="O19" i="1"/>
  <c r="O18" i="1"/>
  <c r="O17" i="1"/>
  <c r="O16" i="1"/>
  <c r="O15" i="1"/>
  <c r="O14" i="1"/>
  <c r="O12" i="1"/>
  <c r="O11" i="1"/>
  <c r="O10" i="1"/>
  <c r="O7" i="1"/>
  <c r="O6" i="1"/>
  <c r="N8" i="1"/>
  <c r="N4" i="1"/>
  <c r="N5" i="1"/>
  <c r="M26" i="1"/>
  <c r="M19" i="1"/>
  <c r="M18" i="1"/>
  <c r="M17" i="1"/>
  <c r="M16" i="1"/>
  <c r="M15" i="1"/>
  <c r="M14" i="1"/>
  <c r="M12" i="1"/>
  <c r="M11" i="1"/>
  <c r="M10" i="1"/>
  <c r="M3" i="1"/>
  <c r="M4" i="1"/>
  <c r="M5" i="1"/>
  <c r="M6" i="1"/>
  <c r="M7" i="1"/>
  <c r="M8" i="1"/>
  <c r="B3" i="1" l="1"/>
  <c r="B4" i="1" l="1"/>
  <c r="B5" i="1" l="1"/>
  <c r="B6" i="1" l="1"/>
  <c r="B7" i="1" l="1"/>
  <c r="B8" i="1" l="1"/>
  <c r="B9" i="1" l="1"/>
  <c r="A11" i="1"/>
  <c r="A9" i="1"/>
  <c r="B15" i="1" l="1"/>
  <c r="A13" i="1"/>
  <c r="A7" i="1"/>
  <c r="B16" i="1" l="1"/>
  <c r="B17" i="1" l="1"/>
  <c r="B18" i="1" l="1"/>
  <c r="B19" i="1" l="1"/>
  <c r="B20" i="1" l="1"/>
  <c r="A16" i="1"/>
  <c r="B24" i="1" l="1"/>
  <c r="B25" i="1" l="1"/>
  <c r="B26" i="1" l="1"/>
  <c r="E7" i="1" s="1"/>
  <c r="E16" i="1"/>
  <c r="E17" i="1"/>
  <c r="B27" i="1" l="1"/>
  <c r="E15" i="1"/>
  <c r="E25" i="1"/>
  <c r="E6" i="1"/>
  <c r="E9" i="1" l="1"/>
  <c r="B28" i="1"/>
  <c r="E19" i="1"/>
  <c r="E8" i="1"/>
  <c r="E24" i="1"/>
  <c r="B32" i="1" l="1"/>
  <c r="A25" i="1"/>
  <c r="B33" i="1" l="1"/>
  <c r="E18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E27" i="1"/>
  <c r="E28" i="1"/>
  <c r="E20" i="1"/>
  <c r="E33" i="1"/>
  <c r="E26" i="1"/>
  <c r="A33" i="1"/>
</calcChain>
</file>

<file path=xl/sharedStrings.xml><?xml version="1.0" encoding="utf-8"?>
<sst xmlns="http://schemas.openxmlformats.org/spreadsheetml/2006/main" count="193" uniqueCount="190">
  <si>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</si>
  <si>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</si>
  <si>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</si>
  <si>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</si>
  <si>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</si>
  <si>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</si>
  <si>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</si>
  <si>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</si>
  <si>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</si>
  <si>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</si>
  <si>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</si>
  <si>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</si>
  <si>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</si>
  <si>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</si>
  <si>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</si>
  <si>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</si>
  <si>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</si>
  <si>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</si>
  <si>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</si>
  <si>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</si>
  <si>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</si>
  <si>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</si>
  <si>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</si>
  <si>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</si>
  <si>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</si>
  <si>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</si>
  <si>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</si>
  <si>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</si>
  <si>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</si>
  <si>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</si>
  <si>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</si>
  <si>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</si>
  <si>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</si>
  <si>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</si>
  <si>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</si>
  <si>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</si>
  <si>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</si>
  <si>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</si>
  <si>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</si>
  <si>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</si>
  <si>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</si>
  <si>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</si>
  <si>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</si>
  <si>
    <t>Galvanized</t>
  </si>
  <si>
    <t>QC8229</t>
  </si>
  <si>
    <t>QC8260</t>
  </si>
  <si>
    <t>QC8273</t>
  </si>
  <si>
    <t>QC8305</t>
  </si>
  <si>
    <t>QC8306</t>
  </si>
  <si>
    <t>QC8315</t>
  </si>
  <si>
    <t>QC8317</t>
  </si>
  <si>
    <t>QC8326</t>
  </si>
  <si>
    <t>QC8730</t>
  </si>
  <si>
    <t>QC8783</t>
  </si>
  <si>
    <t>QC8129</t>
  </si>
  <si>
    <t>QC8250</t>
  </si>
  <si>
    <t>QC8259</t>
  </si>
  <si>
    <t>QC8262</t>
  </si>
  <si>
    <t>QC8307</t>
  </si>
  <si>
    <t>QC8329</t>
  </si>
  <si>
    <t>QC8330</t>
  </si>
  <si>
    <t>QC8696</t>
  </si>
  <si>
    <t>QC5712</t>
  </si>
  <si>
    <t>QC60034</t>
  </si>
  <si>
    <t>QC60035</t>
  </si>
  <si>
    <t>QC60039</t>
  </si>
  <si>
    <t>QC60041</t>
  </si>
  <si>
    <t>QC8386</t>
  </si>
  <si>
    <t>AZ165</t>
  </si>
  <si>
    <t>G90/Z275</t>
  </si>
  <si>
    <t>AZ75/ZF75</t>
  </si>
  <si>
    <t>Dark Brown</t>
  </si>
  <si>
    <t>Slate Blue</t>
  </si>
  <si>
    <t>Bone White</t>
  </si>
  <si>
    <t>Stone Grey</t>
  </si>
  <si>
    <t>Charcoal</t>
  </si>
  <si>
    <t>Tan</t>
  </si>
  <si>
    <t>White White</t>
  </si>
  <si>
    <t>Coffee</t>
  </si>
  <si>
    <t>Regent Grey</t>
  </si>
  <si>
    <t>Bright White</t>
  </si>
  <si>
    <t>Pebble Khaki</t>
  </si>
  <si>
    <t>Dark Red</t>
  </si>
  <si>
    <t>Tile Red</t>
  </si>
  <si>
    <t>Black</t>
  </si>
  <si>
    <t>Melchers Green</t>
  </si>
  <si>
    <t>Green</t>
  </si>
  <si>
    <t>Heron Blue</t>
  </si>
  <si>
    <t>Antique Linen</t>
  </si>
  <si>
    <t>Liner White</t>
  </si>
  <si>
    <t>Chocolate Brown</t>
  </si>
  <si>
    <t>Graphite Grey</t>
  </si>
  <si>
    <t>Jet Black</t>
  </si>
  <si>
    <t>Sepia Brown</t>
  </si>
  <si>
    <t>Bright Red</t>
  </si>
  <si>
    <t>Plain Galvalume</t>
  </si>
  <si>
    <t>Galvaneal</t>
  </si>
  <si>
    <t>ST36</t>
  </si>
  <si>
    <t>ST30</t>
  </si>
  <si>
    <t>VS29</t>
  </si>
  <si>
    <t>VS26</t>
  </si>
  <si>
    <t>VS24</t>
  </si>
  <si>
    <t>DS29</t>
  </si>
  <si>
    <t>DS26</t>
  </si>
  <si>
    <t>DS24</t>
  </si>
  <si>
    <t>TLF22</t>
  </si>
  <si>
    <t>TLF20</t>
  </si>
  <si>
    <t>TLS24</t>
  </si>
  <si>
    <t>LS26</t>
  </si>
  <si>
    <t>LS24</t>
  </si>
  <si>
    <t>features</t>
  </si>
  <si>
    <t>SSP</t>
  </si>
  <si>
    <t>SSG</t>
  </si>
  <si>
    <t>SSRP</t>
  </si>
  <si>
    <t>SSRG</t>
  </si>
  <si>
    <t>SSA1P</t>
  </si>
  <si>
    <t>SSA1G</t>
  </si>
  <si>
    <t>SSA01PU</t>
  </si>
  <si>
    <t>SSA01RG</t>
  </si>
  <si>
    <t>SSA01RP</t>
  </si>
  <si>
    <t>SSA02G</t>
  </si>
  <si>
    <t>SSA02P</t>
  </si>
  <si>
    <t>SSA02RP</t>
  </si>
  <si>
    <t>SSA02RG</t>
  </si>
  <si>
    <t>SSB</t>
  </si>
  <si>
    <t>SSBU</t>
  </si>
  <si>
    <t>SSPU</t>
  </si>
  <si>
    <t>SSPW</t>
  </si>
  <si>
    <t>SSRPW</t>
  </si>
  <si>
    <t>WFB</t>
  </si>
  <si>
    <t>NFB</t>
  </si>
  <si>
    <t>WFG</t>
  </si>
  <si>
    <t>NFG</t>
  </si>
  <si>
    <t>WFP</t>
  </si>
  <si>
    <t>NFP</t>
  </si>
  <si>
    <t>WFPU</t>
  </si>
  <si>
    <t>NFPU</t>
  </si>
  <si>
    <t>WFPW</t>
  </si>
  <si>
    <t>NFPW</t>
  </si>
  <si>
    <t>WFRG</t>
  </si>
  <si>
    <t>NFRG</t>
  </si>
  <si>
    <t>WFRP</t>
  </si>
  <si>
    <t>NFRP</t>
  </si>
  <si>
    <t>WFRPW</t>
  </si>
  <si>
    <t>NFRPW</t>
  </si>
  <si>
    <t>WPA01G</t>
  </si>
  <si>
    <t>NPA01G</t>
  </si>
  <si>
    <t>WPA01P</t>
  </si>
  <si>
    <t>NPA01P</t>
  </si>
  <si>
    <t>WPA01RG</t>
  </si>
  <si>
    <t>NPA01RG</t>
  </si>
  <si>
    <t>WPA01RP</t>
  </si>
  <si>
    <t>NPA01RP</t>
  </si>
  <si>
    <t>WPA02G</t>
  </si>
  <si>
    <t>NPA02G</t>
  </si>
  <si>
    <t>WPA02P</t>
  </si>
  <si>
    <t>NPA02P</t>
  </si>
  <si>
    <t>WPA02RG</t>
  </si>
  <si>
    <t>NPA02RG</t>
  </si>
  <si>
    <t>WPA02RP</t>
  </si>
  <si>
    <t>NPA02RP</t>
  </si>
  <si>
    <t>WPB</t>
  </si>
  <si>
    <t>NPB</t>
  </si>
  <si>
    <t>WPG</t>
  </si>
  <si>
    <t>NPG</t>
  </si>
  <si>
    <t>WPP</t>
  </si>
  <si>
    <t>NPP</t>
  </si>
  <si>
    <t>WPPU</t>
  </si>
  <si>
    <t>NPPU</t>
  </si>
  <si>
    <t>WPPW</t>
  </si>
  <si>
    <t>NPPW</t>
  </si>
  <si>
    <t>WPRG</t>
  </si>
  <si>
    <t>NPRG</t>
  </si>
  <si>
    <t>WPRP</t>
  </si>
  <si>
    <t>NPRP</t>
  </si>
  <si>
    <t>WPRPU</t>
  </si>
  <si>
    <t>NPRPU</t>
  </si>
  <si>
    <t>WPRPW</t>
  </si>
  <si>
    <t>NPRPW</t>
  </si>
  <si>
    <t>DSG</t>
  </si>
  <si>
    <t>DSP</t>
  </si>
  <si>
    <t>DSPU</t>
  </si>
  <si>
    <t>DSPW</t>
  </si>
  <si>
    <t>DSRG</t>
  </si>
  <si>
    <t>DSRP</t>
  </si>
  <si>
    <t>DSRPW</t>
  </si>
  <si>
    <t>VSG</t>
  </si>
  <si>
    <t>VSP</t>
  </si>
  <si>
    <t>VSPU</t>
  </si>
  <si>
    <t>VSPW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</si>
</sst>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1" fontId="0" fillId="3" borderId="0" xfId="0" applyNumberFormat="1" applyFill="1"/>
    <xf numFmtId="0" fontId="0" fillId="7" borderId="0" xfId="0" applyFill="1"/>
    <xf numFmtId="1" fontId="0" fillId="5" borderId="0" xfId="0" applyNumberFormat="1" applyFill="1"/>
    <xf numFmtId="0" fontId="0" fillId="8" borderId="0" xfId="0" applyFill="1"/>
    <xf numFmtId="0" fontId="0" fillId="9" borderId="0" xfId="0" applyFill="1"/>
    <xf numFmtId="1" fontId="0" fillId="9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workbookViewId="0">
      <selection activeCell="L39" sqref="L39"/>
    </sheetView>
  </sheetViews>
  <sheetFormatPr defaultRowHeight="15" x14ac:dyDescent="0.25"/>
  <cols>
    <col min="1" max="1" width="13.140625" style="2" customWidth="1"/>
    <col min="2" max="2" width="15.140625" style="2" customWidth="1"/>
    <col min="3" max="3" width="29.7109375" style="2" customWidth="1"/>
    <col min="4" max="4" width="9.140625" style="2"/>
    <col min="5" max="5" width="17.7109375" style="2" customWidth="1"/>
    <col min="6" max="7" width="9.140625" style="2"/>
    <col min="8" max="8" width="14.28515625" style="2" customWidth="1"/>
    <col min="9" max="11" width="9.140625" style="2"/>
    <col min="12" max="12" width="18.85546875" style="2" customWidth="1"/>
    <col min="13" max="16" width="9.140625" style="2"/>
    <col min="17" max="17" width="13" style="2" customWidth="1"/>
    <col min="18" max="16384" width="9.140625" style="2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26</v>
      </c>
      <c r="K1" s="10"/>
      <c r="L1" s="10"/>
      <c r="M1" s="10" t="s">
        <v>3</v>
      </c>
      <c r="N1" s="10" t="s">
        <v>97</v>
      </c>
      <c r="O1" s="10" t="s">
        <v>98</v>
      </c>
      <c r="P1" s="10" t="s">
        <v>99</v>
      </c>
      <c r="Q1" s="10" t="s">
        <v>100</v>
      </c>
      <c r="R1" s="10" t="s">
        <v>101</v>
      </c>
      <c r="S1" s="10" t="s">
        <v>102</v>
      </c>
      <c r="T1" s="10" t="s">
        <v>103</v>
      </c>
      <c r="U1" s="10" t="s">
        <v>104</v>
      </c>
      <c r="V1" s="10" t="s">
        <v>11</v>
      </c>
      <c r="W1" s="10" t="s">
        <v>105</v>
      </c>
      <c r="X1" s="10" t="s">
        <v>106</v>
      </c>
      <c r="Y1" s="10" t="s">
        <v>107</v>
      </c>
      <c r="Z1" s="10" t="s">
        <v>108</v>
      </c>
      <c r="AA1" s="10" t="s">
        <v>109</v>
      </c>
    </row>
    <row r="2" spans="1:27" x14ac:dyDescent="0.25">
      <c r="A2" s="4" t="s">
        <v>19</v>
      </c>
      <c r="B2" s="4">
        <v>1</v>
      </c>
      <c r="C2" s="4" t="s">
        <v>5</v>
      </c>
      <c r="D2" s="4" t="s">
        <v>3</v>
      </c>
      <c r="E2" s="9">
        <f>B20+B26+B27+B32+B33+B35+B36+B37+B38+B39</f>
        <v>131801088</v>
      </c>
      <c r="G2" s="13" t="s">
        <v>111</v>
      </c>
      <c r="H2" s="13">
        <f>B2+B32+B20</f>
        <v>532481</v>
      </c>
      <c r="K2" s="10" t="s">
        <v>44</v>
      </c>
      <c r="L2" s="10" t="s">
        <v>71</v>
      </c>
      <c r="M2" s="10">
        <f>$B$2</f>
        <v>1</v>
      </c>
      <c r="N2" s="10"/>
      <c r="O2" s="10">
        <f>$B$3+$B$18</f>
        <v>2050</v>
      </c>
      <c r="P2" s="10">
        <f>$B$5+$B$28</f>
        <v>262152</v>
      </c>
      <c r="Q2" s="10"/>
      <c r="R2" s="10"/>
      <c r="S2" s="10">
        <f>$B$4+$B$28</f>
        <v>262148</v>
      </c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4">
        <f>SUM(B2:B14)</f>
        <v>255</v>
      </c>
      <c r="B3" s="4">
        <f>B2*2</f>
        <v>2</v>
      </c>
      <c r="C3" s="4" t="s">
        <v>4</v>
      </c>
      <c r="D3" s="4" t="s">
        <v>18</v>
      </c>
      <c r="E3" s="9">
        <f>B18+B20+B26+B27+B32+B33+B34+B35+B36+B37+B38+B39</f>
        <v>133900288</v>
      </c>
      <c r="G3" s="13" t="s">
        <v>112</v>
      </c>
      <c r="H3" s="14">
        <f>B2+B43+B33+B20</f>
        <v>1074798593</v>
      </c>
      <c r="K3" s="10" t="s">
        <v>45</v>
      </c>
      <c r="L3" s="10" t="s">
        <v>72</v>
      </c>
      <c r="M3" s="10">
        <f t="shared" ref="M3:M19" si="0">$B$2</f>
        <v>1</v>
      </c>
      <c r="N3" s="10">
        <f>$B$3+$B$20</f>
        <v>8194</v>
      </c>
      <c r="O3" s="10"/>
      <c r="P3" s="10"/>
      <c r="Q3" s="10"/>
      <c r="R3" s="10"/>
      <c r="S3" s="10">
        <f t="shared" ref="S3:S16" si="1">$B$4+$B$28</f>
        <v>262148</v>
      </c>
      <c r="T3" s="10"/>
      <c r="U3" s="10"/>
      <c r="V3" s="10"/>
      <c r="W3" s="10"/>
      <c r="X3" s="10"/>
      <c r="Y3" s="10"/>
      <c r="Z3" s="10"/>
      <c r="AA3" s="10"/>
    </row>
    <row r="4" spans="1:27" x14ac:dyDescent="0.25">
      <c r="A4" s="4" t="s">
        <v>30</v>
      </c>
      <c r="B4" s="4">
        <f t="shared" ref="B4:B43" si="2">B3*2</f>
        <v>4</v>
      </c>
      <c r="C4" s="4" t="s">
        <v>6</v>
      </c>
      <c r="D4" s="4" t="s">
        <v>7</v>
      </c>
      <c r="E4" s="9">
        <f>B20+B26+B27+B28+B32+B33+B38+B39</f>
        <v>102703104</v>
      </c>
      <c r="G4" s="13" t="s">
        <v>113</v>
      </c>
      <c r="H4" s="13">
        <f>B2+B33+B20</f>
        <v>1056769</v>
      </c>
      <c r="K4" s="10" t="s">
        <v>46</v>
      </c>
      <c r="L4" s="10" t="s">
        <v>73</v>
      </c>
      <c r="M4" s="10">
        <f t="shared" si="0"/>
        <v>1</v>
      </c>
      <c r="N4" s="10">
        <f t="shared" ref="N4:N5" si="3">$B$3+$B$20</f>
        <v>8194</v>
      </c>
      <c r="O4" s="10"/>
      <c r="P4" s="10">
        <f>$B$5+$B$28</f>
        <v>262152</v>
      </c>
      <c r="Q4" s="10"/>
      <c r="R4" s="10"/>
      <c r="S4" s="10">
        <f t="shared" si="1"/>
        <v>262148</v>
      </c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4">
        <f>B2+B3+B4+B7+B5</f>
        <v>47</v>
      </c>
      <c r="B5" s="4">
        <f t="shared" si="2"/>
        <v>8</v>
      </c>
      <c r="C5" s="4" t="s">
        <v>8</v>
      </c>
      <c r="D5" s="4" t="s">
        <v>9</v>
      </c>
      <c r="E5" s="9">
        <f>B20+B26+B27+B28+B32+B38+B39</f>
        <v>101654528</v>
      </c>
      <c r="G5" s="13" t="s">
        <v>114</v>
      </c>
      <c r="H5" s="14">
        <f>B2+B33+B43+B20</f>
        <v>1074798593</v>
      </c>
      <c r="K5" s="10" t="s">
        <v>47</v>
      </c>
      <c r="L5" s="10" t="s">
        <v>74</v>
      </c>
      <c r="M5" s="10">
        <f t="shared" si="0"/>
        <v>1</v>
      </c>
      <c r="N5" s="10">
        <f t="shared" si="3"/>
        <v>8194</v>
      </c>
      <c r="O5" s="10"/>
      <c r="P5" s="10">
        <f t="shared" ref="P5:P16" si="4">$B$5+$B$28</f>
        <v>262152</v>
      </c>
      <c r="Q5" s="10"/>
      <c r="R5" s="10"/>
      <c r="S5" s="10">
        <f t="shared" si="1"/>
        <v>262148</v>
      </c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4" t="s">
        <v>31</v>
      </c>
      <c r="B6" s="4">
        <f t="shared" si="2"/>
        <v>16</v>
      </c>
      <c r="C6" s="4" t="s">
        <v>10</v>
      </c>
      <c r="D6" s="4" t="s">
        <v>11</v>
      </c>
      <c r="E6" s="4">
        <f>B16+B17+B25+B26</f>
        <v>99840</v>
      </c>
      <c r="G6" s="13" t="s">
        <v>115</v>
      </c>
      <c r="H6" s="13">
        <f>B2+B35+B32+B20</f>
        <v>4726785</v>
      </c>
      <c r="K6" s="10" t="s">
        <v>48</v>
      </c>
      <c r="L6" s="10" t="s">
        <v>75</v>
      </c>
      <c r="M6" s="10">
        <f t="shared" si="0"/>
        <v>1</v>
      </c>
      <c r="N6" s="10"/>
      <c r="O6" s="10">
        <f t="shared" ref="O6:O7" si="5">$B$3+$B$18</f>
        <v>2050</v>
      </c>
      <c r="P6" s="10">
        <f t="shared" si="4"/>
        <v>262152</v>
      </c>
      <c r="Q6" s="10"/>
      <c r="R6" s="10"/>
      <c r="S6" s="10">
        <f t="shared" si="1"/>
        <v>262148</v>
      </c>
      <c r="T6" s="10"/>
      <c r="U6" s="10"/>
      <c r="V6" s="10"/>
      <c r="W6" s="10"/>
      <c r="X6" s="10">
        <f>$B$7+$B$24</f>
        <v>16416</v>
      </c>
      <c r="Y6" s="10"/>
      <c r="Z6" s="10"/>
      <c r="AA6" s="10"/>
    </row>
    <row r="7" spans="1:27" x14ac:dyDescent="0.25">
      <c r="A7" s="4">
        <f>B2+B3+B4+B5+B6+B9</f>
        <v>159</v>
      </c>
      <c r="B7" s="4">
        <f t="shared" si="2"/>
        <v>32</v>
      </c>
      <c r="C7" s="4" t="s">
        <v>12</v>
      </c>
      <c r="D7" s="4" t="s">
        <v>13</v>
      </c>
      <c r="E7" s="4">
        <f>B15+B24+B25+B26</f>
        <v>114944</v>
      </c>
      <c r="G7" s="13" t="s">
        <v>116</v>
      </c>
      <c r="H7" s="14">
        <f>B2+B35+B43+B32+B20</f>
        <v>1078468609</v>
      </c>
      <c r="K7" s="10" t="s">
        <v>49</v>
      </c>
      <c r="L7" s="10" t="s">
        <v>76</v>
      </c>
      <c r="M7" s="10">
        <f t="shared" si="0"/>
        <v>1</v>
      </c>
      <c r="N7" s="10"/>
      <c r="O7" s="10">
        <f t="shared" si="5"/>
        <v>2050</v>
      </c>
      <c r="P7" s="10">
        <f t="shared" si="4"/>
        <v>262152</v>
      </c>
      <c r="Q7" s="10"/>
      <c r="R7" s="10"/>
      <c r="S7" s="10">
        <f t="shared" si="1"/>
        <v>262148</v>
      </c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4" t="s">
        <v>32</v>
      </c>
      <c r="B8" s="4">
        <f t="shared" si="2"/>
        <v>64</v>
      </c>
      <c r="C8" s="4" t="s">
        <v>14</v>
      </c>
      <c r="D8" s="4" t="s">
        <v>16</v>
      </c>
      <c r="E8" s="4">
        <f>B19+B25+B26+B27</f>
        <v>233472</v>
      </c>
      <c r="G8" s="13" t="s">
        <v>117</v>
      </c>
      <c r="H8" s="14">
        <f>B2+B35+B39+B32+B20</f>
        <v>71835649</v>
      </c>
      <c r="K8" s="10" t="s">
        <v>50</v>
      </c>
      <c r="L8" s="10" t="s">
        <v>77</v>
      </c>
      <c r="M8" s="10">
        <f t="shared" si="0"/>
        <v>1</v>
      </c>
      <c r="N8" s="10">
        <f t="shared" ref="N8" si="6">$B$3+$B$20</f>
        <v>8194</v>
      </c>
      <c r="O8" s="10"/>
      <c r="P8" s="10">
        <f t="shared" si="4"/>
        <v>262152</v>
      </c>
      <c r="Q8" s="10">
        <f>$B$5+$B$27</f>
        <v>131080</v>
      </c>
      <c r="R8" s="10">
        <f>$B$5+$B$26</f>
        <v>65544</v>
      </c>
      <c r="S8" s="10">
        <f t="shared" si="1"/>
        <v>262148</v>
      </c>
      <c r="T8" s="10">
        <f>$B$4+$B$27</f>
        <v>131076</v>
      </c>
      <c r="U8" s="10">
        <f>$B$4+$B$26</f>
        <v>65540</v>
      </c>
      <c r="V8" s="10"/>
      <c r="W8" s="10"/>
      <c r="X8" s="10"/>
      <c r="Y8" s="10"/>
      <c r="Z8" s="10"/>
      <c r="AA8" s="10"/>
    </row>
    <row r="9" spans="1:27" x14ac:dyDescent="0.25">
      <c r="A9" s="4">
        <f>B2+B4+B5+B8</f>
        <v>77</v>
      </c>
      <c r="B9" s="4">
        <f t="shared" si="2"/>
        <v>128</v>
      </c>
      <c r="C9" s="4" t="s">
        <v>15</v>
      </c>
      <c r="D9" s="4" t="s">
        <v>17</v>
      </c>
      <c r="E9" s="4">
        <f>B18+B20+B24+B25+B26+B27</f>
        <v>256000</v>
      </c>
      <c r="G9" s="13" t="s">
        <v>118</v>
      </c>
      <c r="H9" s="14">
        <f>B2+B35+B33+B43+B20</f>
        <v>1078992897</v>
      </c>
      <c r="K9" s="10" t="s">
        <v>51</v>
      </c>
      <c r="L9" s="10" t="s">
        <v>78</v>
      </c>
      <c r="M9" s="10"/>
      <c r="N9" s="10"/>
      <c r="O9" s="10"/>
      <c r="P9" s="10">
        <f t="shared" si="4"/>
        <v>262152</v>
      </c>
      <c r="Q9" s="10"/>
      <c r="R9" s="10"/>
      <c r="S9" s="10">
        <f t="shared" si="1"/>
        <v>262148</v>
      </c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4" t="s">
        <v>33</v>
      </c>
      <c r="B10" s="4"/>
      <c r="C10" s="4"/>
      <c r="D10" s="4"/>
      <c r="E10" s="4"/>
      <c r="G10" s="13" t="s">
        <v>119</v>
      </c>
      <c r="H10" s="13">
        <f>B2+B35+B33+B20</f>
        <v>5251073</v>
      </c>
      <c r="K10" s="10" t="s">
        <v>52</v>
      </c>
      <c r="L10" s="10" t="s">
        <v>79</v>
      </c>
      <c r="M10" s="10">
        <f t="shared" si="0"/>
        <v>1</v>
      </c>
      <c r="N10" s="10"/>
      <c r="O10" s="10">
        <f t="shared" ref="O10:O12" si="7">$B$3+$B$18</f>
        <v>2050</v>
      </c>
      <c r="P10" s="10">
        <f t="shared" si="4"/>
        <v>262152</v>
      </c>
      <c r="Q10" s="10"/>
      <c r="R10" s="10"/>
      <c r="S10" s="10">
        <f t="shared" si="1"/>
        <v>262148</v>
      </c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4">
        <f>B2+B4+B5+B8</f>
        <v>77</v>
      </c>
      <c r="B11" s="4"/>
      <c r="C11" s="4"/>
      <c r="D11" s="4"/>
      <c r="E11" s="4"/>
      <c r="G11" s="13" t="s">
        <v>120</v>
      </c>
      <c r="H11" s="14">
        <f>B2+B36+B43+B32+B20</f>
        <v>1082662913</v>
      </c>
      <c r="K11" s="10" t="s">
        <v>53</v>
      </c>
      <c r="L11" s="10" t="s">
        <v>80</v>
      </c>
      <c r="M11" s="10">
        <f t="shared" si="0"/>
        <v>1</v>
      </c>
      <c r="N11" s="10"/>
      <c r="O11" s="10">
        <f t="shared" si="7"/>
        <v>2050</v>
      </c>
      <c r="P11" s="10"/>
      <c r="Q11" s="10"/>
      <c r="R11" s="10"/>
      <c r="S11" s="10"/>
      <c r="T11" s="10"/>
      <c r="U11" s="10"/>
      <c r="V11" s="10">
        <f>$B$6</f>
        <v>16</v>
      </c>
      <c r="W11" s="10">
        <f>$B$7+$B$25</f>
        <v>32800</v>
      </c>
      <c r="X11" s="10"/>
      <c r="Y11" s="10">
        <f>$B$7+$B$26+$B$34</f>
        <v>2162720</v>
      </c>
      <c r="Z11" s="10">
        <f>$B$8+$B$27</f>
        <v>131136</v>
      </c>
      <c r="AA11" s="10">
        <f>$B$8+$B$26</f>
        <v>65600</v>
      </c>
    </row>
    <row r="12" spans="1:27" x14ac:dyDescent="0.25">
      <c r="A12" s="4" t="s">
        <v>34</v>
      </c>
      <c r="B12" s="4"/>
      <c r="C12" s="4"/>
      <c r="D12" s="4"/>
      <c r="E12" s="4"/>
      <c r="G12" s="13" t="s">
        <v>121</v>
      </c>
      <c r="H12" s="13">
        <f>B2+B36+B32+B20</f>
        <v>8921089</v>
      </c>
      <c r="K12" s="10" t="s">
        <v>54</v>
      </c>
      <c r="L12" s="10" t="s">
        <v>81</v>
      </c>
      <c r="M12" s="10">
        <f t="shared" si="0"/>
        <v>1</v>
      </c>
      <c r="N12" s="10"/>
      <c r="O12" s="10">
        <f t="shared" si="7"/>
        <v>2050</v>
      </c>
      <c r="P12" s="10">
        <f t="shared" si="4"/>
        <v>262152</v>
      </c>
      <c r="Q12" s="10"/>
      <c r="R12" s="10"/>
      <c r="S12" s="10">
        <f t="shared" si="1"/>
        <v>262148</v>
      </c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A13" s="4">
        <f>B9</f>
        <v>128</v>
      </c>
      <c r="B13" s="4"/>
      <c r="C13" s="4"/>
      <c r="D13" s="4"/>
      <c r="E13" s="4"/>
      <c r="G13" s="13" t="s">
        <v>122</v>
      </c>
      <c r="H13" s="13">
        <f>B2+B36+B33+B20</f>
        <v>9445377</v>
      </c>
      <c r="K13" s="10" t="s">
        <v>55</v>
      </c>
      <c r="L13" s="10" t="s">
        <v>82</v>
      </c>
      <c r="M13" s="10"/>
      <c r="N13" s="10"/>
      <c r="O13" s="10"/>
      <c r="P13" s="10">
        <f t="shared" si="4"/>
        <v>262152</v>
      </c>
      <c r="Q13" s="10"/>
      <c r="R13" s="10"/>
      <c r="S13" s="10">
        <f t="shared" si="1"/>
        <v>262148</v>
      </c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A14" s="4"/>
      <c r="B14" s="4"/>
      <c r="C14" s="4"/>
      <c r="D14" s="4"/>
      <c r="E14" s="4"/>
      <c r="G14" s="13" t="s">
        <v>123</v>
      </c>
      <c r="H14" s="14">
        <f>B2+B36+B33+B43+B20</f>
        <v>1083187201</v>
      </c>
      <c r="K14" s="10" t="s">
        <v>56</v>
      </c>
      <c r="L14" s="10" t="s">
        <v>83</v>
      </c>
      <c r="M14" s="10">
        <f t="shared" si="0"/>
        <v>1</v>
      </c>
      <c r="N14" s="10"/>
      <c r="O14" s="10">
        <f t="shared" ref="O14:O19" si="8">$B$3+$B$18</f>
        <v>2050</v>
      </c>
      <c r="P14" s="10"/>
      <c r="Q14" s="10"/>
      <c r="R14" s="10"/>
      <c r="S14" s="10">
        <f t="shared" si="1"/>
        <v>262148</v>
      </c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A15" s="1" t="s">
        <v>20</v>
      </c>
      <c r="B15" s="1">
        <f>B9*2</f>
        <v>256</v>
      </c>
      <c r="C15" s="1" t="s">
        <v>21</v>
      </c>
      <c r="D15" s="1"/>
      <c r="E15" s="1">
        <f>B7+B15+B24+B25+B26</f>
        <v>114976</v>
      </c>
      <c r="G15" s="13" t="s">
        <v>124</v>
      </c>
      <c r="H15" s="13">
        <f>B2+B37+B32+B20</f>
        <v>17309697</v>
      </c>
      <c r="K15" s="10" t="s">
        <v>57</v>
      </c>
      <c r="L15" s="10" t="s">
        <v>84</v>
      </c>
      <c r="M15" s="10">
        <f t="shared" si="0"/>
        <v>1</v>
      </c>
      <c r="N15" s="10"/>
      <c r="O15" s="10">
        <f t="shared" si="8"/>
        <v>2050</v>
      </c>
      <c r="P15" s="10">
        <f t="shared" si="4"/>
        <v>262152</v>
      </c>
      <c r="Q15" s="10"/>
      <c r="R15" s="10"/>
      <c r="S15" s="10">
        <f t="shared" si="1"/>
        <v>262148</v>
      </c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1">
        <f>SUM(B15:B20)</f>
        <v>16128</v>
      </c>
      <c r="B16" s="1">
        <f t="shared" si="2"/>
        <v>512</v>
      </c>
      <c r="C16" s="1" t="s">
        <v>27</v>
      </c>
      <c r="D16" s="1"/>
      <c r="E16" s="1">
        <f>B6+B16+B17+B25+B26</f>
        <v>99856</v>
      </c>
      <c r="G16" s="13" t="s">
        <v>125</v>
      </c>
      <c r="H16" s="14">
        <f>B2+B37+B39+B32+B20</f>
        <v>84418561</v>
      </c>
      <c r="K16" s="10" t="s">
        <v>58</v>
      </c>
      <c r="L16" s="10" t="s">
        <v>85</v>
      </c>
      <c r="M16" s="10">
        <f t="shared" si="0"/>
        <v>1</v>
      </c>
      <c r="N16" s="10"/>
      <c r="O16" s="10">
        <f t="shared" si="8"/>
        <v>2050</v>
      </c>
      <c r="P16" s="10">
        <f t="shared" si="4"/>
        <v>262152</v>
      </c>
      <c r="Q16" s="10"/>
      <c r="R16" s="10"/>
      <c r="S16" s="10">
        <f t="shared" si="1"/>
        <v>262148</v>
      </c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A17" s="1"/>
      <c r="B17" s="1">
        <f t="shared" si="2"/>
        <v>1024</v>
      </c>
      <c r="C17" s="1" t="s">
        <v>22</v>
      </c>
      <c r="D17" s="1"/>
      <c r="E17" s="1">
        <f>B6+B17+B18+B25+B26</f>
        <v>101392</v>
      </c>
      <c r="G17" s="13" t="s">
        <v>126</v>
      </c>
      <c r="H17" s="14">
        <f>B2+B39+B32+B20</f>
        <v>67641345</v>
      </c>
      <c r="K17" s="10" t="s">
        <v>59</v>
      </c>
      <c r="L17" s="10" t="s">
        <v>86</v>
      </c>
      <c r="M17" s="10">
        <f t="shared" si="0"/>
        <v>1</v>
      </c>
      <c r="N17" s="10"/>
      <c r="O17" s="10">
        <f t="shared" si="8"/>
        <v>2050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A18" s="1"/>
      <c r="B18" s="1">
        <f t="shared" si="2"/>
        <v>2048</v>
      </c>
      <c r="C18" s="1" t="s">
        <v>24</v>
      </c>
      <c r="D18" s="1"/>
      <c r="E18" s="1">
        <f>B3+B9++B18+B20+B24+B25+B26+B27+B32+B33</f>
        <v>1828994</v>
      </c>
      <c r="G18" s="13" t="s">
        <v>127</v>
      </c>
      <c r="H18" s="13">
        <f>B2+B38+B32+B20</f>
        <v>34086913</v>
      </c>
      <c r="K18" s="10" t="s">
        <v>60</v>
      </c>
      <c r="L18" s="10" t="s">
        <v>87</v>
      </c>
      <c r="M18" s="10">
        <f t="shared" si="0"/>
        <v>1</v>
      </c>
      <c r="N18" s="10"/>
      <c r="O18" s="10">
        <f t="shared" si="8"/>
        <v>2050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 s="1"/>
      <c r="B19" s="1">
        <f t="shared" si="2"/>
        <v>4096</v>
      </c>
      <c r="C19" s="1" t="s">
        <v>23</v>
      </c>
      <c r="D19" s="1"/>
      <c r="E19" s="1">
        <f>B8+B25+B26+B27+B19</f>
        <v>233536</v>
      </c>
      <c r="G19" s="13" t="s">
        <v>128</v>
      </c>
      <c r="H19" s="13">
        <f>B2+B33+B38+B20</f>
        <v>34611201</v>
      </c>
      <c r="K19" s="10" t="s">
        <v>61</v>
      </c>
      <c r="L19" s="10" t="s">
        <v>88</v>
      </c>
      <c r="M19" s="10">
        <f t="shared" si="0"/>
        <v>1</v>
      </c>
      <c r="N19" s="10"/>
      <c r="O19" s="10">
        <f t="shared" si="8"/>
        <v>2050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1"/>
      <c r="B20" s="1">
        <f t="shared" si="2"/>
        <v>8192</v>
      </c>
      <c r="C20" s="1" t="s">
        <v>25</v>
      </c>
      <c r="D20" s="1"/>
      <c r="E20" s="1">
        <f>B2+B3+B4+B5+B9+B18+B20+B24+B25+B26+B27+B28+B32+B33</f>
        <v>2091151</v>
      </c>
      <c r="G20" s="12" t="s">
        <v>129</v>
      </c>
      <c r="H20" s="12"/>
      <c r="I20" s="12" t="s">
        <v>130</v>
      </c>
      <c r="J20" s="12"/>
      <c r="K20" s="10" t="s">
        <v>62</v>
      </c>
      <c r="L20" s="10" t="s">
        <v>89</v>
      </c>
      <c r="M20" s="10"/>
      <c r="N20" s="10"/>
      <c r="O20" s="10"/>
      <c r="P20" s="10"/>
      <c r="Q20" s="10">
        <f>$B$5+$B$27</f>
        <v>131080</v>
      </c>
      <c r="R20" s="10"/>
      <c r="S20" s="10"/>
      <c r="T20" s="10">
        <f>$B$4+$B$27</f>
        <v>131076</v>
      </c>
      <c r="U20" s="10"/>
      <c r="V20" s="10"/>
      <c r="W20" s="10"/>
      <c r="X20" s="10"/>
      <c r="Y20" s="10"/>
      <c r="Z20" s="10"/>
      <c r="AA20" s="10"/>
    </row>
    <row r="21" spans="1:27" x14ac:dyDescent="0.25">
      <c r="A21" s="1"/>
      <c r="B21" s="1"/>
      <c r="C21" s="1"/>
      <c r="D21" s="1"/>
      <c r="E21" s="1"/>
      <c r="G21" s="12" t="s">
        <v>131</v>
      </c>
      <c r="H21" s="12"/>
      <c r="I21" s="12" t="s">
        <v>132</v>
      </c>
      <c r="J21" s="12"/>
      <c r="K21" s="10" t="s">
        <v>63</v>
      </c>
      <c r="L21" s="10" t="s">
        <v>90</v>
      </c>
      <c r="M21" s="10"/>
      <c r="N21" s="10"/>
      <c r="O21" s="10"/>
      <c r="P21" s="10">
        <f t="shared" ref="P21:P27" si="9">$B$5+$B$28</f>
        <v>262152</v>
      </c>
      <c r="Q21" s="10"/>
      <c r="R21" s="10"/>
      <c r="S21" s="10">
        <f t="shared" ref="S21:S27" si="10">$B$4+$B$28</f>
        <v>262148</v>
      </c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1"/>
      <c r="B22" s="1"/>
      <c r="C22" s="1"/>
      <c r="D22" s="1"/>
      <c r="E22" s="1"/>
      <c r="G22" s="12" t="s">
        <v>133</v>
      </c>
      <c r="H22" s="12"/>
      <c r="I22" s="12" t="s">
        <v>134</v>
      </c>
      <c r="J22" s="12"/>
      <c r="K22" s="10" t="s">
        <v>64</v>
      </c>
      <c r="L22" s="10" t="s">
        <v>91</v>
      </c>
      <c r="M22" s="10"/>
      <c r="N22" s="10"/>
      <c r="O22" s="10"/>
      <c r="P22" s="10">
        <f t="shared" si="9"/>
        <v>262152</v>
      </c>
      <c r="Q22" s="10"/>
      <c r="R22" s="10"/>
      <c r="S22" s="10">
        <f t="shared" si="10"/>
        <v>262148</v>
      </c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1"/>
      <c r="B23" s="1"/>
      <c r="C23" s="1"/>
      <c r="D23" s="1"/>
      <c r="E23" s="1"/>
      <c r="G23" s="12" t="s">
        <v>135</v>
      </c>
      <c r="H23" s="12"/>
      <c r="I23" s="12" t="s">
        <v>136</v>
      </c>
      <c r="J23" s="12"/>
      <c r="K23" s="10" t="s">
        <v>65</v>
      </c>
      <c r="L23" s="10" t="s">
        <v>92</v>
      </c>
      <c r="M23" s="10"/>
      <c r="N23" s="10"/>
      <c r="O23" s="10"/>
      <c r="P23" s="10">
        <f t="shared" si="9"/>
        <v>262152</v>
      </c>
      <c r="Q23" s="10"/>
      <c r="R23" s="10"/>
      <c r="S23" s="10">
        <f t="shared" si="10"/>
        <v>262148</v>
      </c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5" t="s">
        <v>28</v>
      </c>
      <c r="B24" s="5">
        <f>B20*2</f>
        <v>16384</v>
      </c>
      <c r="C24" s="5">
        <v>20</v>
      </c>
      <c r="D24" s="5"/>
      <c r="E24" s="5">
        <f>B7+B9+B15++B18+B20+B24+B25+B26+B27</f>
        <v>256416</v>
      </c>
      <c r="G24" s="12" t="s">
        <v>137</v>
      </c>
      <c r="H24" s="12"/>
      <c r="I24" s="12" t="s">
        <v>138</v>
      </c>
      <c r="J24" s="12"/>
      <c r="K24" s="10" t="s">
        <v>66</v>
      </c>
      <c r="L24" s="10" t="s">
        <v>93</v>
      </c>
      <c r="M24" s="10"/>
      <c r="N24" s="10"/>
      <c r="O24" s="10"/>
      <c r="P24" s="10">
        <f t="shared" si="9"/>
        <v>262152</v>
      </c>
      <c r="Q24" s="10"/>
      <c r="R24" s="10"/>
      <c r="S24" s="10">
        <f t="shared" si="10"/>
        <v>262148</v>
      </c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5">
        <f>SUM(B24:B28)</f>
        <v>507904</v>
      </c>
      <c r="B25" s="5">
        <f t="shared" si="2"/>
        <v>32768</v>
      </c>
      <c r="C25" s="5">
        <v>22</v>
      </c>
      <c r="D25" s="5"/>
      <c r="E25" s="5">
        <f>B7+B6+B9+B8+B15+B16+B17+B18+B19+B20+B24+B25+B26+B27</f>
        <v>262128</v>
      </c>
      <c r="G25" s="12" t="s">
        <v>139</v>
      </c>
      <c r="H25" s="12"/>
      <c r="I25" s="12" t="s">
        <v>140</v>
      </c>
      <c r="J25" s="12"/>
      <c r="K25" s="10" t="s">
        <v>67</v>
      </c>
      <c r="L25" s="10" t="s">
        <v>94</v>
      </c>
      <c r="M25" s="10"/>
      <c r="N25" s="10"/>
      <c r="O25" s="10"/>
      <c r="P25" s="10">
        <f t="shared" si="9"/>
        <v>262152</v>
      </c>
      <c r="Q25" s="10"/>
      <c r="R25" s="10"/>
      <c r="S25" s="10">
        <f t="shared" si="10"/>
        <v>262148</v>
      </c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5"/>
      <c r="B26" s="5">
        <f t="shared" si="2"/>
        <v>65536</v>
      </c>
      <c r="C26" s="5">
        <v>24</v>
      </c>
      <c r="D26" s="5"/>
      <c r="E26" s="5">
        <f>B9+B7+B6+B5+B4+B3+B2+B8+B15+B16+B17+B18+B19+B20+B24+B25+B26+B27+B28+B32+B33</f>
        <v>2097151</v>
      </c>
      <c r="G26" s="12" t="s">
        <v>141</v>
      </c>
      <c r="H26" s="12"/>
      <c r="I26" s="12" t="s">
        <v>142</v>
      </c>
      <c r="J26" s="12"/>
      <c r="K26" s="10" t="s">
        <v>68</v>
      </c>
      <c r="L26" s="10" t="s">
        <v>95</v>
      </c>
      <c r="M26" s="10">
        <f t="shared" ref="M26" si="11">$B$2</f>
        <v>1</v>
      </c>
      <c r="N26" s="10"/>
      <c r="O26" s="10">
        <f>$B$3+$B$18</f>
        <v>2050</v>
      </c>
      <c r="P26" s="10">
        <f t="shared" si="9"/>
        <v>262152</v>
      </c>
      <c r="Q26" s="10"/>
      <c r="R26" s="10"/>
      <c r="S26" s="10">
        <f t="shared" si="10"/>
        <v>262148</v>
      </c>
      <c r="T26" s="10">
        <f>$B$4+$B$27</f>
        <v>131076</v>
      </c>
      <c r="U26" s="10"/>
      <c r="V26" s="10">
        <f>$B$6</f>
        <v>16</v>
      </c>
      <c r="W26" s="10">
        <f>$B$7+$B$25</f>
        <v>32800</v>
      </c>
      <c r="X26" s="10"/>
      <c r="Y26" s="10"/>
      <c r="Z26" s="10"/>
      <c r="AA26" s="10"/>
    </row>
    <row r="27" spans="1:27" x14ac:dyDescent="0.25">
      <c r="A27" s="5"/>
      <c r="B27" s="5">
        <f t="shared" si="2"/>
        <v>131072</v>
      </c>
      <c r="C27" s="5">
        <v>26</v>
      </c>
      <c r="D27" s="5"/>
      <c r="E27" s="5">
        <f>B2+B3+B4+B5+B8+B9+B18+B19+B24+B25+B26+B27+B28+B32+B33</f>
        <v>2087119</v>
      </c>
      <c r="G27" s="12" t="s">
        <v>143</v>
      </c>
      <c r="H27" s="12"/>
      <c r="I27" s="12" t="s">
        <v>144</v>
      </c>
      <c r="J27" s="12"/>
      <c r="K27" s="10" t="s">
        <v>69</v>
      </c>
      <c r="L27" s="10" t="s">
        <v>43</v>
      </c>
      <c r="M27" s="10"/>
      <c r="N27" s="10"/>
      <c r="O27" s="10"/>
      <c r="P27" s="10">
        <f t="shared" si="9"/>
        <v>262152</v>
      </c>
      <c r="Q27" s="10"/>
      <c r="R27" s="10"/>
      <c r="S27" s="10">
        <f t="shared" si="10"/>
        <v>262148</v>
      </c>
      <c r="T27" s="10"/>
      <c r="U27" s="10"/>
      <c r="V27" s="10"/>
      <c r="W27" s="10"/>
      <c r="X27" s="10"/>
      <c r="Y27" s="10"/>
      <c r="Z27" s="10">
        <f>$B$8+$B$27</f>
        <v>131136</v>
      </c>
      <c r="AA27" s="10">
        <f>$B$8+$B$26</f>
        <v>65600</v>
      </c>
    </row>
    <row r="28" spans="1:27" x14ac:dyDescent="0.25">
      <c r="A28" s="5"/>
      <c r="B28" s="5">
        <f t="shared" si="2"/>
        <v>262144</v>
      </c>
      <c r="C28" s="5">
        <v>29</v>
      </c>
      <c r="D28" s="5"/>
      <c r="E28" s="5">
        <f>B4+B5+B26+B27+B28+B32+B33</f>
        <v>2031628</v>
      </c>
      <c r="G28" s="12" t="s">
        <v>145</v>
      </c>
      <c r="H28" s="12"/>
      <c r="I28" s="12" t="s">
        <v>146</v>
      </c>
      <c r="J28" s="12"/>
      <c r="K28" s="10" t="s">
        <v>70</v>
      </c>
      <c r="L28" s="10" t="s">
        <v>96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5"/>
      <c r="B29" s="5"/>
      <c r="C29" s="5"/>
      <c r="D29" s="5"/>
      <c r="E29" s="5"/>
      <c r="G29" s="12" t="s">
        <v>147</v>
      </c>
      <c r="H29" s="12"/>
      <c r="I29" s="12" t="s">
        <v>148</v>
      </c>
      <c r="J29" s="12"/>
    </row>
    <row r="30" spans="1:27" x14ac:dyDescent="0.25">
      <c r="A30" s="5"/>
      <c r="B30" s="5"/>
      <c r="C30" s="5"/>
      <c r="D30" s="5"/>
      <c r="E30" s="5"/>
      <c r="G30" s="12" t="s">
        <v>149</v>
      </c>
      <c r="H30" s="12"/>
      <c r="I30" s="12" t="s">
        <v>150</v>
      </c>
      <c r="J30" s="12"/>
    </row>
    <row r="31" spans="1:27" x14ac:dyDescent="0.25">
      <c r="A31" s="5"/>
      <c r="B31" s="5"/>
      <c r="C31" s="5"/>
      <c r="D31" s="5"/>
      <c r="E31" s="5"/>
      <c r="G31" s="12" t="s">
        <v>151</v>
      </c>
      <c r="H31" s="12"/>
      <c r="I31" s="12" t="s">
        <v>152</v>
      </c>
      <c r="J31" s="12"/>
    </row>
    <row r="32" spans="1:27" x14ac:dyDescent="0.25">
      <c r="A32" s="6" t="s">
        <v>29</v>
      </c>
      <c r="B32" s="6">
        <f>B28*2</f>
        <v>524288</v>
      </c>
      <c r="C32" s="6" t="s">
        <v>35</v>
      </c>
      <c r="D32" s="6"/>
      <c r="E32" s="11">
        <f>B2+B3+B4+B5+B18+B20+B26+B27+B28+B32+B33+B34+B35+B36+B37+B38+B39</f>
        <v>134162447</v>
      </c>
      <c r="G32" s="12" t="s">
        <v>153</v>
      </c>
      <c r="H32" s="12"/>
      <c r="I32" s="12" t="s">
        <v>154</v>
      </c>
      <c r="J32" s="12"/>
    </row>
    <row r="33" spans="1:10" x14ac:dyDescent="0.25">
      <c r="A33" s="6">
        <f>SUM(B32:B33)</f>
        <v>1572864</v>
      </c>
      <c r="B33" s="6">
        <f>B32*2</f>
        <v>1048576</v>
      </c>
      <c r="C33" s="6" t="s">
        <v>36</v>
      </c>
      <c r="D33" s="6"/>
      <c r="E33" s="6">
        <f>B2+B3+B4+B18+B20+B26+B27+B28+B32+B33</f>
        <v>2041863</v>
      </c>
      <c r="G33" s="12" t="s">
        <v>155</v>
      </c>
      <c r="H33" s="12"/>
      <c r="I33" s="12" t="s">
        <v>156</v>
      </c>
      <c r="J33" s="12"/>
    </row>
    <row r="34" spans="1:10" x14ac:dyDescent="0.25">
      <c r="A34" s="7" t="s">
        <v>110</v>
      </c>
      <c r="B34" s="7">
        <f t="shared" si="2"/>
        <v>2097152</v>
      </c>
      <c r="C34" s="7" t="s">
        <v>37</v>
      </c>
      <c r="D34" s="7"/>
      <c r="E34" s="7"/>
      <c r="G34" s="12" t="s">
        <v>157</v>
      </c>
      <c r="H34" s="12"/>
      <c r="I34" s="12" t="s">
        <v>158</v>
      </c>
      <c r="J34" s="12"/>
    </row>
    <row r="35" spans="1:10" x14ac:dyDescent="0.25">
      <c r="A35" s="7">
        <f>SUM(B34:B39)</f>
        <v>132120576</v>
      </c>
      <c r="B35" s="7">
        <f t="shared" si="2"/>
        <v>4194304</v>
      </c>
      <c r="C35" s="7" t="s">
        <v>38</v>
      </c>
      <c r="D35" s="7"/>
      <c r="E35" s="8">
        <f>B2+B20+B27+B26+B32+B33+B43+B39</f>
        <v>1142628353</v>
      </c>
      <c r="G35" s="12" t="s">
        <v>159</v>
      </c>
      <c r="H35" s="12"/>
      <c r="I35" s="12" t="s">
        <v>160</v>
      </c>
      <c r="J35" s="12"/>
    </row>
    <row r="36" spans="1:10" x14ac:dyDescent="0.25">
      <c r="A36" s="7"/>
      <c r="B36" s="7">
        <f t="shared" si="2"/>
        <v>8388608</v>
      </c>
      <c r="C36" s="7" t="s">
        <v>39</v>
      </c>
      <c r="D36" s="7"/>
      <c r="E36" s="8">
        <f>B2+B32+B33+B43+B20+B27+B26</f>
        <v>1075519489</v>
      </c>
      <c r="G36" s="12" t="s">
        <v>161</v>
      </c>
      <c r="H36" s="12"/>
      <c r="I36" s="12" t="s">
        <v>162</v>
      </c>
      <c r="J36" s="12"/>
    </row>
    <row r="37" spans="1:10" x14ac:dyDescent="0.25">
      <c r="A37" s="7"/>
      <c r="B37" s="7">
        <f t="shared" si="2"/>
        <v>16777216</v>
      </c>
      <c r="C37" s="7" t="s">
        <v>40</v>
      </c>
      <c r="D37" s="7"/>
      <c r="E37" s="7">
        <f>B2+B20+B27+B26+B32+B38</f>
        <v>34283521</v>
      </c>
      <c r="G37" s="12" t="s">
        <v>163</v>
      </c>
      <c r="H37" s="12"/>
      <c r="I37" s="12" t="s">
        <v>164</v>
      </c>
      <c r="J37" s="12"/>
    </row>
    <row r="38" spans="1:10" x14ac:dyDescent="0.25">
      <c r="A38" s="7"/>
      <c r="B38" s="7">
        <f t="shared" si="2"/>
        <v>33554432</v>
      </c>
      <c r="C38" s="7" t="s">
        <v>41</v>
      </c>
      <c r="D38" s="7"/>
      <c r="E38" s="7">
        <f>B2+B20+B32+B35+B37+B27+B26</f>
        <v>21700609</v>
      </c>
      <c r="G38" s="12" t="s">
        <v>165</v>
      </c>
      <c r="H38" s="12"/>
      <c r="I38" s="12" t="s">
        <v>166</v>
      </c>
      <c r="J38" s="12"/>
    </row>
    <row r="39" spans="1:10" x14ac:dyDescent="0.25">
      <c r="A39" s="7"/>
      <c r="B39" s="8">
        <f t="shared" si="2"/>
        <v>67108864</v>
      </c>
      <c r="C39" s="7" t="s">
        <v>42</v>
      </c>
      <c r="D39" s="7"/>
      <c r="E39" s="7">
        <f>B2+B20+B27+B26+B32+B33</f>
        <v>1777665</v>
      </c>
      <c r="G39" s="12" t="s">
        <v>167</v>
      </c>
      <c r="H39" s="12"/>
      <c r="I39" s="12" t="s">
        <v>168</v>
      </c>
      <c r="J39" s="12"/>
    </row>
    <row r="40" spans="1:10" x14ac:dyDescent="0.25">
      <c r="B40" s="3">
        <f t="shared" si="2"/>
        <v>134217728</v>
      </c>
      <c r="G40" s="12" t="s">
        <v>169</v>
      </c>
      <c r="H40" s="12"/>
      <c r="I40" s="12" t="s">
        <v>170</v>
      </c>
      <c r="J40" s="12"/>
    </row>
    <row r="41" spans="1:10" x14ac:dyDescent="0.25">
      <c r="B41" s="3">
        <f t="shared" si="2"/>
        <v>268435456</v>
      </c>
      <c r="G41" s="12" t="s">
        <v>171</v>
      </c>
      <c r="H41" s="12"/>
      <c r="I41" s="12" t="s">
        <v>172</v>
      </c>
      <c r="J41" s="12"/>
    </row>
    <row r="42" spans="1:10" x14ac:dyDescent="0.25">
      <c r="B42" s="3">
        <f t="shared" si="2"/>
        <v>536870912</v>
      </c>
      <c r="G42" s="12" t="s">
        <v>173</v>
      </c>
      <c r="H42" s="12"/>
      <c r="I42" s="12" t="s">
        <v>174</v>
      </c>
      <c r="J42" s="12"/>
    </row>
    <row r="43" spans="1:10" x14ac:dyDescent="0.25">
      <c r="B43" s="3">
        <f t="shared" si="2"/>
        <v>1073741824</v>
      </c>
      <c r="C43" s="2" t="s">
        <v>43</v>
      </c>
      <c r="G43" s="12" t="s">
        <v>175</v>
      </c>
      <c r="H43" s="12"/>
      <c r="I43" s="12" t="s">
        <v>176</v>
      </c>
      <c r="J43" s="12"/>
    </row>
    <row r="44" spans="1:10" x14ac:dyDescent="0.25">
      <c r="B44" s="3"/>
      <c r="G44" s="12" t="s">
        <v>177</v>
      </c>
      <c r="H44" s="12"/>
      <c r="I44" s="12" t="s">
        <v>178</v>
      </c>
      <c r="J44" s="12"/>
    </row>
    <row r="45" spans="1:10" x14ac:dyDescent="0.25">
      <c r="G45" s="16" t="s">
        <v>179</v>
      </c>
      <c r="H45" s="16"/>
    </row>
    <row r="46" spans="1:10" x14ac:dyDescent="0.25">
      <c r="G46" s="16" t="s">
        <v>180</v>
      </c>
      <c r="H46" s="16"/>
    </row>
    <row r="47" spans="1:10" x14ac:dyDescent="0.25">
      <c r="G47" s="16" t="s">
        <v>181</v>
      </c>
      <c r="H47" s="16"/>
    </row>
    <row r="48" spans="1:10" x14ac:dyDescent="0.25">
      <c r="G48" s="16" t="s">
        <v>182</v>
      </c>
      <c r="H48" s="16"/>
    </row>
    <row r="49" spans="7:8" x14ac:dyDescent="0.25">
      <c r="G49" s="16" t="s">
        <v>183</v>
      </c>
      <c r="H49" s="16"/>
    </row>
    <row r="50" spans="7:8" x14ac:dyDescent="0.25">
      <c r="G50" s="16" t="s">
        <v>184</v>
      </c>
      <c r="H50" s="16"/>
    </row>
    <row r="51" spans="7:8" x14ac:dyDescent="0.25">
      <c r="G51" s="16" t="s">
        <v>185</v>
      </c>
      <c r="H51" s="16"/>
    </row>
    <row r="52" spans="7:8" x14ac:dyDescent="0.25">
      <c r="G52" s="15" t="s">
        <v>186</v>
      </c>
    </row>
    <row r="53" spans="7:8" x14ac:dyDescent="0.25">
      <c r="G53" s="15" t="s">
        <v>187</v>
      </c>
    </row>
    <row r="54" spans="7:8" x14ac:dyDescent="0.25">
      <c r="G54" s="15" t="s">
        <v>188</v>
      </c>
    </row>
    <row r="55" spans="7:8" x14ac:dyDescent="0.25">
      <c r="G55" s="15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2017-10-04T18:58:59Z</dcterms:modified>
</cp:coreProperties>
</file>