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15" documentId="13_ncr:1_{A5F284E1-7F0C-4711-B144-6978B10ED4BF}" xr6:coauthVersionLast="47" xr6:coauthVersionMax="47" xr10:uidLastSave="{55B297ED-414A-4844-A21A-651E9B65A9EF}"/>
  <bookViews>
    <workbookView xWindow="-108" yWindow="-108" windowWidth="23256" windowHeight="12456" firstSheet="4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Borrador (2)" sheetId="6" state="hidden" r:id="rId8"/>
    <sheet name="Hoja1" sheetId="1" state="hidden" r:id="rId9"/>
    <sheet name="Estructura" sheetId="10" state="hidden" r:id="rId10"/>
    <sheet name="_Listas" sheetId="11" state="hidden" r:id="rId11"/>
  </sheets>
  <externalReferences>
    <externalReference r:id="rId12"/>
  </externalReferences>
  <definedNames>
    <definedName name="_xlnm._FilterDatabase" localSheetId="4" hidden="1">Borrador!$C$10:$BM$70</definedName>
    <definedName name="_xlnm._FilterDatabase" localSheetId="7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6" i="3" l="1"/>
  <c r="AT67" i="3"/>
  <c r="AT68" i="3"/>
  <c r="AV30" i="3"/>
  <c r="AT49" i="3"/>
  <c r="BD48" i="8" s="1" a="1"/>
  <c r="BD48" i="8" s="1"/>
  <c r="AU49" i="3"/>
  <c r="BE48" i="8" s="1" a="1"/>
  <c r="BE48" i="8" s="1"/>
  <c r="AT34" i="3"/>
  <c r="AT30" i="3"/>
  <c r="BD29" i="8" s="1" a="1"/>
  <c r="BD29" i="8" s="1"/>
  <c r="AU30" i="3"/>
  <c r="AV54" i="3"/>
  <c r="BG53" i="8" s="1" a="1"/>
  <c r="BG53" i="8" s="1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29" i="8" a="1"/>
  <c r="BE29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3" i="8" a="1"/>
  <c r="BD33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AV14" i="3"/>
  <c r="BG13" i="8" s="1" a="1"/>
  <c r="BG13" i="8" s="1"/>
  <c r="AV12" i="3"/>
  <c r="BG11" i="8" s="1" a="1"/>
  <c r="BG11" i="8" s="1"/>
  <c r="BG12" i="8" a="1"/>
  <c r="BG12" i="8" s="1"/>
  <c r="AV15" i="3"/>
  <c r="BG14" i="8" s="1" a="1"/>
  <c r="BG14" i="8" s="1"/>
  <c r="BG15" i="8" a="1"/>
  <c r="BG15" i="8" s="1"/>
  <c r="BG16" i="8" a="1"/>
  <c r="BG16" i="8" s="1"/>
  <c r="AV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V23" i="3"/>
  <c r="BG22" i="8" s="1" a="1"/>
  <c r="BG22" i="8" s="1"/>
  <c r="AV24" i="3"/>
  <c r="BG23" i="8" s="1" a="1"/>
  <c r="BG23" i="8" s="1"/>
  <c r="BG24" i="8" a="1"/>
  <c r="BG24" i="8" s="1"/>
  <c r="AV26" i="3"/>
  <c r="BG25" i="8" s="1" a="1"/>
  <c r="BG25" i="8" s="1"/>
  <c r="BG26" i="8" a="1"/>
  <c r="BG26" i="8" s="1"/>
  <c r="AV28" i="3"/>
  <c r="BG27" i="8" s="1" a="1"/>
  <c r="BG27" i="8" s="1"/>
  <c r="BG28" i="8" a="1"/>
  <c r="BG28" i="8" s="1"/>
  <c r="BG29" i="8" a="1"/>
  <c r="BG29" i="8" s="1"/>
  <c r="BG30" i="8" a="1"/>
  <c r="BG30" i="8" s="1"/>
  <c r="AV32" i="3"/>
  <c r="BG31" i="8" s="1" a="1"/>
  <c r="BG31" i="8" s="1"/>
  <c r="BG32" i="8" a="1"/>
  <c r="BG32" i="8" s="1"/>
  <c r="BG33" i="8" a="1"/>
  <c r="BG33" i="8" s="1"/>
  <c r="BG34" i="8" a="1"/>
  <c r="BG34" i="8" s="1"/>
  <c r="AV36" i="3"/>
  <c r="BG35" i="8" s="1" a="1"/>
  <c r="BG35" i="8" s="1"/>
  <c r="AV37" i="3"/>
  <c r="BG36" i="8" s="1" a="1"/>
  <c r="BG36" i="8" s="1"/>
  <c r="BG37" i="8" a="1"/>
  <c r="BG37" i="8" s="1"/>
  <c r="AV39" i="3"/>
  <c r="BG38" i="8" s="1" a="1"/>
  <c r="BG38" i="8" s="1"/>
  <c r="BG39" i="8" a="1"/>
  <c r="BG39" i="8" s="1"/>
  <c r="AV41" i="3"/>
  <c r="BG40" i="8" s="1" a="1"/>
  <c r="BG40" i="8" s="1"/>
  <c r="BG41" i="8" a="1"/>
  <c r="BG41" i="8" s="1"/>
  <c r="BG42" i="8" a="1"/>
  <c r="BG42" i="8" s="1"/>
  <c r="AV44" i="3"/>
  <c r="BG43" i="8" s="1" a="1"/>
  <c r="BG43" i="8" s="1"/>
  <c r="BG44" i="8" a="1"/>
  <c r="BG44" i="8" s="1"/>
  <c r="BG45" i="8" a="1"/>
  <c r="BG45" i="8" s="1"/>
  <c r="BG46" i="8" a="1"/>
  <c r="BG46" i="8" s="1"/>
  <c r="AV48" i="3"/>
  <c r="BG47" i="8" s="1" a="1"/>
  <c r="BG47" i="8" s="1"/>
  <c r="AV49" i="3"/>
  <c r="BG48" i="8" s="1" a="1"/>
  <c r="BG48" i="8" s="1"/>
  <c r="BG49" i="8" a="1"/>
  <c r="BG49" i="8" s="1"/>
  <c r="AV51" i="3"/>
  <c r="BG50" i="8" s="1" a="1"/>
  <c r="BG50" i="8" s="1"/>
  <c r="BG51" i="8" a="1"/>
  <c r="BG51" i="8" s="1"/>
  <c r="BG52" i="8" a="1"/>
  <c r="BG52" i="8" s="1"/>
  <c r="BG54" i="8" a="1"/>
  <c r="BG54" i="8" s="1"/>
  <c r="AV56" i="3"/>
  <c r="BG55" i="8" s="1" a="1"/>
  <c r="BG55" i="8" s="1"/>
  <c r="AV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V62" i="3"/>
  <c r="BG61" i="8" s="1" a="1"/>
  <c r="BG61" i="8" s="1"/>
  <c r="BG62" i="8" a="1"/>
  <c r="BG62" i="8" s="1"/>
  <c r="BG63" i="8" a="1"/>
  <c r="BG63" i="8" s="1"/>
  <c r="AV65" i="3"/>
  <c r="BG64" i="8" s="1" a="1"/>
  <c r="BG64" i="8" s="1"/>
  <c r="BG65" i="8" a="1"/>
  <c r="BG65" i="8" s="1"/>
  <c r="AV67" i="3"/>
  <c r="BG66" i="8" s="1" a="1"/>
  <c r="BG66" i="8" s="1"/>
  <c r="AV68" i="3"/>
  <c r="BG67" i="8" s="1" a="1"/>
  <c r="BG67" i="8" s="1"/>
  <c r="AV69" i="3"/>
  <c r="AV70" i="3"/>
  <c r="AV11" i="3"/>
  <c r="BB64" i="3" l="1"/>
  <c r="BJ63" i="8" s="1" a="1"/>
  <c r="BJ63" i="8" s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J53" i="8" a="1"/>
  <c r="BJ53" i="8" s="1"/>
  <c r="BJ23" i="8" a="1"/>
  <c r="BJ23" i="8" s="1"/>
  <c r="BB29" i="3"/>
  <c r="BJ28" i="8" s="1" a="1"/>
  <c r="BJ28" i="8" s="1"/>
  <c r="BJ55" i="8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J14" i="8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J36" i="8" a="1"/>
  <c r="BJ36" i="8" s="1"/>
  <c r="BB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K14" i="7" l="1"/>
  <c r="L14" i="7"/>
  <c r="L9" i="7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<sst xmlns="http://schemas.openxmlformats.org/spreadsheetml/2006/main" count="4420" uniqueCount="421">
  <si>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</si>
  <si>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</si>
  <si>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</si>
  <si>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</si>
  <si>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</si>
  <si>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</si>
  <si>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</si>
  <si>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</si>
  <si>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</si>
  <si>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</si>
  <si>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</si>
  <si>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</si>
  <si>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</si>
  <si>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</si>
  <si>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</si>
  <si>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</si>
  <si>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</si>
  <si>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</si>
  <si>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</si>
  <si>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</si>
  <si>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</si>
  <si>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</si>
  <si>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</si>
  <si>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</si>
  <si>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</si>
  <si>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</si>
  <si>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</si>
  <si>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</si>
  <si>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</si>
  <si>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</si>
  <si>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</si>
  <si>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</si>
  <si>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</si>
  <si>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</si>
  <si>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</si>
  <si>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</si>
  <si>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</si>
  <si>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</si>
  <si>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</si>
  <si>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</si>
  <si>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</si>
  <si>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</si>
  <si>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</si>
  <si>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</si>
  <si>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</si>
  <si>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</si>
  <si>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</si>
  <si>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</si>
  <si>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</si>
  <si>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</si>
  <si>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</si>
  <si>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</si>
  <si>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</si>
  <si>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</si>
  <si>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</si>
  <si>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</si>
  <si>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</si>
  <si>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</si>
  <si>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</si>
  <si>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</si>
  <si>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</si>
  <si>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</si>
  <si>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</si>
  <si>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</si>
  <si>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</si>
  <si>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</si>
  <si>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</si>
  <si>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</si>
  <si>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</si>
  <si>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</si>
  <si>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</si>
  <si>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</si>
  <si>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</si>
  <si>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</si>
  <si>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</si>
  <si>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</si>
  <si>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</si>
  <si>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</si>
  <si>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</si>
  <si>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</si>
  <si>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</si>
  <si>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</si>
  <si>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</si>
  <si>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</si>
  <si>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</si>
  <si>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</si>
  <si>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</si>
  <si>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</si>
  <si>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</si>
  <si>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</si>
  <si>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</si>
  <si>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</si>
  <si>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</si>
  <si>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</si>
  <si>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</si>
  <si>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</si>
  <si>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</si>
  <si>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</si>
  <si>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</si>
  <si>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</si>
  <si>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</si>
  <si>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</si>
  <si>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</si>
  <si>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</si>
  <si>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</si>
  <si>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</si>
  <si>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</si>
  <si>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</si>
  <si>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</si>
  <si>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</si>
  <si>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</si>
  <si>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</si>
  <si>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</si>
  <si>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</si>
  <si>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</si>
  <si>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</si>
  <si>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</si>
  <si>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</si>
  <si>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</si>
  <si>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</si>
  <si>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</si>
  <si>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</si>
  <si>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</si>
  <si>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</si>
  <si>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</si>
  <si>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</si>
  <si>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</si>
  <si>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</si>
  <si>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</si>
  <si>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</si>
  <si>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</si>
  <si>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</si>
  <si>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</si>
  <si>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</si>
  <si>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</si>
  <si>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</si>
  <si>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</si>
  <si>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</si>
  <si>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</si>
  <si>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</si>
  <si>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</si>
  <si>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</si>
  <si>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</si>
  <si>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</si>
  <si>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</si>
  <si>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</si>
  <si>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</si>
  <si>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</si>
  <si>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</si>
  <si>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</si>
  <si>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</si>
  <si>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</si>
  <si>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</si>
  <si>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</si>
  <si>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</si>
  <si>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</si>
  <si>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</si>
  <si>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</si>
  <si>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</si>
  <si>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</si>
  <si>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</si>
  <si>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</si>
  <si>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</si>
  <si>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</si>
  <si>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</si>
  <si>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</si>
  <si>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</si>
  <si>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</si>
  <si>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</si>
  <si>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</si>
  <si>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</si>
  <si>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</si>
  <si>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</si>
  <si>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</si>
  <si>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</si>
  <si>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</si>
  <si>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</si>
  <si>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</si>
  <si>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</si>
  <si>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</si>
  <si>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</si>
  <si>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</si>
  <si>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</si>
  <si>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</si>
  <si>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</si>
  <si>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</si>
  <si>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</si>
  <si>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</si>
  <si>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</si>
  <si>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</si>
  <si>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</si>
  <si>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</si>
  <si>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</si>
  <si>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</si>
  <si>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</si>
  <si>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</si>
  <si>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</si>
  <si>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</si>
  <si>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</si>
  <si>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</si>
  <si>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</si>
  <si>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</si>
  <si>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</si>
  <si>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</si>
  <si>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</si>
  <si>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</si>
  <si>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</si>
  <si>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</si>
  <si>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</si>
  <si>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</si>
  <si>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</si>
  <si>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</si>
  <si>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</si>
  <si>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</si>
  <si>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</si>
  <si>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</si>
  <si>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</si>
  <si>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</si>
  <si>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</si>
  <si>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</si>
  <si>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</si>
  <si>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</si>
  <si>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</si>
  <si>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</si>
  <si>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</si>
  <si>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</si>
  <si>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</si>
  <si>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</si>
  <si>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</si>
  <si>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</si>
  <si>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</si>
  <si>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</si>
  <si>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</si>
  <si>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</si>
  <si>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</si>
  <si>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</si>
  <si>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</si>
  <si>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</si>
  <si>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</si>
  <si>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</si>
  <si>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</si>
  <si>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</si>
  <si>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</si>
  <si>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</si>
  <si>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</si>
  <si>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</si>
  <si>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</si>
  <si>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</si>
  <si>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</si>
  <si>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</si>
  <si>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</si>
  <si>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</si>
  <si>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</si>
  <si>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</si>
  <si>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</si>
  <si>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</si>
  <si>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</si>
  <si>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</si>
  <si>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</si>
  <si>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</si>
  <si>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Marketing y Branding</t>
  </si>
  <si>
    <t>Especialización en Gerencia de Mercadeo</t>
  </si>
  <si>
    <t>Nacional</t>
  </si>
  <si>
    <t>OBSERVACION</t>
  </si>
  <si>
    <t>ENVIO CORREO PARA IMPLEMENTACIÓN</t>
  </si>
  <si>
    <t>Comunicación, Artes Visuales y Digitales</t>
  </si>
  <si>
    <t>Comunicación Digital</t>
  </si>
  <si>
    <t>Medellín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</si>
  <si>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</si>
  <si>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</si>
  <si>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</si>
  <si>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</si>
  <si>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</si>
  <si>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</si>
  <si>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</si>
  <si>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</si>
  <si>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Derecho y Gobierno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</si>
  <si>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</si>
  <si>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</si>
  <si>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</si>
  <si>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</si>
  <si>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</si>
  <si>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</si>
  <si>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</si>
  <si>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Se debe informar al MEN una vez llegue la resolución RC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</si>
  <si>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</si>
  <si>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</si>
  <si>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</si>
  <si>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</si>
  <si>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</si>
  <si>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</si>
  <si>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Oferta en 2027-1
Cambio de modalidad híbrida por Comité de Portafolio</t>
  </si>
  <si>
    <t>Diseño Industrial</t>
  </si>
  <si>
    <t>Bogotá</t>
  </si>
  <si>
    <t>Pendiente radicar notificación de reforma en cuanto se cuente con RRC</t>
  </si>
  <si>
    <t>Pendiente radicar notificación de reforma en cuanto se cuente con RC.</t>
  </si>
  <si>
    <t>Diseño Interactivo</t>
  </si>
  <si>
    <t>Optimización Infraestructura y Automatización</t>
  </si>
  <si>
    <t>Tecnología en Logística</t>
  </si>
  <si>
    <t>Se fue con renovación RC pero se debe verificar si todo coincide</t>
  </si>
  <si>
    <t>Diciembre de 2024</t>
  </si>
  <si>
    <t>Noviembre de 2024</t>
  </si>
  <si>
    <t xml:space="preserve">Tecnologías de la Información y las Comunicaciones </t>
  </si>
  <si>
    <t>Ingeniería de Sistemas</t>
  </si>
  <si>
    <t>30/09/2025
27/10/2025</t>
  </si>
  <si>
    <t>Ingeniería Industrial</t>
  </si>
  <si>
    <t>En completitud</t>
  </si>
  <si>
    <t>Noviembre de 2025</t>
  </si>
  <si>
    <t>6, 25%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</si>
  <si>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</si>
  <si>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</si>
  <si>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</si>
  <si>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</si>
  <si>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</si>
  <si>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</si>
  <si>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</si>
  <si>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En visita de pares académicos pero se debe cotejar si todo coincide</t>
  </si>
  <si>
    <t>NO</t>
  </si>
  <si>
    <t>Comunicación Social - Periodismo</t>
  </si>
  <si>
    <t>Educación e Innovación</t>
  </si>
  <si>
    <t>Licenciatura en Educación Básica Primaria</t>
  </si>
  <si>
    <t>Licenciatura en Educación Infantil</t>
  </si>
  <si>
    <t>30/11/2025
05/12/2025</t>
  </si>
  <si>
    <t>Tecnología en Desarrollo de Software</t>
  </si>
  <si>
    <t>Administración y Competitividad</t>
  </si>
  <si>
    <t>Tecnología en Gestión Ambiental</t>
  </si>
  <si>
    <t>30/11/2025
12/12/2025</t>
  </si>
  <si>
    <t>Junio de 2026</t>
  </si>
  <si>
    <t>Se tramita en mayo de 2026</t>
  </si>
  <si>
    <t>Administración de Empresas</t>
  </si>
  <si>
    <t>30/11/2025
15/12/2025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</si>
  <si>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</si>
  <si>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</si>
  <si>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</si>
  <si>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</si>
  <si>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</si>
  <si>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Diciembre de 2026</t>
  </si>
  <si>
    <t>Especialización en Gerencia de Riesgos y Seguros</t>
  </si>
  <si>
    <t>30/02/2026</t>
  </si>
  <si>
    <t>Tecnología en Guianza Turística</t>
  </si>
  <si>
    <t>Agosto de 2026</t>
  </si>
  <si>
    <t>Se tramita en julio de 2026</t>
  </si>
  <si>
    <t>Tecnología en Mercadeo y Publicidad</t>
  </si>
  <si>
    <t>Administración en Agronegocios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</si>
  <si>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</si>
  <si>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</si>
  <si>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</si>
  <si>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</si>
  <si>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</si>
  <si>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Tecnología en Gestión de Servicios para Aerolíneas</t>
  </si>
  <si>
    <t>Maestría en Educación STEM</t>
  </si>
  <si>
    <t>ok</t>
  </si>
  <si>
    <t>Especialización en Gerencia de Proyectos en Inteligencia de Negocios</t>
  </si>
  <si>
    <t>Con resolución RC</t>
  </si>
  <si>
    <t>Julio de 2024</t>
  </si>
  <si>
    <t>Junio de 2024</t>
  </si>
  <si>
    <t>Especialización en Logística y Gestión de la Cadena de Abastecimiento</t>
  </si>
  <si>
    <t>Junio de 2025</t>
  </si>
  <si>
    <t>Mayo de 2024</t>
  </si>
  <si>
    <t>Especialización en Gerencia Tributaria</t>
  </si>
  <si>
    <t>Aprobado por el MEN</t>
  </si>
  <si>
    <t>Administración Hotelera y Gastronómica</t>
  </si>
  <si>
    <t>Octubre de 2025</t>
  </si>
  <si>
    <t>Septiembre de 2025</t>
  </si>
  <si>
    <t>En visita de pares</t>
  </si>
  <si>
    <t>Maestría en Contratación Estatal</t>
  </si>
  <si>
    <t>Con notificación MEN</t>
  </si>
  <si>
    <t>Agosto de 2024</t>
  </si>
  <si>
    <t>Licenciatura en Ciencias Sociales</t>
  </si>
  <si>
    <t>Julio de 2025</t>
  </si>
  <si>
    <t>Maestría en Gerencia del Talento Humano</t>
  </si>
  <si>
    <t>Especialización en Gerencia de Finanzas</t>
  </si>
  <si>
    <t>Especialización en Contratación Estatal y Negocios Jurídicos de la Administración</t>
  </si>
  <si>
    <t>Notificado al MEN</t>
  </si>
  <si>
    <t>Octubre de 2024</t>
  </si>
  <si>
    <t>Maestría en Innovación Educativa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</si>
  <si>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</si>
  <si>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Modalidad</t>
  </si>
  <si>
    <t>tecnica profesional judicial</t>
  </si>
  <si>
    <t>Licenciatura en eduación infantil</t>
  </si>
  <si>
    <t>Licenciatura en básica primaria</t>
  </si>
  <si>
    <t>Administración de empresas</t>
  </si>
  <si>
    <t>Contaduría publica</t>
  </si>
  <si>
    <t>Licenciatura en ciencias sociales</t>
  </si>
  <si>
    <t>Tecnologia en gestión ambiental</t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</si>
  <si>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</si>
  <si>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</si>
  <si>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</si>
  <si>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</si>
  <si>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</si>
  <si>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</si>
  <si>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</si>
  <si>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</si>
  <si>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</si>
  <si>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</si>
  <si>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</si>
  <si>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</si>
  <si>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</si>
  <si>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</si>
  <si>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</si>
  <si>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</si>
  <si>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</si>
  <si>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</si>
  <si>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</si>
  <si>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</si>
  <si>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</si>
  <si>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</si>
  <si>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</si>
  <si>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</si>
  <si>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</si>
  <si>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</si>
  <si>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</si>
  <si>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</si>
  <si>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</si>
  <si>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</si>
  <si>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</si>
  <si>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</si>
  <si>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</si>
  <si>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</si>
  <si>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</si>
  <si>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% avance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</si>
</sst>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75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49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0" fontId="34" fillId="35" borderId="6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right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E072BE"/>
      <color rgb="FF552579"/>
      <color rgb="FFFFC301"/>
      <color rgb="FF53D2FF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38401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32713" y="2405744"/>
          <a:ext cx="2002973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58884" y="2362200"/>
          <a:ext cx="2743202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16%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33656" y="2362200"/>
          <a:ext cx="2122716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286999" y="2351314"/>
          <a:ext cx="2122715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562114" y="2351314"/>
          <a:ext cx="2122716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198915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66856" y="4963884"/>
          <a:ext cx="1817916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8980713" y="4963884"/>
          <a:ext cx="1807029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18370" y="4963884"/>
          <a:ext cx="1807030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064342" y="4599210"/>
          <a:ext cx="2800351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44140625" customWidth="1"/>
    <col min="3" max="16" width="16.554687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1.1" customHeight="1" x14ac:dyDescent="0.35">
      <c r="A3" s="283"/>
      <c r="B3" s="284" t="s">
        <v>5</v>
      </c>
      <c r="C3" s="281" t="s">
        <v>6</v>
      </c>
      <c r="D3" s="283"/>
      <c r="E3" s="358" t="s">
        <v>7</v>
      </c>
      <c r="F3" s="359"/>
      <c r="G3" s="360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8.1" customHeight="1" x14ac:dyDescent="0.3">
      <c r="P6" s="288" t="s">
        <v>8</v>
      </c>
    </row>
    <row r="7" spans="1:17" ht="22.35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8.1" customHeight="1" x14ac:dyDescent="0.3">
      <c r="P8" s="288" t="s">
        <v>14</v>
      </c>
    </row>
    <row r="9" spans="1:17" s="288" customFormat="1" ht="68.099999999999994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16%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3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12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35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35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35" customHeight="1" x14ac:dyDescent="0.3"/>
    <row r="13" spans="1:17" ht="20.100000000000001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35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8.099999999999994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0  En proc.     ○ 2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0  En proc.     ○ 2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35" customHeight="1" x14ac:dyDescent="0.3">
      <c r="A25" s="204"/>
    </row>
    <row r="26" spans="1:15" ht="22.35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35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35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35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35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35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35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35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35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35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20.100000000000001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20.100000000000001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20.100000000000001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20.100000000000001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20.100000000000001" customHeight="1" x14ac:dyDescent="0.3">
      <c r="A44" s="204"/>
      <c r="M44" s="297"/>
    </row>
    <row r="45" spans="1:15" ht="20.100000000000001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20.100000000000001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20.100000000000001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20.100000000000001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20.100000000000001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20.100000000000001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20.100000000000001" customHeight="1" x14ac:dyDescent="0.3"/>
    <row r="52" spans="1:15" ht="20.100000000000001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20.100000000000001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20.100000000000001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20.100000000000001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20.100000000000001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20.100000000000001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20.100000000000001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20.100000000000001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20.100000000000001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20.100000000000001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20.100000000000001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20.100000000000001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20.100000000000001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20.100000000000001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20.100000000000001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20.100000000000001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20.100000000000001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20.100000000000001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20.100000000000001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20.100000000000001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20.100000000000001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20.100000000000001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20.100000000000001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20.100000000000001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20.100000000000001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20.100000000000001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20.100000000000001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20.100000000000001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20.100000000000001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20.100000000000001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20.100000000000001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20.100000000000001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20.100000000000001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20.100000000000001" customHeight="1" x14ac:dyDescent="0.3"/>
    <row r="86" spans="1:15" ht="20.100000000000001" customHeight="1" x14ac:dyDescent="0.3"/>
    <row r="87" spans="1:15" ht="20.100000000000001" customHeight="1" x14ac:dyDescent="0.3"/>
    <row r="88" spans="1:15" ht="20.100000000000001" customHeight="1" x14ac:dyDescent="0.3"/>
    <row r="89" spans="1:15" ht="20.100000000000001" customHeight="1" x14ac:dyDescent="0.3"/>
    <row r="90" spans="1:15" ht="20.100000000000001" customHeight="1" x14ac:dyDescent="0.3"/>
    <row r="91" spans="1:15" ht="20.100000000000001" customHeight="1" x14ac:dyDescent="0.3"/>
    <row r="92" spans="1:15" ht="20.100000000000001" customHeight="1" x14ac:dyDescent="0.3"/>
    <row r="93" spans="1:15" ht="20.100000000000001" customHeight="1" x14ac:dyDescent="0.3"/>
    <row r="94" spans="1:15" ht="20.100000000000001" customHeight="1" x14ac:dyDescent="0.3"/>
    <row r="95" spans="1:15" ht="20.100000000000001" customHeight="1" x14ac:dyDescent="0.3"/>
    <row r="96" spans="1:15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18" customHeight="1" x14ac:dyDescent="0.3"/>
    <row r="173" spans="1:16" ht="68.400000000000006" customHeight="1" x14ac:dyDescent="0.3"/>
    <row r="175" spans="1:16" s="169" customFormat="1" ht="59.1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5.099999999999994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441406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5546875" style="1" bestFit="1" customWidth="1"/>
    <col min="8" max="8" width="24.441406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19</v>
      </c>
      <c r="D9" s="140">
        <f t="shared" si="0"/>
        <v>0.31666666666666665</v>
      </c>
      <c r="E9" s="141">
        <f>COUNTIF(Maestro!U11:U70,"en proceso")</f>
        <v>10</v>
      </c>
      <c r="F9" s="142">
        <f t="shared" si="1"/>
        <v>0.16666666666666666</v>
      </c>
      <c r="G9" s="143">
        <f>COUNTIF(Maestro!U11:U70,"sin iniciar")</f>
        <v>31</v>
      </c>
      <c r="H9" s="144">
        <f t="shared" si="2"/>
        <v>0.51666666666666672</v>
      </c>
      <c r="I9" s="145">
        <f t="shared" si="3"/>
        <v>0</v>
      </c>
      <c r="J9" s="145">
        <f>COUNTA(Maestro!E11:E70)</f>
        <v>60</v>
      </c>
      <c r="K9" s="136" t="str">
        <f t="shared" si="4"/>
        <v>█████░░░░░░░░░░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6</v>
      </c>
      <c r="F10" s="130">
        <f t="shared" si="1"/>
        <v>0.1</v>
      </c>
      <c r="G10" s="131">
        <f>COUNTIF(Maestro!AR11:AR70,"sin iniciar")</f>
        <v>29</v>
      </c>
      <c r="H10" s="132">
        <f t="shared" si="2"/>
        <v>0.48333333333333334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0</v>
      </c>
      <c r="F11" s="142">
        <f t="shared" si="1"/>
        <v>0</v>
      </c>
      <c r="G11" s="143">
        <f>COUNTIF(Maestro!AQ11:AQ70,0)</f>
        <v>0</v>
      </c>
      <c r="H11" s="144">
        <f t="shared" si="2"/>
        <v>0</v>
      </c>
      <c r="I11" s="145">
        <f t="shared" si="3"/>
        <v>60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✖ Sin iniciar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5</v>
      </c>
      <c r="F12" s="130">
        <f t="shared" si="1"/>
        <v>8.3333333333333329E-2</v>
      </c>
      <c r="G12" s="131">
        <f>COUNTIF(Maestro!AS11:AS70,"sin iniciar")</f>
        <v>30</v>
      </c>
      <c r="H12" s="132">
        <f t="shared" si="2"/>
        <v>0.5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61" t="s">
        <v>100</v>
      </c>
      <c r="E20" s="361"/>
      <c r="F20" s="361"/>
      <c r="G20" s="362" t="s">
        <v>88</v>
      </c>
      <c r="H20" s="362"/>
      <c r="I20" s="362"/>
      <c r="J20" s="363" t="s">
        <v>6</v>
      </c>
      <c r="K20" s="363"/>
      <c r="L20" s="363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8</v>
      </c>
      <c r="E23" s="154">
        <f>COUNTIFS(Maestro!F11:F70,"Presencial",Maestro!U11:U70,"en proceso")</f>
        <v>7</v>
      </c>
      <c r="F23" s="155">
        <f>COUNTIFS(Maestro!F11:F70,"Presencial",Maestro!U11:U70,"sin iniciar")</f>
        <v>14</v>
      </c>
      <c r="G23" s="153">
        <f>COUNTIFS(Maestro!F11:F70,"Virtual",Maestro!U11:U70,"finalizado")</f>
        <v>11</v>
      </c>
      <c r="H23" s="154">
        <f>COUNTIFS(Maestro!F11:F70,"Virtual",Maestro!U11:U70,"en proceso")</f>
        <v>3</v>
      </c>
      <c r="I23" s="155">
        <f>COUNTIFS(Maestro!F11:F70,"Virtual",Maestro!U11:U70,"sin iniciar")</f>
        <v>12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2</v>
      </c>
      <c r="F24" s="152">
        <f>COUNTIFS(Maestro!F11:F70,"Presencial",Maestro!AR11:AR70,"sin iniciar")</f>
        <v>15</v>
      </c>
      <c r="G24" s="150">
        <f>COUNTIFS(Maestro!F11:F70,"Virtual",Maestro!AR11:AR70,"finalizado")</f>
        <v>0</v>
      </c>
      <c r="H24" s="151">
        <f>COUNTIFS(Maestro!F11:F70,"Virtual",Maestro!AR11:AR70,"en proceso")</f>
        <v>3</v>
      </c>
      <c r="I24" s="152">
        <f>COUNTIFS(Maestro!F11:F70,"Virtual",Maestro!AR11:AR70,"sin iniciar")</f>
        <v>11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0</v>
      </c>
      <c r="F25" s="155">
        <f>COUNTIFS(Maestro!F11:F70,"Presencial",Maestro!AQ11:AQ70,0)</f>
        <v>0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0</v>
      </c>
      <c r="I25" s="155">
        <f>COUNTIFS(Maestro!F11:F70,"Virtual",Maestro!AQ11:AQ70,0)</f>
        <v>0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0</v>
      </c>
      <c r="L25" s="155">
        <f>COUNTIFS(Maestro!F11:F70,"Híbrido",Maestro!AQ11:AQ70,0)</f>
        <v>0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2</v>
      </c>
      <c r="F26" s="152">
        <f>COUNTIFS(Maestro!F11:F70,"Presencial",Maestro!AS11:AS70,"sin iniciar")</f>
        <v>15</v>
      </c>
      <c r="G26" s="150">
        <f>COUNTIFS(Maestro!F11:F70,"Virtual",Maestro!AS11:AS70,"finalizado")</f>
        <v>0</v>
      </c>
      <c r="H26" s="151">
        <f>COUNTIFS(Maestro!F11:F70,"Virtual",Maestro!AS11:AS70,"en proceso")</f>
        <v>2</v>
      </c>
      <c r="I26" s="152">
        <f>COUNTIFS(Maestro!F11:F70,"Virtual",Maestro!AS11:AS70,"sin iniciar")</f>
        <v>12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—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En proceso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—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—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—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En proceso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—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0/6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—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—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1/6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—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0/6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—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—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—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—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Sin iniciar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—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—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—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—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Finalizado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—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2/6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En proceso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—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En proceso</v>
      </c>
      <c r="L52" s="138" t="str">
        <f t="shared" si="6"/>
        <v>⏳ 1/6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—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No aplica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—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En proceso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—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—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En proceso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—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0/6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—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Sin iniciar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—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1/6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—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—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Sin iniciar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—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1/6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—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En proceso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En proceso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—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En proceso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—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0/6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—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En proceso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En proceso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—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—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—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En proceso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—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En proceso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En proceso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Sin iniciar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—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1/6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—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—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Sin iniciar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—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—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—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—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—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✖ Pendiente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—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—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—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—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—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—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—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—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—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—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—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—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—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—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—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—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4.44140625" style="78" bestFit="1" customWidth="1"/>
    <col min="10" max="18" width="15.5546875" style="1" customWidth="1"/>
    <col min="19" max="28" width="18.44140625" customWidth="1"/>
    <col min="29" max="40" width="17.44140625" customWidth="1"/>
    <col min="41" max="41" width="9.5546875" customWidth="1"/>
    <col min="42" max="42" width="8.5546875" customWidth="1"/>
    <col min="43" max="43" width="17.44140625" customWidth="1"/>
    <col min="44" max="44" width="13.5546875" customWidth="1"/>
    <col min="45" max="45" width="19.5546875" customWidth="1"/>
    <col min="46" max="46" width="25.5546875" customWidth="1"/>
    <col min="47" max="47" width="17.44140625" customWidth="1"/>
    <col min="48" max="51" width="14.5546875" customWidth="1"/>
    <col min="52" max="55" width="21.5546875" customWidth="1"/>
    <col min="71" max="71" width="18.5546875" customWidth="1"/>
    <col min="72" max="72" width="19.5546875" bestFit="1" customWidth="1"/>
    <col min="73" max="73" width="17.5546875" bestFit="1" customWidth="1"/>
    <col min="74" max="74" width="18.44140625" bestFit="1" customWidth="1"/>
  </cols>
  <sheetData>
    <row r="3" spans="3:78" ht="32.85" customHeight="1" x14ac:dyDescent="0.3">
      <c r="O3" s="337" t="s">
        <v>191</v>
      </c>
      <c r="P3" s="337"/>
      <c r="Q3" s="337"/>
      <c r="R3" s="337"/>
      <c r="S3" s="337"/>
      <c r="T3" s="337"/>
      <c r="U3" s="337"/>
      <c r="V3" s="337"/>
      <c r="W3" s="337"/>
      <c r="X3" s="337"/>
      <c r="Y3" s="337"/>
      <c r="Z3" s="337"/>
      <c r="AA3" s="337"/>
      <c r="AB3" s="337"/>
      <c r="AC3" s="337"/>
    </row>
    <row r="4" spans="3:78" x14ac:dyDescent="0.3">
      <c r="J4" s="3" t="s">
        <v>192</v>
      </c>
      <c r="O4" s="337"/>
      <c r="P4" s="337"/>
      <c r="Q4" s="337"/>
      <c r="R4" s="337"/>
      <c r="S4" s="337"/>
      <c r="T4" s="337"/>
      <c r="U4" s="337"/>
      <c r="V4" s="337"/>
      <c r="W4" s="337"/>
      <c r="X4" s="337"/>
      <c r="Y4" s="337"/>
      <c r="Z4" s="337"/>
      <c r="AA4" s="337"/>
      <c r="AB4" s="337"/>
      <c r="AC4" s="337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85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38" t="s">
        <v>195</v>
      </c>
      <c r="K8" s="338"/>
      <c r="L8" s="338"/>
      <c r="M8" s="338"/>
      <c r="N8" s="338"/>
      <c r="O8" s="338"/>
      <c r="P8" s="338"/>
      <c r="Q8" s="338"/>
      <c r="R8" s="338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39" t="s">
        <v>198</v>
      </c>
      <c r="AD8" s="340"/>
      <c r="AE8" s="340"/>
      <c r="AF8" s="340"/>
      <c r="AG8" s="340"/>
      <c r="AH8" s="341"/>
      <c r="AI8" s="342" t="s">
        <v>199</v>
      </c>
      <c r="AJ8" s="170"/>
      <c r="AK8" s="170"/>
      <c r="AL8" s="344" t="s">
        <v>200</v>
      </c>
      <c r="AM8" s="345"/>
      <c r="AN8" s="345"/>
      <c r="AO8" s="345"/>
      <c r="AP8" s="345"/>
      <c r="AQ8" s="345"/>
      <c r="AR8" s="353" t="s">
        <v>201</v>
      </c>
      <c r="AS8" s="353"/>
      <c r="AT8" s="353"/>
      <c r="AU8" s="353"/>
      <c r="AV8" s="353"/>
      <c r="AW8" s="353"/>
      <c r="AX8" s="353"/>
      <c r="AY8" s="353"/>
      <c r="AZ8" s="353"/>
      <c r="BA8" s="174"/>
      <c r="BB8" s="174"/>
      <c r="BC8" s="174"/>
      <c r="BD8" s="350" t="s">
        <v>202</v>
      </c>
      <c r="BE8" s="350"/>
      <c r="BF8" s="350"/>
      <c r="BG8" s="350"/>
      <c r="BH8" s="350"/>
      <c r="BI8" s="350"/>
      <c r="BJ8" s="350"/>
      <c r="BK8" s="350"/>
      <c r="BL8" s="350"/>
      <c r="BM8" s="350"/>
      <c r="BN8" s="350"/>
      <c r="BO8" s="350"/>
      <c r="BP8" s="350"/>
      <c r="BQ8" s="351" t="s">
        <v>203</v>
      </c>
      <c r="BR8" s="351"/>
      <c r="BS8" s="351"/>
      <c r="BT8" s="14"/>
      <c r="BU8" s="14"/>
      <c r="BV8" s="14"/>
      <c r="BW8" s="14"/>
    </row>
    <row r="9" spans="3:78" s="2" customFormat="1" ht="58.35" customHeight="1" x14ac:dyDescent="0.3">
      <c r="C9" s="352" t="s">
        <v>204</v>
      </c>
      <c r="D9" s="352"/>
      <c r="E9" s="352"/>
      <c r="F9" s="352"/>
      <c r="G9" s="352"/>
      <c r="H9" s="352"/>
      <c r="I9" s="352"/>
      <c r="J9" s="338" t="s">
        <v>18</v>
      </c>
      <c r="K9" s="338"/>
      <c r="L9" s="338"/>
      <c r="M9" s="338"/>
      <c r="N9" s="338"/>
      <c r="O9" s="338"/>
      <c r="P9" s="338"/>
      <c r="Q9" s="338"/>
      <c r="R9" s="338"/>
      <c r="S9" s="366" t="s">
        <v>205</v>
      </c>
      <c r="T9" s="367" t="s">
        <v>206</v>
      </c>
      <c r="U9" s="367" t="s">
        <v>158</v>
      </c>
      <c r="V9" s="367" t="s">
        <v>207</v>
      </c>
      <c r="W9" s="198"/>
      <c r="X9" s="198"/>
      <c r="Y9" s="198"/>
      <c r="Z9" s="198"/>
      <c r="AA9" s="339" t="s">
        <v>208</v>
      </c>
      <c r="AB9" s="340"/>
      <c r="AC9" s="340"/>
      <c r="AD9" s="340"/>
      <c r="AE9" s="340"/>
      <c r="AF9" s="340"/>
      <c r="AG9" s="340"/>
      <c r="AH9" s="341"/>
      <c r="AI9" s="343"/>
      <c r="AJ9" s="172"/>
      <c r="AK9" s="172"/>
      <c r="AL9" s="369" t="s">
        <v>209</v>
      </c>
      <c r="AM9" s="369"/>
      <c r="AN9" s="369"/>
      <c r="AO9" s="369"/>
      <c r="AP9" s="369"/>
      <c r="AQ9" s="369"/>
      <c r="AR9" s="354" t="s">
        <v>201</v>
      </c>
      <c r="AS9" s="354"/>
      <c r="AT9" s="354"/>
      <c r="AU9" s="354"/>
      <c r="AV9" s="354"/>
      <c r="AW9" s="354"/>
      <c r="AX9" s="354"/>
      <c r="AY9" s="354"/>
      <c r="AZ9" s="354"/>
      <c r="BA9" s="175"/>
      <c r="BB9" s="175"/>
      <c r="BC9" s="175"/>
      <c r="BD9" s="346" t="s">
        <v>210</v>
      </c>
      <c r="BE9" s="346"/>
      <c r="BF9" s="346"/>
      <c r="BG9" s="346"/>
      <c r="BH9" s="346"/>
      <c r="BI9" s="346"/>
      <c r="BJ9" s="346"/>
      <c r="BK9" s="346"/>
      <c r="BL9" s="346"/>
      <c r="BM9" s="346"/>
      <c r="BN9" s="346"/>
      <c r="BO9" s="346"/>
      <c r="BP9" s="346"/>
      <c r="BQ9" s="349" t="s">
        <v>211</v>
      </c>
      <c r="BR9" s="349"/>
      <c r="BS9" s="349"/>
      <c r="BT9" s="364" t="s">
        <v>212</v>
      </c>
      <c r="BU9" s="364" t="s">
        <v>213</v>
      </c>
      <c r="BV9" s="364" t="s">
        <v>214</v>
      </c>
      <c r="BW9" s="365" t="s">
        <v>215</v>
      </c>
      <c r="BZ9" s="2" t="s">
        <v>216</v>
      </c>
    </row>
    <row r="10" spans="3:78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66"/>
      <c r="T10" s="368"/>
      <c r="U10" s="368"/>
      <c r="V10" s="368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64"/>
      <c r="BU10" s="364"/>
      <c r="BV10" s="364"/>
      <c r="BW10" s="365"/>
    </row>
    <row r="11" spans="3:78" ht="52.35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/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t="str" cm="1">
        <f t="array" ref="AQ11">IFERROR(_xlfn.XLOOKUP($I11,Borrador!$I$11:$I$70,_xlfn.XLOOKUP(AQ$10,Borrador!$C$10:$BL$10,Borrador!$C$11:$BL$70,"",0,1),""),"")</f>
        <v/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t="str" cm="1">
        <f t="array" ref="AZ11">IFERROR(_xlfn.XLOOKUP($I11,Borrador!$I$11:$I$70,_xlfn.XLOOKUP(AZ$10,Borrador!$C$10:$BL$10,Borrador!$C$11:$BL$70,"",0,1),""),"")</f>
        <v/>
      </c>
      <c r="BA11" s="11" cm="1">
        <f t="array" ref="BA11">IFERROR(_xlfn.XLOOKUP($I11,Borrador!$I$11:$I$70,_xlfn.XLOOKUP(BA$10,Borrador!$C$10:$BL$10,Borrador!$C$11:$BL$70,"",0,1),""),"")</f>
        <v>0.18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11</v>
      </c>
      <c r="BH11" s="12" cm="1">
        <f t="array" ref="BH11">IFERROR(_xlfn.XLOOKUP($I11,Borrador!$I$11:$I$70,_xlfn.XLOOKUP(BH$10,Borrador!$C$10:$BL$10,Borrador!$C$11:$BL$70,"",0,1),""),"")</f>
        <v>0</v>
      </c>
      <c r="BI11" s="12" t="str" cm="1">
        <f t="array" ref="BI11">IFERROR(_xlfn.XLOOKUP($I11,Borrador!$I$11:$I$70,_xlfn.XLOOKUP(BI$10,Borrador!$C$10:$BL$10,Borrador!$C$11:$BL$70,"",0,1),""),"")</f>
        <v>en proceso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t="str" cm="1">
        <f t="array" ref="BP11">IFERROR(_xlfn.XLOOKUP($I11,Borrador!$I$11:$I$70,_xlfn.XLOOKUP(BP$10,Borrador!$C$10:$BL$10,Borrador!$C$11:$BL$70,"",0,1),""),"")</f>
        <v>en proceso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35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Modificación de Registro Calificado</v>
      </c>
      <c r="AB12" s="12" t="str" cm="1">
        <f t="array" ref="AB12">IFERROR(_xlfn.XLOOKUP($I12,Borrador!$I$11:$I$70,_xlfn.XLOOKUP(AB$10,Borrador!$C$10:$BL$10,Borrador!$C$11:$BL$70,"",0,1),""),"")</f>
        <v>En elaboración de documentación</v>
      </c>
      <c r="AC12" s="54" t="str" cm="1">
        <f t="array" ref="AC12">IFERROR(_xlfn.XLOOKUP($I12,Borrador!$I$11:$I$70,_xlfn.XLOOKUP(AC$10,Borrador!$C$10:$BL$10,Borrador!$C$11:$BL$70,"",0,1),""),"")</f>
        <v>Se debe informar al MEN una vez llegue la resolución RC</v>
      </c>
      <c r="AD12" s="12" t="str" cm="1">
        <f t="array" ref="AD12">IFERROR(_xlfn.XLOOKUP($I12,Borrador!$I$11:$I$70,_xlfn.XLOOKUP(AD$10,Borrador!$C$10:$BL$10,Borrador!$C$11:$BL$70,"",0,1),""),"")</f>
        <v>Se debe informar al MEN una vez llegue la resolución RC</v>
      </c>
      <c r="AE12" s="12"/>
      <c r="AF12" s="12" t="str" cm="1">
        <f t="array" ref="AF12">IFERROR(_xlfn.XLOOKUP($I12,Borrador!$I$11:$I$70,_xlfn.XLOOKUP(AF$10,Borrador!$C$10:$BL$10,Borrador!$C$11:$BL$70,"",0,1),""),"")</f>
        <v>Sí</v>
      </c>
      <c r="AG12" s="12" t="str" cm="1">
        <f t="array" ref="AG12">IFERROR(_xlfn.XLOOKUP($I12,Borrador!$I$11:$I$70,_xlfn.XLOOKUP(AG$10,Borrador!$C$10:$BL$10,Borrador!$C$11:$BL$70,"",0,1),""),"")</f>
        <v>No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/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t="str" cm="1">
        <f t="array" ref="AQ12">IFERROR(_xlfn.XLOOKUP($I12,Borrador!$I$11:$I$70,_xlfn.XLOOKUP(AQ$10,Borrador!$C$10:$BL$10,Borrador!$C$11:$BL$70,"",0,1),""),"")</f>
        <v/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 t="str">
        <f>IFERROR(_xlfn.XLOOKUP($I12,Borrador!$I$11:$I$70,Borrador!$AQ$11:$AQ$70,""),"")</f>
        <v>No aplica</v>
      </c>
      <c r="AX12" s="12" t="str">
        <f>IFERROR(_xlfn.XLOOKUP($I12,Borrador!$I$11:$I$70,Borrador!$AR$11:$AR$70,""),"")</f>
        <v>No aplica</v>
      </c>
      <c r="AY12" s="12" t="str">
        <f>IFERROR(_xlfn.XLOOKUP($I12,Borrador!$I$11:$I$70,Borrador!$AS$11:$AS$70,""),"")</f>
        <v>No aplica</v>
      </c>
      <c r="AZ12" s="11" t="str" cm="1">
        <f t="array" ref="AZ12">IFERROR(_xlfn.XLOOKUP($I12,Borrador!$I$11:$I$70,_xlfn.XLOOKUP(AZ$10,Borrador!$C$10:$BL$10,Borrador!$C$11:$BL$70,"",0,1),""),"")</f>
        <v/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3</v>
      </c>
      <c r="BH12" s="12" cm="1">
        <f t="array" ref="BH12">IFERROR(_xlfn.XLOOKUP($I12,Borrador!$I$11:$I$70,_xlfn.XLOOKUP(BH$10,Borrador!$C$10:$BL$10,Borrador!$C$11:$BL$70,"",0,1),""),"")</f>
        <v>1</v>
      </c>
      <c r="BI12" s="12" t="str" cm="1">
        <f t="array" ref="BI12">IFERROR(_xlfn.XLOOKUP($I12,Borrador!$I$11:$I$70,_xlfn.XLOOKUP(BI$10,Borrador!$C$10:$BL$10,Borrador!$C$11:$BL$70,"",0,1),""),"")</f>
        <v>en proceso</v>
      </c>
      <c r="BJ12" s="12" cm="1">
        <f t="array" ref="BJ12">IFERROR(_xlfn.XLOOKUP($I12,Borrador!$I$11:$I$70,_xlfn.XLOOKUP(BJ$10,Borrador!$C$10:$BL$10,Borrador!$C$11:$BL$70,"",0,1),""),"")</f>
        <v>0.33333333333333331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t="str" cm="1">
        <f t="array" ref="BP12">IFERROR(_xlfn.XLOOKUP($I12,Borrador!$I$11:$I$70,_xlfn.XLOOKUP(BP$10,Borrador!$C$10:$BL$10,Borrador!$C$11:$BL$70,"",0,1),""),"")</f>
        <v>en proceso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35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visita de pares académicos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Sí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/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t="str" cm="1">
        <f t="array" ref="AQ13">IFERROR(_xlfn.XLOOKUP($I13,Borrador!$I$11:$I$70,_xlfn.XLOOKUP(AQ$10,Borrador!$C$10:$BL$10,Borrador!$C$11:$BL$70,"",0,1),""),"")</f>
        <v/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t="str" cm="1">
        <f t="array" ref="AZ13">IFERROR(_xlfn.XLOOKUP($I13,Borrador!$I$11:$I$70,_xlfn.XLOOKUP(AZ$10,Borrador!$C$10:$BL$10,Borrador!$C$11:$BL$70,"",0,1),""),"")</f>
        <v/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No aplica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35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/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t="str" cm="1">
        <f t="array" ref="AQ14">IFERROR(_xlfn.XLOOKUP($I14,Borrador!$I$11:$I$70,_xlfn.XLOOKUP(AQ$10,Borrador!$C$10:$BL$10,Borrador!$C$11:$BL$70,"",0,1),""),"")</f>
        <v/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t="str" cm="1">
        <f t="array" ref="AZ14">IFERROR(_xlfn.XLOOKUP($I14,Borrador!$I$11:$I$70,_xlfn.XLOOKUP(AZ$10,Borrador!$C$10:$BL$10,Borrador!$C$11:$BL$70,"",0,1),""),"")</f>
        <v/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No aplica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t="str" cm="1">
        <f t="array" ref="Q15">IFERROR(_xlfn.XLOOKUP($I15,Borrador!$I$11:$I$70,_xlfn.XLOOKUP(Q$10,Borrador!$C$10:$BL$10,Borrador!$C$11:$BL$70,"",0,1),""),"")</f>
        <v>No aplica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en proceso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en proceso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/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t="str" cm="1">
        <f t="array" ref="AQ15">IFERROR(_xlfn.XLOOKUP($I15,Borrador!$I$11:$I$70,_xlfn.XLOOKUP(AQ$10,Borrador!$C$10:$BL$10,Borrador!$C$11:$BL$70,"",0,1),""),"")</f>
        <v/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t="str" cm="1">
        <f t="array" ref="AZ15">IFERROR(_xlfn.XLOOKUP($I15,Borrador!$I$11:$I$70,_xlfn.XLOOKUP(AZ$10,Borrador!$C$10:$BL$10,Borrador!$C$11:$BL$70,"",0,1),""),"")</f>
        <v/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t="str" cm="1">
        <f t="array" ref="BD15">IFERROR(_xlfn.XLOOKUP($I15,Borrador!$I$11:$I$70,_xlfn.XLOOKUP(BD$10,Borrador!$C$10:$BL$10,Borrador!$C$11:$BL$70,"",0,1),""),"")</f>
        <v>No aplica</v>
      </c>
      <c r="BE15" s="12" t="str" cm="1">
        <f t="array" ref="BE15">IFERROR(_xlfn.XLOOKUP($I15,Borrador!$I$11:$I$70,_xlfn.XLOOKUP(BE$10,Borrador!$C$10:$BL$10,Borrador!$C$11:$BL$70,"",0,1),""),"")</f>
        <v>No aplica</v>
      </c>
      <c r="BF15" s="12" t="str" cm="1">
        <f t="array" ref="BF15">IFERROR(_xlfn.XLOOKUP($I15,Borrador!$I$11:$I$70,_xlfn.XLOOKUP(BF$10,Borrador!$C$10:$BL$10,Borrador!$C$11:$BL$70,"",0,1),""),"")</f>
        <v>No aplica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t="str" cm="1">
        <f t="array" ref="BH15">IFERROR(_xlfn.XLOOKUP($I15,Borrador!$I$11:$I$70,_xlfn.XLOOKUP(BH$10,Borrador!$C$10:$BL$10,Borrador!$C$11:$BL$70,"",0,1),""),"")</f>
        <v>No aplica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t="str" cm="1">
        <f t="array" ref="BJ15">IFERROR(_xlfn.XLOOKUP($I15,Borrador!$I$11:$I$70,_xlfn.XLOOKUP(BJ$10,Borrador!$C$10:$BL$10,Borrador!$C$11:$BL$70,"",0,1),""),"")</f>
        <v>No aplica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t="str" cm="1">
        <f t="array" ref="Q16">IFERROR(_xlfn.XLOOKUP($I16,Borrador!$I$11:$I$70,_xlfn.XLOOKUP(Q$10,Borrador!$C$10:$BL$10,Borrador!$C$11:$BL$70,"",0,1),""),"")</f>
        <v>No aplica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en proceso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en proceso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/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t="str" cm="1">
        <f t="array" ref="AQ16">IFERROR(_xlfn.XLOOKUP($I16,Borrador!$I$11:$I$70,_xlfn.XLOOKUP(AQ$10,Borrador!$C$10:$BL$10,Borrador!$C$11:$BL$70,"",0,1),""),"")</f>
        <v/>
      </c>
      <c r="AR16" s="12" t="str" cm="1">
        <f t="array" ref="AR16">IFERROR(_xlfn.XLOOKUP($I16,Borrador!$I$11:$I$70,_xlfn.XLOOKUP(AR$10,Borrador!$C$10:$BL$10,Borrador!$C$11:$BL$70,"",0,1),""),"")</f>
        <v>No aplica</v>
      </c>
      <c r="AS16" s="12" t="str" cm="1">
        <f t="array" ref="AS16">IFERROR(_xlfn.XLOOKUP($I16,Borrador!$I$11:$I$70,_xlfn.XLOOKUP(AS$10,Borrador!$C$10:$BL$10,Borrador!$C$11:$BL$70,"",0,1),""),"")</f>
        <v>No aplica</v>
      </c>
      <c r="AT16" s="12" t="str" cm="1">
        <f t="array" ref="AT16">IFERROR(_xlfn.XLOOKUP($I16,Borrador!$I$11:$I$70,_xlfn.XLOOKUP(AT$10,Borrador!$C$10:$BL$10,Borrador!$C$11:$BL$70,"",0,1),""),"")</f>
        <v>No aplica</v>
      </c>
      <c r="AU16" s="12" t="str" cm="1">
        <f t="array" ref="AU16">IFERROR(_xlfn.XLOOKUP($I16,Borrador!$I$11:$I$70,_xlfn.XLOOKUP(AU$10,Borrador!$C$10:$BL$10,Borrador!$C$11:$BL$70,"",0,1),""),"")</f>
        <v>No aplica</v>
      </c>
      <c r="AV16" s="12" t="str" cm="1">
        <f t="array" ref="AV16">IFERROR(_xlfn.XLOOKUP($I16,Borrador!$I$11:$I$70,_xlfn.XLOOKUP(AV$10,Borrador!$C$10:$BL$10,Borrador!$C$11:$BL$70,"",0,1),""),"")</f>
        <v>No aplica</v>
      </c>
      <c r="AW16" s="12" t="str">
        <f>IFERROR(_xlfn.XLOOKUP($I16,Borrador!$I$11:$I$70,Borrador!$AQ$11:$AQ$70,""),"")</f>
        <v>No aplica</v>
      </c>
      <c r="AX16" s="12" t="str">
        <f>IFERROR(_xlfn.XLOOKUP($I16,Borrador!$I$11:$I$70,Borrador!$AR$11:$AR$70,""),"")</f>
        <v>No aplica</v>
      </c>
      <c r="AY16" s="12" t="str">
        <f>IFERROR(_xlfn.XLOOKUP($I16,Borrador!$I$11:$I$70,Borrador!$AS$11:$AS$70,""),"")</f>
        <v>No aplica</v>
      </c>
      <c r="AZ16" s="11" t="str" cm="1">
        <f t="array" ref="AZ16">IFERROR(_xlfn.XLOOKUP($I16,Borrador!$I$11:$I$70,_xlfn.XLOOKUP(AZ$10,Borrador!$C$10:$BL$10,Borrador!$C$11:$BL$70,"",0,1),""),"")</f>
        <v/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t="str" cm="1">
        <f t="array" ref="BD16">IFERROR(_xlfn.XLOOKUP($I16,Borrador!$I$11:$I$70,_xlfn.XLOOKUP(BD$10,Borrador!$C$10:$BL$10,Borrador!$C$11:$BL$70,"",0,1),""),"")</f>
        <v>No aplica</v>
      </c>
      <c r="BE16" s="12" t="str" cm="1">
        <f t="array" ref="BE16">IFERROR(_xlfn.XLOOKUP($I16,Borrador!$I$11:$I$70,_xlfn.XLOOKUP(BE$10,Borrador!$C$10:$BL$10,Borrador!$C$11:$BL$70,"",0,1),""),"")</f>
        <v>No aplica</v>
      </c>
      <c r="BF16" s="12" t="str" cm="1">
        <f t="array" ref="BF16">IFERROR(_xlfn.XLOOKUP($I16,Borrador!$I$11:$I$70,_xlfn.XLOOKUP(BF$10,Borrador!$C$10:$BL$10,Borrador!$C$11:$BL$70,"",0,1),""),"")</f>
        <v>No aplica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t="str" cm="1">
        <f t="array" ref="BH16">IFERROR(_xlfn.XLOOKUP($I16,Borrador!$I$11:$I$70,_xlfn.XLOOKUP(BH$10,Borrador!$C$10:$BL$10,Borrador!$C$11:$BL$70,"",0,1),""),"")</f>
        <v>No aplica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t="str" cm="1">
        <f t="array" ref="BJ16">IFERROR(_xlfn.XLOOKUP($I16,Borrador!$I$11:$I$70,_xlfn.XLOOKUP(BJ$10,Borrador!$C$10:$BL$10,Borrador!$C$11:$BL$70,"",0,1),""),"")</f>
        <v>No aplica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35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en proceso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en proceso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/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0</v>
      </c>
      <c r="AP17" s="11" cm="1">
        <f t="array" ref="AP17">IFERROR(_xlfn.XLOOKUP($I17,Borrador!$I$11:$I$70,_xlfn.XLOOKUP(AP$10,Borrador!$C$10:$BL$10,Borrador!$C$11:$BL$70,"",0,1),""),"")</f>
        <v>0</v>
      </c>
      <c r="AQ17" s="11" t="str" cm="1">
        <f t="array" ref="AQ17">IFERROR(_xlfn.XLOOKUP($I17,Borrador!$I$11:$I$70,_xlfn.XLOOKUP(AQ$10,Borrador!$C$10:$BL$10,Borrador!$C$11:$BL$70,"",0,1),""),"")</f>
        <v/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t="str" cm="1">
        <f t="array" ref="AZ17">IFERROR(_xlfn.XLOOKUP($I17,Borrador!$I$11:$I$70,_xlfn.XLOOKUP(AZ$10,Borrador!$C$10:$BL$10,Borrador!$C$11:$BL$70,"",0,1),""),"")</f>
        <v/>
      </c>
      <c r="BA17" s="11" cm="1">
        <f t="array" ref="BA17">IFERROR(_xlfn.XLOOKUP($I17,Borrador!$I$11:$I$70,_xlfn.XLOOKUP(BA$10,Borrador!$C$10:$BL$10,Borrador!$C$11:$BL$70,"",0,1),""),"")</f>
        <v>0.25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t="str" cm="1">
        <f t="array" ref="Q18">IFERROR(_xlfn.XLOOKUP($I18,Borrador!$I$11:$I$70,_xlfn.XLOOKUP(Q$10,Borrador!$C$10:$BL$10,Borrador!$C$11:$BL$70,"",0,1),""),"")</f>
        <v>No aplica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en proceso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en proceso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/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t="str" cm="1">
        <f t="array" ref="AQ18">IFERROR(_xlfn.XLOOKUP($I18,Borrador!$I$11:$I$70,_xlfn.XLOOKUP(AQ$10,Borrador!$C$10:$BL$10,Borrador!$C$11:$BL$70,"",0,1),""),"")</f>
        <v/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t="str" cm="1">
        <f t="array" ref="AZ18">IFERROR(_xlfn.XLOOKUP($I18,Borrador!$I$11:$I$70,_xlfn.XLOOKUP(AZ$10,Borrador!$C$10:$BL$10,Borrador!$C$11:$BL$70,"",0,1),""),"")</f>
        <v/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t="str" cm="1">
        <f t="array" ref="BE18">IFERROR(_xlfn.XLOOKUP($I18,Borrador!$I$11:$I$70,_xlfn.XLOOKUP(BE$10,Borrador!$C$10:$BL$10,Borrador!$C$11:$BL$70,"",0,1),""),"")</f>
        <v>No aplica</v>
      </c>
      <c r="BF18" s="12" t="str" cm="1">
        <f t="array" ref="BF18">IFERROR(_xlfn.XLOOKUP($I18,Borrador!$I$11:$I$70,_xlfn.XLOOKUP(BF$10,Borrador!$C$10:$BL$10,Borrador!$C$11:$BL$70,"",0,1),""),"")</f>
        <v>No aplica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t="str" cm="1">
        <f t="array" ref="BH18">IFERROR(_xlfn.XLOOKUP($I18,Borrador!$I$11:$I$70,_xlfn.XLOOKUP(BH$10,Borrador!$C$10:$BL$10,Borrador!$C$11:$BL$70,"",0,1),""),"")</f>
        <v>No aplica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t="str" cm="1">
        <f t="array" ref="BJ18">IFERROR(_xlfn.XLOOKUP($I18,Borrador!$I$11:$I$70,_xlfn.XLOOKUP(BJ$10,Borrador!$C$10:$BL$10,Borrador!$C$11:$BL$70,"",0,1),""),"")</f>
        <v>No aplica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35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t="str" cm="1">
        <f t="array" ref="Q19">IFERROR(_xlfn.XLOOKUP($I19,Borrador!$I$11:$I$70,_xlfn.XLOOKUP(Q$10,Borrador!$C$10:$BL$10,Borrador!$C$11:$BL$70,"",0,1),""),"")</f>
        <v>No aplica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en proceso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en proceso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/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t="str" cm="1">
        <f t="array" ref="AQ19">IFERROR(_xlfn.XLOOKUP($I19,Borrador!$I$11:$I$70,_xlfn.XLOOKUP(AQ$10,Borrador!$C$10:$BL$10,Borrador!$C$11:$BL$70,"",0,1),""),"")</f>
        <v/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t="str" cm="1">
        <f t="array" ref="AZ19">IFERROR(_xlfn.XLOOKUP($I19,Borrador!$I$11:$I$70,_xlfn.XLOOKUP(AZ$10,Borrador!$C$10:$BL$10,Borrador!$C$11:$BL$70,"",0,1),""),"")</f>
        <v/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t="str" cm="1">
        <f t="array" ref="BE19">IFERROR(_xlfn.XLOOKUP($I19,Borrador!$I$11:$I$70,_xlfn.XLOOKUP(BE$10,Borrador!$C$10:$BL$10,Borrador!$C$11:$BL$70,"",0,1),""),"")</f>
        <v>No aplica</v>
      </c>
      <c r="BF19" s="12" t="str" cm="1">
        <f t="array" ref="BF19">IFERROR(_xlfn.XLOOKUP($I19,Borrador!$I$11:$I$70,_xlfn.XLOOKUP(BF$10,Borrador!$C$10:$BL$10,Borrador!$C$11:$BL$70,"",0,1),""),"")</f>
        <v>No aplica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t="str" cm="1">
        <f t="array" ref="BH19">IFERROR(_xlfn.XLOOKUP($I19,Borrador!$I$11:$I$70,_xlfn.XLOOKUP(BH$10,Borrador!$C$10:$BL$10,Borrador!$C$11:$BL$70,"",0,1),""),"")</f>
        <v>No aplica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t="str" cm="1">
        <f t="array" ref="BJ19">IFERROR(_xlfn.XLOOKUP($I19,Borrador!$I$11:$I$70,_xlfn.XLOOKUP(BJ$10,Borrador!$C$10:$BL$10,Borrador!$C$11:$BL$70,"",0,1),""),"")</f>
        <v>No aplica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t="str" cm="1">
        <f t="array" ref="Q20">IFERROR(_xlfn.XLOOKUP($I20,Borrador!$I$11:$I$70,_xlfn.XLOOKUP(Q$10,Borrador!$C$10:$BL$10,Borrador!$C$11:$BL$70,"",0,1),""),"")</f>
        <v>No aplica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/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t="str" cm="1">
        <f t="array" ref="AQ20">IFERROR(_xlfn.XLOOKUP($I20,Borrador!$I$11:$I$70,_xlfn.XLOOKUP(AQ$10,Borrador!$C$10:$BL$10,Borrador!$C$11:$BL$70,"",0,1),""),"")</f>
        <v/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t="str" cm="1">
        <f t="array" ref="AZ20">IFERROR(_xlfn.XLOOKUP($I20,Borrador!$I$11:$I$70,_xlfn.XLOOKUP(AZ$10,Borrador!$C$10:$BL$10,Borrador!$C$11:$BL$70,"",0,1),""),"")</f>
        <v/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t="str" cm="1">
        <f t="array" ref="BE20">IFERROR(_xlfn.XLOOKUP($I20,Borrador!$I$11:$I$70,_xlfn.XLOOKUP(BE$10,Borrador!$C$10:$BL$10,Borrador!$C$11:$BL$70,"",0,1),""),"")</f>
        <v>No aplica</v>
      </c>
      <c r="BF20" s="12" t="str" cm="1">
        <f t="array" ref="BF20">IFERROR(_xlfn.XLOOKUP($I20,Borrador!$I$11:$I$70,_xlfn.XLOOKUP(BF$10,Borrador!$C$10:$BL$10,Borrador!$C$11:$BL$70,"",0,1),""),"")</f>
        <v>No aplica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t="str" cm="1">
        <f t="array" ref="BH20">IFERROR(_xlfn.XLOOKUP($I20,Borrador!$I$11:$I$70,_xlfn.XLOOKUP(BH$10,Borrador!$C$10:$BL$10,Borrador!$C$11:$BL$70,"",0,1),""),"")</f>
        <v>No aplica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t="str" cm="1">
        <f t="array" ref="BJ20">IFERROR(_xlfn.XLOOKUP($I20,Borrador!$I$11:$I$70,_xlfn.XLOOKUP(BJ$10,Borrador!$C$10:$BL$10,Borrador!$C$11:$BL$70,"",0,1),""),"")</f>
        <v>No aplica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35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t="str" cm="1">
        <f t="array" ref="Q21">IFERROR(_xlfn.XLOOKUP($I21,Borrador!$I$11:$I$70,_xlfn.XLOOKUP(Q$10,Borrador!$C$10:$BL$10,Borrador!$C$11:$BL$70,"",0,1),""),"")</f>
        <v>No aplica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/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t="str" cm="1">
        <f t="array" ref="AQ21">IFERROR(_xlfn.XLOOKUP($I21,Borrador!$I$11:$I$70,_xlfn.XLOOKUP(AQ$10,Borrador!$C$10:$BL$10,Borrador!$C$11:$BL$70,"",0,1),""),"")</f>
        <v/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t="str" cm="1">
        <f t="array" ref="AZ21">IFERROR(_xlfn.XLOOKUP($I21,Borrador!$I$11:$I$70,_xlfn.XLOOKUP(AZ$10,Borrador!$C$10:$BL$10,Borrador!$C$11:$BL$70,"",0,1),""),"")</f>
        <v/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t="str" cm="1">
        <f t="array" ref="BE21">IFERROR(_xlfn.XLOOKUP($I21,Borrador!$I$11:$I$70,_xlfn.XLOOKUP(BE$10,Borrador!$C$10:$BL$10,Borrador!$C$11:$BL$70,"",0,1),""),"")</f>
        <v>No aplica</v>
      </c>
      <c r="BF21" s="12" t="str" cm="1">
        <f t="array" ref="BF21">IFERROR(_xlfn.XLOOKUP($I21,Borrador!$I$11:$I$70,_xlfn.XLOOKUP(BF$10,Borrador!$C$10:$BL$10,Borrador!$C$11:$BL$70,"",0,1),""),"")</f>
        <v>No aplica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t="str" cm="1">
        <f t="array" ref="BH21">IFERROR(_xlfn.XLOOKUP($I21,Borrador!$I$11:$I$70,_xlfn.XLOOKUP(BH$10,Borrador!$C$10:$BL$10,Borrador!$C$11:$BL$70,"",0,1),""),"")</f>
        <v>No aplica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t="str" cm="1">
        <f t="array" ref="BJ21">IFERROR(_xlfn.XLOOKUP($I21,Borrador!$I$11:$I$70,_xlfn.XLOOKUP(BJ$10,Borrador!$C$10:$BL$10,Borrador!$C$11:$BL$70,"",0,1),""),"")</f>
        <v>No aplica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35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visita de pares académicos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/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t="str" cm="1">
        <f t="array" ref="AQ22">IFERROR(_xlfn.XLOOKUP($I22,Borrador!$I$11:$I$70,_xlfn.XLOOKUP(AQ$10,Borrador!$C$10:$BL$10,Borrador!$C$11:$BL$70,"",0,1),""),"")</f>
        <v/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t="str" cm="1">
        <f t="array" ref="AZ22">IFERROR(_xlfn.XLOOKUP($I22,Borrador!$I$11:$I$70,_xlfn.XLOOKUP(AZ$10,Borrador!$C$10:$BL$10,Borrador!$C$11:$BL$70,"",0,1),""),"")</f>
        <v/>
      </c>
      <c r="BA22" s="11" cm="1">
        <f t="array" ref="BA22">IFERROR(_xlfn.XLOOKUP($I22,Borrador!$I$11:$I$70,_xlfn.XLOOKUP(BA$10,Borrador!$C$10:$BL$10,Borrador!$C$11:$BL$70,"",0,1),""),"")</f>
        <v>6.25E-2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sin iniciar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sin iniciar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/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t="str" cm="1">
        <f t="array" ref="AQ23">IFERROR(_xlfn.XLOOKUP($I23,Borrador!$I$11:$I$70,_xlfn.XLOOKUP(AQ$10,Borrador!$C$10:$BL$10,Borrador!$C$11:$BL$70,"",0,1),""),"")</f>
        <v/>
      </c>
      <c r="AR23" s="12" t="str" cm="1">
        <f t="array" ref="AR23">IFERROR(_xlfn.XLOOKUP($I23,Borrador!$I$11:$I$70,_xlfn.XLOOKUP(AR$10,Borrador!$C$10:$BL$10,Borrador!$C$11:$BL$70,"",0,1),""),"")</f>
        <v>No aplica</v>
      </c>
      <c r="AS23" s="12" t="str" cm="1">
        <f t="array" ref="AS23">IFERROR(_xlfn.XLOOKUP($I23,Borrador!$I$11:$I$70,_xlfn.XLOOKUP(AS$10,Borrador!$C$10:$BL$10,Borrador!$C$11:$BL$70,"",0,1),""),"")</f>
        <v>No aplica</v>
      </c>
      <c r="AT23" s="12" t="str" cm="1">
        <f t="array" ref="AT23">IFERROR(_xlfn.XLOOKUP($I23,Borrador!$I$11:$I$70,_xlfn.XLOOKUP(AT$10,Borrador!$C$10:$BL$10,Borrador!$C$11:$BL$70,"",0,1),""),"")</f>
        <v>No aplica</v>
      </c>
      <c r="AU23" s="12" t="str" cm="1">
        <f t="array" ref="AU23">IFERROR(_xlfn.XLOOKUP($I23,Borrador!$I$11:$I$70,_xlfn.XLOOKUP(AU$10,Borrador!$C$10:$BL$10,Borrador!$C$11:$BL$70,"",0,1),""),"")</f>
        <v>No aplica</v>
      </c>
      <c r="AV23" s="12" t="str" cm="1">
        <f t="array" ref="AV23">IFERROR(_xlfn.XLOOKUP($I23,Borrador!$I$11:$I$70,_xlfn.XLOOKUP(AV$10,Borrador!$C$10:$BL$10,Borrador!$C$11:$BL$70,"",0,1),""),"")</f>
        <v>No aplica</v>
      </c>
      <c r="AW23" s="12" t="str">
        <f>IFERROR(_xlfn.XLOOKUP($I23,Borrador!$I$11:$I$70,Borrador!$AQ$11:$AQ$70,""),"")</f>
        <v>No aplica</v>
      </c>
      <c r="AX23" s="12" t="str">
        <f>IFERROR(_xlfn.XLOOKUP($I23,Borrador!$I$11:$I$70,Borrador!$AR$11:$AR$70,""),"")</f>
        <v>No aplica</v>
      </c>
      <c r="AY23" s="12" t="str">
        <f>IFERROR(_xlfn.XLOOKUP($I23,Borrador!$I$11:$I$70,Borrador!$AS$11:$AS$70,""),"")</f>
        <v>No aplica</v>
      </c>
      <c r="AZ23" s="11" t="str" cm="1">
        <f t="array" ref="AZ23">IFERROR(_xlfn.XLOOKUP($I23,Borrador!$I$11:$I$70,_xlfn.XLOOKUP(AZ$10,Borrador!$C$10:$BL$10,Borrador!$C$11:$BL$70,"",0,1),""),"")</f>
        <v/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No aplica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35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t="str" cm="1">
        <f t="array" ref="Q24">IFERROR(_xlfn.XLOOKUP($I24,Borrador!$I$11:$I$70,_xlfn.XLOOKUP(Q$10,Borrador!$C$10:$BL$10,Borrador!$C$11:$BL$70,"",0,1),""),"")</f>
        <v>No aplica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sin iniciar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sin iniciar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/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t="str" cm="1">
        <f t="array" ref="AQ24">IFERROR(_xlfn.XLOOKUP($I24,Borrador!$I$11:$I$70,_xlfn.XLOOKUP(AQ$10,Borrador!$C$10:$BL$10,Borrador!$C$11:$BL$70,"",0,1),""),"")</f>
        <v/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t="str" cm="1">
        <f t="array" ref="AZ24">IFERROR(_xlfn.XLOOKUP($I24,Borrador!$I$11:$I$70,_xlfn.XLOOKUP(AZ$10,Borrador!$C$10:$BL$10,Borrador!$C$11:$BL$70,"",0,1),""),"")</f>
        <v/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t="str" cm="1">
        <f t="array" ref="BE24">IFERROR(_xlfn.XLOOKUP($I24,Borrador!$I$11:$I$70,_xlfn.XLOOKUP(BE$10,Borrador!$C$10:$BL$10,Borrador!$C$11:$BL$70,"",0,1),""),"")</f>
        <v>No aplica</v>
      </c>
      <c r="BF24" s="12" t="str" cm="1">
        <f t="array" ref="BF24">IFERROR(_xlfn.XLOOKUP($I24,Borrador!$I$11:$I$70,_xlfn.XLOOKUP(BF$10,Borrador!$C$10:$BL$10,Borrador!$C$11:$BL$70,"",0,1),""),"")</f>
        <v>No aplica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t="str" cm="1">
        <f t="array" ref="BH24">IFERROR(_xlfn.XLOOKUP($I24,Borrador!$I$11:$I$70,_xlfn.XLOOKUP(BH$10,Borrador!$C$10:$BL$10,Borrador!$C$11:$BL$70,"",0,1),""),"")</f>
        <v>No aplica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t="str" cm="1">
        <f t="array" ref="BJ24">IFERROR(_xlfn.XLOOKUP($I24,Borrador!$I$11:$I$70,_xlfn.XLOOKUP(BJ$10,Borrador!$C$10:$BL$10,Borrador!$C$11:$BL$70,"",0,1),""),"")</f>
        <v>No aplica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sin iniciar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sin iniciar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/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t="str" cm="1">
        <f t="array" ref="AQ25">IFERROR(_xlfn.XLOOKUP($I25,Borrador!$I$11:$I$70,_xlfn.XLOOKUP(AQ$10,Borrador!$C$10:$BL$10,Borrador!$C$11:$BL$70,"",0,1),""),"")</f>
        <v/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t="str" cm="1">
        <f t="array" ref="AZ25">IFERROR(_xlfn.XLOOKUP($I25,Borrador!$I$11:$I$70,_xlfn.XLOOKUP(AZ$10,Borrador!$C$10:$BL$10,Borrador!$C$11:$BL$70,"",0,1),""),"")</f>
        <v/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No aplica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35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t="str" cm="1">
        <f t="array" ref="Q26">IFERROR(_xlfn.XLOOKUP($I26,Borrador!$I$11:$I$70,_xlfn.XLOOKUP(Q$10,Borrador!$C$10:$BL$10,Borrador!$C$11:$BL$70,"",0,1),""),"")</f>
        <v>No aplica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/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t="str" cm="1">
        <f t="array" ref="AQ26">IFERROR(_xlfn.XLOOKUP($I26,Borrador!$I$11:$I$70,_xlfn.XLOOKUP(AQ$10,Borrador!$C$10:$BL$10,Borrador!$C$11:$BL$70,"",0,1),""),"")</f>
        <v/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t="str" cm="1">
        <f t="array" ref="AZ26">IFERROR(_xlfn.XLOOKUP($I26,Borrador!$I$11:$I$70,_xlfn.XLOOKUP(AZ$10,Borrador!$C$10:$BL$10,Borrador!$C$11:$BL$70,"",0,1),""),"")</f>
        <v/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t="str" cm="1">
        <f t="array" ref="BE26">IFERROR(_xlfn.XLOOKUP($I26,Borrador!$I$11:$I$70,_xlfn.XLOOKUP(BE$10,Borrador!$C$10:$BL$10,Borrador!$C$11:$BL$70,"",0,1),""),"")</f>
        <v>No aplica</v>
      </c>
      <c r="BF26" s="12" t="str" cm="1">
        <f t="array" ref="BF26">IFERROR(_xlfn.XLOOKUP($I26,Borrador!$I$11:$I$70,_xlfn.XLOOKUP(BF$10,Borrador!$C$10:$BL$10,Borrador!$C$11:$BL$70,"",0,1),""),"")</f>
        <v>No aplica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t="str" cm="1">
        <f t="array" ref="BH26">IFERROR(_xlfn.XLOOKUP($I26,Borrador!$I$11:$I$70,_xlfn.XLOOKUP(BH$10,Borrador!$C$10:$BL$10,Borrador!$C$11:$BL$70,"",0,1),""),"")</f>
        <v>No aplica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t="str" cm="1">
        <f t="array" ref="BJ26">IFERROR(_xlfn.XLOOKUP($I26,Borrador!$I$11:$I$70,_xlfn.XLOOKUP(BJ$10,Borrador!$C$10:$BL$10,Borrador!$C$11:$BL$70,"",0,1),""),"")</f>
        <v>No aplica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35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finalizado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finalizado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/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t="str" cm="1">
        <f t="array" ref="AQ27">IFERROR(_xlfn.XLOOKUP($I27,Borrador!$I$11:$I$70,_xlfn.XLOOKUP(AQ$10,Borrador!$C$10:$BL$10,Borrador!$C$11:$BL$70,"",0,1),""),"")</f>
        <v/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t="str" cm="1">
        <f t="array" ref="AZ27">IFERROR(_xlfn.XLOOKUP($I27,Borrador!$I$11:$I$70,_xlfn.XLOOKUP(AZ$10,Borrador!$C$10:$BL$10,Borrador!$C$11:$BL$70,"",0,1),""),"")</f>
        <v/>
      </c>
      <c r="BA27" s="11" cm="1">
        <f t="array" ref="BA27">IFERROR(_xlfn.XLOOKUP($I27,Borrador!$I$11:$I$70,_xlfn.XLOOKUP(BA$10,Borrador!$C$10:$BL$10,Borrador!$C$11:$BL$70,"",0,1),""),"")</f>
        <v>0.1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en proceso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en proceso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/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t="str" cm="1">
        <f t="array" ref="AQ28">IFERROR(_xlfn.XLOOKUP($I28,Borrador!$I$11:$I$70,_xlfn.XLOOKUP(AQ$10,Borrador!$C$10:$BL$10,Borrador!$C$11:$BL$70,"",0,1),""),"")</f>
        <v/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t="str" cm="1">
        <f t="array" ref="AZ28">IFERROR(_xlfn.XLOOKUP($I28,Borrador!$I$11:$I$70,_xlfn.XLOOKUP(AZ$10,Borrador!$C$10:$BL$10,Borrador!$C$11:$BL$70,"",0,1),""),"")</f>
        <v/>
      </c>
      <c r="BA28" s="11" cm="1">
        <f t="array" ref="BA28">IFERROR(_xlfn.XLOOKUP($I28,Borrador!$I$11:$I$70,_xlfn.XLOOKUP(BA$10,Borrador!$C$10:$BL$10,Borrador!$C$11:$BL$70,"",0,1),""),"")</f>
        <v>0.11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8</v>
      </c>
      <c r="BH28" s="12" cm="1">
        <f t="array" ref="BH28">IFERROR(_xlfn.XLOOKUP($I28,Borrador!$I$11:$I$70,_xlfn.XLOOKUP(BH$10,Borrador!$C$10:$BL$10,Borrador!$C$11:$BL$70,"",0,1),""),"")</f>
        <v>0</v>
      </c>
      <c r="BI28" s="12" t="str" cm="1">
        <f t="array" ref="BI28">IFERROR(_xlfn.XLOOKUP($I28,Borrador!$I$11:$I$70,_xlfn.XLOOKUP(BI$10,Borrador!$C$10:$BL$10,Borrador!$C$11:$BL$70,"",0,1),""),"")</f>
        <v>en proceso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t="str" cm="1">
        <f t="array" ref="BP28">IFERROR(_xlfn.XLOOKUP($I28,Borrador!$I$11:$I$70,_xlfn.XLOOKUP(BP$10,Borrador!$C$10:$BL$10,Borrador!$C$11:$BL$70,"",0,1),""),"")</f>
        <v>en proceso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t="str" cm="1">
        <f t="array" ref="Q29">IFERROR(_xlfn.XLOOKUP($I29,Borrador!$I$11:$I$70,_xlfn.XLOOKUP(Q$10,Borrador!$C$10:$BL$10,Borrador!$C$11:$BL$70,"",0,1),""),"")</f>
        <v>No aplica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/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t="str" cm="1">
        <f t="array" ref="AQ29">IFERROR(_xlfn.XLOOKUP($I29,Borrador!$I$11:$I$70,_xlfn.XLOOKUP(AQ$10,Borrador!$C$10:$BL$10,Borrador!$C$11:$BL$70,"",0,1),""),"")</f>
        <v/>
      </c>
      <c r="AR29" s="12" t="str" cm="1">
        <f t="array" ref="AR29">IFERROR(_xlfn.XLOOKUP($I29,Borrador!$I$11:$I$70,_xlfn.XLOOKUP(AR$10,Borrador!$C$10:$BL$10,Borrador!$C$11:$BL$70,"",0,1),""),"")</f>
        <v>No aplica</v>
      </c>
      <c r="AS29" s="12" t="str" cm="1">
        <f t="array" ref="AS29">IFERROR(_xlfn.XLOOKUP($I29,Borrador!$I$11:$I$70,_xlfn.XLOOKUP(AS$10,Borrador!$C$10:$BL$10,Borrador!$C$11:$BL$70,"",0,1),""),"")</f>
        <v>No aplica</v>
      </c>
      <c r="AT29" s="12" t="str" cm="1">
        <f t="array" ref="AT29">IFERROR(_xlfn.XLOOKUP($I29,Borrador!$I$11:$I$70,_xlfn.XLOOKUP(AT$10,Borrador!$C$10:$BL$10,Borrador!$C$11:$BL$70,"",0,1),""),"")</f>
        <v>No aplica</v>
      </c>
      <c r="AU29" s="12" t="str" cm="1">
        <f t="array" ref="AU29">IFERROR(_xlfn.XLOOKUP($I29,Borrador!$I$11:$I$70,_xlfn.XLOOKUP(AU$10,Borrador!$C$10:$BL$10,Borrador!$C$11:$BL$70,"",0,1),""),"")</f>
        <v>No aplica</v>
      </c>
      <c r="AV29" s="12" t="str" cm="1">
        <f t="array" ref="AV29">IFERROR(_xlfn.XLOOKUP($I29,Borrador!$I$11:$I$70,_xlfn.XLOOKUP(AV$10,Borrador!$C$10:$BL$10,Borrador!$C$11:$BL$70,"",0,1),""),"")</f>
        <v>No aplica</v>
      </c>
      <c r="AW29" s="12" t="str">
        <f>IFERROR(_xlfn.XLOOKUP($I29,Borrador!$I$11:$I$70,Borrador!$AQ$11:$AQ$70,""),"")</f>
        <v>No aplica</v>
      </c>
      <c r="AX29" s="12" t="str">
        <f>IFERROR(_xlfn.XLOOKUP($I29,Borrador!$I$11:$I$70,Borrador!$AR$11:$AR$70,""),"")</f>
        <v>No aplica</v>
      </c>
      <c r="AY29" s="12" t="str">
        <f>IFERROR(_xlfn.XLOOKUP($I29,Borrador!$I$11:$I$70,Borrador!$AS$11:$AS$70,""),"")</f>
        <v>No aplica</v>
      </c>
      <c r="AZ29" s="11" t="str" cm="1">
        <f t="array" ref="AZ29">IFERROR(_xlfn.XLOOKUP($I29,Borrador!$I$11:$I$70,_xlfn.XLOOKUP(AZ$10,Borrador!$C$10:$BL$10,Borrador!$C$11:$BL$70,"",0,1),""),"")</f>
        <v/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t="str" cm="1">
        <f t="array" ref="BD29">IFERROR(_xlfn.XLOOKUP($I29,Borrador!$I$11:$I$70,_xlfn.XLOOKUP(BD$10,Borrador!$C$10:$BL$10,Borrador!$C$11:$BL$70,"",0,1),""),"")</f>
        <v>No aplica</v>
      </c>
      <c r="BE29" s="12" t="str" cm="1">
        <f t="array" ref="BE29">IFERROR(_xlfn.XLOOKUP($I29,Borrador!$I$11:$I$70,_xlfn.XLOOKUP(BE$10,Borrador!$C$10:$BL$10,Borrador!$C$11:$BL$70,"",0,1),""),"")</f>
        <v>No aplica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t="str" cm="1">
        <f t="array" ref="BH29">IFERROR(_xlfn.XLOOKUP($I29,Borrador!$I$11:$I$70,_xlfn.XLOOKUP(BH$10,Borrador!$C$10:$BL$10,Borrador!$C$11:$BL$70,"",0,1),""),"")</f>
        <v>No aplica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t="str" cm="1">
        <f t="array" ref="BJ29">IFERROR(_xlfn.XLOOKUP($I29,Borrador!$I$11:$I$70,_xlfn.XLOOKUP(BJ$10,Borrador!$C$10:$BL$10,Borrador!$C$11:$BL$70,"",0,1),""),"")</f>
        <v>No aplica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35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/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t="str" cm="1">
        <f t="array" ref="AQ30">IFERROR(_xlfn.XLOOKUP($I30,Borrador!$I$11:$I$70,_xlfn.XLOOKUP(AQ$10,Borrador!$C$10:$BL$10,Borrador!$C$11:$BL$70,"",0,1),""),"")</f>
        <v/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sin iniciar</v>
      </c>
      <c r="AU30" s="12" t="str" cm="1">
        <f t="array" ref="AU30">IFERROR(_xlfn.XLOOKUP($I30,Borrador!$I$11:$I$70,_xlfn.XLOOKUP(AU$10,Borrador!$C$10:$BL$10,Borrador!$C$11:$BL$70,"",0,1),""),"")</f>
        <v>sin iniciar</v>
      </c>
      <c r="AV30" s="12" t="str" cm="1">
        <f t="array" ref="AV30">IFERROR(_xlfn.XLOOKUP($I30,Borrador!$I$11:$I$70,_xlfn.XLOOKUP(AV$10,Borrador!$C$10:$BL$10,Borrador!$C$11:$BL$70,"",0,1),""),"")</f>
        <v>sin iniciar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t="str" cm="1">
        <f t="array" ref="AZ30">IFERROR(_xlfn.XLOOKUP($I30,Borrador!$I$11:$I$70,_xlfn.XLOOKUP(AZ$10,Borrador!$C$10:$BL$10,Borrador!$C$11:$BL$70,"",0,1),""),"")</f>
        <v/>
      </c>
      <c r="BA30" s="11" cm="1">
        <f t="array" ref="BA30">IFERROR(_xlfn.XLOOKUP($I30,Borrador!$I$11:$I$70,_xlfn.XLOOKUP(BA$10,Borrador!$C$10:$BL$10,Borrador!$C$11:$BL$70,"",0,1),""),"")</f>
        <v>0.77380000000000004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t="str" cm="1">
        <f t="array" ref="BI30">IFERROR(_xlfn.XLOOKUP($I30,Borrador!$I$11:$I$70,_xlfn.XLOOKUP(BI$10,Borrador!$C$10:$BL$10,Borrador!$C$11:$BL$70,"",0,1),""),"")</f>
        <v>en proceso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t="str" cm="1">
        <f t="array" ref="BP30">IFERROR(_xlfn.XLOOKUP($I30,Borrador!$I$11:$I$70,_xlfn.XLOOKUP(BP$10,Borrador!$C$10:$BL$10,Borrador!$C$11:$BL$70,"",0,1),""),"")</f>
        <v>en proceso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35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/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t="str" cm="1">
        <f t="array" ref="AQ31">IFERROR(_xlfn.XLOOKUP($I31,Borrador!$I$11:$I$70,_xlfn.XLOOKUP(AQ$10,Borrador!$C$10:$BL$10,Borrador!$C$11:$BL$70,"",0,1),""),"")</f>
        <v/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0.1</v>
      </c>
      <c r="AZ31" s="11" t="str" cm="1">
        <f t="array" ref="AZ31">IFERROR(_xlfn.XLOOKUP($I31,Borrador!$I$11:$I$70,_xlfn.XLOOKUP(AZ$10,Borrador!$C$10:$BL$10,Borrador!$C$11:$BL$70,"",0,1),""),"")</f>
        <v/>
      </c>
      <c r="BA31" s="11" cm="1">
        <f t="array" ref="BA31">IFERROR(_xlfn.XLOOKUP($I31,Borrador!$I$11:$I$70,_xlfn.XLOOKUP(BA$10,Borrador!$C$10:$BL$10,Borrador!$C$11:$BL$70,"",0,1),""),"")</f>
        <v>0.72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t="str" cm="1">
        <f t="array" ref="BI31">IFERROR(_xlfn.XLOOKUP($I31,Borrador!$I$11:$I$70,_xlfn.XLOOKUP(BI$10,Borrador!$C$10:$BL$10,Borrador!$C$11:$BL$70,"",0,1),""),"")</f>
        <v>en proceso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t="str" cm="1">
        <f t="array" ref="BP31">IFERROR(_xlfn.XLOOKUP($I31,Borrador!$I$11:$I$70,_xlfn.XLOOKUP(BP$10,Borrador!$C$10:$BL$10,Borrador!$C$11:$BL$70,"",0,1),""),"")</f>
        <v>en proceso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35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t="str" cm="1">
        <f t="array" ref="Q32">IFERROR(_xlfn.XLOOKUP($I32,Borrador!$I$11:$I$70,_xlfn.XLOOKUP(Q$10,Borrador!$C$10:$BL$10,Borrador!$C$11:$BL$70,"",0,1),""),"")</f>
        <v>No aplica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/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t="str" cm="1">
        <f t="array" ref="AQ32">IFERROR(_xlfn.XLOOKUP($I32,Borrador!$I$11:$I$70,_xlfn.XLOOKUP(AQ$10,Borrador!$C$10:$BL$10,Borrador!$C$11:$BL$70,"",0,1),""),"")</f>
        <v/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t="str" cm="1">
        <f t="array" ref="AZ32">IFERROR(_xlfn.XLOOKUP($I32,Borrador!$I$11:$I$70,_xlfn.XLOOKUP(AZ$10,Borrador!$C$10:$BL$10,Borrador!$C$11:$BL$70,"",0,1),""),"")</f>
        <v/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t="str" cm="1">
        <f t="array" ref="BE32">IFERROR(_xlfn.XLOOKUP($I32,Borrador!$I$11:$I$70,_xlfn.XLOOKUP(BE$10,Borrador!$C$10:$BL$10,Borrador!$C$11:$BL$70,"",0,1),""),"")</f>
        <v>No aplica</v>
      </c>
      <c r="BF32" s="12" t="str" cm="1">
        <f t="array" ref="BF32">IFERROR(_xlfn.XLOOKUP($I32,Borrador!$I$11:$I$70,_xlfn.XLOOKUP(BF$10,Borrador!$C$10:$BL$10,Borrador!$C$11:$BL$70,"",0,1),""),"")</f>
        <v>No aplica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t="str" cm="1">
        <f t="array" ref="BH32">IFERROR(_xlfn.XLOOKUP($I32,Borrador!$I$11:$I$70,_xlfn.XLOOKUP(BH$10,Borrador!$C$10:$BL$10,Borrador!$C$11:$BL$70,"",0,1),""),"")</f>
        <v>No aplica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t="str" cm="1">
        <f t="array" ref="BJ32">IFERROR(_xlfn.XLOOKUP($I32,Borrador!$I$11:$I$70,_xlfn.XLOOKUP(BJ$10,Borrador!$C$10:$BL$10,Borrador!$C$11:$BL$70,"",0,1),""),"")</f>
        <v>No aplica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35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t="str" cm="1">
        <f t="array" ref="Q33">IFERROR(_xlfn.XLOOKUP($I33,Borrador!$I$11:$I$70,_xlfn.XLOOKUP(Q$10,Borrador!$C$10:$BL$10,Borrador!$C$11:$BL$70,"",0,1),""),"")</f>
        <v>No aplica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en proceso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en proceso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/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t="str" cm="1">
        <f t="array" ref="AQ33">IFERROR(_xlfn.XLOOKUP($I33,Borrador!$I$11:$I$70,_xlfn.XLOOKUP(AQ$10,Borrador!$C$10:$BL$10,Borrador!$C$11:$BL$70,"",0,1),""),"")</f>
        <v/>
      </c>
      <c r="AR33" s="12" t="str" cm="1">
        <f t="array" ref="AR33">IFERROR(_xlfn.XLOOKUP($I33,Borrador!$I$11:$I$70,_xlfn.XLOOKUP(AR$10,Borrador!$C$10:$BL$10,Borrador!$C$11:$BL$70,"",0,1),""),"")</f>
        <v>No aplica</v>
      </c>
      <c r="AS33" s="12" t="str" cm="1">
        <f t="array" ref="AS33">IFERROR(_xlfn.XLOOKUP($I33,Borrador!$I$11:$I$70,_xlfn.XLOOKUP(AS$10,Borrador!$C$10:$BL$10,Borrador!$C$11:$BL$70,"",0,1),""),"")</f>
        <v>No aplica</v>
      </c>
      <c r="AT33" s="12" t="str" cm="1">
        <f t="array" ref="AT33">IFERROR(_xlfn.XLOOKUP($I33,Borrador!$I$11:$I$70,_xlfn.XLOOKUP(AT$10,Borrador!$C$10:$BL$10,Borrador!$C$11:$BL$70,"",0,1),""),"")</f>
        <v>No aplica</v>
      </c>
      <c r="AU33" s="12" t="str" cm="1">
        <f t="array" ref="AU33">IFERROR(_xlfn.XLOOKUP($I33,Borrador!$I$11:$I$70,_xlfn.XLOOKUP(AU$10,Borrador!$C$10:$BL$10,Borrador!$C$11:$BL$70,"",0,1),""),"")</f>
        <v>No aplica</v>
      </c>
      <c r="AV33" s="12" t="str" cm="1">
        <f t="array" ref="AV33">IFERROR(_xlfn.XLOOKUP($I33,Borrador!$I$11:$I$70,_xlfn.XLOOKUP(AV$10,Borrador!$C$10:$BL$10,Borrador!$C$11:$BL$70,"",0,1),""),"")</f>
        <v>No aplica</v>
      </c>
      <c r="AW33" s="12" t="str">
        <f>IFERROR(_xlfn.XLOOKUP($I33,Borrador!$I$11:$I$70,Borrador!$AQ$11:$AQ$70,""),"")</f>
        <v>No aplica</v>
      </c>
      <c r="AX33" s="12" t="str">
        <f>IFERROR(_xlfn.XLOOKUP($I33,Borrador!$I$11:$I$70,Borrador!$AR$11:$AR$70,""),"")</f>
        <v>No aplica</v>
      </c>
      <c r="AY33" s="12" t="str">
        <f>IFERROR(_xlfn.XLOOKUP($I33,Borrador!$I$11:$I$70,Borrador!$AS$11:$AS$70,""),"")</f>
        <v>No aplica</v>
      </c>
      <c r="AZ33" s="11" t="str" cm="1">
        <f t="array" ref="AZ33">IFERROR(_xlfn.XLOOKUP($I33,Borrador!$I$11:$I$70,_xlfn.XLOOKUP(AZ$10,Borrador!$C$10:$BL$10,Borrador!$C$11:$BL$70,"",0,1),""),"")</f>
        <v/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t="str" cm="1">
        <f t="array" ref="BD33">IFERROR(_xlfn.XLOOKUP($I33,Borrador!$I$11:$I$70,_xlfn.XLOOKUP(BD$10,Borrador!$C$10:$BL$10,Borrador!$C$11:$BL$70,"",0,1),""),"")</f>
        <v>No aplica</v>
      </c>
      <c r="BE33" s="12" t="str" cm="1">
        <f t="array" ref="BE33">IFERROR(_xlfn.XLOOKUP($I33,Borrador!$I$11:$I$70,_xlfn.XLOOKUP(BE$10,Borrador!$C$10:$BL$10,Borrador!$C$11:$BL$70,"",0,1),""),"")</f>
        <v>No aplica</v>
      </c>
      <c r="BF33" s="12" t="str" cm="1">
        <f t="array" ref="BF33">IFERROR(_xlfn.XLOOKUP($I33,Borrador!$I$11:$I$70,_xlfn.XLOOKUP(BF$10,Borrador!$C$10:$BL$10,Borrador!$C$11:$BL$70,"",0,1),""),"")</f>
        <v>No aplica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t="str" cm="1">
        <f t="array" ref="BH33">IFERROR(_xlfn.XLOOKUP($I33,Borrador!$I$11:$I$70,_xlfn.XLOOKUP(BH$10,Borrador!$C$10:$BL$10,Borrador!$C$11:$BL$70,"",0,1),""),"")</f>
        <v>No aplica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t="str" cm="1">
        <f t="array" ref="BJ33">IFERROR(_xlfn.XLOOKUP($I33,Borrador!$I$11:$I$70,_xlfn.XLOOKUP(BJ$10,Borrador!$C$10:$BL$10,Borrador!$C$11:$BL$70,"",0,1),""),"")</f>
        <v>No aplica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t="str" cm="1">
        <f t="array" ref="Q34">IFERROR(_xlfn.XLOOKUP($I34,Borrador!$I$11:$I$70,_xlfn.XLOOKUP(Q$10,Borrador!$C$10:$BL$10,Borrador!$C$11:$BL$70,"",0,1),""),"")</f>
        <v>No aplica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en proceso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en proceso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/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t="str" cm="1">
        <f t="array" ref="AQ34">IFERROR(_xlfn.XLOOKUP($I34,Borrador!$I$11:$I$70,_xlfn.XLOOKUP(AQ$10,Borrador!$C$10:$BL$10,Borrador!$C$11:$BL$70,"",0,1),""),"")</f>
        <v/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t="str" cm="1">
        <f t="array" ref="AZ34">IFERROR(_xlfn.XLOOKUP($I34,Borrador!$I$11:$I$70,_xlfn.XLOOKUP(AZ$10,Borrador!$C$10:$BL$10,Borrador!$C$11:$BL$70,"",0,1),""),"")</f>
        <v/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t="str" cm="1">
        <f t="array" ref="BE34">IFERROR(_xlfn.XLOOKUP($I34,Borrador!$I$11:$I$70,_xlfn.XLOOKUP(BE$10,Borrador!$C$10:$BL$10,Borrador!$C$11:$BL$70,"",0,1),""),"")</f>
        <v>No aplica</v>
      </c>
      <c r="BF34" s="12" t="str" cm="1">
        <f t="array" ref="BF34">IFERROR(_xlfn.XLOOKUP($I34,Borrador!$I$11:$I$70,_xlfn.XLOOKUP(BF$10,Borrador!$C$10:$BL$10,Borrador!$C$11:$BL$70,"",0,1),""),"")</f>
        <v>No aplica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t="str" cm="1">
        <f t="array" ref="BH34">IFERROR(_xlfn.XLOOKUP($I34,Borrador!$I$11:$I$70,_xlfn.XLOOKUP(BH$10,Borrador!$C$10:$BL$10,Borrador!$C$11:$BL$70,"",0,1),""),"")</f>
        <v>No aplica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t="str" cm="1">
        <f t="array" ref="BJ34">IFERROR(_xlfn.XLOOKUP($I34,Borrador!$I$11:$I$70,_xlfn.XLOOKUP(BJ$10,Borrador!$C$10:$BL$10,Borrador!$C$11:$BL$70,"",0,1),""),"")</f>
        <v>No aplica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sin iniciar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sin iniciar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/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t="str" cm="1">
        <f t="array" ref="AQ35">IFERROR(_xlfn.XLOOKUP($I35,Borrador!$I$11:$I$70,_xlfn.XLOOKUP(AQ$10,Borrador!$C$10:$BL$10,Borrador!$C$11:$BL$70,"",0,1),""),"")</f>
        <v/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 t="str">
        <f>IFERROR(_xlfn.XLOOKUP($I35,Borrador!$I$11:$I$70,Borrador!$AQ$11:$AQ$70,""),"")</f>
        <v>No aplica</v>
      </c>
      <c r="AX35" s="12" t="str">
        <f>IFERROR(_xlfn.XLOOKUP($I35,Borrador!$I$11:$I$70,Borrador!$AR$11:$AR$70,""),"")</f>
        <v>No aplica</v>
      </c>
      <c r="AY35" s="12" t="str">
        <f>IFERROR(_xlfn.XLOOKUP($I35,Borrador!$I$11:$I$70,Borrador!$AS$11:$AS$70,""),"")</f>
        <v>No aplica</v>
      </c>
      <c r="AZ35" s="11" t="str" cm="1">
        <f t="array" ref="AZ35">IFERROR(_xlfn.XLOOKUP($I35,Borrador!$I$11:$I$70,_xlfn.XLOOKUP(AZ$10,Borrador!$C$10:$BL$10,Borrador!$C$11:$BL$70,"",0,1),""),"")</f>
        <v/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35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sin iniciar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sin iniciar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/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t="str" cm="1">
        <f t="array" ref="AQ36">IFERROR(_xlfn.XLOOKUP($I36,Borrador!$I$11:$I$70,_xlfn.XLOOKUP(AQ$10,Borrador!$C$10:$BL$10,Borrador!$C$11:$BL$70,"",0,1),""),"")</f>
        <v/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t="str" cm="1">
        <f t="array" ref="AV36">IFERROR(_xlfn.XLOOKUP($I36,Borrador!$I$11:$I$70,_xlfn.XLOOKUP(AV$10,Borrador!$C$10:$BL$10,Borrador!$C$11:$BL$70,"",0,1),""),"")</f>
        <v>en proceso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t="str" cm="1">
        <f t="array" ref="AZ36">IFERROR(_xlfn.XLOOKUP($I36,Borrador!$I$11:$I$70,_xlfn.XLOOKUP(AZ$10,Borrador!$C$10:$BL$10,Borrador!$C$11:$BL$70,"",0,1),""),"")</f>
        <v/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No aplica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35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t="str" cm="1">
        <f t="array" ref="Q37">IFERROR(_xlfn.XLOOKUP($I37,Borrador!$I$11:$I$70,_xlfn.XLOOKUP(Q$10,Borrador!$C$10:$BL$10,Borrador!$C$11:$BL$70,"",0,1),""),"")</f>
        <v>No aplica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sin iniciar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sin iniciar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/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t="str" cm="1">
        <f t="array" ref="AQ37">IFERROR(_xlfn.XLOOKUP($I37,Borrador!$I$11:$I$70,_xlfn.XLOOKUP(AQ$10,Borrador!$C$10:$BL$10,Borrador!$C$11:$BL$70,"",0,1),""),"")</f>
        <v/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t="str" cm="1">
        <f t="array" ref="AV37">IFERROR(_xlfn.XLOOKUP($I37,Borrador!$I$11:$I$70,_xlfn.XLOOKUP(AV$10,Borrador!$C$10:$BL$10,Borrador!$C$11:$BL$70,"",0,1),""),"")</f>
        <v>en proceso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0.1</v>
      </c>
      <c r="AZ37" s="11" t="str" cm="1">
        <f t="array" ref="AZ37">IFERROR(_xlfn.XLOOKUP($I37,Borrador!$I$11:$I$70,_xlfn.XLOOKUP(AZ$10,Borrador!$C$10:$BL$10,Borrador!$C$11:$BL$70,"",0,1),""),"")</f>
        <v/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t="str" cm="1">
        <f t="array" ref="BE37">IFERROR(_xlfn.XLOOKUP($I37,Borrador!$I$11:$I$70,_xlfn.XLOOKUP(BE$10,Borrador!$C$10:$BL$10,Borrador!$C$11:$BL$70,"",0,1),""),"")</f>
        <v>No aplica</v>
      </c>
      <c r="BF37" s="12" t="str" cm="1">
        <f t="array" ref="BF37">IFERROR(_xlfn.XLOOKUP($I37,Borrador!$I$11:$I$70,_xlfn.XLOOKUP(BF$10,Borrador!$C$10:$BL$10,Borrador!$C$11:$BL$70,"",0,1),""),"")</f>
        <v>No aplica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t="str" cm="1">
        <f t="array" ref="BH37">IFERROR(_xlfn.XLOOKUP($I37,Borrador!$I$11:$I$70,_xlfn.XLOOKUP(BH$10,Borrador!$C$10:$BL$10,Borrador!$C$11:$BL$70,"",0,1),""),"")</f>
        <v>No aplica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1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35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sin iniciar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sin iniciar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/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t="str" cm="1">
        <f t="array" ref="AQ38">IFERROR(_xlfn.XLOOKUP($I38,Borrador!$I$11:$I$70,_xlfn.XLOOKUP(AQ$10,Borrador!$C$10:$BL$10,Borrador!$C$11:$BL$70,"",0,1),""),"")</f>
        <v/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t="str" cm="1">
        <f t="array" ref="AZ38">IFERROR(_xlfn.XLOOKUP($I38,Borrador!$I$11:$I$70,_xlfn.XLOOKUP(AZ$10,Borrador!$C$10:$BL$10,Borrador!$C$11:$BL$70,"",0,1),""),"")</f>
        <v/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35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/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t="str" cm="1">
        <f t="array" ref="AQ39">IFERROR(_xlfn.XLOOKUP($I39,Borrador!$I$11:$I$70,_xlfn.XLOOKUP(AQ$10,Borrador!$C$10:$BL$10,Borrador!$C$11:$BL$70,"",0,1),""),"")</f>
        <v/>
      </c>
      <c r="AR39" s="12" t="str" cm="1">
        <f t="array" ref="AR39">IFERROR(_xlfn.XLOOKUP($I39,Borrador!$I$11:$I$70,_xlfn.XLOOKUP(AR$10,Borrador!$C$10:$BL$10,Borrador!$C$11:$BL$70,"",0,1),""),"")</f>
        <v>en proceso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t="str" cm="1">
        <f t="array" ref="AZ39">IFERROR(_xlfn.XLOOKUP($I39,Borrador!$I$11:$I$70,_xlfn.XLOOKUP(AZ$10,Borrador!$C$10:$BL$10,Borrador!$C$11:$BL$70,"",0,1),""),"")</f>
        <v/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20</v>
      </c>
      <c r="BH39" s="12" cm="1">
        <f t="array" ref="BH39">IFERROR(_xlfn.XLOOKUP($I39,Borrador!$I$11:$I$70,_xlfn.XLOOKUP(BH$10,Borrador!$C$10:$BL$10,Borrador!$C$11:$BL$70,"",0,1),""),"")</f>
        <v>0</v>
      </c>
      <c r="BI39" s="12" t="str" cm="1">
        <f t="array" ref="BI39">IFERROR(_xlfn.XLOOKUP($I39,Borrador!$I$11:$I$70,_xlfn.XLOOKUP(BI$10,Borrador!$C$10:$BL$10,Borrador!$C$11:$BL$70,"",0,1),""),"")</f>
        <v>en proceso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t="str" cm="1">
        <f t="array" ref="BP39">IFERROR(_xlfn.XLOOKUP($I39,Borrador!$I$11:$I$70,_xlfn.XLOOKUP(BP$10,Borrador!$C$10:$BL$10,Borrador!$C$11:$BL$70,"",0,1),""),"")</f>
        <v>en proceso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/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t="str" cm="1">
        <f t="array" ref="AQ40">IFERROR(_xlfn.XLOOKUP($I40,Borrador!$I$11:$I$70,_xlfn.XLOOKUP(AQ$10,Borrador!$C$10:$BL$10,Borrador!$C$11:$BL$70,"",0,1),""),"")</f>
        <v/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 t="str">
        <f>IFERROR(_xlfn.XLOOKUP($I40,Borrador!$I$11:$I$70,Borrador!$AQ$11:$AQ$70,""),"")</f>
        <v>No aplica</v>
      </c>
      <c r="AX40" s="12" t="str">
        <f>IFERROR(_xlfn.XLOOKUP($I40,Borrador!$I$11:$I$70,Borrador!$AR$11:$AR$70,""),"")</f>
        <v>No aplica</v>
      </c>
      <c r="AY40" s="12" t="str">
        <f>IFERROR(_xlfn.XLOOKUP($I40,Borrador!$I$11:$I$70,Borrador!$AS$11:$AS$70,""),"")</f>
        <v>No aplica</v>
      </c>
      <c r="AZ40" s="11" t="str" cm="1">
        <f t="array" ref="AZ40">IFERROR(_xlfn.XLOOKUP($I40,Borrador!$I$11:$I$70,_xlfn.XLOOKUP(AZ$10,Borrador!$C$10:$BL$10,Borrador!$C$11:$BL$70,"",0,1),""),"")</f>
        <v/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35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t="str" cm="1">
        <f t="array" ref="Q41">IFERROR(_xlfn.XLOOKUP($I41,Borrador!$I$11:$I$70,_xlfn.XLOOKUP(Q$10,Borrador!$C$10:$BL$10,Borrador!$C$11:$BL$70,"",0,1),""),"")</f>
        <v>No aplica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en proceso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en proceso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/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t="str" cm="1">
        <f t="array" ref="AQ41">IFERROR(_xlfn.XLOOKUP($I41,Borrador!$I$11:$I$70,_xlfn.XLOOKUP(AQ$10,Borrador!$C$10:$BL$10,Borrador!$C$11:$BL$70,"",0,1),""),"")</f>
        <v/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t="str" cm="1">
        <f t="array" ref="AZ41">IFERROR(_xlfn.XLOOKUP($I41,Borrador!$I$11:$I$70,_xlfn.XLOOKUP(AZ$10,Borrador!$C$10:$BL$10,Borrador!$C$11:$BL$70,"",0,1),""),"")</f>
        <v/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t="str" cm="1">
        <f t="array" ref="BE41">IFERROR(_xlfn.XLOOKUP($I41,Borrador!$I$11:$I$70,_xlfn.XLOOKUP(BE$10,Borrador!$C$10:$BL$10,Borrador!$C$11:$BL$70,"",0,1),""),"")</f>
        <v>No aplica</v>
      </c>
      <c r="BF41" s="12" t="str" cm="1">
        <f t="array" ref="BF41">IFERROR(_xlfn.XLOOKUP($I41,Borrador!$I$11:$I$70,_xlfn.XLOOKUP(BF$10,Borrador!$C$10:$BL$10,Borrador!$C$11:$BL$70,"",0,1),""),"")</f>
        <v>No aplica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t="str" cm="1">
        <f t="array" ref="BH41">IFERROR(_xlfn.XLOOKUP($I41,Borrador!$I$11:$I$70,_xlfn.XLOOKUP(BH$10,Borrador!$C$10:$BL$10,Borrador!$C$11:$BL$70,"",0,1),""),"")</f>
        <v>No aplica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t="str" cm="1">
        <f t="array" ref="BJ41">IFERROR(_xlfn.XLOOKUP($I41,Borrador!$I$11:$I$70,_xlfn.XLOOKUP(BJ$10,Borrador!$C$10:$BL$10,Borrador!$C$11:$BL$70,"",0,1),""),"")</f>
        <v>No aplica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35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en proceso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en proceso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/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t="str" cm="1">
        <f t="array" ref="AQ42">IFERROR(_xlfn.XLOOKUP($I42,Borrador!$I$11:$I$70,_xlfn.XLOOKUP(AQ$10,Borrador!$C$10:$BL$10,Borrador!$C$11:$BL$70,"",0,1),""),"")</f>
        <v/>
      </c>
      <c r="AR42" s="12" t="str" cm="1">
        <f t="array" ref="AR42">IFERROR(_xlfn.XLOOKUP($I42,Borrador!$I$11:$I$70,_xlfn.XLOOKUP(AR$10,Borrador!$C$10:$BL$10,Borrador!$C$11:$BL$70,"",0,1),""),"")</f>
        <v>en proceso</v>
      </c>
      <c r="AS42" s="12" t="str" cm="1">
        <f t="array" ref="AS42">IFERROR(_xlfn.XLOOKUP($I42,Borrador!$I$11:$I$70,_xlfn.XLOOKUP(AS$10,Borrador!$C$10:$BL$10,Borrador!$C$11:$BL$70,"",0,1),""),"")</f>
        <v>en proceso</v>
      </c>
      <c r="AT42" s="12" t="str" cm="1">
        <f t="array" ref="AT42">IFERROR(_xlfn.XLOOKUP($I42,Borrador!$I$11:$I$70,_xlfn.XLOOKUP(AT$10,Borrador!$C$10:$BL$10,Borrador!$C$11:$BL$70,"",0,1),""),"")</f>
        <v>en proceso</v>
      </c>
      <c r="AU42" s="12" t="str" cm="1">
        <f t="array" ref="AU42">IFERROR(_xlfn.XLOOKUP($I42,Borrador!$I$11:$I$70,_xlfn.XLOOKUP(AU$10,Borrador!$C$10:$BL$10,Borrador!$C$11:$BL$70,"",0,1),""),"")</f>
        <v>en proceso</v>
      </c>
      <c r="AV42" s="12" t="str" cm="1">
        <f t="array" ref="AV42">IFERROR(_xlfn.XLOOKUP($I42,Borrador!$I$11:$I$70,_xlfn.XLOOKUP(AV$10,Borrador!$C$10:$BL$10,Borrador!$C$11:$BL$70,"",0,1),""),"")</f>
        <v>en proceso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0.1</v>
      </c>
      <c r="AZ42" s="11" t="str" cm="1">
        <f t="array" ref="AZ42">IFERROR(_xlfn.XLOOKUP($I42,Borrador!$I$11:$I$70,_xlfn.XLOOKUP(AZ$10,Borrador!$C$10:$BL$10,Borrador!$C$11:$BL$70,"",0,1),""),"")</f>
        <v/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16</v>
      </c>
      <c r="BH42" s="12" cm="1">
        <f t="array" ref="BH42">IFERROR(_xlfn.XLOOKUP($I42,Borrador!$I$11:$I$70,_xlfn.XLOOKUP(BH$10,Borrador!$C$10:$BL$10,Borrador!$C$11:$BL$70,"",0,1),""),"")</f>
        <v>0</v>
      </c>
      <c r="BI42" s="12" t="str" cm="1">
        <f t="array" ref="BI42">IFERROR(_xlfn.XLOOKUP($I42,Borrador!$I$11:$I$70,_xlfn.XLOOKUP(BI$10,Borrador!$C$10:$BL$10,Borrador!$C$11:$BL$70,"",0,1),""),"")</f>
        <v>en proceso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t="str" cm="1">
        <f t="array" ref="BP42">IFERROR(_xlfn.XLOOKUP($I42,Borrador!$I$11:$I$70,_xlfn.XLOOKUP(BP$10,Borrador!$C$10:$BL$10,Borrador!$C$11:$BL$70,"",0,1),""),"")</f>
        <v>en proceso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35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/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t="str" cm="1">
        <f t="array" ref="AQ43">IFERROR(_xlfn.XLOOKUP($I43,Borrador!$I$11:$I$70,_xlfn.XLOOKUP(AQ$10,Borrador!$C$10:$BL$10,Borrador!$C$11:$BL$70,"",0,1),""),"")</f>
        <v/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 t="str">
        <f>IFERROR(_xlfn.XLOOKUP($I43,Borrador!$I$11:$I$70,Borrador!$AQ$11:$AQ$70,""),"")</f>
        <v>No aplica</v>
      </c>
      <c r="AX43" s="12" t="str">
        <f>IFERROR(_xlfn.XLOOKUP($I43,Borrador!$I$11:$I$70,Borrador!$AR$11:$AR$70,""),"")</f>
        <v>No aplica</v>
      </c>
      <c r="AY43" s="12" t="str">
        <f>IFERROR(_xlfn.XLOOKUP($I43,Borrador!$I$11:$I$70,Borrador!$AS$11:$AS$70,""),"")</f>
        <v>No aplica</v>
      </c>
      <c r="AZ43" s="11" t="str" cm="1">
        <f t="array" ref="AZ43">IFERROR(_xlfn.XLOOKUP($I43,Borrador!$I$11:$I$70,_xlfn.XLOOKUP(AZ$10,Borrador!$C$10:$BL$10,Borrador!$C$11:$BL$70,"",0,1),""),"")</f>
        <v/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35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t="str" cm="1">
        <f t="array" ref="Q44">IFERROR(_xlfn.XLOOKUP($I44,Borrador!$I$11:$I$70,_xlfn.XLOOKUP(Q$10,Borrador!$C$10:$BL$10,Borrador!$C$11:$BL$70,"",0,1),""),"")</f>
        <v>No aplica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sin iniciar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sin iniciar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/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t="str" cm="1">
        <f t="array" ref="AQ44">IFERROR(_xlfn.XLOOKUP($I44,Borrador!$I$11:$I$70,_xlfn.XLOOKUP(AQ$10,Borrador!$C$10:$BL$10,Borrador!$C$11:$BL$70,"",0,1),""),"")</f>
        <v/>
      </c>
      <c r="AR44" s="12" t="str" cm="1">
        <f t="array" ref="AR44">IFERROR(_xlfn.XLOOKUP($I44,Borrador!$I$11:$I$70,_xlfn.XLOOKUP(AR$10,Borrador!$C$10:$BL$10,Borrador!$C$11:$BL$70,"",0,1),""),"")</f>
        <v>No aplica</v>
      </c>
      <c r="AS44" s="12" t="str" cm="1">
        <f t="array" ref="AS44">IFERROR(_xlfn.XLOOKUP($I44,Borrador!$I$11:$I$70,_xlfn.XLOOKUP(AS$10,Borrador!$C$10:$BL$10,Borrador!$C$11:$BL$70,"",0,1),""),"")</f>
        <v>No aplica</v>
      </c>
      <c r="AT44" s="12" t="str" cm="1">
        <f t="array" ref="AT44">IFERROR(_xlfn.XLOOKUP($I44,Borrador!$I$11:$I$70,_xlfn.XLOOKUP(AT$10,Borrador!$C$10:$BL$10,Borrador!$C$11:$BL$70,"",0,1),""),"")</f>
        <v>No aplica</v>
      </c>
      <c r="AU44" s="12" t="str" cm="1">
        <f t="array" ref="AU44">IFERROR(_xlfn.XLOOKUP($I44,Borrador!$I$11:$I$70,_xlfn.XLOOKUP(AU$10,Borrador!$C$10:$BL$10,Borrador!$C$11:$BL$70,"",0,1),""),"")</f>
        <v>No aplica</v>
      </c>
      <c r="AV44" s="12" t="str" cm="1">
        <f t="array" ref="AV44">IFERROR(_xlfn.XLOOKUP($I44,Borrador!$I$11:$I$70,_xlfn.XLOOKUP(AV$10,Borrador!$C$10:$BL$10,Borrador!$C$11:$BL$70,"",0,1),""),"")</f>
        <v>No aplica</v>
      </c>
      <c r="AW44" s="12" t="str">
        <f>IFERROR(_xlfn.XLOOKUP($I44,Borrador!$I$11:$I$70,Borrador!$AQ$11:$AQ$70,""),"")</f>
        <v>No aplica</v>
      </c>
      <c r="AX44" s="12" t="str">
        <f>IFERROR(_xlfn.XLOOKUP($I44,Borrador!$I$11:$I$70,Borrador!$AR$11:$AR$70,""),"")</f>
        <v>No aplica</v>
      </c>
      <c r="AY44" s="12" t="str">
        <f>IFERROR(_xlfn.XLOOKUP($I44,Borrador!$I$11:$I$70,Borrador!$AS$11:$AS$70,""),"")</f>
        <v>No aplica</v>
      </c>
      <c r="AZ44" s="11" t="str" cm="1">
        <f t="array" ref="AZ44">IFERROR(_xlfn.XLOOKUP($I44,Borrador!$I$11:$I$70,_xlfn.XLOOKUP(AZ$10,Borrador!$C$10:$BL$10,Borrador!$C$11:$BL$70,"",0,1),""),"")</f>
        <v/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t="str" cm="1">
        <f t="array" ref="BD44">IFERROR(_xlfn.XLOOKUP($I44,Borrador!$I$11:$I$70,_xlfn.XLOOKUP(BD$10,Borrador!$C$10:$BL$10,Borrador!$C$11:$BL$70,"",0,1),""),"")</f>
        <v>No aplica</v>
      </c>
      <c r="BE44" s="12" t="str" cm="1">
        <f t="array" ref="BE44">IFERROR(_xlfn.XLOOKUP($I44,Borrador!$I$11:$I$70,_xlfn.XLOOKUP(BE$10,Borrador!$C$10:$BL$10,Borrador!$C$11:$BL$70,"",0,1),""),"")</f>
        <v>No aplica</v>
      </c>
      <c r="BF44" s="12" t="str" cm="1">
        <f t="array" ref="BF44">IFERROR(_xlfn.XLOOKUP($I44,Borrador!$I$11:$I$70,_xlfn.XLOOKUP(BF$10,Borrador!$C$10:$BL$10,Borrador!$C$11:$BL$70,"",0,1),""),"")</f>
        <v>No aplica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t="str" cm="1">
        <f t="array" ref="BH44">IFERROR(_xlfn.XLOOKUP($I44,Borrador!$I$11:$I$70,_xlfn.XLOOKUP(BH$10,Borrador!$C$10:$BL$10,Borrador!$C$11:$BL$70,"",0,1),""),"")</f>
        <v>No aplica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t="str" cm="1">
        <f t="array" ref="BJ44">IFERROR(_xlfn.XLOOKUP($I44,Borrador!$I$11:$I$70,_xlfn.XLOOKUP(BJ$10,Borrador!$C$10:$BL$10,Borrador!$C$11:$BL$70,"",0,1),""),"")</f>
        <v>No aplica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35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t="str" cm="1">
        <f t="array" ref="Q45">IFERROR(_xlfn.XLOOKUP($I45,Borrador!$I$11:$I$70,_xlfn.XLOOKUP(Q$10,Borrador!$C$10:$BL$10,Borrador!$C$11:$BL$70,"",0,1),""),"")</f>
        <v>No aplica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sin iniciar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sin iniciar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/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t="str" cm="1">
        <f t="array" ref="AQ45">IFERROR(_xlfn.XLOOKUP($I45,Borrador!$I$11:$I$70,_xlfn.XLOOKUP(AQ$10,Borrador!$C$10:$BL$10,Borrador!$C$11:$BL$70,"",0,1),""),"")</f>
        <v/>
      </c>
      <c r="AR45" s="12" t="str" cm="1">
        <f t="array" ref="AR45">IFERROR(_xlfn.XLOOKUP($I45,Borrador!$I$11:$I$70,_xlfn.XLOOKUP(AR$10,Borrador!$C$10:$BL$10,Borrador!$C$11:$BL$70,"",0,1),""),"")</f>
        <v>en proceso</v>
      </c>
      <c r="AS45" s="12" t="str" cm="1">
        <f t="array" ref="AS45">IFERROR(_xlfn.XLOOKUP($I45,Borrador!$I$11:$I$70,_xlfn.XLOOKUP(AS$10,Borrador!$C$10:$BL$10,Borrador!$C$11:$BL$70,"",0,1),""),"")</f>
        <v>en proceso</v>
      </c>
      <c r="AT45" s="12" t="str" cm="1">
        <f t="array" ref="AT45">IFERROR(_xlfn.XLOOKUP($I45,Borrador!$I$11:$I$70,_xlfn.XLOOKUP(AT$10,Borrador!$C$10:$BL$10,Borrador!$C$11:$BL$70,"",0,1),""),"")</f>
        <v>en proceso</v>
      </c>
      <c r="AU45" s="12" t="str" cm="1">
        <f t="array" ref="AU45">IFERROR(_xlfn.XLOOKUP($I45,Borrador!$I$11:$I$70,_xlfn.XLOOKUP(AU$10,Borrador!$C$10:$BL$10,Borrador!$C$11:$BL$70,"",0,1),""),"")</f>
        <v>en proceso</v>
      </c>
      <c r="AV45" s="12" t="str" cm="1">
        <f t="array" ref="AV45">IFERROR(_xlfn.XLOOKUP($I45,Borrador!$I$11:$I$70,_xlfn.XLOOKUP(AV$10,Borrador!$C$10:$BL$10,Borrador!$C$11:$BL$70,"",0,1),""),"")</f>
        <v>en proceso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0.1</v>
      </c>
      <c r="AZ45" s="11" t="str" cm="1">
        <f t="array" ref="AZ45">IFERROR(_xlfn.XLOOKUP($I45,Borrador!$I$11:$I$70,_xlfn.XLOOKUP(AZ$10,Borrador!$C$10:$BL$10,Borrador!$C$11:$BL$70,"",0,1),""),"")</f>
        <v/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t="str" cm="1">
        <f t="array" ref="BD45">IFERROR(_xlfn.XLOOKUP($I45,Borrador!$I$11:$I$70,_xlfn.XLOOKUP(BD$10,Borrador!$C$10:$BL$10,Borrador!$C$11:$BL$70,"",0,1),""),"")</f>
        <v>No aplica</v>
      </c>
      <c r="BE45" s="12" t="str" cm="1">
        <f t="array" ref="BE45">IFERROR(_xlfn.XLOOKUP($I45,Borrador!$I$11:$I$70,_xlfn.XLOOKUP(BE$10,Borrador!$C$10:$BL$10,Borrador!$C$11:$BL$70,"",0,1),""),"")</f>
        <v>No aplica</v>
      </c>
      <c r="BF45" s="12" t="str" cm="1">
        <f t="array" ref="BF45">IFERROR(_xlfn.XLOOKUP($I45,Borrador!$I$11:$I$70,_xlfn.XLOOKUP(BF$10,Borrador!$C$10:$BL$10,Borrador!$C$11:$BL$70,"",0,1),""),"")</f>
        <v>No aplica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t="str" cm="1">
        <f t="array" ref="BH45">IFERROR(_xlfn.XLOOKUP($I45,Borrador!$I$11:$I$70,_xlfn.XLOOKUP(BH$10,Borrador!$C$10:$BL$10,Borrador!$C$11:$BL$70,"",0,1),""),"")</f>
        <v>No aplica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1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35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/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t="str" cm="1">
        <f t="array" ref="AQ46">IFERROR(_xlfn.XLOOKUP($I46,Borrador!$I$11:$I$70,_xlfn.XLOOKUP(AQ$10,Borrador!$C$10:$BL$10,Borrador!$C$11:$BL$70,"",0,1),""),"")</f>
        <v/>
      </c>
      <c r="AR46" s="12" t="str" cm="1">
        <f t="array" ref="AR46">IFERROR(_xlfn.XLOOKUP($I46,Borrador!$I$11:$I$70,_xlfn.XLOOKUP(AR$10,Borrador!$C$10:$BL$10,Borrador!$C$11:$BL$70,"",0,1),""),"")</f>
        <v>en proceso</v>
      </c>
      <c r="AS46" s="12" t="str" cm="1">
        <f t="array" ref="AS46">IFERROR(_xlfn.XLOOKUP($I46,Borrador!$I$11:$I$70,_xlfn.XLOOKUP(AS$10,Borrador!$C$10:$BL$10,Borrador!$C$11:$BL$70,"",0,1),""),"")</f>
        <v>en proceso</v>
      </c>
      <c r="AT46" s="12" t="str" cm="1">
        <f t="array" ref="AT46">IFERROR(_xlfn.XLOOKUP($I46,Borrador!$I$11:$I$70,_xlfn.XLOOKUP(AT$10,Borrador!$C$10:$BL$10,Borrador!$C$11:$BL$70,"",0,1),""),"")</f>
        <v>en proceso</v>
      </c>
      <c r="AU46" s="12" t="str" cm="1">
        <f t="array" ref="AU46">IFERROR(_xlfn.XLOOKUP($I46,Borrador!$I$11:$I$70,_xlfn.XLOOKUP(AU$10,Borrador!$C$10:$BL$10,Borrador!$C$11:$BL$70,"",0,1),""),"")</f>
        <v>en proceso</v>
      </c>
      <c r="AV46" s="12" t="str" cm="1">
        <f t="array" ref="AV46">IFERROR(_xlfn.XLOOKUP($I46,Borrador!$I$11:$I$70,_xlfn.XLOOKUP(AV$10,Borrador!$C$10:$BL$10,Borrador!$C$11:$BL$70,"",0,1),""),"")</f>
        <v>en proceso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0.1</v>
      </c>
      <c r="AZ46" s="11" t="str" cm="1">
        <f t="array" ref="AZ46">IFERROR(_xlfn.XLOOKUP($I46,Borrador!$I$11:$I$70,_xlfn.XLOOKUP(AZ$10,Borrador!$C$10:$BL$10,Borrador!$C$11:$BL$70,"",0,1),""),"")</f>
        <v/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t="str" cm="1">
        <f t="array" ref="BI46">IFERROR(_xlfn.XLOOKUP($I46,Borrador!$I$11:$I$70,_xlfn.XLOOKUP(BI$10,Borrador!$C$10:$BL$10,Borrador!$C$11:$BL$70,"",0,1),""),"")</f>
        <v>en proceso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t="str" cm="1">
        <f t="array" ref="BP46">IFERROR(_xlfn.XLOOKUP($I46,Borrador!$I$11:$I$70,_xlfn.XLOOKUP(BP$10,Borrador!$C$10:$BL$10,Borrador!$C$11:$BL$70,"",0,1),""),"")</f>
        <v>en proceso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35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sin iniciar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sin iniciar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/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t="str" cm="1">
        <f t="array" ref="AQ47">IFERROR(_xlfn.XLOOKUP($I47,Borrador!$I$11:$I$70,_xlfn.XLOOKUP(AQ$10,Borrador!$C$10:$BL$10,Borrador!$C$11:$BL$70,"",0,1),""),"")</f>
        <v/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 t="str">
        <f>IFERROR(_xlfn.XLOOKUP($I47,Borrador!$I$11:$I$70,Borrador!$AQ$11:$AQ$70,""),"")</f>
        <v>No aplica</v>
      </c>
      <c r="AX47" s="12" t="str">
        <f>IFERROR(_xlfn.XLOOKUP($I47,Borrador!$I$11:$I$70,Borrador!$AR$11:$AR$70,""),"")</f>
        <v>No aplica</v>
      </c>
      <c r="AY47" s="12" t="str">
        <f>IFERROR(_xlfn.XLOOKUP($I47,Borrador!$I$11:$I$70,Borrador!$AS$11:$AS$70,""),"")</f>
        <v>No aplica</v>
      </c>
      <c r="AZ47" s="11" t="str" cm="1">
        <f t="array" ref="AZ47">IFERROR(_xlfn.XLOOKUP($I47,Borrador!$I$11:$I$70,_xlfn.XLOOKUP(AZ$10,Borrador!$C$10:$BL$10,Borrador!$C$11:$BL$70,"",0,1),""),"")</f>
        <v/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35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t="str" cm="1">
        <f t="array" ref="Q48">IFERROR(_xlfn.XLOOKUP($I48,Borrador!$I$11:$I$70,_xlfn.XLOOKUP(Q$10,Borrador!$C$10:$BL$10,Borrador!$C$11:$BL$70,"",0,1),""),"")</f>
        <v>No aplica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/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t="str" cm="1">
        <f t="array" ref="AQ48">IFERROR(_xlfn.XLOOKUP($I48,Borrador!$I$11:$I$70,_xlfn.XLOOKUP(AQ$10,Borrador!$C$10:$BL$10,Borrador!$C$11:$BL$70,"",0,1),""),"")</f>
        <v/>
      </c>
      <c r="AR48" s="12" t="str" cm="1">
        <f t="array" ref="AR48">IFERROR(_xlfn.XLOOKUP($I48,Borrador!$I$11:$I$70,_xlfn.XLOOKUP(AR$10,Borrador!$C$10:$BL$10,Borrador!$C$11:$BL$70,"",0,1),""),"")</f>
        <v>Sin iniciar</v>
      </c>
      <c r="AS48" s="12" t="str" cm="1">
        <f t="array" ref="AS48">IFERROR(_xlfn.XLOOKUP($I48,Borrador!$I$11:$I$70,_xlfn.XLOOKUP(AS$10,Borrador!$C$10:$BL$10,Borrador!$C$11:$BL$70,"",0,1),""),"")</f>
        <v>Sin iniciar</v>
      </c>
      <c r="AT48" s="12" t="str" cm="1">
        <f t="array" ref="AT48">IFERROR(_xlfn.XLOOKUP($I48,Borrador!$I$11:$I$70,_xlfn.XLOOKUP(AT$10,Borrador!$C$10:$BL$10,Borrador!$C$11:$BL$70,"",0,1),""),"")</f>
        <v>Sin iniciar</v>
      </c>
      <c r="AU48" s="12" t="str" cm="1">
        <f t="array" ref="AU48">IFERROR(_xlfn.XLOOKUP($I48,Borrador!$I$11:$I$70,_xlfn.XLOOKUP(AU$10,Borrador!$C$10:$BL$10,Borrador!$C$11:$BL$70,"",0,1),""),"")</f>
        <v>Sin iniciar</v>
      </c>
      <c r="AV48" s="12" t="str" cm="1">
        <f t="array" ref="AV48">IFERROR(_xlfn.XLOOKUP($I48,Borrador!$I$11:$I$70,_xlfn.XLOOKUP(AV$10,Borrador!$C$10:$BL$10,Borrador!$C$11:$BL$70,"",0,1),""),"")</f>
        <v>Sin iniciar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t="str" cm="1">
        <f t="array" ref="AZ48">IFERROR(_xlfn.XLOOKUP($I48,Borrador!$I$11:$I$70,_xlfn.XLOOKUP(AZ$10,Borrador!$C$10:$BL$10,Borrador!$C$11:$BL$70,"",0,1),""),"")</f>
        <v/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t="str" cm="1">
        <f t="array" ref="BD48">IFERROR(_xlfn.XLOOKUP($I48,Borrador!$I$11:$I$70,_xlfn.XLOOKUP(BD$10,Borrador!$C$10:$BL$10,Borrador!$C$11:$BL$70,"",0,1),""),"")</f>
        <v>No aplica</v>
      </c>
      <c r="BE48" s="12" t="str" cm="1">
        <f t="array" ref="BE48">IFERROR(_xlfn.XLOOKUP($I48,Borrador!$I$11:$I$70,_xlfn.XLOOKUP(BE$10,Borrador!$C$10:$BL$10,Borrador!$C$11:$BL$70,"",0,1),""),"")</f>
        <v>No aplica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t="str" cm="1">
        <f t="array" ref="BH48">IFERROR(_xlfn.XLOOKUP($I48,Borrador!$I$11:$I$70,_xlfn.XLOOKUP(BH$10,Borrador!$C$10:$BL$10,Borrador!$C$11:$BL$70,"",0,1),""),"")</f>
        <v>No aplica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t="str" cm="1">
        <f t="array" ref="BJ48">IFERROR(_xlfn.XLOOKUP($I48,Borrador!$I$11:$I$70,_xlfn.XLOOKUP(BJ$10,Borrador!$C$10:$BL$10,Borrador!$C$11:$BL$70,"",0,1),""),"")</f>
        <v>No aplica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35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t="str" cm="1">
        <f t="array" ref="Q49">IFERROR(_xlfn.XLOOKUP($I49,Borrador!$I$11:$I$70,_xlfn.XLOOKUP(Q$10,Borrador!$C$10:$BL$10,Borrador!$C$11:$BL$70,"",0,1),""),"")</f>
        <v>No aplica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/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t="str" cm="1">
        <f t="array" ref="AQ49">IFERROR(_xlfn.XLOOKUP($I49,Borrador!$I$11:$I$70,_xlfn.XLOOKUP(AQ$10,Borrador!$C$10:$BL$10,Borrador!$C$11:$BL$70,"",0,1),""),"")</f>
        <v/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t="str" cm="1">
        <f t="array" ref="AZ49">IFERROR(_xlfn.XLOOKUP($I49,Borrador!$I$11:$I$70,_xlfn.XLOOKUP(AZ$10,Borrador!$C$10:$BL$10,Borrador!$C$11:$BL$70,"",0,1),""),"")</f>
        <v/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t="str" cm="1">
        <f t="array" ref="BD49">IFERROR(_xlfn.XLOOKUP($I49,Borrador!$I$11:$I$70,_xlfn.XLOOKUP(BD$10,Borrador!$C$10:$BL$10,Borrador!$C$11:$BL$70,"",0,1),""),"")</f>
        <v>No aplica</v>
      </c>
      <c r="BE49" s="12" t="str" cm="1">
        <f t="array" ref="BE49">IFERROR(_xlfn.XLOOKUP($I49,Borrador!$I$11:$I$70,_xlfn.XLOOKUP(BE$10,Borrador!$C$10:$BL$10,Borrador!$C$11:$BL$70,"",0,1),""),"")</f>
        <v>No aplica</v>
      </c>
      <c r="BF49" s="12" t="str" cm="1">
        <f t="array" ref="BF49">IFERROR(_xlfn.XLOOKUP($I49,Borrador!$I$11:$I$70,_xlfn.XLOOKUP(BF$10,Borrador!$C$10:$BL$10,Borrador!$C$11:$BL$70,"",0,1),""),"")</f>
        <v>No aplica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t="str" cm="1">
        <f t="array" ref="BH49">IFERROR(_xlfn.XLOOKUP($I49,Borrador!$I$11:$I$70,_xlfn.XLOOKUP(BH$10,Borrador!$C$10:$BL$10,Borrador!$C$11:$BL$70,"",0,1),""),"")</f>
        <v>No aplica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t="str" cm="1">
        <f t="array" ref="BJ49">IFERROR(_xlfn.XLOOKUP($I49,Borrador!$I$11:$I$70,_xlfn.XLOOKUP(BJ$10,Borrador!$C$10:$BL$10,Borrador!$C$11:$BL$70,"",0,1),""),"")</f>
        <v>No aplica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35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sin iniciar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sin iniciar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/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t="str" cm="1">
        <f t="array" ref="AQ50">IFERROR(_xlfn.XLOOKUP($I50,Borrador!$I$11:$I$70,_xlfn.XLOOKUP(AQ$10,Borrador!$C$10:$BL$10,Borrador!$C$11:$BL$70,"",0,1),""),"")</f>
        <v/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t="str" cm="1">
        <f t="array" ref="AZ50">IFERROR(_xlfn.XLOOKUP($I50,Borrador!$I$11:$I$70,_xlfn.XLOOKUP(AZ$10,Borrador!$C$10:$BL$10,Borrador!$C$11:$BL$70,"",0,1),""),"")</f>
        <v/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35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t="str" cm="1">
        <f t="array" ref="Q51">IFERROR(_xlfn.XLOOKUP($I51,Borrador!$I$11:$I$70,_xlfn.XLOOKUP(Q$10,Borrador!$C$10:$BL$10,Borrador!$C$11:$BL$70,"",0,1),""),"")</f>
        <v>No aplica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/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t="str" cm="1">
        <f t="array" ref="AQ51">IFERROR(_xlfn.XLOOKUP($I51,Borrador!$I$11:$I$70,_xlfn.XLOOKUP(AQ$10,Borrador!$C$10:$BL$10,Borrador!$C$11:$BL$70,"",0,1),""),"")</f>
        <v/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t="str" cm="1">
        <f t="array" ref="AZ51">IFERROR(_xlfn.XLOOKUP($I51,Borrador!$I$11:$I$70,_xlfn.XLOOKUP(AZ$10,Borrador!$C$10:$BL$10,Borrador!$C$11:$BL$70,"",0,1),""),"")</f>
        <v/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t="str" cm="1">
        <f t="array" ref="BD51">IFERROR(_xlfn.XLOOKUP($I51,Borrador!$I$11:$I$70,_xlfn.XLOOKUP(BD$10,Borrador!$C$10:$BL$10,Borrador!$C$11:$BL$70,"",0,1),""),"")</f>
        <v>No aplica</v>
      </c>
      <c r="BE51" s="12" t="str" cm="1">
        <f t="array" ref="BE51">IFERROR(_xlfn.XLOOKUP($I51,Borrador!$I$11:$I$70,_xlfn.XLOOKUP(BE$10,Borrador!$C$10:$BL$10,Borrador!$C$11:$BL$70,"",0,1),""),"")</f>
        <v>No aplica</v>
      </c>
      <c r="BF51" s="12" t="str" cm="1">
        <f t="array" ref="BF51">IFERROR(_xlfn.XLOOKUP($I51,Borrador!$I$11:$I$70,_xlfn.XLOOKUP(BF$10,Borrador!$C$10:$BL$10,Borrador!$C$11:$BL$70,"",0,1),""),"")</f>
        <v>No aplica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t="str" cm="1">
        <f t="array" ref="BH51">IFERROR(_xlfn.XLOOKUP($I51,Borrador!$I$11:$I$70,_xlfn.XLOOKUP(BH$10,Borrador!$C$10:$BL$10,Borrador!$C$11:$BL$70,"",0,1),""),"")</f>
        <v>No aplica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t="str" cm="1">
        <f t="array" ref="BJ51">IFERROR(_xlfn.XLOOKUP($I51,Borrador!$I$11:$I$70,_xlfn.XLOOKUP(BJ$10,Borrador!$C$10:$BL$10,Borrador!$C$11:$BL$70,"",0,1),""),"")</f>
        <v>No aplica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t="str" cm="1">
        <f t="array" ref="Q52">IFERROR(_xlfn.XLOOKUP($I52,Borrador!$I$11:$I$70,_xlfn.XLOOKUP(Q$10,Borrador!$C$10:$BL$10,Borrador!$C$11:$BL$70,"",0,1),""),"")</f>
        <v>No aplica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/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t="str" cm="1">
        <f t="array" ref="AQ52">IFERROR(_xlfn.XLOOKUP($I52,Borrador!$I$11:$I$70,_xlfn.XLOOKUP(AQ$10,Borrador!$C$10:$BL$10,Borrador!$C$11:$BL$70,"",0,1),""),"")</f>
        <v/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t="str" cm="1">
        <f t="array" ref="AZ52">IFERROR(_xlfn.XLOOKUP($I52,Borrador!$I$11:$I$70,_xlfn.XLOOKUP(AZ$10,Borrador!$C$10:$BL$10,Borrador!$C$11:$BL$70,"",0,1),""),"")</f>
        <v/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t="str" cm="1">
        <f t="array" ref="BD52">IFERROR(_xlfn.XLOOKUP($I52,Borrador!$I$11:$I$70,_xlfn.XLOOKUP(BD$10,Borrador!$C$10:$BL$10,Borrador!$C$11:$BL$70,"",0,1),""),"")</f>
        <v>No aplica</v>
      </c>
      <c r="BE52" s="12" t="str" cm="1">
        <f t="array" ref="BE52">IFERROR(_xlfn.XLOOKUP($I52,Borrador!$I$11:$I$70,_xlfn.XLOOKUP(BE$10,Borrador!$C$10:$BL$10,Borrador!$C$11:$BL$70,"",0,1),""),"")</f>
        <v>No aplica</v>
      </c>
      <c r="BF52" s="12" t="str" cm="1">
        <f t="array" ref="BF52">IFERROR(_xlfn.XLOOKUP($I52,Borrador!$I$11:$I$70,_xlfn.XLOOKUP(BF$10,Borrador!$C$10:$BL$10,Borrador!$C$11:$BL$70,"",0,1),""),"")</f>
        <v>No aplica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t="str" cm="1">
        <f t="array" ref="BH52">IFERROR(_xlfn.XLOOKUP($I52,Borrador!$I$11:$I$70,_xlfn.XLOOKUP(BH$10,Borrador!$C$10:$BL$10,Borrador!$C$11:$BL$70,"",0,1),""),"")</f>
        <v>No aplica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t="str" cm="1">
        <f t="array" ref="BJ52">IFERROR(_xlfn.XLOOKUP($I52,Borrador!$I$11:$I$70,_xlfn.XLOOKUP(BJ$10,Borrador!$C$10:$BL$10,Borrador!$C$11:$BL$70,"",0,1),""),"")</f>
        <v>No aplica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/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t="str" cm="1">
        <f t="array" ref="AQ53">IFERROR(_xlfn.XLOOKUP($I53,Borrador!$I$11:$I$70,_xlfn.XLOOKUP(AQ$10,Borrador!$C$10:$BL$10,Borrador!$C$11:$BL$70,"",0,1),""),"")</f>
        <v/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t="str" cm="1">
        <f t="array" ref="AZ53">IFERROR(_xlfn.XLOOKUP($I53,Borrador!$I$11:$I$70,_xlfn.XLOOKUP(AZ$10,Borrador!$C$10:$BL$10,Borrador!$C$11:$BL$70,"",0,1),""),"")</f>
        <v/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No aplica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t="str" cm="1">
        <f t="array" ref="Q54">IFERROR(_xlfn.XLOOKUP($I54,Borrador!$I$11:$I$70,_xlfn.XLOOKUP(Q$10,Borrador!$C$10:$BL$10,Borrador!$C$11:$BL$70,"",0,1),""),"")</f>
        <v>No aplica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sin iniciar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sin iniciar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/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t="str" cm="1">
        <f t="array" ref="AQ54">IFERROR(_xlfn.XLOOKUP($I54,Borrador!$I$11:$I$70,_xlfn.XLOOKUP(AQ$10,Borrador!$C$10:$BL$10,Borrador!$C$11:$BL$70,"",0,1),""),"")</f>
        <v/>
      </c>
      <c r="AR54" s="12" t="str" cm="1">
        <f t="array" ref="AR54">IFERROR(_xlfn.XLOOKUP($I54,Borrador!$I$11:$I$70,_xlfn.XLOOKUP(AR$10,Borrador!$C$10:$BL$10,Borrador!$C$11:$BL$70,"",0,1),""),"")</f>
        <v>No aplica</v>
      </c>
      <c r="AS54" s="12" t="str" cm="1">
        <f t="array" ref="AS54">IFERROR(_xlfn.XLOOKUP($I54,Borrador!$I$11:$I$70,_xlfn.XLOOKUP(AS$10,Borrador!$C$10:$BL$10,Borrador!$C$11:$BL$70,"",0,1),""),"")</f>
        <v>No aplica</v>
      </c>
      <c r="AT54" s="12" t="str" cm="1">
        <f t="array" ref="AT54">IFERROR(_xlfn.XLOOKUP($I54,Borrador!$I$11:$I$70,_xlfn.XLOOKUP(AT$10,Borrador!$C$10:$BL$10,Borrador!$C$11:$BL$70,"",0,1),""),"")</f>
        <v>No aplica</v>
      </c>
      <c r="AU54" s="12" t="str" cm="1">
        <f t="array" ref="AU54">IFERROR(_xlfn.XLOOKUP($I54,Borrador!$I$11:$I$70,_xlfn.XLOOKUP(AU$10,Borrador!$C$10:$BL$10,Borrador!$C$11:$BL$70,"",0,1),""),"")</f>
        <v>No aplica</v>
      </c>
      <c r="AV54" s="12" t="str" cm="1">
        <f t="array" ref="AV54">IFERROR(_xlfn.XLOOKUP($I54,Borrador!$I$11:$I$70,_xlfn.XLOOKUP(AV$10,Borrador!$C$10:$BL$10,Borrador!$C$11:$BL$70,"",0,1),""),"")</f>
        <v>No aplica</v>
      </c>
      <c r="AW54" s="12" t="str">
        <f>IFERROR(_xlfn.XLOOKUP($I54,Borrador!$I$11:$I$70,Borrador!$AQ$11:$AQ$70,""),"")</f>
        <v>No aplica</v>
      </c>
      <c r="AX54" s="12" t="str">
        <f>IFERROR(_xlfn.XLOOKUP($I54,Borrador!$I$11:$I$70,Borrador!$AR$11:$AR$70,""),"")</f>
        <v>No aplica</v>
      </c>
      <c r="AY54" s="12" t="str">
        <f>IFERROR(_xlfn.XLOOKUP($I54,Borrador!$I$11:$I$70,Borrador!$AS$11:$AS$70,""),"")</f>
        <v>No aplica</v>
      </c>
      <c r="AZ54" s="11" t="str" cm="1">
        <f t="array" ref="AZ54">IFERROR(_xlfn.XLOOKUP($I54,Borrador!$I$11:$I$70,_xlfn.XLOOKUP(AZ$10,Borrador!$C$10:$BL$10,Borrador!$C$11:$BL$70,"",0,1),""),"")</f>
        <v/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t="str" cm="1">
        <f t="array" ref="BD54">IFERROR(_xlfn.XLOOKUP($I54,Borrador!$I$11:$I$70,_xlfn.XLOOKUP(BD$10,Borrador!$C$10:$BL$10,Borrador!$C$11:$BL$70,"",0,1),""),"")</f>
        <v>No aplica</v>
      </c>
      <c r="BE54" s="12" t="str" cm="1">
        <f t="array" ref="BE54">IFERROR(_xlfn.XLOOKUP($I54,Borrador!$I$11:$I$70,_xlfn.XLOOKUP(BE$10,Borrador!$C$10:$BL$10,Borrador!$C$11:$BL$70,"",0,1),""),"")</f>
        <v>No aplica</v>
      </c>
      <c r="BF54" s="12" t="str" cm="1">
        <f t="array" ref="BF54">IFERROR(_xlfn.XLOOKUP($I54,Borrador!$I$11:$I$70,_xlfn.XLOOKUP(BF$10,Borrador!$C$10:$BL$10,Borrador!$C$11:$BL$70,"",0,1),""),"")</f>
        <v>No aplica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t="str" cm="1">
        <f t="array" ref="BH54">IFERROR(_xlfn.XLOOKUP($I54,Borrador!$I$11:$I$70,_xlfn.XLOOKUP(BH$10,Borrador!$C$10:$BL$10,Borrador!$C$11:$BL$70,"",0,1),""),"")</f>
        <v>No aplica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t="str" cm="1">
        <f t="array" ref="BJ54">IFERROR(_xlfn.XLOOKUP($I54,Borrador!$I$11:$I$70,_xlfn.XLOOKUP(BJ$10,Borrador!$C$10:$BL$10,Borrador!$C$11:$BL$70,"",0,1),""),"")</f>
        <v>No aplica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35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/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t="str" cm="1">
        <f t="array" ref="AQ55">IFERROR(_xlfn.XLOOKUP($I55,Borrador!$I$11:$I$70,_xlfn.XLOOKUP(AQ$10,Borrador!$C$10:$BL$10,Borrador!$C$11:$BL$70,"",0,1),""),"")</f>
        <v/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 t="str">
        <f>IFERROR(_xlfn.XLOOKUP($I55,Borrador!$I$11:$I$70,Borrador!$AQ$11:$AQ$70,""),"")</f>
        <v>No aplica</v>
      </c>
      <c r="AX55" s="12" t="str">
        <f>IFERROR(_xlfn.XLOOKUP($I55,Borrador!$I$11:$I$70,Borrador!$AR$11:$AR$70,""),"")</f>
        <v>No aplica</v>
      </c>
      <c r="AY55" s="12" t="str">
        <f>IFERROR(_xlfn.XLOOKUP($I55,Borrador!$I$11:$I$70,Borrador!$AS$11:$AS$70,""),"")</f>
        <v>No aplica</v>
      </c>
      <c r="AZ55" s="11" t="str" cm="1">
        <f t="array" ref="AZ55">IFERROR(_xlfn.XLOOKUP($I55,Borrador!$I$11:$I$70,_xlfn.XLOOKUP(AZ$10,Borrador!$C$10:$BL$10,Borrador!$C$11:$BL$70,"",0,1),""),"")</f>
        <v/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0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cm="1">
        <f t="array" ref="BJ55">IFERROR(_xlfn.XLOOKUP($I55,Borrador!$I$11:$I$70,_xlfn.XLOOKUP(BJ$10,Borrador!$C$10:$BL$10,Borrador!$C$11:$BL$70,"",0,1),""),"")</f>
        <v>1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35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/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t="str" cm="1">
        <f t="array" ref="AQ56">IFERROR(_xlfn.XLOOKUP($I56,Borrador!$I$11:$I$70,_xlfn.XLOOKUP(AQ$10,Borrador!$C$10:$BL$10,Borrador!$C$11:$BL$70,"",0,1),""),"")</f>
        <v/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 t="str">
        <f>IFERROR(_xlfn.XLOOKUP($I56,Borrador!$I$11:$I$70,Borrador!$AQ$11:$AQ$70,""),"")</f>
        <v>No aplica</v>
      </c>
      <c r="AX56" s="12" t="str">
        <f>IFERROR(_xlfn.XLOOKUP($I56,Borrador!$I$11:$I$70,Borrador!$AR$11:$AR$70,""),"")</f>
        <v>No aplica</v>
      </c>
      <c r="AY56" s="12" t="str">
        <f>IFERROR(_xlfn.XLOOKUP($I56,Borrador!$I$11:$I$70,Borrador!$AS$11:$AS$70,""),"")</f>
        <v>No aplica</v>
      </c>
      <c r="AZ56" s="11" t="str" cm="1">
        <f t="array" ref="AZ56">IFERROR(_xlfn.XLOOKUP($I56,Borrador!$I$11:$I$70,_xlfn.XLOOKUP(AZ$10,Borrador!$C$10:$BL$10,Borrador!$C$11:$BL$70,"",0,1),""),"")</f>
        <v/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35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t="str" cm="1">
        <f t="array" ref="Q57">IFERROR(_xlfn.XLOOKUP($I57,Borrador!$I$11:$I$70,_xlfn.XLOOKUP(Q$10,Borrador!$C$10:$BL$10,Borrador!$C$11:$BL$70,"",0,1),""),"")</f>
        <v>No aplica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/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t="str" cm="1">
        <f t="array" ref="AQ57">IFERROR(_xlfn.XLOOKUP($I57,Borrador!$I$11:$I$70,_xlfn.XLOOKUP(AQ$10,Borrador!$C$10:$BL$10,Borrador!$C$11:$BL$70,"",0,1),""),"")</f>
        <v/>
      </c>
      <c r="AR57" s="12" t="str" cm="1">
        <f t="array" ref="AR57">IFERROR(_xlfn.XLOOKUP($I57,Borrador!$I$11:$I$70,_xlfn.XLOOKUP(AR$10,Borrador!$C$10:$BL$10,Borrador!$C$11:$BL$70,"",0,1),""),"")</f>
        <v>No aplica</v>
      </c>
      <c r="AS57" s="12" t="str" cm="1">
        <f t="array" ref="AS57">IFERROR(_xlfn.XLOOKUP($I57,Borrador!$I$11:$I$70,_xlfn.XLOOKUP(AS$10,Borrador!$C$10:$BL$10,Borrador!$C$11:$BL$70,"",0,1),""),"")</f>
        <v>No aplica</v>
      </c>
      <c r="AT57" s="12" t="str" cm="1">
        <f t="array" ref="AT57">IFERROR(_xlfn.XLOOKUP($I57,Borrador!$I$11:$I$70,_xlfn.XLOOKUP(AT$10,Borrador!$C$10:$BL$10,Borrador!$C$11:$BL$70,"",0,1),""),"")</f>
        <v>No aplica</v>
      </c>
      <c r="AU57" s="12" t="str" cm="1">
        <f t="array" ref="AU57">IFERROR(_xlfn.XLOOKUP($I57,Borrador!$I$11:$I$70,_xlfn.XLOOKUP(AU$10,Borrador!$C$10:$BL$10,Borrador!$C$11:$BL$70,"",0,1),""),"")</f>
        <v>No aplica</v>
      </c>
      <c r="AV57" s="12" t="str" cm="1">
        <f t="array" ref="AV57">IFERROR(_xlfn.XLOOKUP($I57,Borrador!$I$11:$I$70,_xlfn.XLOOKUP(AV$10,Borrador!$C$10:$BL$10,Borrador!$C$11:$BL$70,"",0,1),""),"")</f>
        <v>No aplica</v>
      </c>
      <c r="AW57" s="12" t="str">
        <f>IFERROR(_xlfn.XLOOKUP($I57,Borrador!$I$11:$I$70,Borrador!$AQ$11:$AQ$70,""),"")</f>
        <v>No aplica</v>
      </c>
      <c r="AX57" s="12" t="str">
        <f>IFERROR(_xlfn.XLOOKUP($I57,Borrador!$I$11:$I$70,Borrador!$AR$11:$AR$70,""),"")</f>
        <v>No aplica</v>
      </c>
      <c r="AY57" s="12" t="str">
        <f>IFERROR(_xlfn.XLOOKUP($I57,Borrador!$I$11:$I$70,Borrador!$AS$11:$AS$70,""),"")</f>
        <v>No aplica</v>
      </c>
      <c r="AZ57" s="11" t="str" cm="1">
        <f t="array" ref="AZ57">IFERROR(_xlfn.XLOOKUP($I57,Borrador!$I$11:$I$70,_xlfn.XLOOKUP(AZ$10,Borrador!$C$10:$BL$10,Borrador!$C$11:$BL$70,"",0,1),""),"")</f>
        <v/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t="str" cm="1">
        <f t="array" ref="BD57">IFERROR(_xlfn.XLOOKUP($I57,Borrador!$I$11:$I$70,_xlfn.XLOOKUP(BD$10,Borrador!$C$10:$BL$10,Borrador!$C$11:$BL$70,"",0,1),""),"")</f>
        <v>No aplica</v>
      </c>
      <c r="BE57" s="12" t="str" cm="1">
        <f t="array" ref="BE57">IFERROR(_xlfn.XLOOKUP($I57,Borrador!$I$11:$I$70,_xlfn.XLOOKUP(BE$10,Borrador!$C$10:$BL$10,Borrador!$C$11:$BL$70,"",0,1),""),"")</f>
        <v>No aplica</v>
      </c>
      <c r="BF57" s="12" t="str" cm="1">
        <f t="array" ref="BF57">IFERROR(_xlfn.XLOOKUP($I57,Borrador!$I$11:$I$70,_xlfn.XLOOKUP(BF$10,Borrador!$C$10:$BL$10,Borrador!$C$11:$BL$70,"",0,1),""),"")</f>
        <v>No aplica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t="str" cm="1">
        <f t="array" ref="BH57">IFERROR(_xlfn.XLOOKUP($I57,Borrador!$I$11:$I$70,_xlfn.XLOOKUP(BH$10,Borrador!$C$10:$BL$10,Borrador!$C$11:$BL$70,"",0,1),""),"")</f>
        <v>No aplica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t="str" cm="1">
        <f t="array" ref="BJ57">IFERROR(_xlfn.XLOOKUP($I57,Borrador!$I$11:$I$70,_xlfn.XLOOKUP(BJ$10,Borrador!$C$10:$BL$10,Borrador!$C$11:$BL$70,"",0,1),""),"")</f>
        <v>No aplica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t="str" cm="1">
        <f t="array" ref="Q58">IFERROR(_xlfn.XLOOKUP($I58,Borrador!$I$11:$I$70,_xlfn.XLOOKUP(Q$10,Borrador!$C$10:$BL$10,Borrador!$C$11:$BL$70,"",0,1),""),"")</f>
        <v>No aplica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/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t="str" cm="1">
        <f t="array" ref="AQ58">IFERROR(_xlfn.XLOOKUP($I58,Borrador!$I$11:$I$70,_xlfn.XLOOKUP(AQ$10,Borrador!$C$10:$BL$10,Borrador!$C$11:$BL$70,"",0,1),""),"")</f>
        <v/>
      </c>
      <c r="AR58" s="12" t="str" cm="1">
        <f t="array" ref="AR58">IFERROR(_xlfn.XLOOKUP($I58,Borrador!$I$11:$I$70,_xlfn.XLOOKUP(AR$10,Borrador!$C$10:$BL$10,Borrador!$C$11:$BL$70,"",0,1),""),"")</f>
        <v>No aplica</v>
      </c>
      <c r="AS58" s="12" t="str" cm="1">
        <f t="array" ref="AS58">IFERROR(_xlfn.XLOOKUP($I58,Borrador!$I$11:$I$70,_xlfn.XLOOKUP(AS$10,Borrador!$C$10:$BL$10,Borrador!$C$11:$BL$70,"",0,1),""),"")</f>
        <v>No aplica</v>
      </c>
      <c r="AT58" s="12" t="str" cm="1">
        <f t="array" ref="AT58">IFERROR(_xlfn.XLOOKUP($I58,Borrador!$I$11:$I$70,_xlfn.XLOOKUP(AT$10,Borrador!$C$10:$BL$10,Borrador!$C$11:$BL$70,"",0,1),""),"")</f>
        <v>No aplica</v>
      </c>
      <c r="AU58" s="12" t="str" cm="1">
        <f t="array" ref="AU58">IFERROR(_xlfn.XLOOKUP($I58,Borrador!$I$11:$I$70,_xlfn.XLOOKUP(AU$10,Borrador!$C$10:$BL$10,Borrador!$C$11:$BL$70,"",0,1),""),"")</f>
        <v>No aplica</v>
      </c>
      <c r="AV58" s="12" t="str" cm="1">
        <f t="array" ref="AV58">IFERROR(_xlfn.XLOOKUP($I58,Borrador!$I$11:$I$70,_xlfn.XLOOKUP(AV$10,Borrador!$C$10:$BL$10,Borrador!$C$11:$BL$70,"",0,1),""),"")</f>
        <v>No aplica</v>
      </c>
      <c r="AW58" s="12" t="str">
        <f>IFERROR(_xlfn.XLOOKUP($I58,Borrador!$I$11:$I$70,Borrador!$AQ$11:$AQ$70,""),"")</f>
        <v>No aplica</v>
      </c>
      <c r="AX58" s="12" t="str">
        <f>IFERROR(_xlfn.XLOOKUP($I58,Borrador!$I$11:$I$70,Borrador!$AR$11:$AR$70,""),"")</f>
        <v>No aplica</v>
      </c>
      <c r="AY58" s="12" t="str">
        <f>IFERROR(_xlfn.XLOOKUP($I58,Borrador!$I$11:$I$70,Borrador!$AS$11:$AS$70,""),"")</f>
        <v>No aplica</v>
      </c>
      <c r="AZ58" s="11" t="str" cm="1">
        <f t="array" ref="AZ58">IFERROR(_xlfn.XLOOKUP($I58,Borrador!$I$11:$I$70,_xlfn.XLOOKUP(AZ$10,Borrador!$C$10:$BL$10,Borrador!$C$11:$BL$70,"",0,1),""),"")</f>
        <v/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t="str" cm="1">
        <f t="array" ref="BD58">IFERROR(_xlfn.XLOOKUP($I58,Borrador!$I$11:$I$70,_xlfn.XLOOKUP(BD$10,Borrador!$C$10:$BL$10,Borrador!$C$11:$BL$70,"",0,1),""),"")</f>
        <v>No aplica</v>
      </c>
      <c r="BE58" s="12" t="str" cm="1">
        <f t="array" ref="BE58">IFERROR(_xlfn.XLOOKUP($I58,Borrador!$I$11:$I$70,_xlfn.XLOOKUP(BE$10,Borrador!$C$10:$BL$10,Borrador!$C$11:$BL$70,"",0,1),""),"")</f>
        <v>No aplica</v>
      </c>
      <c r="BF58" s="12" t="str" cm="1">
        <f t="array" ref="BF58">IFERROR(_xlfn.XLOOKUP($I58,Borrador!$I$11:$I$70,_xlfn.XLOOKUP(BF$10,Borrador!$C$10:$BL$10,Borrador!$C$11:$BL$70,"",0,1),""),"")</f>
        <v>No aplica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t="str" cm="1">
        <f t="array" ref="BH58">IFERROR(_xlfn.XLOOKUP($I58,Borrador!$I$11:$I$70,_xlfn.XLOOKUP(BH$10,Borrador!$C$10:$BL$10,Borrador!$C$11:$BL$70,"",0,1),""),"")</f>
        <v>No aplica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t="str" cm="1">
        <f t="array" ref="BJ58">IFERROR(_xlfn.XLOOKUP($I58,Borrador!$I$11:$I$70,_xlfn.XLOOKUP(BJ$10,Borrador!$C$10:$BL$10,Borrador!$C$11:$BL$70,"",0,1),""),"")</f>
        <v>No aplica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35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t="str" cm="1">
        <f t="array" ref="Q59">IFERROR(_xlfn.XLOOKUP($I59,Borrador!$I$11:$I$70,_xlfn.XLOOKUP(Q$10,Borrador!$C$10:$BL$10,Borrador!$C$11:$BL$70,"",0,1),""),"")</f>
        <v>No aplica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/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t="str" cm="1">
        <f t="array" ref="AQ59">IFERROR(_xlfn.XLOOKUP($I59,Borrador!$I$11:$I$70,_xlfn.XLOOKUP(AQ$10,Borrador!$C$10:$BL$10,Borrador!$C$11:$BL$70,"",0,1),""),"")</f>
        <v/>
      </c>
      <c r="AR59" s="12" t="str" cm="1">
        <f t="array" ref="AR59">IFERROR(_xlfn.XLOOKUP($I59,Borrador!$I$11:$I$70,_xlfn.XLOOKUP(AR$10,Borrador!$C$10:$BL$10,Borrador!$C$11:$BL$70,"",0,1),""),"")</f>
        <v>No aplica</v>
      </c>
      <c r="AS59" s="12" t="str" cm="1">
        <f t="array" ref="AS59">IFERROR(_xlfn.XLOOKUP($I59,Borrador!$I$11:$I$70,_xlfn.XLOOKUP(AS$10,Borrador!$C$10:$BL$10,Borrador!$C$11:$BL$70,"",0,1),""),"")</f>
        <v>No aplica</v>
      </c>
      <c r="AT59" s="12" t="str" cm="1">
        <f t="array" ref="AT59">IFERROR(_xlfn.XLOOKUP($I59,Borrador!$I$11:$I$70,_xlfn.XLOOKUP(AT$10,Borrador!$C$10:$BL$10,Borrador!$C$11:$BL$70,"",0,1),""),"")</f>
        <v>No aplica</v>
      </c>
      <c r="AU59" s="12" t="str" cm="1">
        <f t="array" ref="AU59">IFERROR(_xlfn.XLOOKUP($I59,Borrador!$I$11:$I$70,_xlfn.XLOOKUP(AU$10,Borrador!$C$10:$BL$10,Borrador!$C$11:$BL$70,"",0,1),""),"")</f>
        <v>No aplica</v>
      </c>
      <c r="AV59" s="12" t="str" cm="1">
        <f t="array" ref="AV59">IFERROR(_xlfn.XLOOKUP($I59,Borrador!$I$11:$I$70,_xlfn.XLOOKUP(AV$10,Borrador!$C$10:$BL$10,Borrador!$C$11:$BL$70,"",0,1),""),"")</f>
        <v>No aplica</v>
      </c>
      <c r="AW59" s="12" t="str">
        <f>IFERROR(_xlfn.XLOOKUP($I59,Borrador!$I$11:$I$70,Borrador!$AQ$11:$AQ$70,""),"")</f>
        <v>No aplica</v>
      </c>
      <c r="AX59" s="12" t="str">
        <f>IFERROR(_xlfn.XLOOKUP($I59,Borrador!$I$11:$I$70,Borrador!$AR$11:$AR$70,""),"")</f>
        <v>No aplica</v>
      </c>
      <c r="AY59" s="12" t="str">
        <f>IFERROR(_xlfn.XLOOKUP($I59,Borrador!$I$11:$I$70,Borrador!$AS$11:$AS$70,""),"")</f>
        <v>No aplica</v>
      </c>
      <c r="AZ59" s="11" t="str" cm="1">
        <f t="array" ref="AZ59">IFERROR(_xlfn.XLOOKUP($I59,Borrador!$I$11:$I$70,_xlfn.XLOOKUP(AZ$10,Borrador!$C$10:$BL$10,Borrador!$C$11:$BL$70,"",0,1),""),"")</f>
        <v/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t="str" cm="1">
        <f t="array" ref="BD59">IFERROR(_xlfn.XLOOKUP($I59,Borrador!$I$11:$I$70,_xlfn.XLOOKUP(BD$10,Borrador!$C$10:$BL$10,Borrador!$C$11:$BL$70,"",0,1),""),"")</f>
        <v>No aplica</v>
      </c>
      <c r="BE59" s="12" t="str" cm="1">
        <f t="array" ref="BE59">IFERROR(_xlfn.XLOOKUP($I59,Borrador!$I$11:$I$70,_xlfn.XLOOKUP(BE$10,Borrador!$C$10:$BL$10,Borrador!$C$11:$BL$70,"",0,1),""),"")</f>
        <v>No aplica</v>
      </c>
      <c r="BF59" s="12" t="str" cm="1">
        <f t="array" ref="BF59">IFERROR(_xlfn.XLOOKUP($I59,Borrador!$I$11:$I$70,_xlfn.XLOOKUP(BF$10,Borrador!$C$10:$BL$10,Borrador!$C$11:$BL$70,"",0,1),""),"")</f>
        <v>No aplica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t="str" cm="1">
        <f t="array" ref="BH59">IFERROR(_xlfn.XLOOKUP($I59,Borrador!$I$11:$I$70,_xlfn.XLOOKUP(BH$10,Borrador!$C$10:$BL$10,Borrador!$C$11:$BL$70,"",0,1),""),"")</f>
        <v>No aplica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t="str" cm="1">
        <f t="array" ref="BJ59">IFERROR(_xlfn.XLOOKUP($I59,Borrador!$I$11:$I$70,_xlfn.XLOOKUP(BJ$10,Borrador!$C$10:$BL$10,Borrador!$C$11:$BL$70,"",0,1),""),"")</f>
        <v>No aplica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35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t="str" cm="1">
        <f t="array" ref="Q60">IFERROR(_xlfn.XLOOKUP($I60,Borrador!$I$11:$I$70,_xlfn.XLOOKUP(Q$10,Borrador!$C$10:$BL$10,Borrador!$C$11:$BL$70,"",0,1),""),"")</f>
        <v>No aplica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/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t="str" cm="1">
        <f t="array" ref="AQ60">IFERROR(_xlfn.XLOOKUP($I60,Borrador!$I$11:$I$70,_xlfn.XLOOKUP(AQ$10,Borrador!$C$10:$BL$10,Borrador!$C$11:$BL$70,"",0,1),""),"")</f>
        <v/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t="str" cm="1">
        <f t="array" ref="AZ60">IFERROR(_xlfn.XLOOKUP($I60,Borrador!$I$11:$I$70,_xlfn.XLOOKUP(AZ$10,Borrador!$C$10:$BL$10,Borrador!$C$11:$BL$70,"",0,1),""),"")</f>
        <v/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t="str" cm="1">
        <f t="array" ref="BD60">IFERROR(_xlfn.XLOOKUP($I60,Borrador!$I$11:$I$70,_xlfn.XLOOKUP(BD$10,Borrador!$C$10:$BL$10,Borrador!$C$11:$BL$70,"",0,1),""),"")</f>
        <v>No aplica</v>
      </c>
      <c r="BE60" s="12" t="str" cm="1">
        <f t="array" ref="BE60">IFERROR(_xlfn.XLOOKUP($I60,Borrador!$I$11:$I$70,_xlfn.XLOOKUP(BE$10,Borrador!$C$10:$BL$10,Borrador!$C$11:$BL$70,"",0,1),""),"")</f>
        <v>No aplica</v>
      </c>
      <c r="BF60" s="12" t="str" cm="1">
        <f t="array" ref="BF60">IFERROR(_xlfn.XLOOKUP($I60,Borrador!$I$11:$I$70,_xlfn.XLOOKUP(BF$10,Borrador!$C$10:$BL$10,Borrador!$C$11:$BL$70,"",0,1),""),"")</f>
        <v>No aplica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t="str" cm="1">
        <f t="array" ref="BH60">IFERROR(_xlfn.XLOOKUP($I60,Borrador!$I$11:$I$70,_xlfn.XLOOKUP(BH$10,Borrador!$C$10:$BL$10,Borrador!$C$11:$BL$70,"",0,1),""),"")</f>
        <v>No aplica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t="str" cm="1">
        <f t="array" ref="BJ60">IFERROR(_xlfn.XLOOKUP($I60,Borrador!$I$11:$I$70,_xlfn.XLOOKUP(BJ$10,Borrador!$C$10:$BL$10,Borrador!$C$11:$BL$70,"",0,1),""),"")</f>
        <v>No aplica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35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/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t="str" cm="1">
        <f t="array" ref="AQ61">IFERROR(_xlfn.XLOOKUP($I61,Borrador!$I$11:$I$70,_xlfn.XLOOKUP(AQ$10,Borrador!$C$10:$BL$10,Borrador!$C$11:$BL$70,"",0,1),""),"")</f>
        <v/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 t="str">
        <f>IFERROR(_xlfn.XLOOKUP($I61,Borrador!$I$11:$I$70,Borrador!$AQ$11:$AQ$70,""),"")</f>
        <v>No aplica</v>
      </c>
      <c r="AX61" s="12" t="str">
        <f>IFERROR(_xlfn.XLOOKUP($I61,Borrador!$I$11:$I$70,Borrador!$AR$11:$AR$70,""),"")</f>
        <v>No aplica</v>
      </c>
      <c r="AY61" s="12" t="str">
        <f>IFERROR(_xlfn.XLOOKUP($I61,Borrador!$I$11:$I$70,Borrador!$AS$11:$AS$70,""),"")</f>
        <v>No aplica</v>
      </c>
      <c r="AZ61" s="11" t="str" cm="1">
        <f t="array" ref="AZ61">IFERROR(_xlfn.XLOOKUP($I61,Borrador!$I$11:$I$70,_xlfn.XLOOKUP(AZ$10,Borrador!$C$10:$BL$10,Borrador!$C$11:$BL$70,"",0,1),""),"")</f>
        <v/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35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t="str" cm="1">
        <f t="array" ref="Q62">IFERROR(_xlfn.XLOOKUP($I62,Borrador!$I$11:$I$70,_xlfn.XLOOKUP(Q$10,Borrador!$C$10:$BL$10,Borrador!$C$11:$BL$70,"",0,1),""),"")</f>
        <v>No aplica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/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t="str" cm="1">
        <f t="array" ref="AQ62">IFERROR(_xlfn.XLOOKUP($I62,Borrador!$I$11:$I$70,_xlfn.XLOOKUP(AQ$10,Borrador!$C$10:$BL$10,Borrador!$C$11:$BL$70,"",0,1),""),"")</f>
        <v/>
      </c>
      <c r="AR62" s="12" t="str" cm="1">
        <f t="array" ref="AR62">IFERROR(_xlfn.XLOOKUP($I62,Borrador!$I$11:$I$70,_xlfn.XLOOKUP(AR$10,Borrador!$C$10:$BL$10,Borrador!$C$11:$BL$70,"",0,1),""),"")</f>
        <v>No aplica</v>
      </c>
      <c r="AS62" s="12" t="str" cm="1">
        <f t="array" ref="AS62">IFERROR(_xlfn.XLOOKUP($I62,Borrador!$I$11:$I$70,_xlfn.XLOOKUP(AS$10,Borrador!$C$10:$BL$10,Borrador!$C$11:$BL$70,"",0,1),""),"")</f>
        <v>No aplica</v>
      </c>
      <c r="AT62" s="12" t="str" cm="1">
        <f t="array" ref="AT62">IFERROR(_xlfn.XLOOKUP($I62,Borrador!$I$11:$I$70,_xlfn.XLOOKUP(AT$10,Borrador!$C$10:$BL$10,Borrador!$C$11:$BL$70,"",0,1),""),"")</f>
        <v>No aplica</v>
      </c>
      <c r="AU62" s="12" t="str" cm="1">
        <f t="array" ref="AU62">IFERROR(_xlfn.XLOOKUP($I62,Borrador!$I$11:$I$70,_xlfn.XLOOKUP(AU$10,Borrador!$C$10:$BL$10,Borrador!$C$11:$BL$70,"",0,1),""),"")</f>
        <v>No aplica</v>
      </c>
      <c r="AV62" s="12" t="str" cm="1">
        <f t="array" ref="AV62">IFERROR(_xlfn.XLOOKUP($I62,Borrador!$I$11:$I$70,_xlfn.XLOOKUP(AV$10,Borrador!$C$10:$BL$10,Borrador!$C$11:$BL$70,"",0,1),""),"")</f>
        <v>No aplica</v>
      </c>
      <c r="AW62" s="12" t="str">
        <f>IFERROR(_xlfn.XLOOKUP($I62,Borrador!$I$11:$I$70,Borrador!$AQ$11:$AQ$70,""),"")</f>
        <v>No aplica</v>
      </c>
      <c r="AX62" s="12" t="str">
        <f>IFERROR(_xlfn.XLOOKUP($I62,Borrador!$I$11:$I$70,Borrador!$AR$11:$AR$70,""),"")</f>
        <v>No aplica</v>
      </c>
      <c r="AY62" s="12" t="str">
        <f>IFERROR(_xlfn.XLOOKUP($I62,Borrador!$I$11:$I$70,Borrador!$AS$11:$AS$70,""),"")</f>
        <v>No aplica</v>
      </c>
      <c r="AZ62" s="11" t="str" cm="1">
        <f t="array" ref="AZ62">IFERROR(_xlfn.XLOOKUP($I62,Borrador!$I$11:$I$70,_xlfn.XLOOKUP(AZ$10,Borrador!$C$10:$BL$10,Borrador!$C$11:$BL$70,"",0,1),""),"")</f>
        <v/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t="str" cm="1">
        <f t="array" ref="BD62">IFERROR(_xlfn.XLOOKUP($I62,Borrador!$I$11:$I$70,_xlfn.XLOOKUP(BD$10,Borrador!$C$10:$BL$10,Borrador!$C$11:$BL$70,"",0,1),""),"")</f>
        <v>No aplica</v>
      </c>
      <c r="BE62" s="12" t="str" cm="1">
        <f t="array" ref="BE62">IFERROR(_xlfn.XLOOKUP($I62,Borrador!$I$11:$I$70,_xlfn.XLOOKUP(BE$10,Borrador!$C$10:$BL$10,Borrador!$C$11:$BL$70,"",0,1),""),"")</f>
        <v>No aplica</v>
      </c>
      <c r="BF62" s="12" t="str" cm="1">
        <f t="array" ref="BF62">IFERROR(_xlfn.XLOOKUP($I62,Borrador!$I$11:$I$70,_xlfn.XLOOKUP(BF$10,Borrador!$C$10:$BL$10,Borrador!$C$11:$BL$70,"",0,1),""),"")</f>
        <v>No aplica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t="str" cm="1">
        <f t="array" ref="BH62">IFERROR(_xlfn.XLOOKUP($I62,Borrador!$I$11:$I$70,_xlfn.XLOOKUP(BH$10,Borrador!$C$10:$BL$10,Borrador!$C$11:$BL$70,"",0,1),""),"")</f>
        <v>No aplica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t="str" cm="1">
        <f t="array" ref="BJ62">IFERROR(_xlfn.XLOOKUP($I62,Borrador!$I$11:$I$70,_xlfn.XLOOKUP(BJ$10,Borrador!$C$10:$BL$10,Borrador!$C$11:$BL$70,"",0,1),""),"")</f>
        <v>No aplica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35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/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t="str" cm="1">
        <f t="array" ref="AQ63">IFERROR(_xlfn.XLOOKUP($I63,Borrador!$I$11:$I$70,_xlfn.XLOOKUP(AQ$10,Borrador!$C$10:$BL$10,Borrador!$C$11:$BL$70,"",0,1),""),"")</f>
        <v/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t="str" cm="1">
        <f t="array" ref="AZ63">IFERROR(_xlfn.XLOOKUP($I63,Borrador!$I$11:$I$70,_xlfn.XLOOKUP(AZ$10,Borrador!$C$10:$BL$10,Borrador!$C$11:$BL$70,"",0,1),""),"")</f>
        <v/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22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0.68181818181818177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35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/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t="str" cm="1">
        <f t="array" ref="AQ64">IFERROR(_xlfn.XLOOKUP($I64,Borrador!$I$11:$I$70,_xlfn.XLOOKUP(AQ$10,Borrador!$C$10:$BL$10,Borrador!$C$11:$BL$70,"",0,1),""),"")</f>
        <v/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 t="str">
        <f>IFERROR(_xlfn.XLOOKUP($I64,Borrador!$I$11:$I$70,Borrador!$AQ$11:$AQ$70,""),"")</f>
        <v>No aplica</v>
      </c>
      <c r="AX64" s="12" t="str">
        <f>IFERROR(_xlfn.XLOOKUP($I64,Borrador!$I$11:$I$70,Borrador!$AR$11:$AR$70,""),"")</f>
        <v>No aplica</v>
      </c>
      <c r="AY64" s="12" t="str">
        <f>IFERROR(_xlfn.XLOOKUP($I64,Borrador!$I$11:$I$70,Borrador!$AS$11:$AS$70,""),"")</f>
        <v>No aplica</v>
      </c>
      <c r="AZ64" s="11" t="str" cm="1">
        <f t="array" ref="AZ64">IFERROR(_xlfn.XLOOKUP($I64,Borrador!$I$11:$I$70,_xlfn.XLOOKUP(AZ$10,Borrador!$C$10:$BL$10,Borrador!$C$11:$BL$70,"",0,1),""),"")</f>
        <v/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t="str" cm="1">
        <f t="array" ref="Q65">IFERROR(_xlfn.XLOOKUP($I65,Borrador!$I$11:$I$70,_xlfn.XLOOKUP(Q$10,Borrador!$C$10:$BL$10,Borrador!$C$11:$BL$70,"",0,1),""),"")</f>
        <v>No aplica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/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t="str" cm="1">
        <f t="array" ref="AQ65">IFERROR(_xlfn.XLOOKUP($I65,Borrador!$I$11:$I$70,_xlfn.XLOOKUP(AQ$10,Borrador!$C$10:$BL$10,Borrador!$C$11:$BL$70,"",0,1),""),"")</f>
        <v/>
      </c>
      <c r="AR65" s="12" t="str" cm="1">
        <f t="array" ref="AR65">IFERROR(_xlfn.XLOOKUP($I65,Borrador!$I$11:$I$70,_xlfn.XLOOKUP(AR$10,Borrador!$C$10:$BL$10,Borrador!$C$11:$BL$70,"",0,1),""),"")</f>
        <v>No aplica</v>
      </c>
      <c r="AS65" s="12" t="str" cm="1">
        <f t="array" ref="AS65">IFERROR(_xlfn.XLOOKUP($I65,Borrador!$I$11:$I$70,_xlfn.XLOOKUP(AS$10,Borrador!$C$10:$BL$10,Borrador!$C$11:$BL$70,"",0,1),""),"")</f>
        <v>No aplica</v>
      </c>
      <c r="AT65" s="12" t="str" cm="1">
        <f t="array" ref="AT65">IFERROR(_xlfn.XLOOKUP($I65,Borrador!$I$11:$I$70,_xlfn.XLOOKUP(AT$10,Borrador!$C$10:$BL$10,Borrador!$C$11:$BL$70,"",0,1),""),"")</f>
        <v>No aplica</v>
      </c>
      <c r="AU65" s="12" t="str" cm="1">
        <f t="array" ref="AU65">IFERROR(_xlfn.XLOOKUP($I65,Borrador!$I$11:$I$70,_xlfn.XLOOKUP(AU$10,Borrador!$C$10:$BL$10,Borrador!$C$11:$BL$70,"",0,1),""),"")</f>
        <v>No aplica</v>
      </c>
      <c r="AV65" s="12" t="str" cm="1">
        <f t="array" ref="AV65">IFERROR(_xlfn.XLOOKUP($I65,Borrador!$I$11:$I$70,_xlfn.XLOOKUP(AV$10,Borrador!$C$10:$BL$10,Borrador!$C$11:$BL$70,"",0,1),""),"")</f>
        <v>No aplica</v>
      </c>
      <c r="AW65" s="12" t="str">
        <f>IFERROR(_xlfn.XLOOKUP($I65,Borrador!$I$11:$I$70,Borrador!$AQ$11:$AQ$70,""),"")</f>
        <v>No aplica</v>
      </c>
      <c r="AX65" s="12" t="str">
        <f>IFERROR(_xlfn.XLOOKUP($I65,Borrador!$I$11:$I$70,Borrador!$AR$11:$AR$70,""),"")</f>
        <v>No aplica</v>
      </c>
      <c r="AY65" s="12" t="str">
        <f>IFERROR(_xlfn.XLOOKUP($I65,Borrador!$I$11:$I$70,Borrador!$AS$11:$AS$70,""),"")</f>
        <v>No aplica</v>
      </c>
      <c r="AZ65" s="11" t="str" cm="1">
        <f t="array" ref="AZ65">IFERROR(_xlfn.XLOOKUP($I65,Borrador!$I$11:$I$70,_xlfn.XLOOKUP(AZ$10,Borrador!$C$10:$BL$10,Borrador!$C$11:$BL$70,"",0,1),""),"")</f>
        <v/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t="str" cm="1">
        <f t="array" ref="BD65">IFERROR(_xlfn.XLOOKUP($I65,Borrador!$I$11:$I$70,_xlfn.XLOOKUP(BD$10,Borrador!$C$10:$BL$10,Borrador!$C$11:$BL$70,"",0,1),""),"")</f>
        <v>No aplica</v>
      </c>
      <c r="BE65" s="12" t="str" cm="1">
        <f t="array" ref="BE65">IFERROR(_xlfn.XLOOKUP($I65,Borrador!$I$11:$I$70,_xlfn.XLOOKUP(BE$10,Borrador!$C$10:$BL$10,Borrador!$C$11:$BL$70,"",0,1),""),"")</f>
        <v>No aplica</v>
      </c>
      <c r="BF65" s="12" t="str" cm="1">
        <f t="array" ref="BF65">IFERROR(_xlfn.XLOOKUP($I65,Borrador!$I$11:$I$70,_xlfn.XLOOKUP(BF$10,Borrador!$C$10:$BL$10,Borrador!$C$11:$BL$70,"",0,1),""),"")</f>
        <v>No aplica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t="str" cm="1">
        <f t="array" ref="BH65">IFERROR(_xlfn.XLOOKUP($I65,Borrador!$I$11:$I$70,_xlfn.XLOOKUP(BH$10,Borrador!$C$10:$BL$10,Borrador!$C$11:$BL$70,"",0,1),""),"")</f>
        <v>No aplica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t="str" cm="1">
        <f t="array" ref="BJ65">IFERROR(_xlfn.XLOOKUP($I65,Borrador!$I$11:$I$70,_xlfn.XLOOKUP(BJ$10,Borrador!$C$10:$BL$10,Borrador!$C$11:$BL$70,"",0,1),""),"")</f>
        <v>No aplica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35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t="str" cm="1">
        <f t="array" ref="Q66">IFERROR(_xlfn.XLOOKUP($I66,Borrador!$I$11:$I$70,_xlfn.XLOOKUP(Q$10,Borrador!$C$10:$BL$10,Borrador!$C$11:$BL$70,"",0,1),""),"")</f>
        <v>No aplica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/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t="str" cm="1">
        <f t="array" ref="AQ66">IFERROR(_xlfn.XLOOKUP($I66,Borrador!$I$11:$I$70,_xlfn.XLOOKUP(AQ$10,Borrador!$C$10:$BL$10,Borrador!$C$11:$BL$70,"",0,1),""),"")</f>
        <v/>
      </c>
      <c r="AR66" s="12" t="str" cm="1">
        <f t="array" ref="AR66">IFERROR(_xlfn.XLOOKUP($I66,Borrador!$I$11:$I$70,_xlfn.XLOOKUP(AR$10,Borrador!$C$10:$BL$10,Borrador!$C$11:$BL$70,"",0,1),""),"")</f>
        <v>No aplica</v>
      </c>
      <c r="AS66" s="12" t="str" cm="1">
        <f t="array" ref="AS66">IFERROR(_xlfn.XLOOKUP($I66,Borrador!$I$11:$I$70,_xlfn.XLOOKUP(AS$10,Borrador!$C$10:$BL$10,Borrador!$C$11:$BL$70,"",0,1),""),"")</f>
        <v>No aplica</v>
      </c>
      <c r="AT66" s="12" t="str" cm="1">
        <f t="array" ref="AT66">IFERROR(_xlfn.XLOOKUP($I66,Borrador!$I$11:$I$70,_xlfn.XLOOKUP(AT$10,Borrador!$C$10:$BL$10,Borrador!$C$11:$BL$70,"",0,1),""),"")</f>
        <v>No aplica</v>
      </c>
      <c r="AU66" s="12" t="str" cm="1">
        <f t="array" ref="AU66">IFERROR(_xlfn.XLOOKUP($I66,Borrador!$I$11:$I$70,_xlfn.XLOOKUP(AU$10,Borrador!$C$10:$BL$10,Borrador!$C$11:$BL$70,"",0,1),""),"")</f>
        <v>No aplica</v>
      </c>
      <c r="AV66" s="12" t="str" cm="1">
        <f t="array" ref="AV66">IFERROR(_xlfn.XLOOKUP($I66,Borrador!$I$11:$I$70,_xlfn.XLOOKUP(AV$10,Borrador!$C$10:$BL$10,Borrador!$C$11:$BL$70,"",0,1),""),"")</f>
        <v>No aplica</v>
      </c>
      <c r="AW66" s="12" t="str">
        <f>IFERROR(_xlfn.XLOOKUP($I66,Borrador!$I$11:$I$70,Borrador!$AQ$11:$AQ$70,""),"")</f>
        <v>No aplica</v>
      </c>
      <c r="AX66" s="12" t="str">
        <f>IFERROR(_xlfn.XLOOKUP($I66,Borrador!$I$11:$I$70,Borrador!$AR$11:$AR$70,""),"")</f>
        <v>No aplica</v>
      </c>
      <c r="AY66" s="12" t="str">
        <f>IFERROR(_xlfn.XLOOKUP($I66,Borrador!$I$11:$I$70,Borrador!$AS$11:$AS$70,""),"")</f>
        <v>No aplica</v>
      </c>
      <c r="AZ66" s="11" t="str" cm="1">
        <f t="array" ref="AZ66">IFERROR(_xlfn.XLOOKUP($I66,Borrador!$I$11:$I$70,_xlfn.XLOOKUP(AZ$10,Borrador!$C$10:$BL$10,Borrador!$C$11:$BL$70,"",0,1),""),"")</f>
        <v/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t="str" cm="1">
        <f t="array" ref="BD66">IFERROR(_xlfn.XLOOKUP($I66,Borrador!$I$11:$I$70,_xlfn.XLOOKUP(BD$10,Borrador!$C$10:$BL$10,Borrador!$C$11:$BL$70,"",0,1),""),"")</f>
        <v>No aplica</v>
      </c>
      <c r="BE66" s="12" t="str" cm="1">
        <f t="array" ref="BE66">IFERROR(_xlfn.XLOOKUP($I66,Borrador!$I$11:$I$70,_xlfn.XLOOKUP(BE$10,Borrador!$C$10:$BL$10,Borrador!$C$11:$BL$70,"",0,1),""),"")</f>
        <v>No aplica</v>
      </c>
      <c r="BF66" s="12" t="str" cm="1">
        <f t="array" ref="BF66">IFERROR(_xlfn.XLOOKUP($I66,Borrador!$I$11:$I$70,_xlfn.XLOOKUP(BF$10,Borrador!$C$10:$BL$10,Borrador!$C$11:$BL$70,"",0,1),""),"")</f>
        <v>No aplica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t="str" cm="1">
        <f t="array" ref="BH66">IFERROR(_xlfn.XLOOKUP($I66,Borrador!$I$11:$I$70,_xlfn.XLOOKUP(BH$10,Borrador!$C$10:$BL$10,Borrador!$C$11:$BL$70,"",0,1),""),"")</f>
        <v>No aplica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t="str" cm="1">
        <f t="array" ref="BJ66">IFERROR(_xlfn.XLOOKUP($I66,Borrador!$I$11:$I$70,_xlfn.XLOOKUP(BJ$10,Borrador!$C$10:$BL$10,Borrador!$C$11:$BL$70,"",0,1),""),"")</f>
        <v>No aplica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t="str" cm="1">
        <f t="array" ref="Q67">IFERROR(_xlfn.XLOOKUP($I67,Borrador!$I$11:$I$70,_xlfn.XLOOKUP(Q$10,Borrador!$C$10:$BL$10,Borrador!$C$11:$BL$70,"",0,1),""),"")</f>
        <v>No aplica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/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t="str" cm="1">
        <f t="array" ref="AQ67">IFERROR(_xlfn.XLOOKUP($I67,Borrador!$I$11:$I$70,_xlfn.XLOOKUP(AQ$10,Borrador!$C$10:$BL$10,Borrador!$C$11:$BL$70,"",0,1),""),"")</f>
        <v/>
      </c>
      <c r="AR67" s="12" t="str" cm="1">
        <f t="array" ref="AR67">IFERROR(_xlfn.XLOOKUP($I67,Borrador!$I$11:$I$70,_xlfn.XLOOKUP(AR$10,Borrador!$C$10:$BL$10,Borrador!$C$11:$BL$70,"",0,1),""),"")</f>
        <v>No aplica</v>
      </c>
      <c r="AS67" s="12" t="str" cm="1">
        <f t="array" ref="AS67">IFERROR(_xlfn.XLOOKUP($I67,Borrador!$I$11:$I$70,_xlfn.XLOOKUP(AS$10,Borrador!$C$10:$BL$10,Borrador!$C$11:$BL$70,"",0,1),""),"")</f>
        <v>No aplica</v>
      </c>
      <c r="AT67" s="12" t="str" cm="1">
        <f t="array" ref="AT67">IFERROR(_xlfn.XLOOKUP($I67,Borrador!$I$11:$I$70,_xlfn.XLOOKUP(AT$10,Borrador!$C$10:$BL$10,Borrador!$C$11:$BL$70,"",0,1),""),"")</f>
        <v>No aplica</v>
      </c>
      <c r="AU67" s="12" t="str" cm="1">
        <f t="array" ref="AU67">IFERROR(_xlfn.XLOOKUP($I67,Borrador!$I$11:$I$70,_xlfn.XLOOKUP(AU$10,Borrador!$C$10:$BL$10,Borrador!$C$11:$BL$70,"",0,1),""),"")</f>
        <v>No aplica</v>
      </c>
      <c r="AV67" s="12" t="str" cm="1">
        <f t="array" ref="AV67">IFERROR(_xlfn.XLOOKUP($I67,Borrador!$I$11:$I$70,_xlfn.XLOOKUP(AV$10,Borrador!$C$10:$BL$10,Borrador!$C$11:$BL$70,"",0,1),""),"")</f>
        <v>No aplica</v>
      </c>
      <c r="AW67" s="12" t="str">
        <f>IFERROR(_xlfn.XLOOKUP($I67,Borrador!$I$11:$I$70,Borrador!$AQ$11:$AQ$70,""),"")</f>
        <v>No aplica</v>
      </c>
      <c r="AX67" s="12" t="str">
        <f>IFERROR(_xlfn.XLOOKUP($I67,Borrador!$I$11:$I$70,Borrador!$AR$11:$AR$70,""),"")</f>
        <v>No aplica</v>
      </c>
      <c r="AY67" s="12" t="str">
        <f>IFERROR(_xlfn.XLOOKUP($I67,Borrador!$I$11:$I$70,Borrador!$AS$11:$AS$70,""),"")</f>
        <v>No aplica</v>
      </c>
      <c r="AZ67" s="11" t="str" cm="1">
        <f t="array" ref="AZ67">IFERROR(_xlfn.XLOOKUP($I67,Borrador!$I$11:$I$70,_xlfn.XLOOKUP(AZ$10,Borrador!$C$10:$BL$10,Borrador!$C$11:$BL$70,"",0,1),""),"")</f>
        <v/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t="str" cm="1">
        <f t="array" ref="BD67">IFERROR(_xlfn.XLOOKUP($I67,Borrador!$I$11:$I$70,_xlfn.XLOOKUP(BD$10,Borrador!$C$10:$BL$10,Borrador!$C$11:$BL$70,"",0,1),""),"")</f>
        <v>No aplica</v>
      </c>
      <c r="BE67" s="12" t="str" cm="1">
        <f t="array" ref="BE67">IFERROR(_xlfn.XLOOKUP($I67,Borrador!$I$11:$I$70,_xlfn.XLOOKUP(BE$10,Borrador!$C$10:$BL$10,Borrador!$C$11:$BL$70,"",0,1),""),"")</f>
        <v>No aplica</v>
      </c>
      <c r="BF67" s="12" t="str" cm="1">
        <f t="array" ref="BF67">IFERROR(_xlfn.XLOOKUP($I67,Borrador!$I$11:$I$70,_xlfn.XLOOKUP(BF$10,Borrador!$C$10:$BL$10,Borrador!$C$11:$BL$70,"",0,1),""),"")</f>
        <v>No aplica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t="str" cm="1">
        <f t="array" ref="BH67">IFERROR(_xlfn.XLOOKUP($I67,Borrador!$I$11:$I$70,_xlfn.XLOOKUP(BH$10,Borrador!$C$10:$BL$10,Borrador!$C$11:$BL$70,"",0,1),""),"")</f>
        <v>No aplica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t="str" cm="1">
        <f t="array" ref="BJ67">IFERROR(_xlfn.XLOOKUP($I67,Borrador!$I$11:$I$70,_xlfn.XLOOKUP(BJ$10,Borrador!$C$10:$BL$10,Borrador!$C$11:$BL$70,"",0,1),""),"")</f>
        <v>No aplica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35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/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t="str" cm="1">
        <f t="array" ref="AQ68">IFERROR(_xlfn.XLOOKUP($I68,Borrador!$I$11:$I$70,_xlfn.XLOOKUP(AQ$10,Borrador!$C$10:$BL$10,Borrador!$C$11:$BL$70,"",0,1),""),"")</f>
        <v/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 t="str">
        <f>IFERROR(_xlfn.XLOOKUP($I68,Borrador!$I$11:$I$70,Borrador!$AQ$11:$AQ$70,""),"")</f>
        <v>No aplica</v>
      </c>
      <c r="AX68" s="12" t="str">
        <f>IFERROR(_xlfn.XLOOKUP($I68,Borrador!$I$11:$I$70,Borrador!$AR$11:$AR$70,""),"")</f>
        <v>No aplica</v>
      </c>
      <c r="AY68" s="12" t="str">
        <f>IFERROR(_xlfn.XLOOKUP($I68,Borrador!$I$11:$I$70,Borrador!$AS$11:$AS$70,""),"")</f>
        <v>No aplica</v>
      </c>
      <c r="AZ68" s="11" t="str" cm="1">
        <f t="array" ref="AZ68">IFERROR(_xlfn.XLOOKUP($I68,Borrador!$I$11:$I$70,_xlfn.XLOOKUP(AZ$10,Borrador!$C$10:$BL$10,Borrador!$C$11:$BL$70,"",0,1),""),"")</f>
        <v/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35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/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t="str" cm="1">
        <f t="array" ref="AQ69">IFERROR(_xlfn.XLOOKUP($I69,Borrador!$I$11:$I$70,_xlfn.XLOOKUP(AQ$10,Borrador!$C$10:$BL$10,Borrador!$C$11:$BL$70,"",0,1),""),"")</f>
        <v/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 t="str">
        <f>IFERROR(_xlfn.XLOOKUP($I69,Borrador!$I$11:$I$70,Borrador!$AQ$11:$AQ$70,""),"")</f>
        <v>No aplica</v>
      </c>
      <c r="AX69" s="12" t="str">
        <f>IFERROR(_xlfn.XLOOKUP($I69,Borrador!$I$11:$I$70,Borrador!$AR$11:$AR$70,""),"")</f>
        <v>No aplica</v>
      </c>
      <c r="AY69" s="12" t="str">
        <f>IFERROR(_xlfn.XLOOKUP($I69,Borrador!$I$11:$I$70,Borrador!$AS$11:$AS$70,""),"")</f>
        <v>No aplica</v>
      </c>
      <c r="AZ69" s="11" t="str" cm="1">
        <f t="array" ref="AZ69">IFERROR(_xlfn.XLOOKUP($I69,Borrador!$I$11:$I$70,_xlfn.XLOOKUP(AZ$10,Borrador!$C$10:$BL$10,Borrador!$C$11:$BL$70,"",0,1),""),"")</f>
        <v/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/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t="str" cm="1">
        <f t="array" ref="AQ70">IFERROR(_xlfn.XLOOKUP($I70,Borrador!$I$11:$I$70,_xlfn.XLOOKUP(AQ$10,Borrador!$A$10:$BM$10,Borrador!$A$11:$BM$70,"",0,1),""),"")</f>
        <v/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IFERROR(_xlfn.XLOOKUP($I70,Borrador!$I$11:$I$70,_xlfn.XLOOKUP(AZ$10,Borrador!$A$10:$BM$10,Borrador!$A$11:$BM$70,"",0,1),""),"")</f>
        <v/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O3:AC4"/>
    <mergeCell ref="J8:R8"/>
    <mergeCell ref="AC8:AH8"/>
    <mergeCell ref="AI8:AI9"/>
    <mergeCell ref="AL8:AQ8"/>
    <mergeCell ref="V9:V10"/>
    <mergeCell ref="AA9:AH9"/>
    <mergeCell ref="AL9:AQ9"/>
    <mergeCell ref="AR8:AZ8"/>
    <mergeCell ref="AR9:AZ9"/>
    <mergeCell ref="C9:I9"/>
    <mergeCell ref="J9:R9"/>
    <mergeCell ref="S9:S10"/>
    <mergeCell ref="T9:T10"/>
    <mergeCell ref="U9:U10"/>
    <mergeCell ref="BU9:BU10"/>
    <mergeCell ref="BV9:BV10"/>
    <mergeCell ref="BW9:BW10"/>
    <mergeCell ref="BD8:BP8"/>
    <mergeCell ref="BQ8:BS8"/>
    <mergeCell ref="BD9:BP9"/>
    <mergeCell ref="BQ9:BS9"/>
    <mergeCell ref="BT9:BT10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M83"/>
  <sheetViews>
    <sheetView showGridLines="0" tabSelected="1" topLeftCell="A9" zoomScale="70" zoomScaleNormal="70" workbookViewId="0">
      <pane xSplit="9" ySplit="2" topLeftCell="BB18" activePane="bottomRight" state="frozen"/>
      <selection pane="topRight" activeCell="J9" sqref="J9"/>
      <selection pane="bottomLeft" activeCell="A11" sqref="A11"/>
      <selection pane="bottomRight" activeCell="BK12" sqref="BK12:BK54"/>
    </sheetView>
  </sheetViews>
  <sheetFormatPr baseColWidth="10" defaultColWidth="11.44140625" defaultRowHeight="15" customHeight="1" x14ac:dyDescent="0.3"/>
  <cols>
    <col min="1" max="1" width="6.44140625" style="316" customWidth="1"/>
    <col min="2" max="2" width="5.44140625" style="316" customWidth="1"/>
    <col min="3" max="3" width="19.44140625" style="316" customWidth="1"/>
    <col min="4" max="4" width="16.44140625" style="316" customWidth="1"/>
    <col min="5" max="5" width="25.44140625" style="316" customWidth="1"/>
    <col min="6" max="6" width="18.5546875" style="316" customWidth="1"/>
    <col min="7" max="8" width="11.44140625" style="316"/>
    <col min="9" max="9" width="14.44140625" style="78" bestFit="1" customWidth="1"/>
    <col min="10" max="17" width="15.5546875" style="317" customWidth="1"/>
    <col min="18" max="23" width="18.44140625" style="316" customWidth="1"/>
    <col min="24" max="31" width="17.44140625" style="316" customWidth="1"/>
    <col min="32" max="34" width="17.44140625" style="78" customWidth="1"/>
    <col min="35" max="35" width="9.5546875" style="316" customWidth="1"/>
    <col min="36" max="36" width="8.5546875" style="316" customWidth="1"/>
    <col min="37" max="37" width="17.44140625" style="316" customWidth="1"/>
    <col min="38" max="38" width="13.5546875" style="316" customWidth="1"/>
    <col min="39" max="39" width="19.5546875" style="316" customWidth="1"/>
    <col min="40" max="40" width="25.5546875" style="316" customWidth="1"/>
    <col min="41" max="41" width="17.44140625" style="316" customWidth="1"/>
    <col min="42" max="44" width="14.5546875" style="316" customWidth="1"/>
    <col min="45" max="45" width="21.5546875" style="335" customWidth="1"/>
    <col min="46" max="47" width="11.44140625" style="316"/>
    <col min="48" max="49" width="11.44140625" style="78"/>
    <col min="50" max="53" width="11.44140625" style="316"/>
    <col min="54" max="54" width="11.44140625" style="78"/>
    <col min="55" max="59" width="11.44140625" style="316"/>
    <col min="60" max="60" width="18.5546875" style="316" customWidth="1"/>
    <col min="61" max="61" width="19.5546875" style="316" bestFit="1" customWidth="1"/>
    <col min="62" max="62" width="17.5546875" style="316" bestFit="1" customWidth="1"/>
    <col min="63" max="63" width="18.44140625" style="316" bestFit="1" customWidth="1"/>
    <col min="64" max="16384" width="11.44140625" style="316"/>
  </cols>
  <sheetData>
    <row r="1" spans="3:65" ht="15" customHeight="1" x14ac:dyDescent="0.3">
      <c r="AS1" s="316"/>
    </row>
    <row r="2" spans="3:65" ht="15" customHeight="1" x14ac:dyDescent="0.3">
      <c r="AS2" s="316"/>
    </row>
    <row r="3" spans="3:65" ht="32.85" customHeight="1" x14ac:dyDescent="0.3">
      <c r="O3" s="337" t="s">
        <v>191</v>
      </c>
      <c r="P3" s="337"/>
      <c r="Q3" s="337"/>
      <c r="R3" s="337"/>
      <c r="S3" s="337"/>
      <c r="T3" s="337"/>
      <c r="U3" s="337"/>
      <c r="V3" s="337"/>
      <c r="W3" s="337"/>
      <c r="X3" s="337"/>
      <c r="AS3" s="316"/>
    </row>
    <row r="4" spans="3:65" ht="14.4" x14ac:dyDescent="0.3">
      <c r="J4" s="318" t="s">
        <v>192</v>
      </c>
      <c r="O4" s="337"/>
      <c r="P4" s="337"/>
      <c r="Q4" s="337"/>
      <c r="R4" s="337"/>
      <c r="S4" s="337"/>
      <c r="T4" s="337"/>
      <c r="U4" s="337"/>
      <c r="V4" s="337"/>
      <c r="W4" s="337"/>
      <c r="X4" s="337"/>
      <c r="AS4" s="316"/>
    </row>
    <row r="5" spans="3:65" ht="14.4" x14ac:dyDescent="0.3">
      <c r="J5" s="318" t="s">
        <v>193</v>
      </c>
      <c r="AS5" s="316"/>
    </row>
    <row r="6" spans="3:65" ht="14.4" x14ac:dyDescent="0.3">
      <c r="J6" s="318" t="s">
        <v>194</v>
      </c>
      <c r="AS6" s="316"/>
    </row>
    <row r="7" spans="3:65" ht="14.85" customHeight="1" x14ac:dyDescent="0.3">
      <c r="C7" s="4"/>
      <c r="D7" s="4"/>
      <c r="E7" s="4"/>
      <c r="F7" s="4"/>
      <c r="G7" s="4"/>
      <c r="H7" s="4"/>
      <c r="I7" s="77"/>
      <c r="AS7" s="316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38" t="s">
        <v>195</v>
      </c>
      <c r="K8" s="338"/>
      <c r="L8" s="338"/>
      <c r="M8" s="338"/>
      <c r="N8" s="338"/>
      <c r="O8" s="338"/>
      <c r="P8" s="338"/>
      <c r="Q8" s="338"/>
      <c r="R8" s="5" t="s">
        <v>196</v>
      </c>
      <c r="S8" s="5"/>
      <c r="T8" s="5"/>
      <c r="U8" s="18" t="s">
        <v>197</v>
      </c>
      <c r="V8" s="75"/>
      <c r="W8" s="75"/>
      <c r="X8" s="339" t="s">
        <v>198</v>
      </c>
      <c r="Y8" s="340"/>
      <c r="Z8" s="340"/>
      <c r="AA8" s="340"/>
      <c r="AB8" s="341"/>
      <c r="AC8" s="342" t="s">
        <v>199</v>
      </c>
      <c r="AD8" s="170"/>
      <c r="AE8" s="170"/>
      <c r="AF8" s="344" t="s">
        <v>200</v>
      </c>
      <c r="AG8" s="345"/>
      <c r="AH8" s="345"/>
      <c r="AI8" s="345"/>
      <c r="AJ8" s="345"/>
      <c r="AK8" s="345"/>
      <c r="AL8" s="353" t="s">
        <v>201</v>
      </c>
      <c r="AM8" s="353"/>
      <c r="AN8" s="353"/>
      <c r="AO8" s="353"/>
      <c r="AP8" s="353"/>
      <c r="AQ8" s="353"/>
      <c r="AR8" s="353"/>
      <c r="AS8" s="353"/>
      <c r="AT8" s="350" t="s">
        <v>202</v>
      </c>
      <c r="AU8" s="350"/>
      <c r="AV8" s="350"/>
      <c r="AW8" s="350"/>
      <c r="AX8" s="350"/>
      <c r="AY8" s="350"/>
      <c r="AZ8" s="350"/>
      <c r="BA8" s="350"/>
      <c r="BB8" s="350"/>
      <c r="BC8" s="351" t="s">
        <v>203</v>
      </c>
      <c r="BD8" s="351"/>
      <c r="BE8" s="351"/>
      <c r="BF8" s="351"/>
      <c r="BG8" s="351"/>
      <c r="BH8" s="351"/>
      <c r="BI8" s="14"/>
      <c r="BJ8" s="14"/>
      <c r="BK8" s="14"/>
      <c r="BL8" s="14"/>
    </row>
    <row r="9" spans="3:65" s="319" customFormat="1" ht="58.35" customHeight="1" x14ac:dyDescent="0.3">
      <c r="C9" s="352" t="s">
        <v>204</v>
      </c>
      <c r="D9" s="352"/>
      <c r="E9" s="352"/>
      <c r="F9" s="352"/>
      <c r="G9" s="352"/>
      <c r="H9" s="352"/>
      <c r="I9" s="352"/>
      <c r="J9" s="338" t="s">
        <v>18</v>
      </c>
      <c r="K9" s="338"/>
      <c r="L9" s="338"/>
      <c r="M9" s="338"/>
      <c r="N9" s="338"/>
      <c r="O9" s="338"/>
      <c r="P9" s="338"/>
      <c r="Q9" s="338"/>
      <c r="R9" s="81"/>
      <c r="S9" s="82"/>
      <c r="T9" s="82"/>
      <c r="U9" s="82"/>
      <c r="V9" s="339" t="s">
        <v>208</v>
      </c>
      <c r="W9" s="340"/>
      <c r="X9" s="340"/>
      <c r="Y9" s="340"/>
      <c r="Z9" s="340"/>
      <c r="AA9" s="340"/>
      <c r="AB9" s="341"/>
      <c r="AC9" s="343"/>
      <c r="AD9" s="355" t="s">
        <v>209</v>
      </c>
      <c r="AE9" s="356"/>
      <c r="AF9" s="356"/>
      <c r="AG9" s="356"/>
      <c r="AH9" s="356"/>
      <c r="AI9" s="356"/>
      <c r="AJ9" s="356"/>
      <c r="AK9" s="357"/>
      <c r="AL9" s="354" t="s">
        <v>201</v>
      </c>
      <c r="AM9" s="354"/>
      <c r="AN9" s="354"/>
      <c r="AO9" s="354"/>
      <c r="AP9" s="354"/>
      <c r="AQ9" s="354"/>
      <c r="AR9" s="354"/>
      <c r="AS9" s="354"/>
      <c r="AT9" s="346" t="s">
        <v>210</v>
      </c>
      <c r="AU9" s="346"/>
      <c r="AV9" s="346"/>
      <c r="AW9" s="346"/>
      <c r="AX9" s="346"/>
      <c r="AY9" s="347"/>
      <c r="AZ9" s="347"/>
      <c r="BA9" s="347"/>
      <c r="BB9" s="347"/>
      <c r="BC9" s="348" t="s">
        <v>211</v>
      </c>
      <c r="BD9" s="349"/>
      <c r="BE9" s="349"/>
      <c r="BF9" s="349"/>
      <c r="BG9" s="349"/>
      <c r="BH9" s="349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263</v>
      </c>
    </row>
    <row r="10" spans="3:65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264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5" t="s">
        <v>250</v>
      </c>
      <c r="AP10" s="15" t="s">
        <v>251</v>
      </c>
      <c r="AQ10" s="15" t="s">
        <v>245</v>
      </c>
      <c r="AR10" s="15" t="s">
        <v>246</v>
      </c>
      <c r="AS10" s="88" t="s">
        <v>420</v>
      </c>
      <c r="AT10" s="15" t="s">
        <v>252</v>
      </c>
      <c r="AU10" s="15" t="s">
        <v>163</v>
      </c>
      <c r="AV10" s="182" t="s">
        <v>253</v>
      </c>
      <c r="AW10" s="182" t="s">
        <v>254</v>
      </c>
      <c r="AX10" s="15" t="s">
        <v>164</v>
      </c>
      <c r="AY10" s="88" t="s">
        <v>255</v>
      </c>
      <c r="AZ10" s="15" t="s">
        <v>245</v>
      </c>
      <c r="BA10" s="15" t="s">
        <v>246</v>
      </c>
      <c r="BB10" s="178" t="s">
        <v>256</v>
      </c>
      <c r="BC10" s="320" t="s">
        <v>257</v>
      </c>
      <c r="BD10" s="321" t="s">
        <v>258</v>
      </c>
      <c r="BE10" s="320" t="s">
        <v>259</v>
      </c>
      <c r="BF10" s="320" t="s">
        <v>245</v>
      </c>
      <c r="BG10" s="88" t="s">
        <v>246</v>
      </c>
      <c r="BH10" s="320" t="s">
        <v>256</v>
      </c>
      <c r="BI10" s="83" t="s">
        <v>212</v>
      </c>
      <c r="BJ10" s="83" t="s">
        <v>213</v>
      </c>
      <c r="BK10" s="88" t="s">
        <v>214</v>
      </c>
      <c r="BL10" s="84" t="s">
        <v>215</v>
      </c>
      <c r="BM10" s="84" t="s">
        <v>263</v>
      </c>
    </row>
    <row r="11" spans="3:65" customFormat="1" ht="52.2" x14ac:dyDescent="0.3">
      <c r="C11" s="22" t="s">
        <v>4</v>
      </c>
      <c r="D11" s="19" t="s">
        <v>265</v>
      </c>
      <c r="E11" s="25" t="s">
        <v>266</v>
      </c>
      <c r="F11" s="19" t="s">
        <v>100</v>
      </c>
      <c r="G11" s="19" t="s">
        <v>89</v>
      </c>
      <c r="H11" s="19" t="s">
        <v>267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268</v>
      </c>
      <c r="R11" s="12" t="s">
        <v>193</v>
      </c>
      <c r="S11" s="12"/>
      <c r="T11" s="314" t="s">
        <v>194</v>
      </c>
      <c r="U11" s="12"/>
      <c r="V11" s="186" t="s">
        <v>269</v>
      </c>
      <c r="W11" s="187" t="s">
        <v>270</v>
      </c>
      <c r="X11" s="188" t="s">
        <v>271</v>
      </c>
      <c r="Y11" s="189" t="s">
        <v>272</v>
      </c>
      <c r="Z11" s="189" t="s">
        <v>273</v>
      </c>
      <c r="AA11" s="189" t="s">
        <v>273</v>
      </c>
      <c r="AB11" s="189" t="s">
        <v>274</v>
      </c>
      <c r="AC11" s="12" t="s">
        <v>275</v>
      </c>
      <c r="AD11" s="11" t="s">
        <v>268</v>
      </c>
      <c r="AE11" s="11" t="s">
        <v>268</v>
      </c>
      <c r="AF11" s="11" t="s">
        <v>268</v>
      </c>
      <c r="AG11" s="11" t="s">
        <v>268</v>
      </c>
      <c r="AH11" s="11" t="s">
        <v>268</v>
      </c>
      <c r="AI11" s="11"/>
      <c r="AJ11" s="11"/>
      <c r="AK11" s="11" t="s">
        <v>268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332">
        <v>0</v>
      </c>
      <c r="AT11" s="12" t="s">
        <v>194</v>
      </c>
      <c r="AU11" s="12" t="s">
        <v>194</v>
      </c>
      <c r="AV11" s="11" t="str">
        <f t="shared" ref="AV11:AV41" si="0">AH11</f>
        <v>No aplica</v>
      </c>
      <c r="AW11" s="180" t="s">
        <v>268</v>
      </c>
      <c r="AX11" s="76" t="s">
        <v>194</v>
      </c>
      <c r="AY11" s="12" t="s">
        <v>194</v>
      </c>
      <c r="AZ11" s="12"/>
      <c r="BA11" s="12"/>
      <c r="BB11" s="184" t="s">
        <v>268</v>
      </c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customFormat="1" ht="52.2" x14ac:dyDescent="0.3">
      <c r="C12" s="22" t="s">
        <v>4</v>
      </c>
      <c r="D12" s="19" t="s">
        <v>276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277</v>
      </c>
      <c r="Q12" s="12" t="s">
        <v>193</v>
      </c>
      <c r="R12" s="12" t="s">
        <v>193</v>
      </c>
      <c r="S12" s="12"/>
      <c r="T12" s="12" t="s">
        <v>194</v>
      </c>
      <c r="U12" s="12"/>
      <c r="V12" s="186" t="s">
        <v>278</v>
      </c>
      <c r="W12" s="187" t="s">
        <v>279</v>
      </c>
      <c r="X12" s="188" t="s">
        <v>280</v>
      </c>
      <c r="Y12" s="189" t="s">
        <v>281</v>
      </c>
      <c r="Z12" s="189" t="s">
        <v>273</v>
      </c>
      <c r="AA12" s="189" t="s">
        <v>282</v>
      </c>
      <c r="AB12" s="189" t="s">
        <v>268</v>
      </c>
      <c r="AC12" s="12" t="s">
        <v>275</v>
      </c>
      <c r="AD12" s="176" t="s">
        <v>283</v>
      </c>
      <c r="AE12" s="12">
        <v>11</v>
      </c>
      <c r="AF12" s="79">
        <v>1</v>
      </c>
      <c r="AG12" s="79">
        <v>10</v>
      </c>
      <c r="AH12" s="79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332">
        <v>0</v>
      </c>
      <c r="AT12" s="12" t="s">
        <v>194</v>
      </c>
      <c r="AU12" s="12" t="s">
        <v>194</v>
      </c>
      <c r="AV12" s="79">
        <f t="shared" si="0"/>
        <v>11</v>
      </c>
      <c r="AW12" s="183">
        <v>0</v>
      </c>
      <c r="AX12" s="76" t="s">
        <v>194</v>
      </c>
      <c r="AY12" s="12" t="s">
        <v>192</v>
      </c>
      <c r="AZ12" s="12"/>
      <c r="BA12" s="12"/>
      <c r="BB12" s="184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customFormat="1" ht="52.2" x14ac:dyDescent="0.3">
      <c r="C13" s="22" t="s">
        <v>4</v>
      </c>
      <c r="D13" s="19" t="s">
        <v>276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277</v>
      </c>
      <c r="Q13" s="12" t="s">
        <v>193</v>
      </c>
      <c r="R13" s="12" t="s">
        <v>193</v>
      </c>
      <c r="S13" s="12"/>
      <c r="T13" s="314" t="s">
        <v>193</v>
      </c>
      <c r="U13" s="12"/>
      <c r="V13" s="186" t="s">
        <v>278</v>
      </c>
      <c r="W13" s="187" t="s">
        <v>279</v>
      </c>
      <c r="X13" s="336" t="s">
        <v>284</v>
      </c>
      <c r="Y13" s="336" t="s">
        <v>284</v>
      </c>
      <c r="Z13" s="189" t="s">
        <v>273</v>
      </c>
      <c r="AA13" s="189" t="s">
        <v>282</v>
      </c>
      <c r="AB13" s="189" t="s">
        <v>268</v>
      </c>
      <c r="AC13" s="12" t="s">
        <v>275</v>
      </c>
      <c r="AD13" s="12" t="s">
        <v>277</v>
      </c>
      <c r="AE13">
        <v>4</v>
      </c>
      <c r="AF13" s="79">
        <v>4</v>
      </c>
      <c r="AG13" s="79">
        <v>0</v>
      </c>
      <c r="AH13" s="79">
        <v>4</v>
      </c>
      <c r="AI13" s="185">
        <v>46063</v>
      </c>
      <c r="AJ13" s="185">
        <v>46129</v>
      </c>
      <c r="AK13" s="70">
        <v>0.9</v>
      </c>
      <c r="AL13" s="12" t="s">
        <v>268</v>
      </c>
      <c r="AM13" s="12" t="s">
        <v>268</v>
      </c>
      <c r="AN13" s="12" t="s">
        <v>268</v>
      </c>
      <c r="AO13" s="12" t="s">
        <v>268</v>
      </c>
      <c r="AP13" s="12" t="s">
        <v>268</v>
      </c>
      <c r="AQ13" s="12" t="s">
        <v>268</v>
      </c>
      <c r="AR13" s="12" t="s">
        <v>268</v>
      </c>
      <c r="AS13" s="334" t="s">
        <v>268</v>
      </c>
      <c r="AT13" s="12" t="s">
        <v>194</v>
      </c>
      <c r="AU13" s="12" t="s">
        <v>194</v>
      </c>
      <c r="AV13" s="79">
        <v>3</v>
      </c>
      <c r="AW13" s="183">
        <v>1</v>
      </c>
      <c r="AX13" s="76" t="s">
        <v>194</v>
      </c>
      <c r="AY13" s="12" t="s">
        <v>192</v>
      </c>
      <c r="AZ13" s="12"/>
      <c r="BA13" s="12"/>
      <c r="BB13" s="184">
        <f>IFERROR(AW13/AV13,"Validar datos de Aulas Master")</f>
        <v>0.33333333333333331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customFormat="1" ht="52.2" x14ac:dyDescent="0.3">
      <c r="C14" s="22" t="s">
        <v>4</v>
      </c>
      <c r="D14" s="19" t="s">
        <v>276</v>
      </c>
      <c r="E14" s="19" t="s">
        <v>105</v>
      </c>
      <c r="F14" s="34" t="s">
        <v>6</v>
      </c>
      <c r="G14" s="19" t="s">
        <v>89</v>
      </c>
      <c r="H14" s="34" t="s">
        <v>267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6" t="s">
        <v>269</v>
      </c>
      <c r="W14" s="187" t="s">
        <v>285</v>
      </c>
      <c r="X14" s="188" t="s">
        <v>286</v>
      </c>
      <c r="Y14" s="189" t="s">
        <v>287</v>
      </c>
      <c r="Z14" s="189" t="s">
        <v>273</v>
      </c>
      <c r="AA14" s="189" t="s">
        <v>273</v>
      </c>
      <c r="AB14" s="189" t="s">
        <v>274</v>
      </c>
      <c r="AC14" s="12" t="s">
        <v>275</v>
      </c>
      <c r="AD14" s="12" t="s">
        <v>277</v>
      </c>
      <c r="AE14" s="12"/>
      <c r="AF14" s="79"/>
      <c r="AG14" s="79"/>
      <c r="AH14" s="79"/>
      <c r="AI14" s="11"/>
      <c r="AJ14" s="11"/>
      <c r="AK14" s="11" t="s">
        <v>268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332"/>
      <c r="AT14" s="12" t="s">
        <v>194</v>
      </c>
      <c r="AU14" s="12" t="s">
        <v>194</v>
      </c>
      <c r="AV14" s="79">
        <f t="shared" si="0"/>
        <v>0</v>
      </c>
      <c r="AW14" s="183">
        <v>0</v>
      </c>
      <c r="AX14" s="76" t="s">
        <v>194</v>
      </c>
      <c r="AY14" s="12" t="s">
        <v>194</v>
      </c>
      <c r="AZ14" s="12"/>
      <c r="BA14" s="12"/>
      <c r="BB14" s="184" t="s">
        <v>268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customFormat="1" ht="121.8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267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6" t="s">
        <v>278</v>
      </c>
      <c r="W15" s="187" t="s">
        <v>288</v>
      </c>
      <c r="X15" s="191" t="s">
        <v>289</v>
      </c>
      <c r="Y15" s="189" t="s">
        <v>290</v>
      </c>
      <c r="Z15" s="189" t="s">
        <v>273</v>
      </c>
      <c r="AA15" s="189" t="s">
        <v>282</v>
      </c>
      <c r="AB15" s="189" t="s">
        <v>268</v>
      </c>
      <c r="AC15" s="12" t="s">
        <v>275</v>
      </c>
      <c r="AD15" s="12" t="s">
        <v>277</v>
      </c>
      <c r="AE15" s="12"/>
      <c r="AF15" s="79"/>
      <c r="AG15" s="79"/>
      <c r="AH15" s="79"/>
      <c r="AI15" s="11"/>
      <c r="AJ15" s="11"/>
      <c r="AK15" s="11" t="s">
        <v>268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332">
        <v>0</v>
      </c>
      <c r="AT15" s="12" t="s">
        <v>194</v>
      </c>
      <c r="AU15" s="12" t="s">
        <v>194</v>
      </c>
      <c r="AV15" s="79">
        <f t="shared" si="0"/>
        <v>0</v>
      </c>
      <c r="AW15" s="183">
        <v>0</v>
      </c>
      <c r="AX15" s="76" t="s">
        <v>194</v>
      </c>
      <c r="AY15" s="12" t="s">
        <v>194</v>
      </c>
      <c r="AZ15" s="12"/>
      <c r="BA15" s="12"/>
      <c r="BB15" s="184" t="s">
        <v>268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291</v>
      </c>
    </row>
    <row r="16" spans="3:65" customFormat="1" ht="55.2" x14ac:dyDescent="0.3">
      <c r="C16" s="23" t="s">
        <v>10</v>
      </c>
      <c r="D16" s="20" t="s">
        <v>123</v>
      </c>
      <c r="E16" s="28" t="s">
        <v>292</v>
      </c>
      <c r="F16" s="20" t="s">
        <v>100</v>
      </c>
      <c r="G16" s="20" t="s">
        <v>89</v>
      </c>
      <c r="H16" s="20" t="s">
        <v>293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268</v>
      </c>
      <c r="R16" s="12" t="s">
        <v>193</v>
      </c>
      <c r="S16" s="12"/>
      <c r="T16" s="314" t="s">
        <v>192</v>
      </c>
      <c r="U16" s="12"/>
      <c r="V16" s="186" t="s">
        <v>278</v>
      </c>
      <c r="W16" s="187" t="s">
        <v>294</v>
      </c>
      <c r="X16" s="192" t="s">
        <v>295</v>
      </c>
      <c r="Y16" s="189" t="s">
        <v>274</v>
      </c>
      <c r="Z16" s="189" t="s">
        <v>273</v>
      </c>
      <c r="AA16" s="189" t="s">
        <v>282</v>
      </c>
      <c r="AB16" s="189" t="s">
        <v>268</v>
      </c>
      <c r="AC16" s="12" t="s">
        <v>275</v>
      </c>
      <c r="AD16" s="11" t="s">
        <v>268</v>
      </c>
      <c r="AE16" s="11" t="s">
        <v>268</v>
      </c>
      <c r="AF16" s="11" t="s">
        <v>268</v>
      </c>
      <c r="AG16" s="11" t="s">
        <v>268</v>
      </c>
      <c r="AH16" s="11" t="s">
        <v>268</v>
      </c>
      <c r="AI16" s="11"/>
      <c r="AJ16" s="11"/>
      <c r="AK16" s="11" t="s">
        <v>268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332">
        <v>0</v>
      </c>
      <c r="AT16" s="11" t="s">
        <v>268</v>
      </c>
      <c r="AU16" s="11" t="s">
        <v>268</v>
      </c>
      <c r="AV16" s="11" t="s">
        <v>268</v>
      </c>
      <c r="AW16" s="11" t="s">
        <v>268</v>
      </c>
      <c r="AX16" s="11" t="s">
        <v>268</v>
      </c>
      <c r="AY16" s="12" t="s">
        <v>194</v>
      </c>
      <c r="AZ16" s="12"/>
      <c r="BA16" s="12"/>
      <c r="BB16" s="184" t="s">
        <v>268</v>
      </c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customFormat="1" ht="52.2" x14ac:dyDescent="0.3">
      <c r="C17" s="23" t="s">
        <v>10</v>
      </c>
      <c r="D17" s="20" t="s">
        <v>123</v>
      </c>
      <c r="E17" s="28" t="s">
        <v>296</v>
      </c>
      <c r="F17" s="20" t="s">
        <v>100</v>
      </c>
      <c r="G17" s="20" t="s">
        <v>89</v>
      </c>
      <c r="H17" s="20" t="s">
        <v>293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268</v>
      </c>
      <c r="R17" s="12" t="s">
        <v>193</v>
      </c>
      <c r="S17" s="12"/>
      <c r="T17" s="314" t="s">
        <v>192</v>
      </c>
      <c r="U17" s="12"/>
      <c r="V17" s="186" t="s">
        <v>278</v>
      </c>
      <c r="W17" s="187" t="s">
        <v>279</v>
      </c>
      <c r="X17" s="188" t="s">
        <v>280</v>
      </c>
      <c r="Y17" s="189" t="s">
        <v>281</v>
      </c>
      <c r="Z17" s="189" t="s">
        <v>273</v>
      </c>
      <c r="AA17" s="189" t="s">
        <v>282</v>
      </c>
      <c r="AB17" s="189" t="s">
        <v>268</v>
      </c>
      <c r="AC17" s="12" t="s">
        <v>275</v>
      </c>
      <c r="AD17" s="11" t="s">
        <v>268</v>
      </c>
      <c r="AE17" s="11" t="s">
        <v>268</v>
      </c>
      <c r="AF17" s="11" t="s">
        <v>268</v>
      </c>
      <c r="AG17" s="11" t="s">
        <v>268</v>
      </c>
      <c r="AH17" s="11" t="s">
        <v>268</v>
      </c>
      <c r="AI17" s="11"/>
      <c r="AJ17" s="11"/>
      <c r="AK17" s="11" t="s">
        <v>268</v>
      </c>
      <c r="AL17" s="11" t="s">
        <v>268</v>
      </c>
      <c r="AM17" s="11" t="s">
        <v>268</v>
      </c>
      <c r="AN17" s="12" t="s">
        <v>268</v>
      </c>
      <c r="AO17" s="12" t="s">
        <v>268</v>
      </c>
      <c r="AP17" s="12" t="s">
        <v>268</v>
      </c>
      <c r="AQ17" s="12" t="s">
        <v>268</v>
      </c>
      <c r="AR17" s="12" t="s">
        <v>268</v>
      </c>
      <c r="AS17" s="334" t="s">
        <v>268</v>
      </c>
      <c r="AT17" s="11" t="s">
        <v>268</v>
      </c>
      <c r="AU17" s="11" t="s">
        <v>268</v>
      </c>
      <c r="AV17" s="11" t="s">
        <v>268</v>
      </c>
      <c r="AW17" s="11" t="s">
        <v>268</v>
      </c>
      <c r="AX17" s="11" t="s">
        <v>268</v>
      </c>
      <c r="AY17" s="12" t="s">
        <v>194</v>
      </c>
      <c r="AZ17" s="12"/>
      <c r="BA17" s="12"/>
      <c r="BB17" s="184" t="s">
        <v>268</v>
      </c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customFormat="1" ht="55.2" x14ac:dyDescent="0.3">
      <c r="C18" s="23" t="s">
        <v>10</v>
      </c>
      <c r="D18" s="20" t="s">
        <v>297</v>
      </c>
      <c r="E18" s="20" t="s">
        <v>298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277</v>
      </c>
      <c r="Q18" s="12" t="s">
        <v>193</v>
      </c>
      <c r="R18" s="12" t="s">
        <v>193</v>
      </c>
      <c r="S18" s="12"/>
      <c r="T18" s="314" t="s">
        <v>192</v>
      </c>
      <c r="U18" s="12"/>
      <c r="V18" s="186" t="s">
        <v>269</v>
      </c>
      <c r="W18" s="187" t="s">
        <v>299</v>
      </c>
      <c r="X18" s="188" t="s">
        <v>300</v>
      </c>
      <c r="Y18" s="189" t="s">
        <v>301</v>
      </c>
      <c r="Z18" s="189" t="s">
        <v>273</v>
      </c>
      <c r="AA18" s="189" t="s">
        <v>273</v>
      </c>
      <c r="AB18" s="189" t="s">
        <v>274</v>
      </c>
      <c r="AC18" s="12" t="s">
        <v>275</v>
      </c>
      <c r="AD18" s="12" t="s">
        <v>277</v>
      </c>
      <c r="AE18" s="12">
        <v>1</v>
      </c>
      <c r="AF18" s="79">
        <v>1</v>
      </c>
      <c r="AG18" s="79">
        <v>0</v>
      </c>
      <c r="AH18" s="79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332">
        <v>0</v>
      </c>
      <c r="AT18" s="12" t="s">
        <v>194</v>
      </c>
      <c r="AU18" s="12" t="s">
        <v>194</v>
      </c>
      <c r="AV18" s="79">
        <f t="shared" si="0"/>
        <v>1</v>
      </c>
      <c r="AW18" s="183">
        <v>0</v>
      </c>
      <c r="AX18" s="76" t="s">
        <v>194</v>
      </c>
      <c r="AY18" s="12" t="s">
        <v>194</v>
      </c>
      <c r="AZ18" s="12"/>
      <c r="BA18" s="12"/>
      <c r="BB18" s="184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customFormat="1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293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268</v>
      </c>
      <c r="R19" s="12" t="s">
        <v>193</v>
      </c>
      <c r="S19" s="12"/>
      <c r="T19" s="314" t="s">
        <v>192</v>
      </c>
      <c r="U19" s="12"/>
      <c r="V19" s="186" t="s">
        <v>278</v>
      </c>
      <c r="W19" s="187" t="s">
        <v>279</v>
      </c>
      <c r="X19" s="191" t="s">
        <v>280</v>
      </c>
      <c r="Y19" s="189" t="s">
        <v>281</v>
      </c>
      <c r="Z19" s="189" t="s">
        <v>273</v>
      </c>
      <c r="AA19" s="189" t="s">
        <v>273</v>
      </c>
      <c r="AB19" s="189" t="s">
        <v>274</v>
      </c>
      <c r="AC19" s="12" t="s">
        <v>275</v>
      </c>
      <c r="AD19" s="11" t="s">
        <v>268</v>
      </c>
      <c r="AE19" s="11" t="s">
        <v>268</v>
      </c>
      <c r="AF19" s="11" t="s">
        <v>268</v>
      </c>
      <c r="AG19" s="11" t="s">
        <v>268</v>
      </c>
      <c r="AH19" s="11" t="s">
        <v>268</v>
      </c>
      <c r="AI19" s="11"/>
      <c r="AJ19" s="11"/>
      <c r="AK19" s="11" t="s">
        <v>268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332">
        <v>0</v>
      </c>
      <c r="AT19" s="12"/>
      <c r="AU19" s="11" t="s">
        <v>268</v>
      </c>
      <c r="AV19" s="11" t="s">
        <v>268</v>
      </c>
      <c r="AW19" s="11" t="s">
        <v>268</v>
      </c>
      <c r="AX19" s="11" t="s">
        <v>268</v>
      </c>
      <c r="AY19" s="12" t="s">
        <v>194</v>
      </c>
      <c r="AZ19" s="12"/>
      <c r="BA19" s="12"/>
      <c r="BB19" s="184" t="s">
        <v>268</v>
      </c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customFormat="1" ht="69.599999999999994" x14ac:dyDescent="0.3">
      <c r="C20" s="23" t="s">
        <v>10</v>
      </c>
      <c r="D20" s="20" t="s">
        <v>302</v>
      </c>
      <c r="E20" s="26" t="s">
        <v>303</v>
      </c>
      <c r="F20" s="20" t="s">
        <v>100</v>
      </c>
      <c r="G20" s="20" t="s">
        <v>89</v>
      </c>
      <c r="H20" s="26" t="s">
        <v>267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304</v>
      </c>
      <c r="O20" s="12"/>
      <c r="P20" s="12"/>
      <c r="Q20" s="12" t="s">
        <v>268</v>
      </c>
      <c r="R20" s="12" t="s">
        <v>193</v>
      </c>
      <c r="S20" s="12"/>
      <c r="T20" s="314" t="s">
        <v>192</v>
      </c>
      <c r="U20" s="12"/>
      <c r="V20" s="186" t="s">
        <v>278</v>
      </c>
      <c r="W20" s="187" t="s">
        <v>279</v>
      </c>
      <c r="X20" s="191" t="s">
        <v>280</v>
      </c>
      <c r="Y20" s="189" t="s">
        <v>281</v>
      </c>
      <c r="Z20" s="189" t="s">
        <v>273</v>
      </c>
      <c r="AA20" s="189" t="s">
        <v>282</v>
      </c>
      <c r="AB20" s="189" t="s">
        <v>268</v>
      </c>
      <c r="AC20" s="12" t="s">
        <v>275</v>
      </c>
      <c r="AD20" s="11" t="s">
        <v>268</v>
      </c>
      <c r="AE20" s="11" t="s">
        <v>268</v>
      </c>
      <c r="AF20" s="11" t="s">
        <v>268</v>
      </c>
      <c r="AG20" s="11" t="s">
        <v>268</v>
      </c>
      <c r="AH20" s="11" t="s">
        <v>268</v>
      </c>
      <c r="AI20" s="11"/>
      <c r="AJ20" s="11"/>
      <c r="AK20" s="11" t="s">
        <v>268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332">
        <v>0</v>
      </c>
      <c r="AT20" s="12"/>
      <c r="AU20" s="11" t="s">
        <v>268</v>
      </c>
      <c r="AV20" s="11" t="s">
        <v>268</v>
      </c>
      <c r="AW20" s="11" t="s">
        <v>268</v>
      </c>
      <c r="AX20" s="11" t="s">
        <v>268</v>
      </c>
      <c r="AY20" s="12" t="s">
        <v>194</v>
      </c>
      <c r="AZ20" s="12"/>
      <c r="BA20" s="12"/>
      <c r="BB20" s="184" t="s">
        <v>268</v>
      </c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customFormat="1" ht="52.2" x14ac:dyDescent="0.3">
      <c r="C21" s="23" t="s">
        <v>10</v>
      </c>
      <c r="D21" s="20" t="s">
        <v>297</v>
      </c>
      <c r="E21" s="20" t="s">
        <v>305</v>
      </c>
      <c r="F21" s="20" t="s">
        <v>100</v>
      </c>
      <c r="G21" s="20" t="s">
        <v>89</v>
      </c>
      <c r="H21" s="20" t="s">
        <v>293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268</v>
      </c>
      <c r="R21" s="12" t="s">
        <v>193</v>
      </c>
      <c r="S21" s="12"/>
      <c r="T21" s="314" t="s">
        <v>193</v>
      </c>
      <c r="U21" s="12"/>
      <c r="V21" s="186" t="s">
        <v>278</v>
      </c>
      <c r="W21" s="187" t="s">
        <v>279</v>
      </c>
      <c r="X21" s="191" t="s">
        <v>280</v>
      </c>
      <c r="Y21" s="189" t="s">
        <v>281</v>
      </c>
      <c r="Z21" s="189" t="s">
        <v>273</v>
      </c>
      <c r="AA21" s="189" t="s">
        <v>282</v>
      </c>
      <c r="AB21" s="189" t="s">
        <v>268</v>
      </c>
      <c r="AC21" s="12" t="s">
        <v>275</v>
      </c>
      <c r="AD21" s="11" t="s">
        <v>268</v>
      </c>
      <c r="AE21" s="11" t="s">
        <v>268</v>
      </c>
      <c r="AF21" s="11" t="s">
        <v>268</v>
      </c>
      <c r="AG21" s="11" t="s">
        <v>268</v>
      </c>
      <c r="AH21" s="11" t="s">
        <v>268</v>
      </c>
      <c r="AI21" s="11"/>
      <c r="AJ21" s="11"/>
      <c r="AK21" s="11" t="s">
        <v>268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332">
        <v>0</v>
      </c>
      <c r="AT21" s="12"/>
      <c r="AU21" s="11" t="s">
        <v>268</v>
      </c>
      <c r="AV21" s="11" t="s">
        <v>268</v>
      </c>
      <c r="AW21" s="11" t="s">
        <v>268</v>
      </c>
      <c r="AX21" s="11" t="s">
        <v>268</v>
      </c>
      <c r="AY21" s="12" t="s">
        <v>194</v>
      </c>
      <c r="AZ21" s="12"/>
      <c r="BA21" s="12"/>
      <c r="BB21" s="184" t="s">
        <v>268</v>
      </c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customFormat="1" ht="52.2" x14ac:dyDescent="0.3">
      <c r="C22" s="23" t="s">
        <v>10</v>
      </c>
      <c r="D22" s="20" t="s">
        <v>297</v>
      </c>
      <c r="E22" s="20" t="s">
        <v>305</v>
      </c>
      <c r="F22" s="20" t="s">
        <v>100</v>
      </c>
      <c r="G22" s="20" t="s">
        <v>89</v>
      </c>
      <c r="H22" s="20" t="s">
        <v>267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268</v>
      </c>
      <c r="R22" s="12" t="s">
        <v>193</v>
      </c>
      <c r="S22" s="12"/>
      <c r="T22" s="314" t="s">
        <v>193</v>
      </c>
      <c r="U22" s="12"/>
      <c r="V22" s="186" t="s">
        <v>269</v>
      </c>
      <c r="W22" s="186" t="s">
        <v>306</v>
      </c>
      <c r="X22" s="191" t="s">
        <v>286</v>
      </c>
      <c r="Y22" s="189" t="s">
        <v>307</v>
      </c>
      <c r="Z22" s="189" t="s">
        <v>273</v>
      </c>
      <c r="AA22" s="189" t="s">
        <v>282</v>
      </c>
      <c r="AB22" s="189" t="s">
        <v>274</v>
      </c>
      <c r="AC22" s="12" t="s">
        <v>275</v>
      </c>
      <c r="AD22" s="11" t="s">
        <v>268</v>
      </c>
      <c r="AE22" s="11" t="s">
        <v>268</v>
      </c>
      <c r="AF22" s="11" t="s">
        <v>268</v>
      </c>
      <c r="AG22" s="11" t="s">
        <v>268</v>
      </c>
      <c r="AH22" s="11" t="s">
        <v>268</v>
      </c>
      <c r="AI22" s="11"/>
      <c r="AJ22" s="11"/>
      <c r="AK22" s="11" t="s">
        <v>268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332">
        <v>0</v>
      </c>
      <c r="AT22" s="12"/>
      <c r="AU22" s="11" t="s">
        <v>268</v>
      </c>
      <c r="AV22" s="11" t="s">
        <v>268</v>
      </c>
      <c r="AW22" s="11" t="s">
        <v>268</v>
      </c>
      <c r="AX22" s="11" t="s">
        <v>268</v>
      </c>
      <c r="AY22" s="12" t="s">
        <v>194</v>
      </c>
      <c r="AZ22" s="12"/>
      <c r="BA22" s="12"/>
      <c r="BB22" s="184" t="s">
        <v>268</v>
      </c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customFormat="1" ht="55.2" x14ac:dyDescent="0.3">
      <c r="C23" s="23" t="s">
        <v>10</v>
      </c>
      <c r="D23" s="20" t="s">
        <v>297</v>
      </c>
      <c r="E23" s="20" t="s">
        <v>305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277</v>
      </c>
      <c r="Q23" s="12" t="s">
        <v>193</v>
      </c>
      <c r="R23" s="12" t="s">
        <v>193</v>
      </c>
      <c r="S23" s="12"/>
      <c r="T23" s="314" t="s">
        <v>193</v>
      </c>
      <c r="U23" s="12"/>
      <c r="V23" s="186" t="s">
        <v>269</v>
      </c>
      <c r="W23" s="187" t="s">
        <v>285</v>
      </c>
      <c r="X23" s="192" t="s">
        <v>295</v>
      </c>
      <c r="Y23" s="189" t="s">
        <v>274</v>
      </c>
      <c r="Z23" s="189" t="s">
        <v>273</v>
      </c>
      <c r="AA23" s="189" t="s">
        <v>282</v>
      </c>
      <c r="AB23" s="189" t="s">
        <v>274</v>
      </c>
      <c r="AC23" s="12" t="s">
        <v>275</v>
      </c>
      <c r="AD23" s="12" t="s">
        <v>283</v>
      </c>
      <c r="AE23" s="12">
        <v>8</v>
      </c>
      <c r="AF23" s="79">
        <v>6</v>
      </c>
      <c r="AG23" s="79">
        <v>2</v>
      </c>
      <c r="AH23" s="79">
        <v>8</v>
      </c>
      <c r="AI23" s="11"/>
      <c r="AJ23" s="11"/>
      <c r="AK23" s="374">
        <v>6.25E-2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332">
        <v>0</v>
      </c>
      <c r="AT23" s="12" t="s">
        <v>194</v>
      </c>
      <c r="AU23" s="12" t="s">
        <v>194</v>
      </c>
      <c r="AV23" s="79">
        <f t="shared" si="0"/>
        <v>8</v>
      </c>
      <c r="AW23" s="183">
        <v>0</v>
      </c>
      <c r="AX23" s="76" t="s">
        <v>194</v>
      </c>
      <c r="AY23" s="12" t="s">
        <v>194</v>
      </c>
      <c r="AZ23" s="12"/>
      <c r="BA23" s="12"/>
      <c r="BB23" s="184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customFormat="1" ht="52.2" x14ac:dyDescent="0.3">
      <c r="C24" s="23" t="s">
        <v>10</v>
      </c>
      <c r="D24" s="20" t="s">
        <v>309</v>
      </c>
      <c r="E24" s="26" t="s">
        <v>310</v>
      </c>
      <c r="F24" s="20" t="s">
        <v>6</v>
      </c>
      <c r="G24" s="20" t="s">
        <v>89</v>
      </c>
      <c r="H24" s="26" t="s">
        <v>293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6" t="s">
        <v>278</v>
      </c>
      <c r="W24" s="187" t="s">
        <v>279</v>
      </c>
      <c r="X24" s="191" t="s">
        <v>280</v>
      </c>
      <c r="Y24" s="189" t="s">
        <v>281</v>
      </c>
      <c r="Z24" s="189" t="s">
        <v>273</v>
      </c>
      <c r="AA24" s="189" t="s">
        <v>282</v>
      </c>
      <c r="AB24" s="189" t="s">
        <v>268</v>
      </c>
      <c r="AC24" s="12" t="s">
        <v>275</v>
      </c>
      <c r="AD24" s="12" t="s">
        <v>277</v>
      </c>
      <c r="AE24" s="12"/>
      <c r="AF24" s="79"/>
      <c r="AG24" s="79"/>
      <c r="AH24" s="79"/>
      <c r="AI24" s="11"/>
      <c r="AJ24" s="11"/>
      <c r="AK24" s="11" t="s">
        <v>268</v>
      </c>
      <c r="AL24" s="11" t="s">
        <v>268</v>
      </c>
      <c r="AM24" s="11" t="s">
        <v>268</v>
      </c>
      <c r="AN24" s="12" t="s">
        <v>268</v>
      </c>
      <c r="AO24" s="12" t="s">
        <v>268</v>
      </c>
      <c r="AP24" s="12" t="s">
        <v>268</v>
      </c>
      <c r="AQ24" s="12" t="s">
        <v>268</v>
      </c>
      <c r="AR24" s="12" t="s">
        <v>268</v>
      </c>
      <c r="AS24" s="334" t="s">
        <v>268</v>
      </c>
      <c r="AT24" s="12" t="s">
        <v>194</v>
      </c>
      <c r="AU24" s="12" t="s">
        <v>194</v>
      </c>
      <c r="AV24" s="79">
        <f t="shared" si="0"/>
        <v>0</v>
      </c>
      <c r="AW24" s="183">
        <v>0</v>
      </c>
      <c r="AX24" s="76" t="s">
        <v>194</v>
      </c>
      <c r="AY24" s="12" t="s">
        <v>194</v>
      </c>
      <c r="AZ24" s="12"/>
      <c r="BA24" s="12"/>
      <c r="BB24" s="184" t="s">
        <v>268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customFormat="1" ht="69.599999999999994" x14ac:dyDescent="0.3">
      <c r="C25" s="23" t="s">
        <v>10</v>
      </c>
      <c r="D25" s="20" t="s">
        <v>302</v>
      </c>
      <c r="E25" s="20" t="s">
        <v>311</v>
      </c>
      <c r="F25" s="20" t="s">
        <v>100</v>
      </c>
      <c r="G25" s="20" t="s">
        <v>89</v>
      </c>
      <c r="H25" s="20" t="s">
        <v>293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268</v>
      </c>
      <c r="R25" s="12" t="s">
        <v>193</v>
      </c>
      <c r="S25" s="12"/>
      <c r="T25" s="12" t="s">
        <v>194</v>
      </c>
      <c r="U25" s="12"/>
      <c r="V25" s="186" t="s">
        <v>278</v>
      </c>
      <c r="W25" s="187" t="s">
        <v>279</v>
      </c>
      <c r="X25" s="191" t="s">
        <v>280</v>
      </c>
      <c r="Y25" s="189" t="s">
        <v>281</v>
      </c>
      <c r="Z25" s="189" t="s">
        <v>273</v>
      </c>
      <c r="AA25" s="189" t="s">
        <v>282</v>
      </c>
      <c r="AB25" s="189" t="s">
        <v>268</v>
      </c>
      <c r="AC25" s="12" t="s">
        <v>275</v>
      </c>
      <c r="AD25" s="11" t="s">
        <v>268</v>
      </c>
      <c r="AE25" s="11" t="s">
        <v>268</v>
      </c>
      <c r="AF25" s="11" t="s">
        <v>268</v>
      </c>
      <c r="AG25" s="11" t="s">
        <v>268</v>
      </c>
      <c r="AH25" s="11" t="s">
        <v>268</v>
      </c>
      <c r="AI25" s="11"/>
      <c r="AJ25" s="11"/>
      <c r="AK25" s="11" t="s">
        <v>268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332">
        <v>0</v>
      </c>
      <c r="AT25" s="12"/>
      <c r="AU25" s="11" t="s">
        <v>268</v>
      </c>
      <c r="AV25" s="11" t="s">
        <v>268</v>
      </c>
      <c r="AW25" s="11" t="s">
        <v>268</v>
      </c>
      <c r="AX25" s="11" t="s">
        <v>268</v>
      </c>
      <c r="AY25" s="12" t="s">
        <v>194</v>
      </c>
      <c r="AZ25" s="12"/>
      <c r="BA25" s="12"/>
      <c r="BB25" s="184" t="s">
        <v>268</v>
      </c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customFormat="1" ht="52.2" x14ac:dyDescent="0.3">
      <c r="C26" s="24" t="s">
        <v>7</v>
      </c>
      <c r="D26" s="21" t="s">
        <v>312</v>
      </c>
      <c r="E26" s="21" t="s">
        <v>313</v>
      </c>
      <c r="F26" s="21" t="s">
        <v>6</v>
      </c>
      <c r="G26" s="21" t="s">
        <v>89</v>
      </c>
      <c r="H26" s="21" t="s">
        <v>267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6" t="s">
        <v>278</v>
      </c>
      <c r="W26" s="187" t="s">
        <v>279</v>
      </c>
      <c r="X26" s="191" t="s">
        <v>280</v>
      </c>
      <c r="Y26" s="189" t="s">
        <v>281</v>
      </c>
      <c r="Z26" s="189" t="s">
        <v>273</v>
      </c>
      <c r="AA26" s="189" t="s">
        <v>282</v>
      </c>
      <c r="AB26" s="189" t="s">
        <v>268</v>
      </c>
      <c r="AC26" s="12" t="s">
        <v>275</v>
      </c>
      <c r="AD26" s="12" t="s">
        <v>277</v>
      </c>
      <c r="AE26" s="12"/>
      <c r="AF26" s="79"/>
      <c r="AG26" s="79"/>
      <c r="AH26" s="79"/>
      <c r="AI26" s="11"/>
      <c r="AJ26" s="11"/>
      <c r="AK26" s="11" t="s">
        <v>268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332">
        <v>0</v>
      </c>
      <c r="AT26" s="12" t="s">
        <v>194</v>
      </c>
      <c r="AU26" s="12" t="s">
        <v>194</v>
      </c>
      <c r="AV26" s="79">
        <f t="shared" si="0"/>
        <v>0</v>
      </c>
      <c r="AW26" s="183">
        <v>0</v>
      </c>
      <c r="AX26" s="76" t="s">
        <v>194</v>
      </c>
      <c r="AY26" s="12" t="s">
        <v>194</v>
      </c>
      <c r="AZ26" s="12"/>
      <c r="BA26" s="12"/>
      <c r="BB26" s="184" t="s">
        <v>268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customFormat="1" ht="52.2" x14ac:dyDescent="0.3">
      <c r="C27" s="24" t="s">
        <v>7</v>
      </c>
      <c r="D27" s="21" t="s">
        <v>314</v>
      </c>
      <c r="E27" s="21" t="s">
        <v>315</v>
      </c>
      <c r="F27" s="21" t="s">
        <v>100</v>
      </c>
      <c r="G27" s="21" t="s">
        <v>89</v>
      </c>
      <c r="H27" s="21" t="s">
        <v>293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268</v>
      </c>
      <c r="R27" s="12" t="s">
        <v>193</v>
      </c>
      <c r="S27" s="12"/>
      <c r="T27" s="12" t="s">
        <v>194</v>
      </c>
      <c r="U27" s="12"/>
      <c r="V27" s="186" t="s">
        <v>278</v>
      </c>
      <c r="W27" s="187" t="s">
        <v>279</v>
      </c>
      <c r="X27" s="191" t="s">
        <v>280</v>
      </c>
      <c r="Y27" s="189" t="s">
        <v>281</v>
      </c>
      <c r="Z27" s="189" t="s">
        <v>273</v>
      </c>
      <c r="AA27" s="189" t="s">
        <v>282</v>
      </c>
      <c r="AB27" s="189" t="s">
        <v>268</v>
      </c>
      <c r="AC27" s="12" t="s">
        <v>275</v>
      </c>
      <c r="AD27" s="11" t="s">
        <v>268</v>
      </c>
      <c r="AE27" s="11" t="s">
        <v>268</v>
      </c>
      <c r="AF27" s="11" t="s">
        <v>268</v>
      </c>
      <c r="AG27" s="11" t="s">
        <v>268</v>
      </c>
      <c r="AH27" s="11" t="s">
        <v>268</v>
      </c>
      <c r="AI27" s="11"/>
      <c r="AJ27" s="11"/>
      <c r="AK27" s="11" t="s">
        <v>268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332">
        <v>0</v>
      </c>
      <c r="AT27" s="12"/>
      <c r="AU27" s="11" t="s">
        <v>268</v>
      </c>
      <c r="AV27" s="11" t="s">
        <v>268</v>
      </c>
      <c r="AW27" s="11" t="s">
        <v>268</v>
      </c>
      <c r="AX27" s="11" t="s">
        <v>268</v>
      </c>
      <c r="AY27" s="12" t="s">
        <v>194</v>
      </c>
      <c r="AZ27" s="12"/>
      <c r="BA27" s="12"/>
      <c r="BB27" s="184" t="s">
        <v>268</v>
      </c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customFormat="1" ht="55.2" x14ac:dyDescent="0.3">
      <c r="C28" s="24" t="s">
        <v>7</v>
      </c>
      <c r="D28" s="21" t="s">
        <v>314</v>
      </c>
      <c r="E28" s="21" t="s">
        <v>315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277</v>
      </c>
      <c r="Q28" s="12" t="s">
        <v>193</v>
      </c>
      <c r="R28" s="12" t="s">
        <v>193</v>
      </c>
      <c r="S28" s="12"/>
      <c r="T28" s="314" t="s">
        <v>193</v>
      </c>
      <c r="U28" s="12"/>
      <c r="V28" s="186" t="s">
        <v>269</v>
      </c>
      <c r="W28" s="187" t="s">
        <v>316</v>
      </c>
      <c r="X28" s="189" t="s">
        <v>300</v>
      </c>
      <c r="Y28" s="189" t="s">
        <v>301</v>
      </c>
      <c r="Z28" s="189" t="s">
        <v>273</v>
      </c>
      <c r="AA28" s="189" t="s">
        <v>273</v>
      </c>
      <c r="AB28" s="189" t="s">
        <v>274</v>
      </c>
      <c r="AC28" s="12" t="s">
        <v>275</v>
      </c>
      <c r="AD28" s="12" t="s">
        <v>277</v>
      </c>
      <c r="AE28" s="12">
        <v>5</v>
      </c>
      <c r="AF28" s="79">
        <v>5</v>
      </c>
      <c r="AG28" s="79">
        <v>0</v>
      </c>
      <c r="AH28" s="79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332">
        <v>0</v>
      </c>
      <c r="AT28" s="12" t="s">
        <v>194</v>
      </c>
      <c r="AU28" s="12" t="s">
        <v>194</v>
      </c>
      <c r="AV28" s="79">
        <f t="shared" si="0"/>
        <v>5</v>
      </c>
      <c r="AW28" s="183">
        <v>0</v>
      </c>
      <c r="AX28" s="76" t="s">
        <v>194</v>
      </c>
      <c r="AY28" s="12" t="s">
        <v>194</v>
      </c>
      <c r="AZ28" s="12"/>
      <c r="BA28" s="12"/>
      <c r="BB28" s="184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customFormat="1" ht="69.599999999999994" x14ac:dyDescent="0.3">
      <c r="C29" s="23" t="s">
        <v>10</v>
      </c>
      <c r="D29" s="20" t="s">
        <v>302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277</v>
      </c>
      <c r="Q29" s="12" t="s">
        <v>193</v>
      </c>
      <c r="R29" s="12" t="s">
        <v>193</v>
      </c>
      <c r="S29" s="12"/>
      <c r="T29" s="314" t="s">
        <v>192</v>
      </c>
      <c r="U29" s="12"/>
      <c r="V29" s="186" t="s">
        <v>278</v>
      </c>
      <c r="W29" s="187" t="s">
        <v>279</v>
      </c>
      <c r="X29" s="191" t="s">
        <v>280</v>
      </c>
      <c r="Y29" s="189" t="s">
        <v>281</v>
      </c>
      <c r="Z29" s="189" t="s">
        <v>273</v>
      </c>
      <c r="AA29" s="189" t="s">
        <v>282</v>
      </c>
      <c r="AB29" s="189" t="s">
        <v>268</v>
      </c>
      <c r="AC29" s="12" t="s">
        <v>275</v>
      </c>
      <c r="AD29" s="12" t="s">
        <v>317</v>
      </c>
      <c r="AE29" s="12">
        <v>6</v>
      </c>
      <c r="AF29" s="79">
        <v>7</v>
      </c>
      <c r="AG29" s="79">
        <v>2</v>
      </c>
      <c r="AH29" s="79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332">
        <v>0</v>
      </c>
      <c r="AT29" s="12" t="s">
        <v>194</v>
      </c>
      <c r="AU29" s="12" t="s">
        <v>194</v>
      </c>
      <c r="AV29" s="79">
        <v>8</v>
      </c>
      <c r="AW29" s="183">
        <v>0</v>
      </c>
      <c r="AX29" s="76" t="s">
        <v>194</v>
      </c>
      <c r="AY29" s="12" t="s">
        <v>192</v>
      </c>
      <c r="AZ29" s="12"/>
      <c r="BA29" s="12"/>
      <c r="BB29" s="184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customFormat="1" ht="52.2" x14ac:dyDescent="0.3">
      <c r="C30" s="22" t="s">
        <v>4</v>
      </c>
      <c r="D30" s="19" t="s">
        <v>265</v>
      </c>
      <c r="E30" s="26" t="s">
        <v>318</v>
      </c>
      <c r="F30" s="19" t="s">
        <v>100</v>
      </c>
      <c r="G30" s="19" t="s">
        <v>89</v>
      </c>
      <c r="H30" s="26" t="s">
        <v>293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268</v>
      </c>
      <c r="R30" s="12" t="s">
        <v>193</v>
      </c>
      <c r="S30" s="12"/>
      <c r="T30" s="12" t="s">
        <v>194</v>
      </c>
      <c r="U30" s="12"/>
      <c r="V30" s="186" t="s">
        <v>278</v>
      </c>
      <c r="W30" s="187" t="s">
        <v>279</v>
      </c>
      <c r="X30" s="191" t="s">
        <v>280</v>
      </c>
      <c r="Y30" s="189" t="s">
        <v>281</v>
      </c>
      <c r="Z30" s="189" t="s">
        <v>273</v>
      </c>
      <c r="AA30" s="189" t="s">
        <v>282</v>
      </c>
      <c r="AB30" s="189" t="s">
        <v>268</v>
      </c>
      <c r="AC30" s="12" t="s">
        <v>275</v>
      </c>
      <c r="AD30" s="11" t="s">
        <v>268</v>
      </c>
      <c r="AE30" s="11" t="s">
        <v>268</v>
      </c>
      <c r="AF30" s="11" t="s">
        <v>268</v>
      </c>
      <c r="AG30" s="11" t="s">
        <v>268</v>
      </c>
      <c r="AH30" s="11" t="s">
        <v>268</v>
      </c>
      <c r="AI30" s="11"/>
      <c r="AJ30" s="11"/>
      <c r="AK30" s="11" t="s">
        <v>268</v>
      </c>
      <c r="AL30" s="11" t="s">
        <v>268</v>
      </c>
      <c r="AM30" s="11" t="s">
        <v>268</v>
      </c>
      <c r="AN30" s="12" t="s">
        <v>268</v>
      </c>
      <c r="AO30" s="12" t="s">
        <v>268</v>
      </c>
      <c r="AP30" s="12" t="s">
        <v>268</v>
      </c>
      <c r="AQ30" s="12" t="s">
        <v>268</v>
      </c>
      <c r="AR30" s="12" t="s">
        <v>268</v>
      </c>
      <c r="AS30" s="334" t="s">
        <v>268</v>
      </c>
      <c r="AT30" s="11" t="str">
        <f>AF30</f>
        <v>No aplica</v>
      </c>
      <c r="AU30" s="11" t="str">
        <f>AG30</f>
        <v>No aplica</v>
      </c>
      <c r="AV30" s="11" t="str">
        <f>AH30</f>
        <v>No aplica</v>
      </c>
      <c r="AW30" s="11" t="s">
        <v>268</v>
      </c>
      <c r="AX30" s="76"/>
      <c r="AY30" s="12" t="s">
        <v>194</v>
      </c>
      <c r="AZ30" s="12"/>
      <c r="BA30" s="12"/>
      <c r="BB30" s="184" t="s">
        <v>268</v>
      </c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customFormat="1" ht="52.2" x14ac:dyDescent="0.3">
      <c r="C31" s="22" t="s">
        <v>4</v>
      </c>
      <c r="D31" s="19" t="s">
        <v>319</v>
      </c>
      <c r="E31" s="29" t="s">
        <v>320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277</v>
      </c>
      <c r="Q31" s="12" t="s">
        <v>193</v>
      </c>
      <c r="R31" s="12" t="s">
        <v>193</v>
      </c>
      <c r="S31" s="12"/>
      <c r="T31" s="12" t="s">
        <v>194</v>
      </c>
      <c r="U31" s="12"/>
      <c r="V31" s="186" t="s">
        <v>278</v>
      </c>
      <c r="W31" s="187" t="s">
        <v>279</v>
      </c>
      <c r="X31" s="191" t="s">
        <v>280</v>
      </c>
      <c r="Y31" s="189" t="s">
        <v>281</v>
      </c>
      <c r="Z31" s="189" t="s">
        <v>273</v>
      </c>
      <c r="AA31" s="189" t="s">
        <v>282</v>
      </c>
      <c r="AB31" s="189" t="s">
        <v>268</v>
      </c>
      <c r="AC31" s="12" t="s">
        <v>275</v>
      </c>
      <c r="AD31" s="12" t="s">
        <v>277</v>
      </c>
      <c r="AE31" s="12">
        <v>21</v>
      </c>
      <c r="AF31" s="79">
        <v>1</v>
      </c>
      <c r="AG31" s="79">
        <v>20</v>
      </c>
      <c r="AH31" s="79">
        <v>21</v>
      </c>
      <c r="AI31" s="185">
        <v>46063</v>
      </c>
      <c r="AJ31" s="185">
        <v>46152</v>
      </c>
      <c r="AK31" s="70">
        <v>0.77380000000000004</v>
      </c>
      <c r="AL31" s="12" t="s">
        <v>194</v>
      </c>
      <c r="AM31" s="12" t="s">
        <v>194</v>
      </c>
      <c r="AN31" s="12" t="s">
        <v>194</v>
      </c>
      <c r="AO31" s="12" t="s">
        <v>194</v>
      </c>
      <c r="AP31" s="12" t="s">
        <v>194</v>
      </c>
      <c r="AQ31" s="12"/>
      <c r="AR31" s="12"/>
      <c r="AS31" s="332">
        <v>0</v>
      </c>
      <c r="AT31" s="12" t="s">
        <v>194</v>
      </c>
      <c r="AU31" s="12" t="s">
        <v>194</v>
      </c>
      <c r="AV31" s="79">
        <v>21</v>
      </c>
      <c r="AW31" s="183">
        <v>0</v>
      </c>
      <c r="AX31" s="76" t="s">
        <v>194</v>
      </c>
      <c r="AY31" s="12" t="s">
        <v>192</v>
      </c>
      <c r="AZ31" s="12"/>
      <c r="BA31" s="12"/>
      <c r="BB31" s="184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customFormat="1" ht="52.2" x14ac:dyDescent="0.3">
      <c r="C32" s="22" t="s">
        <v>4</v>
      </c>
      <c r="D32" s="19" t="s">
        <v>319</v>
      </c>
      <c r="E32" s="26" t="s">
        <v>321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322</v>
      </c>
      <c r="O32" s="12"/>
      <c r="P32" s="12" t="s">
        <v>277</v>
      </c>
      <c r="Q32" s="12" t="s">
        <v>193</v>
      </c>
      <c r="R32" s="12" t="s">
        <v>193</v>
      </c>
      <c r="S32" s="12"/>
      <c r="T32" s="12" t="s">
        <v>194</v>
      </c>
      <c r="U32" s="12"/>
      <c r="V32" s="186" t="s">
        <v>278</v>
      </c>
      <c r="W32" s="187" t="s">
        <v>279</v>
      </c>
      <c r="X32" s="191" t="s">
        <v>280</v>
      </c>
      <c r="Y32" s="189" t="s">
        <v>281</v>
      </c>
      <c r="Z32" s="189" t="s">
        <v>273</v>
      </c>
      <c r="AA32" s="189" t="s">
        <v>282</v>
      </c>
      <c r="AB32" s="189" t="s">
        <v>268</v>
      </c>
      <c r="AC32" s="12" t="s">
        <v>275</v>
      </c>
      <c r="AD32" s="12" t="s">
        <v>277</v>
      </c>
      <c r="AE32" s="12">
        <v>22</v>
      </c>
      <c r="AF32" s="79">
        <v>3</v>
      </c>
      <c r="AG32" s="79">
        <v>19</v>
      </c>
      <c r="AH32" s="79">
        <v>22</v>
      </c>
      <c r="AI32" s="185">
        <v>46063</v>
      </c>
      <c r="AJ32" s="185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332">
        <v>0.1</v>
      </c>
      <c r="AT32" s="12" t="s">
        <v>194</v>
      </c>
      <c r="AU32" s="12" t="s">
        <v>194</v>
      </c>
      <c r="AV32" s="79">
        <f t="shared" si="0"/>
        <v>22</v>
      </c>
      <c r="AW32" s="183">
        <v>0</v>
      </c>
      <c r="AX32" s="76" t="s">
        <v>194</v>
      </c>
      <c r="AY32" s="12" t="s">
        <v>192</v>
      </c>
      <c r="AZ32" s="12"/>
      <c r="BA32" s="12"/>
      <c r="BB32" s="184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customFormat="1" ht="52.2" x14ac:dyDescent="0.3">
      <c r="C33" s="22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293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322</v>
      </c>
      <c r="O33" s="12"/>
      <c r="P33" s="12"/>
      <c r="Q33" s="12" t="s">
        <v>268</v>
      </c>
      <c r="R33" s="12" t="s">
        <v>193</v>
      </c>
      <c r="S33" s="12"/>
      <c r="T33" s="314" t="s">
        <v>193</v>
      </c>
      <c r="U33" s="12"/>
      <c r="V33" s="186" t="s">
        <v>278</v>
      </c>
      <c r="W33" s="187" t="s">
        <v>279</v>
      </c>
      <c r="X33" s="191" t="s">
        <v>280</v>
      </c>
      <c r="Y33" s="189" t="s">
        <v>281</v>
      </c>
      <c r="Z33" s="189" t="s">
        <v>273</v>
      </c>
      <c r="AA33" s="189" t="s">
        <v>282</v>
      </c>
      <c r="AB33" s="189" t="s">
        <v>268</v>
      </c>
      <c r="AC33" s="12" t="s">
        <v>275</v>
      </c>
      <c r="AD33" s="11" t="s">
        <v>268</v>
      </c>
      <c r="AE33" s="11" t="s">
        <v>268</v>
      </c>
      <c r="AF33" s="11" t="s">
        <v>268</v>
      </c>
      <c r="AG33" s="11" t="s">
        <v>268</v>
      </c>
      <c r="AH33" s="11" t="s">
        <v>268</v>
      </c>
      <c r="AI33" s="11"/>
      <c r="AJ33" s="11"/>
      <c r="AK33" s="11" t="s">
        <v>268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332">
        <v>0</v>
      </c>
      <c r="AT33" s="12"/>
      <c r="AU33" s="11" t="s">
        <v>268</v>
      </c>
      <c r="AV33" s="11" t="s">
        <v>268</v>
      </c>
      <c r="AW33" s="11" t="s">
        <v>268</v>
      </c>
      <c r="AX33" s="11" t="s">
        <v>268</v>
      </c>
      <c r="AY33" s="12" t="s">
        <v>194</v>
      </c>
      <c r="AZ33" s="12"/>
      <c r="BA33" s="12"/>
      <c r="BB33" s="184" t="s">
        <v>268</v>
      </c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customFormat="1" ht="69.599999999999994" x14ac:dyDescent="0.3">
      <c r="C34" s="23" t="s">
        <v>10</v>
      </c>
      <c r="D34" s="20" t="s">
        <v>302</v>
      </c>
      <c r="E34" s="28" t="s">
        <v>323</v>
      </c>
      <c r="F34" s="20" t="s">
        <v>100</v>
      </c>
      <c r="G34" s="20" t="s">
        <v>101</v>
      </c>
      <c r="H34" s="20" t="s">
        <v>293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322</v>
      </c>
      <c r="O34" s="12"/>
      <c r="P34" s="12"/>
      <c r="Q34" s="12" t="s">
        <v>268</v>
      </c>
      <c r="R34" s="12" t="s">
        <v>193</v>
      </c>
      <c r="S34" s="12"/>
      <c r="T34" s="314" t="s">
        <v>192</v>
      </c>
      <c r="U34" s="12"/>
      <c r="V34" s="186" t="s">
        <v>278</v>
      </c>
      <c r="W34" s="187" t="s">
        <v>279</v>
      </c>
      <c r="X34" s="192" t="s">
        <v>289</v>
      </c>
      <c r="Y34" s="189" t="s">
        <v>290</v>
      </c>
      <c r="Z34" s="189" t="s">
        <v>273</v>
      </c>
      <c r="AA34" s="189" t="s">
        <v>282</v>
      </c>
      <c r="AB34" s="189" t="s">
        <v>268</v>
      </c>
      <c r="AC34" s="12" t="s">
        <v>275</v>
      </c>
      <c r="AD34" s="11" t="s">
        <v>268</v>
      </c>
      <c r="AE34" s="11" t="s">
        <v>268</v>
      </c>
      <c r="AF34" s="11" t="s">
        <v>268</v>
      </c>
      <c r="AG34" s="11" t="s">
        <v>268</v>
      </c>
      <c r="AH34" s="11" t="s">
        <v>268</v>
      </c>
      <c r="AI34" s="11"/>
      <c r="AJ34" s="11"/>
      <c r="AK34" s="11" t="s">
        <v>268</v>
      </c>
      <c r="AL34" s="11" t="s">
        <v>268</v>
      </c>
      <c r="AM34" s="11" t="s">
        <v>268</v>
      </c>
      <c r="AN34" s="12" t="s">
        <v>268</v>
      </c>
      <c r="AO34" s="12" t="s">
        <v>268</v>
      </c>
      <c r="AP34" s="12" t="s">
        <v>268</v>
      </c>
      <c r="AQ34" s="12" t="s">
        <v>268</v>
      </c>
      <c r="AR34" s="12" t="s">
        <v>268</v>
      </c>
      <c r="AS34" s="334" t="s">
        <v>268</v>
      </c>
      <c r="AT34" s="11" t="str">
        <f>AF34</f>
        <v>No aplica</v>
      </c>
      <c r="AU34" s="11" t="s">
        <v>268</v>
      </c>
      <c r="AV34" s="11" t="s">
        <v>268</v>
      </c>
      <c r="AW34" s="11" t="s">
        <v>268</v>
      </c>
      <c r="AX34" s="11" t="s">
        <v>268</v>
      </c>
      <c r="AY34" s="12" t="s">
        <v>194</v>
      </c>
      <c r="AZ34" s="12"/>
      <c r="BA34" s="12"/>
      <c r="BB34" s="184" t="s">
        <v>268</v>
      </c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customFormat="1" ht="69.599999999999994" x14ac:dyDescent="0.3">
      <c r="C35" s="23" t="s">
        <v>10</v>
      </c>
      <c r="D35" s="20" t="s">
        <v>302</v>
      </c>
      <c r="E35" s="20" t="s">
        <v>303</v>
      </c>
      <c r="F35" s="20" t="s">
        <v>100</v>
      </c>
      <c r="G35" s="20" t="s">
        <v>89</v>
      </c>
      <c r="H35" s="20" t="s">
        <v>293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322</v>
      </c>
      <c r="O35" s="12"/>
      <c r="P35" s="12"/>
      <c r="Q35" s="12" t="s">
        <v>268</v>
      </c>
      <c r="R35" s="12" t="s">
        <v>193</v>
      </c>
      <c r="S35" s="12"/>
      <c r="T35" s="314" t="s">
        <v>192</v>
      </c>
      <c r="U35" s="12"/>
      <c r="V35" s="186" t="s">
        <v>278</v>
      </c>
      <c r="W35" s="187" t="s">
        <v>279</v>
      </c>
      <c r="X35" s="192" t="s">
        <v>289</v>
      </c>
      <c r="Y35" s="189" t="s">
        <v>290</v>
      </c>
      <c r="Z35" s="189" t="s">
        <v>273</v>
      </c>
      <c r="AA35" s="189" t="s">
        <v>282</v>
      </c>
      <c r="AB35" s="189" t="s">
        <v>268</v>
      </c>
      <c r="AC35" s="12" t="s">
        <v>275</v>
      </c>
      <c r="AD35" s="11" t="s">
        <v>268</v>
      </c>
      <c r="AE35" s="11" t="s">
        <v>268</v>
      </c>
      <c r="AF35" s="11" t="s">
        <v>268</v>
      </c>
      <c r="AG35" s="11" t="s">
        <v>268</v>
      </c>
      <c r="AH35" s="11" t="s">
        <v>268</v>
      </c>
      <c r="AI35" s="11"/>
      <c r="AJ35" s="11"/>
      <c r="AK35" s="11" t="s">
        <v>268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332">
        <v>0</v>
      </c>
      <c r="AT35" s="12"/>
      <c r="AU35" s="11" t="s">
        <v>268</v>
      </c>
      <c r="AV35" s="11" t="s">
        <v>268</v>
      </c>
      <c r="AW35" s="11" t="s">
        <v>268</v>
      </c>
      <c r="AX35" s="11" t="s">
        <v>268</v>
      </c>
      <c r="AY35" s="12" t="s">
        <v>194</v>
      </c>
      <c r="AZ35" s="12"/>
      <c r="BA35" s="12"/>
      <c r="BB35" s="184" t="s">
        <v>268</v>
      </c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customFormat="1" ht="52.2" x14ac:dyDescent="0.3">
      <c r="C36" s="24" t="s">
        <v>7</v>
      </c>
      <c r="D36" s="21" t="s">
        <v>324</v>
      </c>
      <c r="E36" s="21" t="s">
        <v>325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326</v>
      </c>
      <c r="O36" s="12"/>
      <c r="P36" s="12" t="s">
        <v>277</v>
      </c>
      <c r="Q36" s="12" t="s">
        <v>193</v>
      </c>
      <c r="R36" s="12" t="s">
        <v>193</v>
      </c>
      <c r="S36" s="12"/>
      <c r="T36" s="12" t="s">
        <v>194</v>
      </c>
      <c r="U36" s="12"/>
      <c r="V36" s="186" t="s">
        <v>278</v>
      </c>
      <c r="W36" s="187" t="s">
        <v>279</v>
      </c>
      <c r="X36" s="192" t="s">
        <v>327</v>
      </c>
      <c r="Y36" s="189" t="s">
        <v>328</v>
      </c>
      <c r="Z36" s="189" t="s">
        <v>273</v>
      </c>
      <c r="AA36" s="189" t="s">
        <v>282</v>
      </c>
      <c r="AB36" s="189" t="s">
        <v>268</v>
      </c>
      <c r="AC36" s="12" t="s">
        <v>275</v>
      </c>
      <c r="AD36" s="12" t="s">
        <v>317</v>
      </c>
      <c r="AE36" s="12">
        <v>1</v>
      </c>
      <c r="AF36" s="79">
        <v>1</v>
      </c>
      <c r="AG36" s="79">
        <v>1</v>
      </c>
      <c r="AH36" s="79">
        <v>2</v>
      </c>
      <c r="AI36" s="11"/>
      <c r="AJ36" s="11"/>
      <c r="AK36" s="70">
        <v>0.3</v>
      </c>
      <c r="AL36" s="12" t="s">
        <v>268</v>
      </c>
      <c r="AM36" s="12" t="s">
        <v>268</v>
      </c>
      <c r="AN36" s="12" t="s">
        <v>268</v>
      </c>
      <c r="AO36" s="12" t="s">
        <v>268</v>
      </c>
      <c r="AP36" s="12" t="s">
        <v>268</v>
      </c>
      <c r="AQ36" s="12" t="s">
        <v>268</v>
      </c>
      <c r="AR36" s="12" t="s">
        <v>268</v>
      </c>
      <c r="AS36" s="334" t="s">
        <v>268</v>
      </c>
      <c r="AT36" s="12" t="s">
        <v>194</v>
      </c>
      <c r="AU36" s="12" t="s">
        <v>194</v>
      </c>
      <c r="AV36" s="79">
        <f t="shared" si="0"/>
        <v>2</v>
      </c>
      <c r="AW36" s="183">
        <v>0</v>
      </c>
      <c r="AX36" s="76" t="s">
        <v>194</v>
      </c>
      <c r="AY36" s="12" t="s">
        <v>194</v>
      </c>
      <c r="AZ36" s="12"/>
      <c r="BA36" s="12"/>
      <c r="BB36" s="184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customFormat="1" ht="52.2" x14ac:dyDescent="0.3">
      <c r="C37" s="24" t="s">
        <v>7</v>
      </c>
      <c r="D37" s="21" t="s">
        <v>324</v>
      </c>
      <c r="E37" s="21" t="s">
        <v>329</v>
      </c>
      <c r="F37" s="35" t="s">
        <v>6</v>
      </c>
      <c r="G37" s="21" t="s">
        <v>89</v>
      </c>
      <c r="H37" s="21" t="s">
        <v>267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322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6" t="s">
        <v>278</v>
      </c>
      <c r="W37" s="187" t="s">
        <v>279</v>
      </c>
      <c r="X37" s="191" t="s">
        <v>280</v>
      </c>
      <c r="Y37" s="193" t="s">
        <v>281</v>
      </c>
      <c r="Z37" s="189" t="s">
        <v>273</v>
      </c>
      <c r="AA37" s="189" t="s">
        <v>282</v>
      </c>
      <c r="AB37" s="189" t="s">
        <v>268</v>
      </c>
      <c r="AC37" s="12" t="s">
        <v>275</v>
      </c>
      <c r="AD37" s="12" t="s">
        <v>317</v>
      </c>
      <c r="AE37" s="12"/>
      <c r="AF37" s="79"/>
      <c r="AG37" s="79"/>
      <c r="AH37" s="79"/>
      <c r="AI37" s="11"/>
      <c r="AJ37" s="11"/>
      <c r="AK37" s="11" t="s">
        <v>268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 t="s">
        <v>192</v>
      </c>
      <c r="AQ37" s="12"/>
      <c r="AR37" s="12"/>
      <c r="AS37" s="332">
        <v>0.1</v>
      </c>
      <c r="AT37" s="12" t="s">
        <v>194</v>
      </c>
      <c r="AU37" s="12" t="s">
        <v>194</v>
      </c>
      <c r="AV37" s="79">
        <f t="shared" si="0"/>
        <v>0</v>
      </c>
      <c r="AW37" s="183">
        <v>0</v>
      </c>
      <c r="AX37" s="76" t="s">
        <v>194</v>
      </c>
      <c r="AY37" s="12" t="s">
        <v>194</v>
      </c>
      <c r="AZ37" s="12"/>
      <c r="BA37" s="12"/>
      <c r="BB37" s="184" t="s">
        <v>268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customFormat="1" ht="52.2" x14ac:dyDescent="0.3">
      <c r="C38" s="24" t="s">
        <v>7</v>
      </c>
      <c r="D38" s="21" t="s">
        <v>324</v>
      </c>
      <c r="E38" s="21" t="s">
        <v>329</v>
      </c>
      <c r="F38" s="21" t="s">
        <v>100</v>
      </c>
      <c r="G38" s="21" t="s">
        <v>89</v>
      </c>
      <c r="H38" s="21" t="s">
        <v>293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322</v>
      </c>
      <c r="O38" s="12"/>
      <c r="P38" s="12"/>
      <c r="Q38" s="12" t="s">
        <v>268</v>
      </c>
      <c r="R38" s="12" t="s">
        <v>193</v>
      </c>
      <c r="S38" s="12"/>
      <c r="T38" s="12" t="s">
        <v>194</v>
      </c>
      <c r="U38" s="12"/>
      <c r="V38" s="186" t="s">
        <v>278</v>
      </c>
      <c r="W38" s="187" t="s">
        <v>279</v>
      </c>
      <c r="X38" s="191" t="s">
        <v>280</v>
      </c>
      <c r="Y38" s="189" t="s">
        <v>281</v>
      </c>
      <c r="Z38" s="189" t="s">
        <v>273</v>
      </c>
      <c r="AA38" s="189" t="s">
        <v>282</v>
      </c>
      <c r="AB38" s="189" t="s">
        <v>268</v>
      </c>
      <c r="AC38" s="12" t="s">
        <v>275</v>
      </c>
      <c r="AD38" s="11" t="s">
        <v>268</v>
      </c>
      <c r="AE38" s="11" t="s">
        <v>268</v>
      </c>
      <c r="AF38" s="11" t="s">
        <v>268</v>
      </c>
      <c r="AG38" s="11" t="s">
        <v>268</v>
      </c>
      <c r="AH38" s="11" t="s">
        <v>268</v>
      </c>
      <c r="AI38" s="11"/>
      <c r="AJ38" s="11"/>
      <c r="AK38" s="11" t="s">
        <v>268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/>
      <c r="AR38" s="12"/>
      <c r="AS38" s="332">
        <v>0.1</v>
      </c>
      <c r="AT38" s="12"/>
      <c r="AU38" s="11" t="s">
        <v>268</v>
      </c>
      <c r="AV38" s="11" t="s">
        <v>268</v>
      </c>
      <c r="AW38" s="11" t="s">
        <v>268</v>
      </c>
      <c r="AX38" s="11" t="s">
        <v>268</v>
      </c>
      <c r="AY38" s="12" t="s">
        <v>193</v>
      </c>
      <c r="AZ38" s="12"/>
      <c r="BA38" s="12"/>
      <c r="BB38" s="184">
        <v>1</v>
      </c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customFormat="1" ht="52.2" x14ac:dyDescent="0.3">
      <c r="C39" s="24" t="s">
        <v>7</v>
      </c>
      <c r="D39" s="21" t="s">
        <v>324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330</v>
      </c>
      <c r="O39" s="12"/>
      <c r="P39" s="12" t="s">
        <v>277</v>
      </c>
      <c r="Q39" s="12" t="s">
        <v>193</v>
      </c>
      <c r="R39" s="12" t="s">
        <v>193</v>
      </c>
      <c r="S39" s="12"/>
      <c r="T39" s="12" t="s">
        <v>194</v>
      </c>
      <c r="U39" s="12"/>
      <c r="V39" s="186" t="s">
        <v>278</v>
      </c>
      <c r="W39" s="187" t="s">
        <v>279</v>
      </c>
      <c r="X39" s="192" t="s">
        <v>327</v>
      </c>
      <c r="Y39" s="189" t="s">
        <v>328</v>
      </c>
      <c r="Z39" s="189" t="s">
        <v>273</v>
      </c>
      <c r="AA39" s="189" t="s">
        <v>282</v>
      </c>
      <c r="AB39" s="189" t="s">
        <v>268</v>
      </c>
      <c r="AC39" s="12" t="s">
        <v>275</v>
      </c>
      <c r="AD39" s="12" t="s">
        <v>283</v>
      </c>
      <c r="AE39" s="12">
        <v>9</v>
      </c>
      <c r="AF39" s="79">
        <v>7</v>
      </c>
      <c r="AG39" s="79">
        <v>2</v>
      </c>
      <c r="AH39" s="79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332">
        <v>0</v>
      </c>
      <c r="AT39" s="12" t="s">
        <v>194</v>
      </c>
      <c r="AU39" s="12" t="s">
        <v>194</v>
      </c>
      <c r="AV39" s="79">
        <f t="shared" si="0"/>
        <v>9</v>
      </c>
      <c r="AW39" s="183">
        <v>0</v>
      </c>
      <c r="AX39" s="76" t="s">
        <v>194</v>
      </c>
      <c r="AY39" s="12" t="s">
        <v>194</v>
      </c>
      <c r="AZ39" s="12"/>
      <c r="BA39" s="12"/>
      <c r="BB39" s="184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customFormat="1" ht="69.599999999999994" x14ac:dyDescent="0.3">
      <c r="C40" s="22" t="s">
        <v>4</v>
      </c>
      <c r="D40" s="19" t="s">
        <v>331</v>
      </c>
      <c r="E40" s="26" t="s">
        <v>332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322</v>
      </c>
      <c r="O40" s="12"/>
      <c r="P40" s="12" t="s">
        <v>277</v>
      </c>
      <c r="Q40" s="12" t="s">
        <v>193</v>
      </c>
      <c r="R40" s="12" t="s">
        <v>193</v>
      </c>
      <c r="S40" s="12"/>
      <c r="T40" s="12" t="s">
        <v>194</v>
      </c>
      <c r="U40" s="12"/>
      <c r="V40" s="186" t="s">
        <v>278</v>
      </c>
      <c r="W40" s="187" t="s">
        <v>279</v>
      </c>
      <c r="X40" s="191" t="s">
        <v>280</v>
      </c>
      <c r="Y40" s="189" t="s">
        <v>281</v>
      </c>
      <c r="Z40" s="189" t="s">
        <v>273</v>
      </c>
      <c r="AA40" s="189" t="s">
        <v>282</v>
      </c>
      <c r="AB40" s="189" t="s">
        <v>268</v>
      </c>
      <c r="AC40" s="12" t="s">
        <v>275</v>
      </c>
      <c r="AD40" s="12" t="s">
        <v>277</v>
      </c>
      <c r="AE40" s="12">
        <v>11</v>
      </c>
      <c r="AF40" s="79">
        <v>3</v>
      </c>
      <c r="AG40" s="79">
        <v>8</v>
      </c>
      <c r="AH40" s="79">
        <v>11</v>
      </c>
      <c r="AI40" s="11"/>
      <c r="AJ40" s="11"/>
      <c r="AK40" s="73">
        <v>0</v>
      </c>
      <c r="AL40" s="12" t="s">
        <v>192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332">
        <v>0</v>
      </c>
      <c r="AT40" s="12" t="s">
        <v>194</v>
      </c>
      <c r="AU40" s="12" t="s">
        <v>194</v>
      </c>
      <c r="AV40" s="79">
        <v>20</v>
      </c>
      <c r="AW40" s="183">
        <v>0</v>
      </c>
      <c r="AX40" s="76" t="s">
        <v>194</v>
      </c>
      <c r="AY40" s="12" t="s">
        <v>192</v>
      </c>
      <c r="AZ40" s="12"/>
      <c r="BA40" s="12"/>
      <c r="BB40" s="184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customFormat="1" ht="52.2" x14ac:dyDescent="0.3">
      <c r="C41" s="22" t="s">
        <v>4</v>
      </c>
      <c r="D41" s="19" t="s">
        <v>260</v>
      </c>
      <c r="E41" s="30" t="s">
        <v>333</v>
      </c>
      <c r="F41" s="34" t="s">
        <v>88</v>
      </c>
      <c r="G41" s="32" t="s">
        <v>95</v>
      </c>
      <c r="H41" s="34" t="s">
        <v>262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277</v>
      </c>
      <c r="Q41" s="12" t="s">
        <v>193</v>
      </c>
      <c r="R41" s="12" t="s">
        <v>193</v>
      </c>
      <c r="S41" s="12"/>
      <c r="T41" s="314" t="s">
        <v>193</v>
      </c>
      <c r="U41" s="12"/>
      <c r="V41" s="186" t="s">
        <v>278</v>
      </c>
      <c r="W41" s="187" t="s">
        <v>279</v>
      </c>
      <c r="X41" s="191" t="s">
        <v>280</v>
      </c>
      <c r="Y41" s="189" t="s">
        <v>281</v>
      </c>
      <c r="Z41" s="189" t="s">
        <v>273</v>
      </c>
      <c r="AA41" s="189" t="s">
        <v>282</v>
      </c>
      <c r="AB41" s="189" t="s">
        <v>268</v>
      </c>
      <c r="AC41" s="12" t="s">
        <v>275</v>
      </c>
      <c r="AD41" s="12" t="s">
        <v>283</v>
      </c>
      <c r="AE41" s="12">
        <v>12</v>
      </c>
      <c r="AF41" s="79">
        <v>12</v>
      </c>
      <c r="AG41" s="79"/>
      <c r="AH41" s="79">
        <v>12</v>
      </c>
      <c r="AI41" s="185">
        <v>46233</v>
      </c>
      <c r="AJ41" s="185">
        <v>46325</v>
      </c>
      <c r="AK41" s="70">
        <v>0.13</v>
      </c>
      <c r="AL41" s="12" t="s">
        <v>268</v>
      </c>
      <c r="AM41" s="12" t="s">
        <v>268</v>
      </c>
      <c r="AN41" s="12" t="s">
        <v>268</v>
      </c>
      <c r="AO41" s="12" t="s">
        <v>268</v>
      </c>
      <c r="AP41" s="12" t="s">
        <v>268</v>
      </c>
      <c r="AQ41" s="12" t="s">
        <v>268</v>
      </c>
      <c r="AR41" s="12" t="s">
        <v>268</v>
      </c>
      <c r="AS41" s="334" t="s">
        <v>268</v>
      </c>
      <c r="AT41" s="12" t="s">
        <v>194</v>
      </c>
      <c r="AU41" s="12" t="s">
        <v>194</v>
      </c>
      <c r="AV41" s="79">
        <f t="shared" si="0"/>
        <v>12</v>
      </c>
      <c r="AW41" s="183">
        <v>0</v>
      </c>
      <c r="AX41" s="76" t="s">
        <v>194</v>
      </c>
      <c r="AY41" s="12" t="s">
        <v>194</v>
      </c>
      <c r="AZ41" s="12"/>
      <c r="BA41" s="12"/>
      <c r="BB41" s="184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customFormat="1" ht="52.2" x14ac:dyDescent="0.3">
      <c r="C42" s="23" t="s">
        <v>10</v>
      </c>
      <c r="D42" s="20" t="s">
        <v>123</v>
      </c>
      <c r="E42" s="31" t="s">
        <v>334</v>
      </c>
      <c r="F42" s="20" t="s">
        <v>100</v>
      </c>
      <c r="G42" s="20" t="s">
        <v>89</v>
      </c>
      <c r="H42" s="20" t="s">
        <v>293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322</v>
      </c>
      <c r="O42" s="12"/>
      <c r="P42" s="12"/>
      <c r="Q42" s="12" t="s">
        <v>268</v>
      </c>
      <c r="R42" s="12" t="s">
        <v>193</v>
      </c>
      <c r="S42" s="12"/>
      <c r="T42" s="314" t="s">
        <v>192</v>
      </c>
      <c r="U42" s="12"/>
      <c r="V42" s="186" t="s">
        <v>278</v>
      </c>
      <c r="W42" s="187" t="s">
        <v>279</v>
      </c>
      <c r="X42" s="191" t="s">
        <v>280</v>
      </c>
      <c r="Y42" s="189" t="s">
        <v>281</v>
      </c>
      <c r="Z42" s="189" t="s">
        <v>273</v>
      </c>
      <c r="AA42" s="189" t="s">
        <v>282</v>
      </c>
      <c r="AB42" s="189" t="s">
        <v>268</v>
      </c>
      <c r="AC42" s="12" t="s">
        <v>275</v>
      </c>
      <c r="AD42" s="11" t="s">
        <v>268</v>
      </c>
      <c r="AE42" s="11" t="s">
        <v>268</v>
      </c>
      <c r="AF42" s="11" t="s">
        <v>268</v>
      </c>
      <c r="AG42" s="11" t="s">
        <v>268</v>
      </c>
      <c r="AH42" s="11" t="s">
        <v>268</v>
      </c>
      <c r="AI42" s="11"/>
      <c r="AJ42" s="11"/>
      <c r="AK42" s="11" t="s">
        <v>268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332">
        <v>0</v>
      </c>
      <c r="AT42" s="12"/>
      <c r="AU42" s="11" t="s">
        <v>268</v>
      </c>
      <c r="AV42" s="11" t="s">
        <v>268</v>
      </c>
      <c r="AW42" s="11" t="s">
        <v>268</v>
      </c>
      <c r="AX42" s="11" t="s">
        <v>268</v>
      </c>
      <c r="AY42" s="12" t="s">
        <v>194</v>
      </c>
      <c r="AZ42" s="12"/>
      <c r="BA42" s="12"/>
      <c r="BB42" s="184" t="s">
        <v>268</v>
      </c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customFormat="1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322</v>
      </c>
      <c r="O43" s="12"/>
      <c r="P43" s="12" t="s">
        <v>317</v>
      </c>
      <c r="Q43" s="12" t="s">
        <v>193</v>
      </c>
      <c r="R43" s="12" t="s">
        <v>193</v>
      </c>
      <c r="S43" s="12"/>
      <c r="T43" s="314" t="s">
        <v>192</v>
      </c>
      <c r="U43" s="12"/>
      <c r="V43" s="186" t="s">
        <v>278</v>
      </c>
      <c r="W43" s="187" t="s">
        <v>279</v>
      </c>
      <c r="X43" s="191" t="s">
        <v>280</v>
      </c>
      <c r="Y43" s="189" t="s">
        <v>281</v>
      </c>
      <c r="Z43" s="189" t="s">
        <v>273</v>
      </c>
      <c r="AA43" s="189" t="s">
        <v>282</v>
      </c>
      <c r="AB43" s="189" t="s">
        <v>268</v>
      </c>
      <c r="AC43" s="12" t="s">
        <v>275</v>
      </c>
      <c r="AD43" s="12" t="s">
        <v>317</v>
      </c>
      <c r="AE43" s="12">
        <v>0</v>
      </c>
      <c r="AF43" s="79">
        <v>3</v>
      </c>
      <c r="AG43" s="79">
        <v>2</v>
      </c>
      <c r="AH43" s="79">
        <v>5</v>
      </c>
      <c r="AI43" s="11"/>
      <c r="AJ43" s="11"/>
      <c r="AK43" s="73">
        <v>0</v>
      </c>
      <c r="AL43" s="12" t="s">
        <v>192</v>
      </c>
      <c r="AM43" s="12" t="s">
        <v>192</v>
      </c>
      <c r="AN43" s="12" t="s">
        <v>192</v>
      </c>
      <c r="AO43" s="12" t="s">
        <v>192</v>
      </c>
      <c r="AP43" s="12" t="s">
        <v>192</v>
      </c>
      <c r="AQ43" s="12"/>
      <c r="AR43" s="12"/>
      <c r="AS43" s="332">
        <v>0.1</v>
      </c>
      <c r="AT43" s="12" t="s">
        <v>194</v>
      </c>
      <c r="AU43" s="12" t="s">
        <v>194</v>
      </c>
      <c r="AV43" s="79">
        <v>16</v>
      </c>
      <c r="AW43" s="79">
        <v>0</v>
      </c>
      <c r="AX43" s="76" t="s">
        <v>194</v>
      </c>
      <c r="AY43" s="12" t="s">
        <v>192</v>
      </c>
      <c r="AZ43" s="12"/>
      <c r="BA43" s="12"/>
      <c r="BB43" s="184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customFormat="1" ht="52.2" x14ac:dyDescent="0.3">
      <c r="C44" s="22" t="s">
        <v>4</v>
      </c>
      <c r="D44" s="19" t="s">
        <v>319</v>
      </c>
      <c r="E44" s="26" t="s">
        <v>335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322</v>
      </c>
      <c r="O44" s="12"/>
      <c r="P44" s="12" t="s">
        <v>277</v>
      </c>
      <c r="Q44" s="12" t="s">
        <v>193</v>
      </c>
      <c r="R44" s="12" t="s">
        <v>193</v>
      </c>
      <c r="S44" s="12"/>
      <c r="T44" s="12" t="s">
        <v>194</v>
      </c>
      <c r="U44" s="12"/>
      <c r="V44" s="186" t="s">
        <v>269</v>
      </c>
      <c r="W44" s="187" t="s">
        <v>279</v>
      </c>
      <c r="X44" s="192" t="s">
        <v>336</v>
      </c>
      <c r="Y44" s="192" t="s">
        <v>274</v>
      </c>
      <c r="Z44" s="189" t="s">
        <v>273</v>
      </c>
      <c r="AA44" s="189" t="s">
        <v>273</v>
      </c>
      <c r="AB44" s="189" t="s">
        <v>274</v>
      </c>
      <c r="AC44" s="12" t="s">
        <v>275</v>
      </c>
      <c r="AD44" s="12" t="s">
        <v>283</v>
      </c>
      <c r="AE44" s="12">
        <v>9</v>
      </c>
      <c r="AF44" s="79">
        <v>1</v>
      </c>
      <c r="AG44" s="79">
        <v>8</v>
      </c>
      <c r="AH44" s="79">
        <v>9</v>
      </c>
      <c r="AI44" s="11"/>
      <c r="AJ44" s="11"/>
      <c r="AK44" s="70">
        <v>0</v>
      </c>
      <c r="AL44" s="12" t="s">
        <v>268</v>
      </c>
      <c r="AM44" s="12" t="s">
        <v>268</v>
      </c>
      <c r="AN44" s="12" t="s">
        <v>268</v>
      </c>
      <c r="AO44" s="12" t="s">
        <v>268</v>
      </c>
      <c r="AP44" s="12" t="s">
        <v>268</v>
      </c>
      <c r="AQ44" s="12" t="s">
        <v>268</v>
      </c>
      <c r="AR44" s="12" t="s">
        <v>268</v>
      </c>
      <c r="AS44" s="334" t="s">
        <v>268</v>
      </c>
      <c r="AT44" s="12" t="s">
        <v>194</v>
      </c>
      <c r="AU44" s="12" t="s">
        <v>194</v>
      </c>
      <c r="AV44" s="79">
        <f t="shared" ref="AV44:AV70" si="1">AH44</f>
        <v>9</v>
      </c>
      <c r="AW44" s="183">
        <v>0</v>
      </c>
      <c r="AX44" s="76" t="s">
        <v>194</v>
      </c>
      <c r="AY44" s="12" t="s">
        <v>194</v>
      </c>
      <c r="AZ44" s="12"/>
      <c r="BA44" s="12"/>
      <c r="BB44" s="184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customFormat="1" ht="52.2" x14ac:dyDescent="0.3">
      <c r="C45" s="24" t="s">
        <v>7</v>
      </c>
      <c r="D45" s="21" t="s">
        <v>312</v>
      </c>
      <c r="E45" s="21" t="s">
        <v>337</v>
      </c>
      <c r="F45" s="21" t="s">
        <v>100</v>
      </c>
      <c r="G45" s="21" t="s">
        <v>103</v>
      </c>
      <c r="H45" s="21" t="s">
        <v>293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268</v>
      </c>
      <c r="R45" s="12" t="s">
        <v>193</v>
      </c>
      <c r="S45" s="12"/>
      <c r="T45" s="12" t="s">
        <v>194</v>
      </c>
      <c r="U45" s="12"/>
      <c r="V45" s="186" t="s">
        <v>278</v>
      </c>
      <c r="W45" s="187" t="s">
        <v>279</v>
      </c>
      <c r="X45" s="192" t="s">
        <v>327</v>
      </c>
      <c r="Y45" s="189" t="s">
        <v>328</v>
      </c>
      <c r="Z45" s="189" t="s">
        <v>273</v>
      </c>
      <c r="AA45" s="189" t="s">
        <v>282</v>
      </c>
      <c r="AB45" s="189" t="s">
        <v>268</v>
      </c>
      <c r="AC45" s="12" t="s">
        <v>275</v>
      </c>
      <c r="AD45" s="11" t="s">
        <v>268</v>
      </c>
      <c r="AE45" s="11" t="s">
        <v>268</v>
      </c>
      <c r="AF45" s="11" t="s">
        <v>268</v>
      </c>
      <c r="AG45" s="11" t="s">
        <v>268</v>
      </c>
      <c r="AH45" s="11" t="s">
        <v>268</v>
      </c>
      <c r="AI45" s="11"/>
      <c r="AJ45" s="11"/>
      <c r="AK45" s="11" t="s">
        <v>268</v>
      </c>
      <c r="AL45" s="12" t="s">
        <v>268</v>
      </c>
      <c r="AM45" s="12" t="s">
        <v>268</v>
      </c>
      <c r="AN45" s="12" t="s">
        <v>268</v>
      </c>
      <c r="AO45" s="12" t="s">
        <v>268</v>
      </c>
      <c r="AP45" s="12" t="s">
        <v>268</v>
      </c>
      <c r="AQ45" s="12" t="s">
        <v>268</v>
      </c>
      <c r="AR45" s="12" t="s">
        <v>268</v>
      </c>
      <c r="AS45" s="334" t="s">
        <v>268</v>
      </c>
      <c r="AT45" s="11" t="s">
        <v>268</v>
      </c>
      <c r="AU45" s="11" t="s">
        <v>268</v>
      </c>
      <c r="AV45" s="11" t="s">
        <v>268</v>
      </c>
      <c r="AW45" s="11" t="s">
        <v>268</v>
      </c>
      <c r="AX45" s="11" t="s">
        <v>268</v>
      </c>
      <c r="AY45" s="12" t="s">
        <v>194</v>
      </c>
      <c r="AZ45" s="12"/>
      <c r="BA45" s="12"/>
      <c r="BB45" s="184" t="s">
        <v>268</v>
      </c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customFormat="1" ht="52.2" x14ac:dyDescent="0.3">
      <c r="C46" s="24" t="s">
        <v>7</v>
      </c>
      <c r="D46" s="21" t="s">
        <v>312</v>
      </c>
      <c r="E46" s="21" t="s">
        <v>313</v>
      </c>
      <c r="F46" s="21" t="s">
        <v>100</v>
      </c>
      <c r="G46" s="21" t="s">
        <v>89</v>
      </c>
      <c r="H46" s="21" t="s">
        <v>293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338</v>
      </c>
      <c r="N46" s="47">
        <v>46111</v>
      </c>
      <c r="O46" s="12"/>
      <c r="P46" s="12"/>
      <c r="Q46" s="12" t="s">
        <v>268</v>
      </c>
      <c r="R46" s="12" t="s">
        <v>193</v>
      </c>
      <c r="S46" s="12"/>
      <c r="T46" s="12" t="s">
        <v>194</v>
      </c>
      <c r="U46" s="12"/>
      <c r="V46" s="186" t="s">
        <v>278</v>
      </c>
      <c r="W46" s="187" t="s">
        <v>279</v>
      </c>
      <c r="X46" s="191" t="s">
        <v>280</v>
      </c>
      <c r="Y46" s="189" t="s">
        <v>281</v>
      </c>
      <c r="Z46" s="189" t="s">
        <v>273</v>
      </c>
      <c r="AA46" s="189" t="s">
        <v>282</v>
      </c>
      <c r="AB46" s="189" t="s">
        <v>268</v>
      </c>
      <c r="AC46" s="12" t="s">
        <v>275</v>
      </c>
      <c r="AD46" s="11" t="s">
        <v>268</v>
      </c>
      <c r="AE46" s="11" t="s">
        <v>268</v>
      </c>
      <c r="AF46" s="11" t="s">
        <v>268</v>
      </c>
      <c r="AG46" s="11" t="s">
        <v>268</v>
      </c>
      <c r="AH46" s="11" t="s">
        <v>268</v>
      </c>
      <c r="AI46" s="11"/>
      <c r="AJ46" s="11"/>
      <c r="AK46" s="11" t="s">
        <v>268</v>
      </c>
      <c r="AL46" s="12" t="s">
        <v>192</v>
      </c>
      <c r="AM46" s="12" t="s">
        <v>192</v>
      </c>
      <c r="AN46" s="12" t="s">
        <v>192</v>
      </c>
      <c r="AO46" s="12" t="s">
        <v>192</v>
      </c>
      <c r="AP46" s="12" t="s">
        <v>192</v>
      </c>
      <c r="AQ46" s="12"/>
      <c r="AR46" s="12"/>
      <c r="AS46" s="332">
        <v>0.1</v>
      </c>
      <c r="AT46" s="11" t="s">
        <v>268</v>
      </c>
      <c r="AU46" s="11" t="s">
        <v>268</v>
      </c>
      <c r="AV46" s="11" t="s">
        <v>268</v>
      </c>
      <c r="AW46" s="11" t="s">
        <v>268</v>
      </c>
      <c r="AX46" s="11" t="s">
        <v>268</v>
      </c>
      <c r="AY46" s="12" t="s">
        <v>193</v>
      </c>
      <c r="AZ46" s="12"/>
      <c r="BA46" s="12"/>
      <c r="BB46" s="184">
        <v>1</v>
      </c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customFormat="1" ht="52.2" x14ac:dyDescent="0.3">
      <c r="C47" s="24" t="s">
        <v>7</v>
      </c>
      <c r="D47" s="21" t="s">
        <v>312</v>
      </c>
      <c r="E47" s="21" t="s">
        <v>313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338</v>
      </c>
      <c r="N47" s="47">
        <v>46111</v>
      </c>
      <c r="O47" s="12"/>
      <c r="P47" s="12" t="s">
        <v>277</v>
      </c>
      <c r="Q47" s="12" t="s">
        <v>193</v>
      </c>
      <c r="R47" s="12" t="s">
        <v>193</v>
      </c>
      <c r="S47" s="12"/>
      <c r="T47" s="314" t="s">
        <v>193</v>
      </c>
      <c r="U47" s="12"/>
      <c r="V47" s="186" t="s">
        <v>278</v>
      </c>
      <c r="W47" s="187" t="s">
        <v>279</v>
      </c>
      <c r="X47" s="191" t="s">
        <v>280</v>
      </c>
      <c r="Y47" s="189" t="s">
        <v>281</v>
      </c>
      <c r="Z47" s="189" t="s">
        <v>273</v>
      </c>
      <c r="AA47" s="189" t="s">
        <v>282</v>
      </c>
      <c r="AB47" s="189" t="s">
        <v>268</v>
      </c>
      <c r="AC47" s="12" t="s">
        <v>275</v>
      </c>
      <c r="AD47" s="12" t="s">
        <v>283</v>
      </c>
      <c r="AE47" s="12">
        <v>12</v>
      </c>
      <c r="AF47" s="79">
        <v>2</v>
      </c>
      <c r="AG47" s="79">
        <v>10</v>
      </c>
      <c r="AH47" s="79">
        <v>12</v>
      </c>
      <c r="AI47" s="11"/>
      <c r="AJ47" s="11"/>
      <c r="AK47" s="73">
        <v>0</v>
      </c>
      <c r="AL47" s="12" t="s">
        <v>192</v>
      </c>
      <c r="AM47" s="12" t="s">
        <v>192</v>
      </c>
      <c r="AN47" s="12" t="s">
        <v>192</v>
      </c>
      <c r="AO47" s="12" t="s">
        <v>192</v>
      </c>
      <c r="AP47" s="12" t="s">
        <v>192</v>
      </c>
      <c r="AQ47" s="12"/>
      <c r="AR47" s="12"/>
      <c r="AS47" s="332">
        <v>0.1</v>
      </c>
      <c r="AT47" s="12" t="s">
        <v>194</v>
      </c>
      <c r="AU47" s="12" t="s">
        <v>194</v>
      </c>
      <c r="AV47" s="79">
        <v>12</v>
      </c>
      <c r="AW47" s="183">
        <v>0</v>
      </c>
      <c r="AX47" s="76" t="s">
        <v>194</v>
      </c>
      <c r="AY47" s="12" t="s">
        <v>192</v>
      </c>
      <c r="AZ47" s="12"/>
      <c r="BA47" s="12"/>
      <c r="BB47" s="184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customFormat="1" ht="52.2" x14ac:dyDescent="0.3">
      <c r="C48" s="24" t="s">
        <v>7</v>
      </c>
      <c r="D48" s="21" t="s">
        <v>314</v>
      </c>
      <c r="E48" s="21" t="s">
        <v>339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338</v>
      </c>
      <c r="N48" s="47">
        <v>46111</v>
      </c>
      <c r="O48" s="12"/>
      <c r="P48" s="12" t="s">
        <v>277</v>
      </c>
      <c r="Q48" s="12" t="s">
        <v>193</v>
      </c>
      <c r="R48" s="12" t="s">
        <v>193</v>
      </c>
      <c r="S48" s="12"/>
      <c r="T48" s="12" t="s">
        <v>194</v>
      </c>
      <c r="U48" s="12"/>
      <c r="V48" s="186" t="s">
        <v>269</v>
      </c>
      <c r="W48" s="187" t="s">
        <v>279</v>
      </c>
      <c r="X48" s="192" t="s">
        <v>340</v>
      </c>
      <c r="Y48" s="189" t="s">
        <v>341</v>
      </c>
      <c r="Z48" s="189" t="s">
        <v>273</v>
      </c>
      <c r="AA48" s="189" t="s">
        <v>273</v>
      </c>
      <c r="AB48" s="189" t="s">
        <v>274</v>
      </c>
      <c r="AC48" s="12" t="s">
        <v>275</v>
      </c>
      <c r="AD48" s="12" t="s">
        <v>283</v>
      </c>
      <c r="AE48" s="12">
        <v>2</v>
      </c>
      <c r="AF48" s="79">
        <v>0</v>
      </c>
      <c r="AG48" s="79">
        <v>2</v>
      </c>
      <c r="AH48" s="79">
        <v>2</v>
      </c>
      <c r="AI48" s="11"/>
      <c r="AJ48" s="11"/>
      <c r="AK48" s="70">
        <v>0</v>
      </c>
      <c r="AL48" s="12" t="s">
        <v>268</v>
      </c>
      <c r="AM48" s="12" t="s">
        <v>268</v>
      </c>
      <c r="AN48" s="12" t="s">
        <v>268</v>
      </c>
      <c r="AO48" s="12" t="s">
        <v>268</v>
      </c>
      <c r="AP48" s="12" t="s">
        <v>268</v>
      </c>
      <c r="AQ48" s="12" t="s">
        <v>268</v>
      </c>
      <c r="AR48" s="12" t="s">
        <v>268</v>
      </c>
      <c r="AS48" s="334" t="s">
        <v>268</v>
      </c>
      <c r="AT48" s="12" t="s">
        <v>194</v>
      </c>
      <c r="AU48" s="12" t="s">
        <v>194</v>
      </c>
      <c r="AV48" s="79">
        <f t="shared" si="1"/>
        <v>2</v>
      </c>
      <c r="AW48" s="183">
        <v>0</v>
      </c>
      <c r="AX48" s="76" t="s">
        <v>194</v>
      </c>
      <c r="AY48" s="12" t="s">
        <v>194</v>
      </c>
      <c r="AZ48" s="12"/>
      <c r="BA48" s="12"/>
      <c r="BB48" s="184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customFormat="1" ht="52.2" x14ac:dyDescent="0.3">
      <c r="C49" s="22" t="s">
        <v>4</v>
      </c>
      <c r="D49" s="19" t="s">
        <v>260</v>
      </c>
      <c r="E49" s="19" t="s">
        <v>342</v>
      </c>
      <c r="F49" s="34" t="s">
        <v>100</v>
      </c>
      <c r="G49" s="19" t="s">
        <v>101</v>
      </c>
      <c r="H49" s="34" t="s">
        <v>267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338</v>
      </c>
      <c r="N49" s="39">
        <v>46111</v>
      </c>
      <c r="O49" s="12"/>
      <c r="P49" s="12"/>
      <c r="Q49" s="12" t="s">
        <v>268</v>
      </c>
      <c r="R49" s="12" t="s">
        <v>193</v>
      </c>
      <c r="S49" s="12"/>
      <c r="T49" s="314" t="s">
        <v>193</v>
      </c>
      <c r="U49" s="12"/>
      <c r="V49" s="186" t="s">
        <v>269</v>
      </c>
      <c r="W49" s="187" t="s">
        <v>279</v>
      </c>
      <c r="X49" s="192" t="s">
        <v>340</v>
      </c>
      <c r="Y49" s="189" t="s">
        <v>341</v>
      </c>
      <c r="Z49" s="189" t="s">
        <v>273</v>
      </c>
      <c r="AA49" s="189" t="s">
        <v>273</v>
      </c>
      <c r="AB49" s="189" t="s">
        <v>274</v>
      </c>
      <c r="AC49" s="12" t="s">
        <v>275</v>
      </c>
      <c r="AD49" s="11" t="s">
        <v>268</v>
      </c>
      <c r="AE49" s="11" t="s">
        <v>268</v>
      </c>
      <c r="AF49" s="11" t="s">
        <v>268</v>
      </c>
      <c r="AG49" s="11" t="s">
        <v>268</v>
      </c>
      <c r="AH49" s="11" t="s">
        <v>268</v>
      </c>
      <c r="AI49" s="11"/>
      <c r="AJ49" s="11"/>
      <c r="AK49" s="11" t="s">
        <v>268</v>
      </c>
      <c r="AL49" s="12" t="s">
        <v>275</v>
      </c>
      <c r="AM49" s="12" t="s">
        <v>275</v>
      </c>
      <c r="AN49" s="12" t="s">
        <v>275</v>
      </c>
      <c r="AO49" s="12" t="s">
        <v>275</v>
      </c>
      <c r="AP49" s="12" t="s">
        <v>275</v>
      </c>
      <c r="AQ49" s="12"/>
      <c r="AR49" s="12"/>
      <c r="AS49" s="332">
        <v>0</v>
      </c>
      <c r="AT49" s="11" t="str">
        <f>AF49</f>
        <v>No aplica</v>
      </c>
      <c r="AU49" s="11" t="str">
        <f>AG49</f>
        <v>No aplica</v>
      </c>
      <c r="AV49" s="11" t="str">
        <f t="shared" si="1"/>
        <v>No aplica</v>
      </c>
      <c r="AW49" s="11" t="s">
        <v>268</v>
      </c>
      <c r="AX49" s="76"/>
      <c r="AY49" s="12" t="s">
        <v>194</v>
      </c>
      <c r="AZ49" s="12"/>
      <c r="BA49" s="12"/>
      <c r="BB49" s="184" t="s">
        <v>268</v>
      </c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customFormat="1" ht="52.2" x14ac:dyDescent="0.3">
      <c r="C50" s="22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267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338</v>
      </c>
      <c r="N50" s="38">
        <v>46111</v>
      </c>
      <c r="O50" s="12"/>
      <c r="P50" s="12"/>
      <c r="Q50" s="12" t="s">
        <v>268</v>
      </c>
      <c r="R50" s="12" t="s">
        <v>193</v>
      </c>
      <c r="S50" s="12"/>
      <c r="T50" s="314" t="s">
        <v>193</v>
      </c>
      <c r="U50" s="12"/>
      <c r="V50" s="186" t="s">
        <v>269</v>
      </c>
      <c r="W50" s="187" t="s">
        <v>279</v>
      </c>
      <c r="X50" s="192" t="s">
        <v>340</v>
      </c>
      <c r="Y50" s="189" t="s">
        <v>341</v>
      </c>
      <c r="Z50" s="189" t="s">
        <v>273</v>
      </c>
      <c r="AA50" s="189" t="s">
        <v>273</v>
      </c>
      <c r="AB50" s="189" t="s">
        <v>274</v>
      </c>
      <c r="AC50" s="12" t="s">
        <v>275</v>
      </c>
      <c r="AD50" s="11" t="s">
        <v>268</v>
      </c>
      <c r="AE50" s="11" t="s">
        <v>268</v>
      </c>
      <c r="AF50" s="11" t="s">
        <v>268</v>
      </c>
      <c r="AG50" s="11" t="s">
        <v>268</v>
      </c>
      <c r="AH50" s="11" t="s">
        <v>268</v>
      </c>
      <c r="AI50" s="11"/>
      <c r="AJ50" s="11"/>
      <c r="AK50" s="11" t="s">
        <v>268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332">
        <v>0</v>
      </c>
      <c r="AT50" s="11" t="s">
        <v>268</v>
      </c>
      <c r="AU50" s="11" t="s">
        <v>268</v>
      </c>
      <c r="AV50" s="11" t="s">
        <v>268</v>
      </c>
      <c r="AW50" s="11" t="s">
        <v>268</v>
      </c>
      <c r="AX50" s="11" t="s">
        <v>268</v>
      </c>
      <c r="AY50" s="12" t="s">
        <v>194</v>
      </c>
      <c r="AZ50" s="12"/>
      <c r="BA50" s="12"/>
      <c r="BB50" s="184" t="s">
        <v>268</v>
      </c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customFormat="1" ht="52.2" x14ac:dyDescent="0.3">
      <c r="C51" s="24" t="s">
        <v>7</v>
      </c>
      <c r="D51" s="21" t="s">
        <v>324</v>
      </c>
      <c r="E51" s="21" t="s">
        <v>343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277</v>
      </c>
      <c r="Q51" s="12" t="s">
        <v>193</v>
      </c>
      <c r="R51" s="12" t="s">
        <v>193</v>
      </c>
      <c r="S51" s="12"/>
      <c r="T51" s="12" t="s">
        <v>194</v>
      </c>
      <c r="U51" s="12"/>
      <c r="V51" s="186" t="s">
        <v>269</v>
      </c>
      <c r="W51" s="187" t="s">
        <v>279</v>
      </c>
      <c r="X51" s="192" t="s">
        <v>340</v>
      </c>
      <c r="Y51" s="189" t="s">
        <v>341</v>
      </c>
      <c r="Z51" s="189" t="s">
        <v>273</v>
      </c>
      <c r="AA51" s="189" t="s">
        <v>273</v>
      </c>
      <c r="AB51" s="189" t="s">
        <v>274</v>
      </c>
      <c r="AC51" s="12" t="s">
        <v>275</v>
      </c>
      <c r="AD51" s="12" t="s">
        <v>317</v>
      </c>
      <c r="AE51" s="12">
        <v>0</v>
      </c>
      <c r="AF51" s="79">
        <v>2</v>
      </c>
      <c r="AG51" s="79">
        <v>4</v>
      </c>
      <c r="AH51" s="79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332">
        <v>0</v>
      </c>
      <c r="AT51" s="12" t="s">
        <v>194</v>
      </c>
      <c r="AU51" s="12" t="s">
        <v>194</v>
      </c>
      <c r="AV51" s="79">
        <f t="shared" si="1"/>
        <v>6</v>
      </c>
      <c r="AW51" s="183">
        <v>0</v>
      </c>
      <c r="AX51" s="76" t="s">
        <v>194</v>
      </c>
      <c r="AY51" s="12" t="s">
        <v>194</v>
      </c>
      <c r="AZ51" s="12"/>
      <c r="BA51" s="12"/>
      <c r="BB51" s="184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customFormat="1" ht="69.599999999999994" x14ac:dyDescent="0.3">
      <c r="C52" s="22" t="s">
        <v>4</v>
      </c>
      <c r="D52" s="19" t="s">
        <v>331</v>
      </c>
      <c r="E52" s="19" t="s">
        <v>94</v>
      </c>
      <c r="F52" s="34" t="s">
        <v>100</v>
      </c>
      <c r="G52" s="19" t="s">
        <v>89</v>
      </c>
      <c r="H52" s="34" t="s">
        <v>293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268</v>
      </c>
      <c r="R52" s="12" t="s">
        <v>193</v>
      </c>
      <c r="S52" s="12"/>
      <c r="T52" s="12" t="s">
        <v>194</v>
      </c>
      <c r="U52" s="12"/>
      <c r="V52" s="186" t="s">
        <v>269</v>
      </c>
      <c r="W52" s="187" t="s">
        <v>279</v>
      </c>
      <c r="X52" s="188" t="s">
        <v>344</v>
      </c>
      <c r="Y52" s="189" t="s">
        <v>345</v>
      </c>
      <c r="Z52" s="189" t="s">
        <v>273</v>
      </c>
      <c r="AA52" s="189" t="s">
        <v>273</v>
      </c>
      <c r="AB52" s="189" t="s">
        <v>274</v>
      </c>
      <c r="AC52" s="12" t="s">
        <v>275</v>
      </c>
      <c r="AD52" s="11" t="s">
        <v>268</v>
      </c>
      <c r="AE52" s="11" t="s">
        <v>268</v>
      </c>
      <c r="AF52" s="11" t="s">
        <v>268</v>
      </c>
      <c r="AG52" s="11" t="s">
        <v>268</v>
      </c>
      <c r="AH52" s="11" t="s">
        <v>268</v>
      </c>
      <c r="AI52" s="11"/>
      <c r="AJ52" s="11"/>
      <c r="AK52" s="11" t="s">
        <v>268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332">
        <v>0</v>
      </c>
      <c r="AT52" s="11" t="s">
        <v>268</v>
      </c>
      <c r="AU52" s="11" t="s">
        <v>268</v>
      </c>
      <c r="AV52" s="11" t="s">
        <v>268</v>
      </c>
      <c r="AW52" s="11" t="s">
        <v>268</v>
      </c>
      <c r="AX52" s="11" t="s">
        <v>268</v>
      </c>
      <c r="AY52" s="12" t="s">
        <v>194</v>
      </c>
      <c r="AZ52" s="12"/>
      <c r="BA52" s="12"/>
      <c r="BB52" s="184" t="s">
        <v>268</v>
      </c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customFormat="1" ht="69.599999999999994" x14ac:dyDescent="0.3">
      <c r="C53" s="22" t="s">
        <v>4</v>
      </c>
      <c r="D53" s="19" t="s">
        <v>331</v>
      </c>
      <c r="E53" s="19" t="s">
        <v>94</v>
      </c>
      <c r="F53" s="34" t="s">
        <v>100</v>
      </c>
      <c r="G53" s="19" t="s">
        <v>89</v>
      </c>
      <c r="H53" s="34" t="s">
        <v>267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268</v>
      </c>
      <c r="R53" s="12" t="s">
        <v>193</v>
      </c>
      <c r="S53" s="12"/>
      <c r="T53" s="12" t="s">
        <v>194</v>
      </c>
      <c r="U53" s="12"/>
      <c r="V53" s="186" t="s">
        <v>278</v>
      </c>
      <c r="W53" s="187" t="s">
        <v>346</v>
      </c>
      <c r="X53" s="189" t="s">
        <v>340</v>
      </c>
      <c r="Y53" s="194" t="s">
        <v>347</v>
      </c>
      <c r="Z53" s="189" t="s">
        <v>273</v>
      </c>
      <c r="AA53" s="189" t="s">
        <v>282</v>
      </c>
      <c r="AB53" s="189" t="s">
        <v>268</v>
      </c>
      <c r="AC53" s="12" t="s">
        <v>275</v>
      </c>
      <c r="AD53" s="11" t="s">
        <v>268</v>
      </c>
      <c r="AE53" s="11" t="s">
        <v>268</v>
      </c>
      <c r="AF53" s="11" t="s">
        <v>268</v>
      </c>
      <c r="AG53" s="11" t="s">
        <v>268</v>
      </c>
      <c r="AH53" s="11" t="s">
        <v>268</v>
      </c>
      <c r="AI53" s="11"/>
      <c r="AJ53" s="11"/>
      <c r="AK53" s="11" t="s">
        <v>268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332">
        <v>0</v>
      </c>
      <c r="AT53" s="11" t="s">
        <v>268</v>
      </c>
      <c r="AU53" s="11" t="s">
        <v>268</v>
      </c>
      <c r="AV53" s="11" t="s">
        <v>268</v>
      </c>
      <c r="AW53" s="11" t="s">
        <v>268</v>
      </c>
      <c r="AX53" s="11" t="s">
        <v>268</v>
      </c>
      <c r="AY53" s="12" t="s">
        <v>194</v>
      </c>
      <c r="AZ53" s="12"/>
      <c r="BA53" s="12"/>
      <c r="BB53" s="184" t="s">
        <v>268</v>
      </c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customFormat="1" ht="69.599999999999994" x14ac:dyDescent="0.3">
      <c r="C54" s="22" t="s">
        <v>4</v>
      </c>
      <c r="D54" s="19" t="s">
        <v>331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277</v>
      </c>
      <c r="Q54" s="12" t="s">
        <v>193</v>
      </c>
      <c r="R54" s="12" t="s">
        <v>193</v>
      </c>
      <c r="S54" s="12"/>
      <c r="T54" s="12" t="s">
        <v>194</v>
      </c>
      <c r="U54" s="12"/>
      <c r="V54" s="186" t="s">
        <v>269</v>
      </c>
      <c r="W54" s="187" t="s">
        <v>279</v>
      </c>
      <c r="X54" s="192" t="s">
        <v>336</v>
      </c>
      <c r="Y54" s="189" t="s">
        <v>348</v>
      </c>
      <c r="Z54" s="189" t="s">
        <v>273</v>
      </c>
      <c r="AA54" s="189" t="s">
        <v>273</v>
      </c>
      <c r="AB54" s="189" t="s">
        <v>274</v>
      </c>
      <c r="AC54" s="12" t="s">
        <v>275</v>
      </c>
      <c r="AD54" s="12" t="s">
        <v>283</v>
      </c>
      <c r="AE54" s="12"/>
      <c r="AF54" s="79"/>
      <c r="AG54" s="79"/>
      <c r="AH54" s="79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332">
        <v>0</v>
      </c>
      <c r="AT54" s="12" t="s">
        <v>194</v>
      </c>
      <c r="AU54" s="12" t="s">
        <v>194</v>
      </c>
      <c r="AV54" s="79">
        <f>AH54</f>
        <v>0</v>
      </c>
      <c r="AW54" s="183">
        <v>0</v>
      </c>
      <c r="AX54" s="76" t="s">
        <v>194</v>
      </c>
      <c r="AY54" s="12" t="s">
        <v>194</v>
      </c>
      <c r="AZ54" s="12"/>
      <c r="BA54" s="12"/>
      <c r="BB54" s="184" t="s">
        <v>268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customFormat="1" ht="52.2" x14ac:dyDescent="0.3">
      <c r="C55" s="24" t="s">
        <v>7</v>
      </c>
      <c r="D55" s="21" t="s">
        <v>314</v>
      </c>
      <c r="E55" s="21" t="s">
        <v>349</v>
      </c>
      <c r="F55" s="21" t="s">
        <v>100</v>
      </c>
      <c r="G55" s="21" t="s">
        <v>101</v>
      </c>
      <c r="H55" s="21" t="s">
        <v>293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268</v>
      </c>
      <c r="R55" s="12" t="s">
        <v>193</v>
      </c>
      <c r="S55" s="12"/>
      <c r="T55" s="12" t="s">
        <v>194</v>
      </c>
      <c r="U55" s="12"/>
      <c r="V55" s="186" t="s">
        <v>278</v>
      </c>
      <c r="W55" s="187" t="s">
        <v>346</v>
      </c>
      <c r="X55" s="189" t="s">
        <v>340</v>
      </c>
      <c r="Y55" s="194" t="s">
        <v>347</v>
      </c>
      <c r="Z55" s="189" t="s">
        <v>273</v>
      </c>
      <c r="AA55" s="189" t="s">
        <v>282</v>
      </c>
      <c r="AB55" s="189" t="s">
        <v>268</v>
      </c>
      <c r="AC55" s="12" t="s">
        <v>275</v>
      </c>
      <c r="AD55" s="11" t="s">
        <v>268</v>
      </c>
      <c r="AE55" s="11" t="s">
        <v>268</v>
      </c>
      <c r="AF55" s="11" t="s">
        <v>268</v>
      </c>
      <c r="AG55" s="11" t="s">
        <v>268</v>
      </c>
      <c r="AH55" s="11" t="s">
        <v>268</v>
      </c>
      <c r="AI55" s="11"/>
      <c r="AJ55" s="11"/>
      <c r="AK55" s="11" t="s">
        <v>268</v>
      </c>
      <c r="AL55" s="12" t="s">
        <v>268</v>
      </c>
      <c r="AM55" s="12" t="s">
        <v>268</v>
      </c>
      <c r="AN55" s="12" t="s">
        <v>268</v>
      </c>
      <c r="AO55" s="12" t="s">
        <v>268</v>
      </c>
      <c r="AP55" s="12" t="s">
        <v>268</v>
      </c>
      <c r="AQ55" s="12" t="s">
        <v>268</v>
      </c>
      <c r="AR55" s="12" t="s">
        <v>268</v>
      </c>
      <c r="AS55" s="334" t="s">
        <v>268</v>
      </c>
      <c r="AT55" s="11" t="s">
        <v>268</v>
      </c>
      <c r="AU55" s="11" t="s">
        <v>268</v>
      </c>
      <c r="AV55" s="11" t="s">
        <v>268</v>
      </c>
      <c r="AW55" s="11" t="s">
        <v>268</v>
      </c>
      <c r="AX55" s="11" t="s">
        <v>268</v>
      </c>
      <c r="AY55" s="12" t="s">
        <v>194</v>
      </c>
      <c r="AZ55" s="12"/>
      <c r="BA55" s="12"/>
      <c r="BB55" s="184" t="s">
        <v>268</v>
      </c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customFormat="1" ht="52.2" x14ac:dyDescent="0.3">
      <c r="C56" s="23" t="s">
        <v>10</v>
      </c>
      <c r="D56" s="20" t="s">
        <v>309</v>
      </c>
      <c r="E56" s="20" t="s">
        <v>350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351</v>
      </c>
      <c r="N56" s="51" t="s">
        <v>351</v>
      </c>
      <c r="O56" s="12"/>
      <c r="P56" s="12" t="s">
        <v>277</v>
      </c>
      <c r="Q56" s="12" t="s">
        <v>193</v>
      </c>
      <c r="R56" s="12" t="s">
        <v>193</v>
      </c>
      <c r="S56" s="12"/>
      <c r="T56" s="314" t="s">
        <v>193</v>
      </c>
      <c r="U56" s="12"/>
      <c r="V56" s="186" t="s">
        <v>268</v>
      </c>
      <c r="W56" s="187" t="s">
        <v>268</v>
      </c>
      <c r="X56" s="190" t="s">
        <v>268</v>
      </c>
      <c r="Y56" s="189" t="s">
        <v>268</v>
      </c>
      <c r="Z56" s="189" t="s">
        <v>268</v>
      </c>
      <c r="AA56" s="189" t="s">
        <v>282</v>
      </c>
      <c r="AB56" s="189" t="s">
        <v>268</v>
      </c>
      <c r="AC56" s="12" t="s">
        <v>275</v>
      </c>
      <c r="AD56" s="12" t="s">
        <v>283</v>
      </c>
      <c r="AE56" s="12"/>
      <c r="AF56" s="79"/>
      <c r="AG56" s="79"/>
      <c r="AH56" s="79"/>
      <c r="AI56" s="11"/>
      <c r="AJ56" s="11"/>
      <c r="AK56" s="70">
        <v>1</v>
      </c>
      <c r="AL56" s="12" t="s">
        <v>268</v>
      </c>
      <c r="AM56" s="12" t="s">
        <v>268</v>
      </c>
      <c r="AN56" s="12" t="s">
        <v>268</v>
      </c>
      <c r="AO56" s="12" t="s">
        <v>268</v>
      </c>
      <c r="AP56" s="12" t="s">
        <v>268</v>
      </c>
      <c r="AQ56" s="12" t="s">
        <v>268</v>
      </c>
      <c r="AR56" s="12" t="s">
        <v>268</v>
      </c>
      <c r="AS56" s="334" t="s">
        <v>268</v>
      </c>
      <c r="AT56" s="12" t="s">
        <v>193</v>
      </c>
      <c r="AU56" s="12" t="s">
        <v>193</v>
      </c>
      <c r="AV56" s="79">
        <f t="shared" si="1"/>
        <v>0</v>
      </c>
      <c r="AW56" s="183">
        <v>0</v>
      </c>
      <c r="AX56" s="76" t="s">
        <v>193</v>
      </c>
      <c r="AY56" s="12" t="s">
        <v>194</v>
      </c>
      <c r="AZ56" s="12"/>
      <c r="BA56" s="12"/>
      <c r="BB56" s="184">
        <v>1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customFormat="1" ht="52.2" x14ac:dyDescent="0.3">
      <c r="C57" s="23" t="s">
        <v>10</v>
      </c>
      <c r="D57" s="20" t="s">
        <v>297</v>
      </c>
      <c r="E57" s="20" t="s">
        <v>352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351</v>
      </c>
      <c r="N57" s="51" t="s">
        <v>351</v>
      </c>
      <c r="O57" s="12"/>
      <c r="P57" s="12" t="s">
        <v>277</v>
      </c>
      <c r="Q57" s="12" t="s">
        <v>193</v>
      </c>
      <c r="R57" s="12" t="s">
        <v>193</v>
      </c>
      <c r="S57" s="12"/>
      <c r="T57" s="314" t="s">
        <v>193</v>
      </c>
      <c r="U57" s="12"/>
      <c r="V57" s="186" t="s">
        <v>269</v>
      </c>
      <c r="W57" s="187" t="s">
        <v>353</v>
      </c>
      <c r="X57" s="190" t="s">
        <v>354</v>
      </c>
      <c r="Y57" s="189" t="s">
        <v>355</v>
      </c>
      <c r="Z57" s="189" t="s">
        <v>273</v>
      </c>
      <c r="AA57" s="189" t="s">
        <v>273</v>
      </c>
      <c r="AB57" s="189" t="s">
        <v>273</v>
      </c>
      <c r="AC57" s="12" t="s">
        <v>275</v>
      </c>
      <c r="AD57" s="12" t="s">
        <v>283</v>
      </c>
      <c r="AE57" s="12">
        <v>2</v>
      </c>
      <c r="AF57" s="79">
        <v>0</v>
      </c>
      <c r="AG57" s="79">
        <v>2</v>
      </c>
      <c r="AH57" s="79">
        <v>2</v>
      </c>
      <c r="AI57" s="11"/>
      <c r="AJ57" s="11"/>
      <c r="AK57" s="70">
        <v>1</v>
      </c>
      <c r="AL57" s="12" t="s">
        <v>268</v>
      </c>
      <c r="AM57" s="12" t="s">
        <v>268</v>
      </c>
      <c r="AN57" s="12" t="s">
        <v>268</v>
      </c>
      <c r="AO57" s="12" t="s">
        <v>268</v>
      </c>
      <c r="AP57" s="12" t="s">
        <v>268</v>
      </c>
      <c r="AQ57" s="12" t="s">
        <v>268</v>
      </c>
      <c r="AR57" s="12" t="s">
        <v>268</v>
      </c>
      <c r="AS57" s="334" t="s">
        <v>268</v>
      </c>
      <c r="AT57" s="12" t="s">
        <v>192</v>
      </c>
      <c r="AU57" s="12" t="s">
        <v>193</v>
      </c>
      <c r="AV57" s="79">
        <f t="shared" si="1"/>
        <v>2</v>
      </c>
      <c r="AW57" s="183">
        <v>2</v>
      </c>
      <c r="AX57" s="76" t="s">
        <v>193</v>
      </c>
      <c r="AY57" s="12" t="s">
        <v>194</v>
      </c>
      <c r="AZ57" s="12"/>
      <c r="BA57" s="12"/>
      <c r="BB57" s="184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customFormat="1" ht="69.599999999999994" x14ac:dyDescent="0.3">
      <c r="C58" s="23" t="s">
        <v>10</v>
      </c>
      <c r="D58" s="20" t="s">
        <v>297</v>
      </c>
      <c r="E58" s="20" t="s">
        <v>356</v>
      </c>
      <c r="F58" s="20" t="s">
        <v>100</v>
      </c>
      <c r="G58" s="20" t="s">
        <v>103</v>
      </c>
      <c r="H58" s="20" t="s">
        <v>293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351</v>
      </c>
      <c r="N58" s="51" t="s">
        <v>351</v>
      </c>
      <c r="O58" s="12"/>
      <c r="P58" s="12"/>
      <c r="Q58" s="12" t="s">
        <v>268</v>
      </c>
      <c r="R58" s="12" t="s">
        <v>193</v>
      </c>
      <c r="S58" s="12"/>
      <c r="T58" s="314" t="s">
        <v>193</v>
      </c>
      <c r="U58" s="12"/>
      <c r="V58" s="186" t="s">
        <v>269</v>
      </c>
      <c r="W58" s="187" t="s">
        <v>270</v>
      </c>
      <c r="X58" s="190" t="s">
        <v>357</v>
      </c>
      <c r="Y58" s="189" t="s">
        <v>358</v>
      </c>
      <c r="Z58" s="189" t="s">
        <v>273</v>
      </c>
      <c r="AA58" s="189" t="s">
        <v>273</v>
      </c>
      <c r="AB58" s="189" t="s">
        <v>273</v>
      </c>
      <c r="AC58" s="12" t="s">
        <v>275</v>
      </c>
      <c r="AD58" s="11" t="s">
        <v>268</v>
      </c>
      <c r="AE58" s="11" t="s">
        <v>268</v>
      </c>
      <c r="AF58" s="11" t="s">
        <v>268</v>
      </c>
      <c r="AG58" s="11" t="s">
        <v>268</v>
      </c>
      <c r="AH58" s="11" t="s">
        <v>268</v>
      </c>
      <c r="AI58" s="11"/>
      <c r="AJ58" s="11"/>
      <c r="AK58" s="11" t="s">
        <v>268</v>
      </c>
      <c r="AL58" s="12" t="s">
        <v>268</v>
      </c>
      <c r="AM58" s="12" t="s">
        <v>268</v>
      </c>
      <c r="AN58" s="12" t="s">
        <v>268</v>
      </c>
      <c r="AO58" s="12" t="s">
        <v>268</v>
      </c>
      <c r="AP58" s="12" t="s">
        <v>268</v>
      </c>
      <c r="AQ58" s="12" t="s">
        <v>268</v>
      </c>
      <c r="AR58" s="12" t="s">
        <v>268</v>
      </c>
      <c r="AS58" s="334" t="s">
        <v>268</v>
      </c>
      <c r="AT58" s="11" t="s">
        <v>268</v>
      </c>
      <c r="AU58" s="11" t="s">
        <v>268</v>
      </c>
      <c r="AV58" s="11" t="s">
        <v>268</v>
      </c>
      <c r="AW58" s="11" t="s">
        <v>268</v>
      </c>
      <c r="AX58" s="11" t="s">
        <v>268</v>
      </c>
      <c r="AY58" s="12" t="s">
        <v>194</v>
      </c>
      <c r="AZ58" s="12"/>
      <c r="BA58" s="12"/>
      <c r="BB58" s="184" t="s">
        <v>268</v>
      </c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customFormat="1" ht="52.2" x14ac:dyDescent="0.3">
      <c r="C59" s="24" t="s">
        <v>7</v>
      </c>
      <c r="D59" s="21" t="s">
        <v>312</v>
      </c>
      <c r="E59" s="21" t="s">
        <v>359</v>
      </c>
      <c r="F59" s="21" t="s">
        <v>100</v>
      </c>
      <c r="G59" s="21" t="s">
        <v>103</v>
      </c>
      <c r="H59" s="21" t="s">
        <v>293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351</v>
      </c>
      <c r="N59" s="52" t="s">
        <v>351</v>
      </c>
      <c r="O59" s="12"/>
      <c r="P59" s="12"/>
      <c r="Q59" s="12" t="s">
        <v>268</v>
      </c>
      <c r="R59" s="12" t="s">
        <v>193</v>
      </c>
      <c r="S59" s="12"/>
      <c r="T59" s="12" t="s">
        <v>194</v>
      </c>
      <c r="U59" s="12"/>
      <c r="V59" s="186" t="s">
        <v>269</v>
      </c>
      <c r="W59" s="187" t="s">
        <v>360</v>
      </c>
      <c r="X59" s="189" t="s">
        <v>300</v>
      </c>
      <c r="Y59" s="189" t="s">
        <v>301</v>
      </c>
      <c r="Z59" s="189" t="s">
        <v>273</v>
      </c>
      <c r="AA59" s="189" t="s">
        <v>273</v>
      </c>
      <c r="AB59" s="189" t="s">
        <v>273</v>
      </c>
      <c r="AC59" s="12" t="s">
        <v>275</v>
      </c>
      <c r="AD59" s="11" t="s">
        <v>268</v>
      </c>
      <c r="AE59" s="11" t="s">
        <v>268</v>
      </c>
      <c r="AF59" s="11" t="s">
        <v>268</v>
      </c>
      <c r="AG59" s="11" t="s">
        <v>268</v>
      </c>
      <c r="AH59" s="11" t="s">
        <v>268</v>
      </c>
      <c r="AI59" s="11"/>
      <c r="AJ59" s="11"/>
      <c r="AK59" s="11" t="s">
        <v>268</v>
      </c>
      <c r="AL59" s="12" t="s">
        <v>268</v>
      </c>
      <c r="AM59" s="12" t="s">
        <v>268</v>
      </c>
      <c r="AN59" s="12" t="s">
        <v>268</v>
      </c>
      <c r="AO59" s="12" t="s">
        <v>268</v>
      </c>
      <c r="AP59" s="12" t="s">
        <v>268</v>
      </c>
      <c r="AQ59" s="12" t="s">
        <v>268</v>
      </c>
      <c r="AR59" s="12" t="s">
        <v>268</v>
      </c>
      <c r="AS59" s="334" t="s">
        <v>268</v>
      </c>
      <c r="AT59" s="11" t="s">
        <v>268</v>
      </c>
      <c r="AU59" s="11" t="s">
        <v>268</v>
      </c>
      <c r="AV59" s="11" t="s">
        <v>268</v>
      </c>
      <c r="AW59" s="11" t="s">
        <v>268</v>
      </c>
      <c r="AX59" s="11" t="s">
        <v>268</v>
      </c>
      <c r="AY59" s="12" t="s">
        <v>194</v>
      </c>
      <c r="AZ59" s="12"/>
      <c r="BA59" s="12"/>
      <c r="BB59" s="184" t="s">
        <v>268</v>
      </c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customFormat="1" ht="52.2" x14ac:dyDescent="0.3">
      <c r="C60" s="24" t="s">
        <v>7</v>
      </c>
      <c r="D60" s="21" t="s">
        <v>314</v>
      </c>
      <c r="E60" s="21" t="s">
        <v>361</v>
      </c>
      <c r="F60" s="21" t="s">
        <v>100</v>
      </c>
      <c r="G60" s="21" t="s">
        <v>89</v>
      </c>
      <c r="H60" s="21" t="s">
        <v>293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351</v>
      </c>
      <c r="N60" s="52" t="s">
        <v>351</v>
      </c>
      <c r="O60" s="12"/>
      <c r="P60" s="12"/>
      <c r="Q60" s="12" t="s">
        <v>268</v>
      </c>
      <c r="R60" s="12" t="s">
        <v>193</v>
      </c>
      <c r="S60" s="12"/>
      <c r="T60" s="12" t="s">
        <v>194</v>
      </c>
      <c r="U60" s="12"/>
      <c r="V60" s="186" t="s">
        <v>269</v>
      </c>
      <c r="W60" s="187" t="s">
        <v>270</v>
      </c>
      <c r="X60" s="189" t="s">
        <v>300</v>
      </c>
      <c r="Y60" s="189" t="s">
        <v>301</v>
      </c>
      <c r="Z60" s="189" t="s">
        <v>273</v>
      </c>
      <c r="AA60" s="189" t="s">
        <v>273</v>
      </c>
      <c r="AB60" s="189" t="s">
        <v>274</v>
      </c>
      <c r="AC60" s="12" t="s">
        <v>275</v>
      </c>
      <c r="AD60" s="11" t="s">
        <v>268</v>
      </c>
      <c r="AE60" s="11" t="s">
        <v>268</v>
      </c>
      <c r="AF60" s="11" t="s">
        <v>268</v>
      </c>
      <c r="AG60" s="11" t="s">
        <v>268</v>
      </c>
      <c r="AH60" s="11" t="s">
        <v>268</v>
      </c>
      <c r="AI60" s="11"/>
      <c r="AJ60" s="11"/>
      <c r="AK60" s="11" t="s">
        <v>268</v>
      </c>
      <c r="AL60" s="12" t="s">
        <v>268</v>
      </c>
      <c r="AM60" s="12" t="s">
        <v>268</v>
      </c>
      <c r="AN60" s="12" t="s">
        <v>268</v>
      </c>
      <c r="AO60" s="12" t="s">
        <v>268</v>
      </c>
      <c r="AP60" s="12" t="s">
        <v>268</v>
      </c>
      <c r="AQ60" s="12" t="s">
        <v>268</v>
      </c>
      <c r="AR60" s="12" t="s">
        <v>268</v>
      </c>
      <c r="AS60" s="334" t="s">
        <v>268</v>
      </c>
      <c r="AT60" s="11" t="s">
        <v>268</v>
      </c>
      <c r="AU60" s="11" t="s">
        <v>268</v>
      </c>
      <c r="AV60" s="11" t="s">
        <v>268</v>
      </c>
      <c r="AW60" s="11" t="s">
        <v>268</v>
      </c>
      <c r="AX60" s="11" t="s">
        <v>268</v>
      </c>
      <c r="AY60" s="12" t="s">
        <v>194</v>
      </c>
      <c r="AZ60" s="12"/>
      <c r="BA60" s="12"/>
      <c r="BB60" s="184" t="s">
        <v>268</v>
      </c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customFormat="1" ht="52.2" x14ac:dyDescent="0.3">
      <c r="C61" s="24" t="s">
        <v>7</v>
      </c>
      <c r="D61" s="21" t="s">
        <v>314</v>
      </c>
      <c r="E61" s="21" t="s">
        <v>315</v>
      </c>
      <c r="F61" s="21" t="s">
        <v>100</v>
      </c>
      <c r="G61" s="21" t="s">
        <v>89</v>
      </c>
      <c r="H61" s="21" t="s">
        <v>267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351</v>
      </c>
      <c r="N61" s="52" t="s">
        <v>351</v>
      </c>
      <c r="O61" s="12"/>
      <c r="P61" s="12"/>
      <c r="Q61" s="12" t="s">
        <v>268</v>
      </c>
      <c r="R61" s="12" t="s">
        <v>193</v>
      </c>
      <c r="S61" s="12"/>
      <c r="T61" s="12" t="s">
        <v>194</v>
      </c>
      <c r="U61" s="12"/>
      <c r="V61" s="186" t="s">
        <v>269</v>
      </c>
      <c r="W61" s="187" t="s">
        <v>285</v>
      </c>
      <c r="X61" s="189" t="s">
        <v>362</v>
      </c>
      <c r="Y61" s="189" t="s">
        <v>363</v>
      </c>
      <c r="Z61" s="189" t="s">
        <v>273</v>
      </c>
      <c r="AA61" s="189" t="s">
        <v>273</v>
      </c>
      <c r="AB61" s="189" t="s">
        <v>274</v>
      </c>
      <c r="AC61" s="12" t="s">
        <v>275</v>
      </c>
      <c r="AD61" s="11" t="s">
        <v>268</v>
      </c>
      <c r="AE61" s="11" t="s">
        <v>268</v>
      </c>
      <c r="AF61" s="11" t="s">
        <v>268</v>
      </c>
      <c r="AG61" s="11" t="s">
        <v>268</v>
      </c>
      <c r="AH61" s="11" t="s">
        <v>268</v>
      </c>
      <c r="AI61" s="11"/>
      <c r="AJ61" s="11"/>
      <c r="AK61" s="11" t="s">
        <v>268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332">
        <v>0</v>
      </c>
      <c r="AT61" s="11" t="s">
        <v>268</v>
      </c>
      <c r="AU61" s="11" t="s">
        <v>268</v>
      </c>
      <c r="AV61" s="11" t="s">
        <v>268</v>
      </c>
      <c r="AW61" s="11" t="s">
        <v>268</v>
      </c>
      <c r="AX61" s="11" t="s">
        <v>268</v>
      </c>
      <c r="AY61" s="12" t="s">
        <v>194</v>
      </c>
      <c r="AZ61" s="12"/>
      <c r="BA61" s="12"/>
      <c r="BB61" s="184" t="s">
        <v>268</v>
      </c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customFormat="1" ht="52.2" x14ac:dyDescent="0.3">
      <c r="C62" s="22" t="s">
        <v>4</v>
      </c>
      <c r="D62" s="19" t="s">
        <v>265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351</v>
      </c>
      <c r="N62" s="39" t="s">
        <v>351</v>
      </c>
      <c r="O62" s="12"/>
      <c r="P62" s="12" t="s">
        <v>277</v>
      </c>
      <c r="Q62" s="12" t="s">
        <v>193</v>
      </c>
      <c r="R62" s="12" t="s">
        <v>193</v>
      </c>
      <c r="S62" s="12"/>
      <c r="T62" s="314" t="s">
        <v>193</v>
      </c>
      <c r="U62" s="12"/>
      <c r="V62" s="186" t="s">
        <v>269</v>
      </c>
      <c r="W62" s="187" t="s">
        <v>364</v>
      </c>
      <c r="X62" s="188" t="s">
        <v>286</v>
      </c>
      <c r="Y62" s="189" t="s">
        <v>307</v>
      </c>
      <c r="Z62" s="189" t="s">
        <v>273</v>
      </c>
      <c r="AA62" s="189" t="s">
        <v>273</v>
      </c>
      <c r="AB62" s="189" t="s">
        <v>274</v>
      </c>
      <c r="AC62" s="12" t="s">
        <v>275</v>
      </c>
      <c r="AD62" s="12" t="s">
        <v>283</v>
      </c>
      <c r="AE62" s="12">
        <v>13</v>
      </c>
      <c r="AF62" s="79">
        <v>3</v>
      </c>
      <c r="AG62" s="79">
        <v>10</v>
      </c>
      <c r="AH62" s="79">
        <v>13</v>
      </c>
      <c r="AI62" s="11"/>
      <c r="AJ62" s="11"/>
      <c r="AK62" s="70">
        <v>0.1</v>
      </c>
      <c r="AL62" s="12" t="s">
        <v>268</v>
      </c>
      <c r="AM62" s="12" t="s">
        <v>268</v>
      </c>
      <c r="AN62" s="12" t="s">
        <v>268</v>
      </c>
      <c r="AO62" s="12" t="s">
        <v>268</v>
      </c>
      <c r="AP62" s="12" t="s">
        <v>268</v>
      </c>
      <c r="AQ62" s="12" t="s">
        <v>268</v>
      </c>
      <c r="AR62" s="12" t="s">
        <v>268</v>
      </c>
      <c r="AS62" s="334" t="s">
        <v>268</v>
      </c>
      <c r="AT62" s="12" t="s">
        <v>194</v>
      </c>
      <c r="AU62" s="12" t="s">
        <v>194</v>
      </c>
      <c r="AV62" s="79">
        <f t="shared" si="1"/>
        <v>13</v>
      </c>
      <c r="AW62" s="183">
        <v>0</v>
      </c>
      <c r="AX62" s="76" t="s">
        <v>194</v>
      </c>
      <c r="AY62" s="12" t="s">
        <v>194</v>
      </c>
      <c r="AZ62" s="12"/>
      <c r="BA62" s="12"/>
      <c r="BB62" s="184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customFormat="1" ht="52.2" x14ac:dyDescent="0.3">
      <c r="C63" s="22" t="s">
        <v>4</v>
      </c>
      <c r="D63" s="19" t="s">
        <v>276</v>
      </c>
      <c r="E63" s="19" t="s">
        <v>365</v>
      </c>
      <c r="F63" s="34" t="s">
        <v>100</v>
      </c>
      <c r="G63" s="19" t="s">
        <v>95</v>
      </c>
      <c r="H63" s="34" t="s">
        <v>293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351</v>
      </c>
      <c r="N63" s="53" t="s">
        <v>351</v>
      </c>
      <c r="O63" s="12"/>
      <c r="P63" s="12"/>
      <c r="Q63" s="12" t="s">
        <v>268</v>
      </c>
      <c r="R63" s="12" t="s">
        <v>193</v>
      </c>
      <c r="S63" s="12"/>
      <c r="T63" s="12" t="s">
        <v>194</v>
      </c>
      <c r="U63" s="12"/>
      <c r="V63" s="186" t="s">
        <v>278</v>
      </c>
      <c r="W63" s="187" t="s">
        <v>366</v>
      </c>
      <c r="X63" s="190" t="s">
        <v>367</v>
      </c>
      <c r="Y63" s="190" t="s">
        <v>367</v>
      </c>
      <c r="Z63" s="189" t="s">
        <v>273</v>
      </c>
      <c r="AA63" s="189" t="s">
        <v>273</v>
      </c>
      <c r="AB63" s="189" t="s">
        <v>268</v>
      </c>
      <c r="AC63" s="12" t="s">
        <v>275</v>
      </c>
      <c r="AD63" s="11" t="s">
        <v>268</v>
      </c>
      <c r="AE63" s="11" t="s">
        <v>268</v>
      </c>
      <c r="AF63" s="11" t="s">
        <v>268</v>
      </c>
      <c r="AG63" s="11" t="s">
        <v>268</v>
      </c>
      <c r="AH63" s="11" t="s">
        <v>268</v>
      </c>
      <c r="AI63" s="11"/>
      <c r="AJ63" s="11"/>
      <c r="AK63" s="11" t="s">
        <v>268</v>
      </c>
      <c r="AL63" s="12" t="s">
        <v>268</v>
      </c>
      <c r="AM63" s="12" t="s">
        <v>268</v>
      </c>
      <c r="AN63" s="12" t="s">
        <v>268</v>
      </c>
      <c r="AO63" s="12" t="s">
        <v>268</v>
      </c>
      <c r="AP63" s="12" t="s">
        <v>268</v>
      </c>
      <c r="AQ63" s="12" t="s">
        <v>268</v>
      </c>
      <c r="AR63" s="12" t="s">
        <v>268</v>
      </c>
      <c r="AS63" s="334" t="s">
        <v>268</v>
      </c>
      <c r="AT63" s="11" t="s">
        <v>268</v>
      </c>
      <c r="AU63" s="11" t="s">
        <v>268</v>
      </c>
      <c r="AV63" s="11" t="s">
        <v>268</v>
      </c>
      <c r="AW63" s="11" t="s">
        <v>268</v>
      </c>
      <c r="AX63" s="11" t="s">
        <v>268</v>
      </c>
      <c r="AY63" s="12" t="s">
        <v>194</v>
      </c>
      <c r="AZ63" s="12"/>
      <c r="BA63" s="12"/>
      <c r="BB63" s="184" t="s">
        <v>268</v>
      </c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x14ac:dyDescent="0.3">
      <c r="C64" s="22" t="s">
        <v>4</v>
      </c>
      <c r="D64" s="19" t="s">
        <v>319</v>
      </c>
      <c r="E64" s="19" t="s">
        <v>368</v>
      </c>
      <c r="F64" s="34" t="s">
        <v>88</v>
      </c>
      <c r="G64" s="19" t="s">
        <v>89</v>
      </c>
      <c r="H64" s="34" t="s">
        <v>262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351</v>
      </c>
      <c r="N64" s="39" t="s">
        <v>351</v>
      </c>
      <c r="O64" s="322"/>
      <c r="P64" s="322" t="s">
        <v>277</v>
      </c>
      <c r="Q64" s="322" t="s">
        <v>193</v>
      </c>
      <c r="R64" s="322" t="s">
        <v>193</v>
      </c>
      <c r="S64" s="322"/>
      <c r="T64" s="323" t="s">
        <v>193</v>
      </c>
      <c r="U64" s="322"/>
      <c r="V64" s="186" t="s">
        <v>269</v>
      </c>
      <c r="W64" s="187" t="s">
        <v>270</v>
      </c>
      <c r="X64" s="188" t="s">
        <v>369</v>
      </c>
      <c r="Y64" s="189" t="s">
        <v>357</v>
      </c>
      <c r="Z64" s="189" t="s">
        <v>273</v>
      </c>
      <c r="AA64" s="189" t="s">
        <v>273</v>
      </c>
      <c r="AB64" s="189" t="s">
        <v>274</v>
      </c>
      <c r="AC64" s="322" t="s">
        <v>275</v>
      </c>
      <c r="AD64" s="322" t="s">
        <v>283</v>
      </c>
      <c r="AE64" s="322">
        <v>7</v>
      </c>
      <c r="AF64" s="79">
        <v>1</v>
      </c>
      <c r="AG64" s="79">
        <v>6</v>
      </c>
      <c r="AH64" s="79">
        <v>7</v>
      </c>
      <c r="AI64" s="325">
        <v>46063</v>
      </c>
      <c r="AJ64" s="325">
        <v>46122</v>
      </c>
      <c r="AK64" s="326">
        <v>0.98</v>
      </c>
      <c r="AL64" s="322" t="s">
        <v>194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/>
      <c r="AR64" s="322"/>
      <c r="AS64" s="333">
        <v>0</v>
      </c>
      <c r="AT64" s="322" t="s">
        <v>192</v>
      </c>
      <c r="AU64" s="322" t="s">
        <v>194</v>
      </c>
      <c r="AV64" s="79">
        <v>22</v>
      </c>
      <c r="AW64" s="183">
        <v>15</v>
      </c>
      <c r="AX64" s="327" t="s">
        <v>194</v>
      </c>
      <c r="AY64" s="322" t="s">
        <v>194</v>
      </c>
      <c r="AZ64" s="322"/>
      <c r="BA64" s="322"/>
      <c r="BB64" s="184">
        <f>IFERROR(AW64/AV64,"Validar datos de Aulas Master")</f>
        <v>0.68181818181818177</v>
      </c>
      <c r="BC64" s="322"/>
      <c r="BD64" s="328"/>
      <c r="BE64" s="328"/>
      <c r="BF64" s="328"/>
      <c r="BG64" s="328"/>
      <c r="BH64" s="322"/>
      <c r="BI64" s="324"/>
      <c r="BJ64" s="324"/>
      <c r="BK64" s="34" t="s">
        <v>15</v>
      </c>
    </row>
    <row r="65" spans="3:63" customFormat="1" ht="69.599999999999994" x14ac:dyDescent="0.3">
      <c r="C65" s="22" t="s">
        <v>4</v>
      </c>
      <c r="D65" s="19" t="s">
        <v>331</v>
      </c>
      <c r="E65" s="19" t="s">
        <v>370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351</v>
      </c>
      <c r="N65" s="39" t="s">
        <v>351</v>
      </c>
      <c r="O65" s="12"/>
      <c r="P65" s="12" t="s">
        <v>277</v>
      </c>
      <c r="Q65" s="12" t="s">
        <v>193</v>
      </c>
      <c r="R65" s="12" t="s">
        <v>193</v>
      </c>
      <c r="S65" s="12"/>
      <c r="T65" s="314" t="s">
        <v>193</v>
      </c>
      <c r="U65" s="12"/>
      <c r="V65" s="186" t="s">
        <v>268</v>
      </c>
      <c r="W65" s="187" t="s">
        <v>268</v>
      </c>
      <c r="X65" s="190" t="s">
        <v>268</v>
      </c>
      <c r="Y65" s="189" t="s">
        <v>268</v>
      </c>
      <c r="Z65" s="189" t="s">
        <v>268</v>
      </c>
      <c r="AA65" s="189" t="s">
        <v>282</v>
      </c>
      <c r="AB65" s="189" t="s">
        <v>268</v>
      </c>
      <c r="AC65" s="12" t="s">
        <v>275</v>
      </c>
      <c r="AD65" s="12" t="s">
        <v>283</v>
      </c>
      <c r="AE65" s="12">
        <v>10</v>
      </c>
      <c r="AF65" s="79">
        <v>1</v>
      </c>
      <c r="AG65" s="79">
        <v>9</v>
      </c>
      <c r="AH65" s="79">
        <v>10</v>
      </c>
      <c r="AI65" s="11"/>
      <c r="AJ65" s="11"/>
      <c r="AK65" s="70">
        <v>1</v>
      </c>
      <c r="AL65" s="12" t="s">
        <v>268</v>
      </c>
      <c r="AM65" s="12" t="s">
        <v>268</v>
      </c>
      <c r="AN65" s="12" t="s">
        <v>268</v>
      </c>
      <c r="AO65" s="12" t="s">
        <v>268</v>
      </c>
      <c r="AP65" s="12" t="s">
        <v>268</v>
      </c>
      <c r="AQ65" s="12" t="s">
        <v>268</v>
      </c>
      <c r="AR65" s="12" t="s">
        <v>268</v>
      </c>
      <c r="AS65" s="334" t="s">
        <v>268</v>
      </c>
      <c r="AT65" s="12" t="s">
        <v>192</v>
      </c>
      <c r="AU65" s="12" t="s">
        <v>193</v>
      </c>
      <c r="AV65" s="79">
        <f t="shared" si="1"/>
        <v>10</v>
      </c>
      <c r="AW65" s="183">
        <v>10</v>
      </c>
      <c r="AX65" s="76" t="s">
        <v>193</v>
      </c>
      <c r="AY65" s="12" t="s">
        <v>194</v>
      </c>
      <c r="AZ65" s="12"/>
      <c r="BA65" s="12"/>
      <c r="BB65" s="184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customFormat="1" ht="52.2" x14ac:dyDescent="0.3">
      <c r="C66" s="24" t="s">
        <v>7</v>
      </c>
      <c r="D66" s="21" t="s">
        <v>312</v>
      </c>
      <c r="E66" s="33" t="s">
        <v>371</v>
      </c>
      <c r="F66" s="21" t="s">
        <v>100</v>
      </c>
      <c r="G66" s="21" t="s">
        <v>103</v>
      </c>
      <c r="H66" s="21" t="s">
        <v>293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268</v>
      </c>
      <c r="R66" s="12" t="s">
        <v>193</v>
      </c>
      <c r="S66" s="12"/>
      <c r="T66" s="12" t="s">
        <v>194</v>
      </c>
      <c r="U66" s="12"/>
      <c r="V66" s="186" t="s">
        <v>278</v>
      </c>
      <c r="W66" s="187" t="s">
        <v>279</v>
      </c>
      <c r="X66" s="191" t="s">
        <v>280</v>
      </c>
      <c r="Y66" s="189" t="s">
        <v>281</v>
      </c>
      <c r="Z66" s="189" t="s">
        <v>273</v>
      </c>
      <c r="AA66" s="189" t="s">
        <v>282</v>
      </c>
      <c r="AB66" s="189" t="s">
        <v>268</v>
      </c>
      <c r="AC66" s="12" t="s">
        <v>275</v>
      </c>
      <c r="AD66" s="11" t="s">
        <v>268</v>
      </c>
      <c r="AE66" s="11" t="s">
        <v>268</v>
      </c>
      <c r="AF66" s="11" t="s">
        <v>268</v>
      </c>
      <c r="AG66" s="11" t="s">
        <v>268</v>
      </c>
      <c r="AH66" s="11" t="s">
        <v>268</v>
      </c>
      <c r="AI66" s="11"/>
      <c r="AJ66" s="11"/>
      <c r="AK66" s="11" t="s">
        <v>268</v>
      </c>
      <c r="AL66" s="12" t="s">
        <v>268</v>
      </c>
      <c r="AM66" s="12" t="s">
        <v>268</v>
      </c>
      <c r="AN66" s="12" t="s">
        <v>268</v>
      </c>
      <c r="AO66" s="12" t="s">
        <v>268</v>
      </c>
      <c r="AP66" s="12" t="s">
        <v>268</v>
      </c>
      <c r="AQ66" s="12" t="s">
        <v>268</v>
      </c>
      <c r="AR66" s="12" t="s">
        <v>268</v>
      </c>
      <c r="AS66" s="334" t="s">
        <v>268</v>
      </c>
      <c r="AT66" s="11" t="str">
        <f>AF66</f>
        <v>No aplica</v>
      </c>
      <c r="AU66" s="11" t="s">
        <v>268</v>
      </c>
      <c r="AV66" s="11" t="s">
        <v>268</v>
      </c>
      <c r="AW66" s="11" t="s">
        <v>268</v>
      </c>
      <c r="AX66" s="11" t="s">
        <v>268</v>
      </c>
      <c r="AY66" s="12" t="s">
        <v>194</v>
      </c>
      <c r="AZ66" s="12"/>
      <c r="BA66" s="12"/>
      <c r="BB66" s="184" t="s">
        <v>268</v>
      </c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customFormat="1" ht="69.599999999999994" x14ac:dyDescent="0.3">
      <c r="C67" s="22" t="s">
        <v>4</v>
      </c>
      <c r="D67" s="19" t="s">
        <v>276</v>
      </c>
      <c r="E67" s="19" t="s">
        <v>372</v>
      </c>
      <c r="F67" s="34" t="s">
        <v>100</v>
      </c>
      <c r="G67" s="19" t="s">
        <v>103</v>
      </c>
      <c r="H67" s="34" t="s">
        <v>293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268</v>
      </c>
      <c r="R67" s="12" t="s">
        <v>193</v>
      </c>
      <c r="S67" s="12"/>
      <c r="T67" s="314" t="s">
        <v>193</v>
      </c>
      <c r="U67" s="12"/>
      <c r="V67" s="186" t="s">
        <v>278</v>
      </c>
      <c r="W67" s="187" t="s">
        <v>373</v>
      </c>
      <c r="X67" s="190" t="s">
        <v>374</v>
      </c>
      <c r="Y67" s="189" t="s">
        <v>355</v>
      </c>
      <c r="Z67" s="189" t="s">
        <v>273</v>
      </c>
      <c r="AA67" s="189" t="s">
        <v>282</v>
      </c>
      <c r="AB67" s="189" t="s">
        <v>268</v>
      </c>
      <c r="AC67" s="12" t="s">
        <v>275</v>
      </c>
      <c r="AD67" s="11" t="s">
        <v>268</v>
      </c>
      <c r="AE67" s="11" t="s">
        <v>268</v>
      </c>
      <c r="AF67" s="11" t="s">
        <v>268</v>
      </c>
      <c r="AG67" s="11" t="s">
        <v>268</v>
      </c>
      <c r="AH67" s="11" t="s">
        <v>268</v>
      </c>
      <c r="AI67" s="11"/>
      <c r="AJ67" s="11"/>
      <c r="AK67" s="11" t="s">
        <v>268</v>
      </c>
      <c r="AL67" s="12" t="s">
        <v>268</v>
      </c>
      <c r="AM67" s="12" t="s">
        <v>268</v>
      </c>
      <c r="AN67" s="12" t="s">
        <v>268</v>
      </c>
      <c r="AO67" s="12" t="s">
        <v>268</v>
      </c>
      <c r="AP67" s="12" t="s">
        <v>268</v>
      </c>
      <c r="AQ67" s="12" t="s">
        <v>268</v>
      </c>
      <c r="AR67" s="12" t="s">
        <v>268</v>
      </c>
      <c r="AS67" s="334" t="s">
        <v>268</v>
      </c>
      <c r="AT67" s="11" t="str">
        <f>AF67</f>
        <v>No aplica</v>
      </c>
      <c r="AU67" s="11" t="s">
        <v>268</v>
      </c>
      <c r="AV67" s="11" t="str">
        <f t="shared" si="1"/>
        <v>No aplica</v>
      </c>
      <c r="AW67" s="11" t="s">
        <v>268</v>
      </c>
      <c r="AX67" s="11" t="s">
        <v>268</v>
      </c>
      <c r="AY67" s="12" t="s">
        <v>194</v>
      </c>
      <c r="AZ67" s="12"/>
      <c r="BA67" s="12"/>
      <c r="BB67" s="184" t="s">
        <v>268</v>
      </c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customFormat="1" ht="52.2" x14ac:dyDescent="0.3">
      <c r="C68" s="22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293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268</v>
      </c>
      <c r="R68" s="12" t="s">
        <v>193</v>
      </c>
      <c r="S68" s="12"/>
      <c r="T68" s="314" t="s">
        <v>193</v>
      </c>
      <c r="U68" s="12"/>
      <c r="V68" s="186" t="s">
        <v>278</v>
      </c>
      <c r="W68" s="187" t="s">
        <v>279</v>
      </c>
      <c r="X68" s="192" t="s">
        <v>327</v>
      </c>
      <c r="Y68" s="189" t="s">
        <v>328</v>
      </c>
      <c r="Z68" s="189" t="s">
        <v>273</v>
      </c>
      <c r="AA68" s="189" t="s">
        <v>282</v>
      </c>
      <c r="AB68" s="189" t="s">
        <v>268</v>
      </c>
      <c r="AC68" s="12" t="s">
        <v>275</v>
      </c>
      <c r="AD68" s="11" t="s">
        <v>268</v>
      </c>
      <c r="AE68" s="11" t="s">
        <v>268</v>
      </c>
      <c r="AF68" s="11" t="s">
        <v>268</v>
      </c>
      <c r="AG68" s="11" t="s">
        <v>268</v>
      </c>
      <c r="AH68" s="11" t="s">
        <v>268</v>
      </c>
      <c r="AI68" s="11"/>
      <c r="AJ68" s="11"/>
      <c r="AK68" s="11" t="s">
        <v>268</v>
      </c>
      <c r="AL68" s="12" t="s">
        <v>268</v>
      </c>
      <c r="AM68" s="12" t="s">
        <v>268</v>
      </c>
      <c r="AN68" s="12" t="s">
        <v>268</v>
      </c>
      <c r="AO68" s="12" t="s">
        <v>268</v>
      </c>
      <c r="AP68" s="12" t="s">
        <v>268</v>
      </c>
      <c r="AQ68" s="12" t="s">
        <v>268</v>
      </c>
      <c r="AR68" s="12" t="s">
        <v>268</v>
      </c>
      <c r="AS68" s="334" t="s">
        <v>268</v>
      </c>
      <c r="AT68" s="11" t="str">
        <f>AF68</f>
        <v>No aplica</v>
      </c>
      <c r="AU68" s="11" t="s">
        <v>268</v>
      </c>
      <c r="AV68" s="11" t="str">
        <f t="shared" si="1"/>
        <v>No aplica</v>
      </c>
      <c r="AW68" s="11" t="s">
        <v>268</v>
      </c>
      <c r="AX68" s="11" t="s">
        <v>268</v>
      </c>
      <c r="AY68" s="12" t="s">
        <v>194</v>
      </c>
      <c r="AZ68" s="12"/>
      <c r="BA68" s="12"/>
      <c r="BB68" s="184" t="s">
        <v>268</v>
      </c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customFormat="1" ht="52.2" x14ac:dyDescent="0.3">
      <c r="C69" s="22" t="s">
        <v>4</v>
      </c>
      <c r="D69" s="19" t="s">
        <v>319</v>
      </c>
      <c r="E69" s="29" t="s">
        <v>375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322</v>
      </c>
      <c r="O69" s="12"/>
      <c r="P69" s="12" t="s">
        <v>277</v>
      </c>
      <c r="Q69" s="12" t="s">
        <v>193</v>
      </c>
      <c r="R69" s="12" t="s">
        <v>193</v>
      </c>
      <c r="S69" s="12"/>
      <c r="T69" s="12" t="s">
        <v>194</v>
      </c>
      <c r="U69" s="12"/>
      <c r="V69" s="186" t="s">
        <v>269</v>
      </c>
      <c r="W69" s="187" t="s">
        <v>279</v>
      </c>
      <c r="X69" s="189" t="s">
        <v>376</v>
      </c>
      <c r="Y69" s="189" t="s">
        <v>348</v>
      </c>
      <c r="Z69" s="189" t="s">
        <v>273</v>
      </c>
      <c r="AA69" s="189" t="s">
        <v>273</v>
      </c>
      <c r="AB69" s="189" t="s">
        <v>274</v>
      </c>
      <c r="AC69" s="12" t="s">
        <v>275</v>
      </c>
      <c r="AD69" s="12" t="s">
        <v>283</v>
      </c>
      <c r="AE69" s="12">
        <v>3</v>
      </c>
      <c r="AF69" s="79">
        <v>0</v>
      </c>
      <c r="AG69" s="79">
        <v>3</v>
      </c>
      <c r="AH69" s="79">
        <v>3</v>
      </c>
      <c r="AI69" s="185">
        <v>46233</v>
      </c>
      <c r="AJ69" s="185">
        <v>46325</v>
      </c>
      <c r="AK69" s="70">
        <v>0</v>
      </c>
      <c r="AL69" s="12" t="s">
        <v>268</v>
      </c>
      <c r="AM69" s="12" t="s">
        <v>268</v>
      </c>
      <c r="AN69" s="12" t="s">
        <v>268</v>
      </c>
      <c r="AO69" s="12" t="s">
        <v>268</v>
      </c>
      <c r="AP69" s="12" t="s">
        <v>268</v>
      </c>
      <c r="AQ69" s="12" t="s">
        <v>268</v>
      </c>
      <c r="AR69" s="12" t="s">
        <v>268</v>
      </c>
      <c r="AS69" s="334" t="s">
        <v>268</v>
      </c>
      <c r="AT69" s="12" t="s">
        <v>194</v>
      </c>
      <c r="AU69" s="12" t="s">
        <v>194</v>
      </c>
      <c r="AV69" s="79">
        <f t="shared" si="1"/>
        <v>3</v>
      </c>
      <c r="AW69" s="183">
        <v>0</v>
      </c>
      <c r="AX69" s="76" t="s">
        <v>194</v>
      </c>
      <c r="AY69" s="12" t="s">
        <v>194</v>
      </c>
      <c r="AZ69" s="12"/>
      <c r="BA69" s="12"/>
      <c r="BB69" s="184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customFormat="1" ht="52.2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277</v>
      </c>
      <c r="Q70" s="12" t="s">
        <v>193</v>
      </c>
      <c r="R70" s="12" t="s">
        <v>193</v>
      </c>
      <c r="S70" s="12"/>
      <c r="T70" s="314" t="s">
        <v>193</v>
      </c>
      <c r="U70" s="12"/>
      <c r="V70" s="186" t="s">
        <v>269</v>
      </c>
      <c r="W70" s="187" t="s">
        <v>279</v>
      </c>
      <c r="X70" s="189" t="s">
        <v>336</v>
      </c>
      <c r="Y70" s="189" t="s">
        <v>348</v>
      </c>
      <c r="Z70" s="189" t="s">
        <v>273</v>
      </c>
      <c r="AA70" s="189" t="s">
        <v>273</v>
      </c>
      <c r="AB70" s="189" t="s">
        <v>274</v>
      </c>
      <c r="AC70" s="12" t="s">
        <v>275</v>
      </c>
      <c r="AD70" s="12" t="s">
        <v>317</v>
      </c>
      <c r="AE70" s="12">
        <v>0</v>
      </c>
      <c r="AF70" s="79">
        <v>1</v>
      </c>
      <c r="AG70" s="79">
        <v>6</v>
      </c>
      <c r="AH70" s="79">
        <v>7</v>
      </c>
      <c r="AI70" s="185">
        <v>46233</v>
      </c>
      <c r="AJ70" s="185">
        <v>46325</v>
      </c>
      <c r="AK70" s="70">
        <v>0</v>
      </c>
      <c r="AL70" s="12" t="s">
        <v>268</v>
      </c>
      <c r="AM70" s="12" t="s">
        <v>268</v>
      </c>
      <c r="AN70" s="12" t="s">
        <v>268</v>
      </c>
      <c r="AO70" s="12" t="s">
        <v>268</v>
      </c>
      <c r="AP70" s="12" t="s">
        <v>268</v>
      </c>
      <c r="AQ70" s="12" t="s">
        <v>268</v>
      </c>
      <c r="AR70" s="12" t="s">
        <v>268</v>
      </c>
      <c r="AS70" s="334" t="s">
        <v>268</v>
      </c>
      <c r="AT70" s="12" t="s">
        <v>194</v>
      </c>
      <c r="AU70" s="12" t="s">
        <v>194</v>
      </c>
      <c r="AV70" s="79">
        <f t="shared" si="1"/>
        <v>7</v>
      </c>
      <c r="AW70" s="183">
        <v>0</v>
      </c>
      <c r="AX70" s="76" t="s">
        <v>194</v>
      </c>
      <c r="AY70" s="12" t="s">
        <v>194</v>
      </c>
      <c r="AZ70" s="12"/>
      <c r="BA70" s="12"/>
      <c r="BB70" s="184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>
      <c r="BB71" s="315"/>
    </row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mergeCells count="15"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  <mergeCell ref="O3:X4"/>
    <mergeCell ref="J8:Q8"/>
    <mergeCell ref="X8:AB8"/>
    <mergeCell ref="AC8:AC9"/>
    <mergeCell ref="AF8:AK8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/>
  </sheetViews>
  <sheetFormatPr baseColWidth="10" defaultColWidth="11.44140625" defaultRowHeight="14.4" x14ac:dyDescent="0.3"/>
  <cols>
    <col min="4" max="4" width="27.33203125" bestFit="1" customWidth="1"/>
  </cols>
  <sheetData>
    <row r="10" spans="4:5" x14ac:dyDescent="0.3">
      <c r="D10" s="370" t="s">
        <v>14</v>
      </c>
      <c r="E10" s="370"/>
    </row>
    <row r="11" spans="4:5" x14ac:dyDescent="0.3">
      <c r="D11" s="329" t="s">
        <v>182</v>
      </c>
      <c r="E11" s="329" t="s">
        <v>377</v>
      </c>
    </row>
    <row r="12" spans="4:5" x14ac:dyDescent="0.3">
      <c r="D12" s="11" t="s">
        <v>378</v>
      </c>
      <c r="E12" s="11" t="s">
        <v>88</v>
      </c>
    </row>
    <row r="13" spans="4:5" x14ac:dyDescent="0.3">
      <c r="D13" s="11" t="s">
        <v>379</v>
      </c>
      <c r="E13" s="11" t="s">
        <v>88</v>
      </c>
    </row>
    <row r="14" spans="4:5" x14ac:dyDescent="0.3">
      <c r="D14" s="11" t="s">
        <v>380</v>
      </c>
      <c r="E14" s="11" t="s">
        <v>88</v>
      </c>
    </row>
    <row r="15" spans="4:5" x14ac:dyDescent="0.3">
      <c r="D15" s="11" t="s">
        <v>381</v>
      </c>
      <c r="E15" s="11" t="s">
        <v>100</v>
      </c>
    </row>
    <row r="16" spans="4:5" x14ac:dyDescent="0.3">
      <c r="D16" s="11" t="s">
        <v>382</v>
      </c>
      <c r="E16" s="11" t="s">
        <v>100</v>
      </c>
    </row>
    <row r="17" spans="4:5" x14ac:dyDescent="0.3">
      <c r="D17" s="330" t="s">
        <v>382</v>
      </c>
      <c r="E17" s="330" t="s">
        <v>88</v>
      </c>
    </row>
    <row r="18" spans="4:5" x14ac:dyDescent="0.3">
      <c r="D18" s="331" t="s">
        <v>383</v>
      </c>
      <c r="E18" s="11" t="s">
        <v>88</v>
      </c>
    </row>
    <row r="19" spans="4:5" x14ac:dyDescent="0.3">
      <c r="D19" s="331" t="s">
        <v>384</v>
      </c>
      <c r="E19" s="11" t="s">
        <v>88</v>
      </c>
    </row>
    <row r="20" spans="4:5" x14ac:dyDescent="0.3">
      <c r="D20" s="331" t="s">
        <v>384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>
      <selection sqref="A1:D3"/>
    </sheetView>
  </sheetViews>
  <sheetFormatPr baseColWidth="10" defaultColWidth="11.44140625" defaultRowHeight="14.4" x14ac:dyDescent="0.3"/>
  <sheetData>
    <row r="1" spans="1:4" ht="43.2" x14ac:dyDescent="0.3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2.2" x14ac:dyDescent="0.3">
      <c r="A2" s="29" t="s">
        <v>124</v>
      </c>
      <c r="B2" s="12" t="s">
        <v>317</v>
      </c>
      <c r="C2" s="70">
        <v>0.11</v>
      </c>
      <c r="D2" s="34" t="s">
        <v>14</v>
      </c>
    </row>
    <row r="3" spans="1:4" ht="52.2" x14ac:dyDescent="0.3">
      <c r="A3" s="21" t="s">
        <v>325</v>
      </c>
      <c r="B3" s="12" t="s">
        <v>317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6.44140625" style="78" customWidth="1"/>
    <col min="10" max="10" width="35.5546875" style="1" customWidth="1"/>
    <col min="11" max="11" width="34.5546875" style="1" customWidth="1"/>
    <col min="12" max="12" width="48.44140625" style="1" customWidth="1"/>
    <col min="13" max="14" width="15.5546875" style="1" customWidth="1"/>
    <col min="15" max="15" width="26.44140625" style="1" customWidth="1"/>
    <col min="16" max="16" width="23" style="1" customWidth="1"/>
    <col min="17" max="17" width="25.44140625" style="1" customWidth="1"/>
    <col min="18" max="19" width="45.5546875" customWidth="1"/>
    <col min="20" max="20" width="24" customWidth="1"/>
    <col min="21" max="21" width="31.44140625" customWidth="1"/>
    <col min="22" max="22" width="49.5546875" customWidth="1"/>
    <col min="23" max="23" width="20.5546875" customWidth="1"/>
    <col min="24" max="25" width="17.44140625" customWidth="1"/>
    <col min="26" max="26" width="36.5546875" customWidth="1"/>
    <col min="27" max="27" width="17.44140625" customWidth="1"/>
    <col min="28" max="28" width="37.88671875" customWidth="1"/>
    <col min="29" max="29" width="30.44140625" customWidth="1"/>
    <col min="30" max="30" width="37.5546875" customWidth="1"/>
    <col min="31" max="31" width="31.44140625" customWidth="1"/>
    <col min="32" max="32" width="15.44140625" customWidth="1"/>
    <col min="33" max="33" width="12.44140625" customWidth="1"/>
    <col min="34" max="34" width="28.5546875" customWidth="1"/>
    <col min="35" max="35" width="21.5546875" customWidth="1"/>
    <col min="36" max="36" width="54.44140625" customWidth="1"/>
    <col min="37" max="37" width="78.88671875" customWidth="1"/>
    <col min="38" max="38" width="37" customWidth="1"/>
    <col min="39" max="39" width="44" customWidth="1"/>
    <col min="40" max="40" width="21.5546875" customWidth="1"/>
    <col min="41" max="41" width="19.88671875" customWidth="1"/>
    <col min="42" max="42" width="23.5546875" customWidth="1"/>
    <col min="43" max="43" width="43.5546875" customWidth="1"/>
    <col min="44" max="44" width="35.44140625" customWidth="1"/>
    <col min="45" max="45" width="27.5546875" customWidth="1"/>
    <col min="46" max="46" width="31.44140625" customWidth="1"/>
    <col min="47" max="47" width="56.5546875" customWidth="1"/>
    <col min="48" max="48" width="29.44140625" customWidth="1"/>
    <col min="49" max="49" width="27" customWidth="1"/>
    <col min="50" max="50" width="30.44140625" customWidth="1"/>
    <col min="51" max="51" width="32.44140625" customWidth="1"/>
  </cols>
  <sheetData>
    <row r="3" spans="3:54" ht="32.85" customHeight="1" x14ac:dyDescent="0.3">
      <c r="O3" s="337" t="s">
        <v>191</v>
      </c>
      <c r="P3" s="337"/>
      <c r="Q3" s="337"/>
      <c r="R3" s="337"/>
      <c r="S3" s="337"/>
      <c r="T3" s="337"/>
      <c r="U3" s="337"/>
      <c r="V3" s="337"/>
      <c r="W3" s="337"/>
      <c r="X3" s="337"/>
    </row>
    <row r="4" spans="3:54" x14ac:dyDescent="0.3">
      <c r="J4" s="3" t="s">
        <v>192</v>
      </c>
      <c r="O4" s="337"/>
      <c r="P4" s="337"/>
      <c r="Q4" s="337"/>
      <c r="R4" s="337"/>
      <c r="S4" s="337"/>
      <c r="T4" s="337"/>
      <c r="U4" s="337"/>
      <c r="V4" s="337"/>
      <c r="W4" s="337"/>
      <c r="X4" s="337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85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38" t="s">
        <v>195</v>
      </c>
      <c r="K8" s="338"/>
      <c r="L8" s="338"/>
      <c r="M8" s="338"/>
      <c r="N8" s="338"/>
      <c r="O8" s="338"/>
      <c r="P8" s="338"/>
      <c r="Q8" s="338"/>
      <c r="R8" s="5" t="s">
        <v>196</v>
      </c>
      <c r="S8" s="5"/>
      <c r="T8" s="5"/>
      <c r="U8" s="18" t="s">
        <v>197</v>
      </c>
      <c r="V8" s="75"/>
      <c r="W8" s="75"/>
      <c r="X8" s="339" t="s">
        <v>198</v>
      </c>
      <c r="Y8" s="340"/>
      <c r="Z8" s="340"/>
      <c r="AA8" s="341"/>
      <c r="AB8" s="342" t="s">
        <v>199</v>
      </c>
      <c r="AC8" s="344" t="s">
        <v>200</v>
      </c>
      <c r="AD8" s="345"/>
      <c r="AE8" s="345"/>
      <c r="AF8" s="345"/>
      <c r="AG8" s="345"/>
      <c r="AH8" s="345"/>
      <c r="AI8" s="353" t="s">
        <v>201</v>
      </c>
      <c r="AJ8" s="353"/>
      <c r="AK8" s="353"/>
      <c r="AL8" s="353"/>
      <c r="AM8" s="353"/>
      <c r="AN8" s="353"/>
      <c r="AO8" s="350" t="s">
        <v>202</v>
      </c>
      <c r="AP8" s="350"/>
      <c r="AQ8" s="350"/>
      <c r="AR8" s="350"/>
      <c r="AS8" s="351" t="s">
        <v>203</v>
      </c>
      <c r="AT8" s="351"/>
      <c r="AU8" s="351"/>
      <c r="AV8" s="14"/>
      <c r="AW8" s="14"/>
      <c r="AX8" s="14"/>
      <c r="AY8" s="14"/>
    </row>
    <row r="9" spans="3:54" s="2" customFormat="1" ht="58.35" customHeight="1" x14ac:dyDescent="0.3">
      <c r="C9" s="352" t="s">
        <v>204</v>
      </c>
      <c r="D9" s="352"/>
      <c r="E9" s="352"/>
      <c r="F9" s="352"/>
      <c r="G9" s="352"/>
      <c r="H9" s="352"/>
      <c r="I9" s="352"/>
      <c r="J9" s="338" t="s">
        <v>18</v>
      </c>
      <c r="K9" s="338"/>
      <c r="L9" s="338"/>
      <c r="M9" s="338"/>
      <c r="N9" s="338"/>
      <c r="O9" s="338"/>
      <c r="P9" s="338"/>
      <c r="Q9" s="338"/>
      <c r="R9" s="81"/>
      <c r="S9" s="82"/>
      <c r="T9" s="82"/>
      <c r="U9" s="82"/>
      <c r="V9" s="339" t="s">
        <v>208</v>
      </c>
      <c r="W9" s="340"/>
      <c r="X9" s="340"/>
      <c r="Y9" s="340"/>
      <c r="Z9" s="340"/>
      <c r="AA9" s="341"/>
      <c r="AB9" s="343"/>
      <c r="AC9" s="369" t="s">
        <v>209</v>
      </c>
      <c r="AD9" s="369"/>
      <c r="AE9" s="369"/>
      <c r="AF9" s="369"/>
      <c r="AG9" s="369"/>
      <c r="AH9" s="369"/>
      <c r="AI9" s="354" t="s">
        <v>201</v>
      </c>
      <c r="AJ9" s="354"/>
      <c r="AK9" s="354"/>
      <c r="AL9" s="354"/>
      <c r="AM9" s="354"/>
      <c r="AN9" s="354"/>
      <c r="AO9" s="346" t="s">
        <v>210</v>
      </c>
      <c r="AP9" s="346"/>
      <c r="AQ9" s="346"/>
      <c r="AR9" s="346"/>
      <c r="AS9" s="349" t="s">
        <v>211</v>
      </c>
      <c r="AT9" s="349"/>
      <c r="AU9" s="349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85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265</v>
      </c>
      <c r="E11" s="25" t="s">
        <v>266</v>
      </c>
      <c r="F11" s="19" t="s">
        <v>100</v>
      </c>
      <c r="G11" s="19" t="s">
        <v>89</v>
      </c>
      <c r="H11" s="19" t="s">
        <v>267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268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276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277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385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276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277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276</v>
      </c>
      <c r="E14" s="19" t="s">
        <v>105</v>
      </c>
      <c r="F14" s="34" t="s">
        <v>6</v>
      </c>
      <c r="G14" s="19" t="s">
        <v>89</v>
      </c>
      <c r="H14" s="34" t="s">
        <v>267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267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386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291</v>
      </c>
      <c r="AY15" s="12"/>
    </row>
    <row r="16" spans="3:54" ht="69.599999999999994" x14ac:dyDescent="0.3">
      <c r="C16" s="91" t="s">
        <v>10</v>
      </c>
      <c r="D16" s="20" t="s">
        <v>123</v>
      </c>
      <c r="E16" s="28" t="s">
        <v>292</v>
      </c>
      <c r="F16" s="20" t="s">
        <v>100</v>
      </c>
      <c r="G16" s="20" t="s">
        <v>89</v>
      </c>
      <c r="H16" s="20" t="s">
        <v>293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295</v>
      </c>
      <c r="Y16" s="12"/>
      <c r="Z16" s="12"/>
      <c r="AA16" s="12"/>
      <c r="AB16" s="12"/>
      <c r="AC16" s="11" t="s">
        <v>268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296</v>
      </c>
      <c r="F17" s="20" t="s">
        <v>100</v>
      </c>
      <c r="G17" s="20" t="s">
        <v>89</v>
      </c>
      <c r="H17" s="20" t="s">
        <v>293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387</v>
      </c>
      <c r="Y17" s="12"/>
      <c r="Z17" s="12"/>
      <c r="AA17" s="12"/>
      <c r="AB17" s="12"/>
      <c r="AC17" s="11" t="s">
        <v>268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297</v>
      </c>
      <c r="E18" s="20" t="s">
        <v>298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277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293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387</v>
      </c>
      <c r="Y19" s="12"/>
      <c r="Z19" s="12"/>
      <c r="AA19" s="12"/>
      <c r="AB19" s="12"/>
      <c r="AC19" s="11" t="s">
        <v>268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302</v>
      </c>
      <c r="E20" s="26" t="s">
        <v>303</v>
      </c>
      <c r="F20" s="20" t="s">
        <v>100</v>
      </c>
      <c r="G20" s="20" t="s">
        <v>89</v>
      </c>
      <c r="H20" s="26" t="s">
        <v>267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304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387</v>
      </c>
      <c r="Y20" s="12"/>
      <c r="Z20" s="12"/>
      <c r="AA20" s="12"/>
      <c r="AB20" s="12"/>
      <c r="AC20" s="11" t="s">
        <v>268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297</v>
      </c>
      <c r="E21" s="20" t="s">
        <v>305</v>
      </c>
      <c r="F21" s="20" t="s">
        <v>100</v>
      </c>
      <c r="G21" s="20" t="s">
        <v>89</v>
      </c>
      <c r="H21" s="20" t="s">
        <v>293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387</v>
      </c>
      <c r="Y21" s="12"/>
      <c r="Z21" s="12"/>
      <c r="AA21" s="12"/>
      <c r="AB21" s="12"/>
      <c r="AC21" s="11" t="s">
        <v>268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297</v>
      </c>
      <c r="E22" s="20" t="s">
        <v>305</v>
      </c>
      <c r="F22" s="20" t="s">
        <v>100</v>
      </c>
      <c r="G22" s="20" t="s">
        <v>89</v>
      </c>
      <c r="H22" s="20" t="s">
        <v>267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268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69.599999999999994" x14ac:dyDescent="0.3">
      <c r="C23" s="91" t="s">
        <v>10</v>
      </c>
      <c r="D23" s="20" t="s">
        <v>297</v>
      </c>
      <c r="E23" s="20" t="s">
        <v>305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277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295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308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309</v>
      </c>
      <c r="E24" s="26" t="s">
        <v>310</v>
      </c>
      <c r="F24" s="20" t="s">
        <v>6</v>
      </c>
      <c r="G24" s="20" t="s">
        <v>89</v>
      </c>
      <c r="H24" s="26" t="s">
        <v>293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387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302</v>
      </c>
      <c r="E25" s="20" t="s">
        <v>311</v>
      </c>
      <c r="F25" s="20" t="s">
        <v>100</v>
      </c>
      <c r="G25" s="20" t="s">
        <v>89</v>
      </c>
      <c r="H25" s="20" t="s">
        <v>293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387</v>
      </c>
      <c r="Y25" s="12"/>
      <c r="Z25" s="12"/>
      <c r="AA25" s="12"/>
      <c r="AB25" s="12"/>
      <c r="AC25" s="11" t="s">
        <v>268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312</v>
      </c>
      <c r="E26" s="21" t="s">
        <v>313</v>
      </c>
      <c r="F26" s="21" t="s">
        <v>6</v>
      </c>
      <c r="G26" s="21" t="s">
        <v>89</v>
      </c>
      <c r="H26" s="21" t="s">
        <v>267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387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314</v>
      </c>
      <c r="E27" s="21" t="s">
        <v>315</v>
      </c>
      <c r="F27" s="21" t="s">
        <v>100</v>
      </c>
      <c r="G27" s="21" t="s">
        <v>89</v>
      </c>
      <c r="H27" s="21" t="s">
        <v>293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387</v>
      </c>
      <c r="Y27" s="12"/>
      <c r="Z27" s="12"/>
      <c r="AA27" s="12"/>
      <c r="AB27" s="12"/>
      <c r="AC27" s="11" t="s">
        <v>268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314</v>
      </c>
      <c r="E28" s="21" t="s">
        <v>315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277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302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277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385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265</v>
      </c>
      <c r="E30" s="26" t="s">
        <v>318</v>
      </c>
      <c r="F30" s="19" t="s">
        <v>100</v>
      </c>
      <c r="G30" s="19" t="s">
        <v>89</v>
      </c>
      <c r="H30" s="26" t="s">
        <v>293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387</v>
      </c>
      <c r="Y30" s="12"/>
      <c r="Z30" s="12"/>
      <c r="AA30" s="12"/>
      <c r="AB30" s="12"/>
      <c r="AC30" s="11" t="s">
        <v>268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319</v>
      </c>
      <c r="E31" s="29" t="s">
        <v>320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277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385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319</v>
      </c>
      <c r="E32" s="26" t="s">
        <v>321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322</v>
      </c>
      <c r="O32" s="12"/>
      <c r="P32" s="12" t="s">
        <v>277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385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293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322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387</v>
      </c>
      <c r="Y33" s="12"/>
      <c r="Z33" s="12"/>
      <c r="AA33" s="12"/>
      <c r="AB33" s="12"/>
      <c r="AC33" s="11" t="s">
        <v>268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302</v>
      </c>
      <c r="E34" s="28" t="s">
        <v>323</v>
      </c>
      <c r="F34" s="20" t="s">
        <v>100</v>
      </c>
      <c r="G34" s="20" t="s">
        <v>101</v>
      </c>
      <c r="H34" s="20" t="s">
        <v>293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322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386</v>
      </c>
      <c r="Y34" s="12"/>
      <c r="Z34" s="12"/>
      <c r="AA34" s="12"/>
      <c r="AB34" s="12"/>
      <c r="AC34" s="11" t="s">
        <v>268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302</v>
      </c>
      <c r="E35" s="20" t="s">
        <v>303</v>
      </c>
      <c r="F35" s="20" t="s">
        <v>100</v>
      </c>
      <c r="G35" s="20" t="s">
        <v>89</v>
      </c>
      <c r="H35" s="20" t="s">
        <v>293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322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386</v>
      </c>
      <c r="Y35" s="12"/>
      <c r="Z35" s="12"/>
      <c r="AA35" s="12"/>
      <c r="AB35" s="12"/>
      <c r="AC35" s="11" t="s">
        <v>268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324</v>
      </c>
      <c r="E36" s="21" t="s">
        <v>325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326</v>
      </c>
      <c r="O36" s="12"/>
      <c r="P36" s="12" t="s">
        <v>277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388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324</v>
      </c>
      <c r="E37" s="21" t="s">
        <v>329</v>
      </c>
      <c r="F37" s="35" t="s">
        <v>6</v>
      </c>
      <c r="G37" s="21" t="s">
        <v>89</v>
      </c>
      <c r="H37" s="21" t="s">
        <v>267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322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387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324</v>
      </c>
      <c r="E38" s="21" t="s">
        <v>329</v>
      </c>
      <c r="F38" s="21" t="s">
        <v>100</v>
      </c>
      <c r="G38" s="21" t="s">
        <v>89</v>
      </c>
      <c r="H38" s="21" t="s">
        <v>293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322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268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324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330</v>
      </c>
      <c r="O39" s="12"/>
      <c r="P39" s="12" t="s">
        <v>277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388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331</v>
      </c>
      <c r="E40" s="26" t="s">
        <v>332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322</v>
      </c>
      <c r="O40" s="12"/>
      <c r="P40" s="12" t="s">
        <v>277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385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260</v>
      </c>
      <c r="E41" s="30" t="s">
        <v>333</v>
      </c>
      <c r="F41" s="34" t="s">
        <v>88</v>
      </c>
      <c r="G41" s="32" t="s">
        <v>95</v>
      </c>
      <c r="H41" s="34" t="s">
        <v>262</v>
      </c>
      <c r="I41" s="80" t="s">
        <v>389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277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385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334</v>
      </c>
      <c r="F42" s="20" t="s">
        <v>100</v>
      </c>
      <c r="G42" s="20" t="s">
        <v>89</v>
      </c>
      <c r="H42" s="20" t="s">
        <v>293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322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387</v>
      </c>
      <c r="Y42" s="12"/>
      <c r="Z42" s="12"/>
      <c r="AA42" s="12"/>
      <c r="AB42" s="12"/>
      <c r="AC42" s="11" t="s">
        <v>268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322</v>
      </c>
      <c r="O43" s="12"/>
      <c r="P43" s="12" t="s">
        <v>317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387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319</v>
      </c>
      <c r="E44" s="26" t="s">
        <v>335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322</v>
      </c>
      <c r="O44" s="12"/>
      <c r="P44" s="12" t="s">
        <v>277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312</v>
      </c>
      <c r="E45" s="21" t="s">
        <v>337</v>
      </c>
      <c r="F45" s="21" t="s">
        <v>100</v>
      </c>
      <c r="G45" s="21" t="s">
        <v>103</v>
      </c>
      <c r="H45" s="21" t="s">
        <v>293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388</v>
      </c>
      <c r="Y45" s="12"/>
      <c r="Z45" s="12"/>
      <c r="AA45" s="12"/>
      <c r="AB45" s="12"/>
      <c r="AC45" s="11" t="s">
        <v>268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312</v>
      </c>
      <c r="E46" s="21" t="s">
        <v>313</v>
      </c>
      <c r="F46" s="21" t="s">
        <v>100</v>
      </c>
      <c r="G46" s="21" t="s">
        <v>89</v>
      </c>
      <c r="H46" s="21" t="s">
        <v>293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338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387</v>
      </c>
      <c r="Y46" s="12"/>
      <c r="Z46" s="12"/>
      <c r="AA46" s="12"/>
      <c r="AB46" s="12"/>
      <c r="AC46" s="11" t="s">
        <v>268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312</v>
      </c>
      <c r="E47" s="21" t="s">
        <v>313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338</v>
      </c>
      <c r="N47" s="47">
        <v>46111</v>
      </c>
      <c r="O47" s="12"/>
      <c r="P47" s="12" t="s">
        <v>277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387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314</v>
      </c>
      <c r="E48" s="21" t="s">
        <v>339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338</v>
      </c>
      <c r="N48" s="47">
        <v>46111</v>
      </c>
      <c r="O48" s="12"/>
      <c r="P48" s="12" t="s">
        <v>277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260</v>
      </c>
      <c r="E49" s="19" t="s">
        <v>342</v>
      </c>
      <c r="F49" s="34" t="s">
        <v>100</v>
      </c>
      <c r="G49" s="19" t="s">
        <v>101</v>
      </c>
      <c r="H49" s="34" t="s">
        <v>267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338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268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267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338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268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324</v>
      </c>
      <c r="E51" s="21" t="s">
        <v>343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277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331</v>
      </c>
      <c r="E52" s="19" t="s">
        <v>94</v>
      </c>
      <c r="F52" s="34" t="s">
        <v>100</v>
      </c>
      <c r="G52" s="19" t="s">
        <v>89</v>
      </c>
      <c r="H52" s="34" t="s">
        <v>293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268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331</v>
      </c>
      <c r="E53" s="19" t="s">
        <v>94</v>
      </c>
      <c r="F53" s="34" t="s">
        <v>100</v>
      </c>
      <c r="G53" s="19" t="s">
        <v>89</v>
      </c>
      <c r="H53" s="34" t="s">
        <v>267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268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331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277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314</v>
      </c>
      <c r="E55" s="21" t="s">
        <v>349</v>
      </c>
      <c r="F55" s="21" t="s">
        <v>100</v>
      </c>
      <c r="G55" s="21" t="s">
        <v>101</v>
      </c>
      <c r="H55" s="21" t="s">
        <v>293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268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309</v>
      </c>
      <c r="E56" s="20" t="s">
        <v>350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351</v>
      </c>
      <c r="N56" s="51" t="s">
        <v>351</v>
      </c>
      <c r="O56" s="12"/>
      <c r="P56" s="12" t="s">
        <v>277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297</v>
      </c>
      <c r="E57" s="20" t="s">
        <v>352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351</v>
      </c>
      <c r="N57" s="51" t="s">
        <v>351</v>
      </c>
      <c r="O57" s="12"/>
      <c r="P57" s="12" t="s">
        <v>277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297</v>
      </c>
      <c r="E58" s="20" t="s">
        <v>356</v>
      </c>
      <c r="F58" s="20" t="s">
        <v>100</v>
      </c>
      <c r="G58" s="20" t="s">
        <v>103</v>
      </c>
      <c r="H58" s="20" t="s">
        <v>293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351</v>
      </c>
      <c r="N58" s="51" t="s">
        <v>351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268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312</v>
      </c>
      <c r="E59" s="21" t="s">
        <v>359</v>
      </c>
      <c r="F59" s="21" t="s">
        <v>100</v>
      </c>
      <c r="G59" s="21" t="s">
        <v>103</v>
      </c>
      <c r="H59" s="21" t="s">
        <v>293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351</v>
      </c>
      <c r="N59" s="52" t="s">
        <v>351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268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314</v>
      </c>
      <c r="E60" s="21" t="s">
        <v>361</v>
      </c>
      <c r="F60" s="21" t="s">
        <v>100</v>
      </c>
      <c r="G60" s="21" t="s">
        <v>89</v>
      </c>
      <c r="H60" s="21" t="s">
        <v>293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351</v>
      </c>
      <c r="N60" s="52" t="s">
        <v>351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268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314</v>
      </c>
      <c r="E61" s="21" t="s">
        <v>315</v>
      </c>
      <c r="F61" s="21" t="s">
        <v>100</v>
      </c>
      <c r="G61" s="21" t="s">
        <v>89</v>
      </c>
      <c r="H61" s="21" t="s">
        <v>267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351</v>
      </c>
      <c r="N61" s="52" t="s">
        <v>351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268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265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351</v>
      </c>
      <c r="N62" s="39" t="s">
        <v>351</v>
      </c>
      <c r="O62" s="12"/>
      <c r="P62" s="12" t="s">
        <v>277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276</v>
      </c>
      <c r="E63" s="19" t="s">
        <v>365</v>
      </c>
      <c r="F63" s="34" t="s">
        <v>100</v>
      </c>
      <c r="G63" s="19" t="s">
        <v>95</v>
      </c>
      <c r="H63" s="34" t="s">
        <v>293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351</v>
      </c>
      <c r="N63" s="53" t="s">
        <v>351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268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319</v>
      </c>
      <c r="E64" s="19" t="s">
        <v>368</v>
      </c>
      <c r="F64" s="34" t="s">
        <v>88</v>
      </c>
      <c r="G64" s="19" t="s">
        <v>89</v>
      </c>
      <c r="H64" s="34" t="s">
        <v>262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351</v>
      </c>
      <c r="N64" s="39" t="s">
        <v>351</v>
      </c>
      <c r="O64" s="12"/>
      <c r="P64" s="12" t="s">
        <v>277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331</v>
      </c>
      <c r="E65" s="19" t="s">
        <v>370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351</v>
      </c>
      <c r="N65" s="39" t="s">
        <v>351</v>
      </c>
      <c r="O65" s="12"/>
      <c r="P65" s="12" t="s">
        <v>277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312</v>
      </c>
      <c r="E66" s="33" t="s">
        <v>371</v>
      </c>
      <c r="F66" s="21" t="s">
        <v>100</v>
      </c>
      <c r="G66" s="21" t="s">
        <v>103</v>
      </c>
      <c r="H66" s="21" t="s">
        <v>293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390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276</v>
      </c>
      <c r="E67" s="19" t="s">
        <v>372</v>
      </c>
      <c r="F67" s="34" t="s">
        <v>100</v>
      </c>
      <c r="G67" s="19" t="s">
        <v>103</v>
      </c>
      <c r="H67" s="34" t="s">
        <v>293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293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388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319</v>
      </c>
      <c r="E69" s="29" t="s">
        <v>375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322</v>
      </c>
      <c r="O69" s="12"/>
      <c r="P69" s="12" t="s">
        <v>277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277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O3:X4"/>
    <mergeCell ref="J8:Q8"/>
    <mergeCell ref="X8:AA8"/>
    <mergeCell ref="AB8:AB9"/>
    <mergeCell ref="AC8:AH8"/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2" spans="1:20" ht="72" x14ac:dyDescent="0.3">
      <c r="A2" s="372" t="s">
        <v>391</v>
      </c>
      <c r="B2" s="372"/>
      <c r="C2" s="372"/>
      <c r="D2" t="s">
        <v>392</v>
      </c>
      <c r="E2" s="372" t="s">
        <v>393</v>
      </c>
      <c r="F2" s="372"/>
      <c r="G2" s="181" t="s">
        <v>199</v>
      </c>
      <c r="H2" s="371" t="s">
        <v>394</v>
      </c>
      <c r="I2" s="371"/>
      <c r="J2" s="371"/>
      <c r="K2" s="371" t="s">
        <v>23</v>
      </c>
      <c r="L2" s="372"/>
      <c r="M2" s="372"/>
      <c r="N2" s="371" t="s">
        <v>395</v>
      </c>
      <c r="O2" s="372"/>
      <c r="P2" s="372"/>
      <c r="Q2" s="373"/>
      <c r="R2" s="371" t="s">
        <v>211</v>
      </c>
      <c r="S2" s="372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396</v>
      </c>
    </row>
    <row r="8" spans="1:20" x14ac:dyDescent="0.3">
      <c r="A8" t="s">
        <v>397</v>
      </c>
    </row>
    <row r="9" spans="1:20" x14ac:dyDescent="0.3">
      <c r="A9" t="s">
        <v>398</v>
      </c>
    </row>
    <row r="12" spans="1:20" x14ac:dyDescent="0.3">
      <c r="A12" s="195" t="s">
        <v>391</v>
      </c>
      <c r="B12" s="85" t="s">
        <v>224</v>
      </c>
    </row>
    <row r="13" spans="1:20" ht="28.8" x14ac:dyDescent="0.3">
      <c r="A13" s="195" t="s">
        <v>391</v>
      </c>
      <c r="B13" s="85" t="s">
        <v>226</v>
      </c>
    </row>
    <row r="14" spans="1:20" ht="28.8" x14ac:dyDescent="0.3">
      <c r="A14" s="195" t="s">
        <v>391</v>
      </c>
      <c r="B14" s="85" t="s">
        <v>205</v>
      </c>
    </row>
    <row r="15" spans="1:20" x14ac:dyDescent="0.3">
      <c r="A15" s="78" t="s">
        <v>392</v>
      </c>
      <c r="B15" s="85" t="s">
        <v>158</v>
      </c>
    </row>
    <row r="16" spans="1:20" x14ac:dyDescent="0.3">
      <c r="A16" s="195" t="s">
        <v>393</v>
      </c>
      <c r="B16" s="179" t="s">
        <v>234</v>
      </c>
    </row>
    <row r="17" spans="1:2" x14ac:dyDescent="0.3">
      <c r="A17" s="195" t="s">
        <v>393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394</v>
      </c>
      <c r="B19" s="87" t="s">
        <v>231</v>
      </c>
    </row>
    <row r="20" spans="1:2" x14ac:dyDescent="0.3">
      <c r="A20" s="195" t="s">
        <v>394</v>
      </c>
      <c r="B20" s="87" t="s">
        <v>244</v>
      </c>
    </row>
    <row r="21" spans="1:2" x14ac:dyDescent="0.3">
      <c r="A21" s="195" t="s">
        <v>394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395</v>
      </c>
      <c r="B25" s="89" t="s">
        <v>253</v>
      </c>
    </row>
    <row r="26" spans="1:2" x14ac:dyDescent="0.3">
      <c r="A26" s="78" t="s">
        <v>395</v>
      </c>
      <c r="B26" s="89" t="s">
        <v>254</v>
      </c>
    </row>
    <row r="27" spans="1:2" x14ac:dyDescent="0.3">
      <c r="A27" s="78" t="s">
        <v>395</v>
      </c>
      <c r="B27" s="178" t="s">
        <v>256</v>
      </c>
    </row>
    <row r="28" spans="1:2" x14ac:dyDescent="0.3">
      <c r="A28" s="78" t="s">
        <v>395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1" spans="1:4" x14ac:dyDescent="0.3">
      <c r="A1" s="196" t="s">
        <v>399</v>
      </c>
      <c r="B1" s="196" t="s">
        <v>147</v>
      </c>
    </row>
    <row r="2" spans="1:4" x14ac:dyDescent="0.3">
      <c r="A2" s="195" t="s">
        <v>391</v>
      </c>
      <c r="B2" s="197" t="s">
        <v>400</v>
      </c>
    </row>
    <row r="3" spans="1:4" x14ac:dyDescent="0.3">
      <c r="A3" s="195" t="s">
        <v>391</v>
      </c>
      <c r="B3" s="197" t="s">
        <v>401</v>
      </c>
    </row>
    <row r="4" spans="1:4" x14ac:dyDescent="0.3">
      <c r="A4" s="195" t="s">
        <v>391</v>
      </c>
      <c r="B4" s="197" t="s">
        <v>205</v>
      </c>
      <c r="D4" t="s">
        <v>396</v>
      </c>
    </row>
    <row r="5" spans="1:4" x14ac:dyDescent="0.3">
      <c r="A5" s="195" t="s">
        <v>402</v>
      </c>
      <c r="B5" s="197" t="s">
        <v>403</v>
      </c>
      <c r="D5" t="s">
        <v>397</v>
      </c>
    </row>
    <row r="6" spans="1:4" x14ac:dyDescent="0.3">
      <c r="A6" s="195" t="s">
        <v>404</v>
      </c>
      <c r="B6" s="197" t="s">
        <v>234</v>
      </c>
      <c r="D6" t="s">
        <v>398</v>
      </c>
    </row>
    <row r="7" spans="1:4" x14ac:dyDescent="0.3">
      <c r="A7" s="195" t="s">
        <v>404</v>
      </c>
      <c r="B7" s="197" t="s">
        <v>235</v>
      </c>
    </row>
    <row r="8" spans="1:4" ht="28.8" x14ac:dyDescent="0.3">
      <c r="A8" s="195" t="s">
        <v>405</v>
      </c>
      <c r="B8" s="197" t="s">
        <v>406</v>
      </c>
    </row>
    <row r="9" spans="1:4" x14ac:dyDescent="0.3">
      <c r="A9" s="195" t="s">
        <v>407</v>
      </c>
      <c r="B9" s="197" t="s">
        <v>231</v>
      </c>
    </row>
    <row r="10" spans="1:4" x14ac:dyDescent="0.3">
      <c r="A10" s="195" t="s">
        <v>407</v>
      </c>
      <c r="B10" s="197" t="s">
        <v>408</v>
      </c>
    </row>
    <row r="11" spans="1:4" x14ac:dyDescent="0.3">
      <c r="A11" s="195" t="s">
        <v>407</v>
      </c>
      <c r="B11" s="197" t="s">
        <v>160</v>
      </c>
    </row>
    <row r="12" spans="1:4" x14ac:dyDescent="0.3">
      <c r="A12" s="195" t="s">
        <v>409</v>
      </c>
      <c r="B12" s="197" t="s">
        <v>159</v>
      </c>
    </row>
    <row r="13" spans="1:4" ht="28.8" x14ac:dyDescent="0.3">
      <c r="A13" s="195" t="s">
        <v>409</v>
      </c>
      <c r="B13" s="197" t="s">
        <v>248</v>
      </c>
    </row>
    <row r="14" spans="1:4" x14ac:dyDescent="0.3">
      <c r="A14" s="195" t="s">
        <v>409</v>
      </c>
      <c r="B14" s="197" t="s">
        <v>247</v>
      </c>
    </row>
    <row r="15" spans="1:4" x14ac:dyDescent="0.3">
      <c r="A15" s="195" t="s">
        <v>410</v>
      </c>
      <c r="B15" s="197" t="s">
        <v>411</v>
      </c>
    </row>
    <row r="16" spans="1:4" x14ac:dyDescent="0.3">
      <c r="A16" s="195" t="s">
        <v>410</v>
      </c>
      <c r="B16" s="197" t="s">
        <v>412</v>
      </c>
    </row>
    <row r="17" spans="1:2" x14ac:dyDescent="0.3">
      <c r="A17" s="195" t="s">
        <v>410</v>
      </c>
      <c r="B17" s="197" t="s">
        <v>413</v>
      </c>
    </row>
    <row r="18" spans="1:2" x14ac:dyDescent="0.3">
      <c r="A18" s="195" t="s">
        <v>410</v>
      </c>
      <c r="B18" s="197" t="s">
        <v>414</v>
      </c>
    </row>
    <row r="19" spans="1:2" x14ac:dyDescent="0.3">
      <c r="A19" s="195" t="s">
        <v>415</v>
      </c>
      <c r="B19" s="197" t="s">
        <v>416</v>
      </c>
    </row>
    <row r="20" spans="1:2" x14ac:dyDescent="0.3">
      <c r="A20" s="195" t="s">
        <v>415</v>
      </c>
      <c r="B20" s="197" t="s">
        <v>417</v>
      </c>
    </row>
    <row r="21" spans="1:2" x14ac:dyDescent="0.3">
      <c r="A21" s="195" t="s">
        <v>415</v>
      </c>
      <c r="B21" s="197" t="s">
        <v>418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419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EEA9B3D-0DA4-4009-82C0-0694809F88A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2026-04-06T07:39:24Z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