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13937" documentId="8_{3BAA4E05-85DC-4689-9347-38426449B74E}" xr6:coauthVersionLast="47" xr6:coauthVersionMax="47" xr10:uidLastSave="{BA2ADDD3-5ABD-4B67-B501-4EC59615D586}"/>
  <bookViews>
    <workbookView xWindow="-110" yWindow="-110" windowWidth="19420" windowHeight="10300" firstSheet="4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Hoja3" sheetId="15" r:id="rId7"/>
    <sheet name="Hoja2" sheetId="14" r:id="rId8"/>
    <sheet name="Hoja4" sheetId="17" r:id="rId9"/>
    <sheet name="Borrador (2)" sheetId="6" state="hidden" r:id="rId10"/>
    <sheet name="Hoja1" sheetId="1" state="hidden" r:id="rId11"/>
    <sheet name="Estructura" sheetId="10" state="hidden" r:id="rId12"/>
    <sheet name="_Listas" sheetId="11" state="hidden" r:id="rId13"/>
  </sheets>
  <externalReferences>
    <externalReference r:id="rId14"/>
  </externalReferences>
  <definedNames>
    <definedName name="_xlnm._FilterDatabase" localSheetId="4" hidden="1">Borrador!$C$10:$BN$70</definedName>
    <definedName name="_xlnm._FilterDatabase" localSheetId="9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6" i="3" l="1"/>
  <c r="AU67" i="3"/>
  <c r="AU68" i="3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<sst xmlns="http://schemas.openxmlformats.org/spreadsheetml/2006/main" count="4488" uniqueCount="478">
  <si>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</si>
  <si>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</si>
  <si>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</si>
  <si>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</si>
  <si>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</si>
  <si>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</si>
  <si>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</si>
  <si>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</si>
  <si>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</si>
  <si>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</si>
  <si>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</si>
  <si>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</si>
  <si>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</si>
  <si>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</si>
  <si>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</si>
  <si>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</si>
  <si>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</si>
  <si>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</si>
  <si>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</si>
  <si>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</si>
  <si>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</si>
  <si>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</si>
  <si>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</si>
  <si>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</si>
  <si>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</si>
  <si>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</si>
  <si>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</si>
  <si>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</si>
  <si>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</si>
  <si>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</si>
  <si>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</si>
  <si>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</si>
  <si>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</si>
  <si>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</si>
  <si>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</si>
  <si>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</si>
  <si>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</si>
  <si>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</si>
  <si>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</si>
  <si>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</si>
  <si>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</si>
  <si>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</si>
  <si>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</si>
  <si>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</si>
  <si>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</si>
  <si>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</si>
  <si>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</si>
  <si>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</si>
  <si>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</si>
  <si>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</si>
  <si>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</si>
  <si>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</si>
  <si>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</si>
  <si>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</si>
  <si>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</si>
  <si>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</si>
  <si>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</si>
  <si>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</si>
  <si>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</si>
  <si>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</si>
  <si>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</si>
  <si>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</si>
  <si>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</si>
  <si>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</si>
  <si>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</si>
  <si>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</si>
  <si>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</si>
  <si>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</si>
  <si>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</si>
  <si>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</si>
  <si>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</si>
  <si>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</si>
  <si>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</si>
  <si>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</si>
  <si>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</si>
  <si>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</si>
  <si>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</si>
  <si>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</si>
  <si>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</si>
  <si>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</si>
  <si>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</si>
  <si>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</si>
  <si>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</si>
  <si>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</si>
  <si>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</si>
  <si>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</si>
  <si>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</si>
  <si>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</si>
  <si>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</si>
  <si>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</si>
  <si>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</si>
  <si>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</si>
  <si>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</si>
  <si>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</si>
  <si>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</si>
  <si>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</si>
  <si>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</si>
  <si>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</si>
  <si>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</si>
  <si>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</si>
  <si>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</si>
  <si>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</si>
  <si>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</si>
  <si>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</si>
  <si>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</si>
  <si>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</si>
  <si>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</si>
  <si>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</si>
  <si>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</si>
  <si>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</si>
  <si>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</si>
  <si>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</si>
  <si>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</si>
  <si>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</si>
  <si>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</si>
  <si>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</si>
  <si>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</si>
  <si>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</si>
  <si>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</si>
  <si>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</si>
  <si>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</si>
  <si>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</si>
  <si>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</si>
  <si>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</si>
  <si>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</si>
  <si>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</si>
  <si>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</si>
  <si>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</si>
  <si>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</si>
  <si>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</si>
  <si>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</si>
  <si>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</si>
  <si>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</si>
  <si>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</si>
  <si>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</si>
  <si>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</si>
  <si>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</si>
  <si>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</si>
  <si>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</si>
  <si>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</si>
  <si>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</si>
  <si>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</si>
  <si>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</si>
  <si>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</si>
  <si>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</si>
  <si>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</si>
  <si>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</si>
  <si>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</si>
  <si>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</si>
  <si>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</si>
  <si>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</si>
  <si>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</si>
  <si>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</si>
  <si>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</si>
  <si>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</si>
  <si>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</si>
  <si>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</si>
  <si>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</si>
  <si>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</si>
  <si>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</si>
  <si>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</si>
  <si>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</si>
  <si>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</si>
  <si>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</si>
  <si>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</si>
  <si>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</si>
  <si>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</si>
  <si>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</si>
  <si>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</si>
  <si>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</si>
  <si>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</si>
  <si>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</si>
  <si>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</si>
  <si>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</si>
  <si>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</si>
  <si>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</si>
  <si>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</si>
  <si>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</si>
  <si>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</si>
  <si>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</si>
  <si>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</si>
  <si>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</si>
  <si>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</si>
  <si>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</si>
  <si>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</si>
  <si>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</si>
  <si>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</si>
  <si>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</si>
  <si>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</si>
  <si>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</si>
  <si>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</si>
  <si>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</si>
  <si>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</si>
  <si>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</si>
  <si>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</si>
  <si>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</si>
  <si>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</si>
  <si>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</si>
  <si>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</si>
  <si>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</si>
  <si>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</si>
  <si>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</si>
  <si>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</si>
  <si>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</si>
  <si>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</si>
  <si>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</si>
  <si>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</si>
  <si>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</si>
  <si>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</si>
  <si>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</si>
  <si>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</si>
  <si>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</si>
  <si>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</si>
  <si>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</si>
  <si>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</si>
  <si>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</si>
  <si>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</si>
  <si>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</si>
  <si>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</si>
  <si>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</si>
  <si>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</si>
  <si>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</si>
  <si>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</si>
  <si>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</si>
  <si>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</si>
  <si>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</si>
  <si>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</si>
  <si>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</si>
  <si>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</si>
  <si>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</si>
  <si>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</si>
  <si>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</si>
  <si>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</si>
  <si>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</si>
  <si>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</si>
  <si>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</si>
  <si>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</si>
  <si>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</si>
  <si>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</si>
  <si>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</si>
  <si>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</si>
  <si>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</si>
  <si>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</si>
  <si>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</si>
  <si>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</si>
  <si>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</si>
  <si>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</si>
  <si>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</si>
  <si>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</si>
  <si>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</si>
  <si>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</si>
  <si>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</si>
  <si>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</si>
  <si>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</si>
  <si>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</si>
  <si>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</si>
  <si>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</si>
  <si>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</si>
  <si>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</si>
  <si>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</si>
  <si>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</si>
  <si>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</si>
  <si>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</si>
  <si>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</si>
  <si>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</si>
  <si>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</si>
  <si>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</si>
  <si>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</si>
  <si>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</si>
  <si>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</si>
  <si>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</si>
  <si>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</si>
  <si>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</si>
  <si>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</si>
  <si>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</si>
  <si>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</si>
  <si>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</si>
  <si>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</si>
  <si>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</si>
  <si>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</si>
  <si>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</si>
  <si>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</si>
  <si>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</si>
  <si>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</si>
  <si>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</si>
  <si>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</si>
  <si>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</si>
  <si>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</si>
  <si>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</si>
  <si>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</si>
  <si>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</si>
  <si>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</si>
  <si>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</si>
  <si>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</si>
  <si>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</si>
  <si>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</si>
  <si>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</si>
  <si>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</si>
  <si>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</si>
  <si>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</si>
  <si>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</si>
  <si>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</si>
  <si>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</si>
  <si>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</si>
  <si>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</si>
  <si>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</si>
  <si>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</si>
  <si>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</si>
  <si>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</si>
  <si>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</si>
  <si>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</si>
  <si>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</si>
  <si>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proceso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</si>
  <si>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</si>
  <si>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</si>
  <si>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</si>
  <si>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</si>
  <si>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</si>
  <si>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</si>
  <si>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</si>
  <si>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</si>
  <si>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</si>
  <si>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</si>
  <si>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</si>
  <si>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</si>
  <si>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Acta ok
Ingreso Información a maestro de convenios</t>
  </si>
  <si>
    <t>En revisión</t>
  </si>
  <si>
    <t>Formato ok
Ingreso Información a maestro de convenios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</si>
  <si>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</si>
  <si>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</si>
  <si>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</si>
  <si>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</si>
  <si>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</si>
  <si>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</si>
  <si>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</si>
  <si>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</si>
  <si>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</si>
  <si>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</si>
  <si>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</si>
  <si>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</si>
  <si>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</si>
  <si>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</si>
  <si>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</si>
  <si>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</si>
  <si>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</si>
  <si>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 xml:space="preserve">En revisión 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</si>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</sst>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55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0" fillId="54" borderId="1" xfId="0" applyFill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2814" y="2327275"/>
          <a:ext cx="2376261" cy="1211942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96188" y="2380344"/>
          <a:ext cx="1974398" cy="1180647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95384" y="2334986"/>
          <a:ext cx="2670177" cy="1182461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59031" y="2334986"/>
          <a:ext cx="2081441" cy="1182461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74274" y="2327275"/>
          <a:ext cx="2071915" cy="1246868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85889" y="2327275"/>
          <a:ext cx="2081441" cy="1246868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2185" y="4974315"/>
          <a:ext cx="2017034" cy="1431926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4553" y="4930772"/>
          <a:ext cx="2082348" cy="14351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41611" y="4938483"/>
          <a:ext cx="2176690" cy="14351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804931" y="4919887"/>
          <a:ext cx="1792516" cy="1431926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93388" y="4919887"/>
          <a:ext cx="1756229" cy="1431926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80245" y="4919887"/>
          <a:ext cx="1756230" cy="1431926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750017" y="4557028"/>
          <a:ext cx="2749551" cy="1929043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5758" y="4967110"/>
          <a:ext cx="1859492" cy="694621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2578125" defaultRowHeight="15" x14ac:dyDescent="0.25"/>
  <cols>
    <col min="1" max="1" width="1.42578125" customWidth="1"/>
    <col min="2" max="2" width="33.42578125" customWidth="1"/>
    <col min="3" max="16" width="16.5703125" customWidth="1"/>
  </cols>
  <sheetData>
    <row r="1" spans="1:17" ht="21" x14ac:dyDescent="0.25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25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">
      <c r="A3" s="283"/>
      <c r="B3" s="284" t="s">
        <v>5</v>
      </c>
      <c r="C3" s="281" t="s">
        <v>6</v>
      </c>
      <c r="D3" s="283"/>
      <c r="E3" s="374" t="s">
        <v>7</v>
      </c>
      <c r="F3" s="375"/>
      <c r="G3" s="376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25">
      <c r="P4" s="288" t="s">
        <v>7</v>
      </c>
    </row>
    <row r="5" spans="1:17" ht="21" x14ac:dyDescent="0.25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25">
      <c r="P6" s="288" t="s">
        <v>8</v>
      </c>
    </row>
    <row r="7" spans="1:17" ht="22.35" customHeight="1" x14ac:dyDescent="0.25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25">
      <c r="P8" s="288" t="s">
        <v>14</v>
      </c>
    </row>
    <row r="9" spans="1:17" s="288" customFormat="1" ht="68.099999999999994" customHeight="1" x14ac:dyDescent="0.55000000000000004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25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25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25"/>
    <row r="13" spans="1:17" ht="20.100000000000001" customHeight="1" x14ac:dyDescent="0.25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25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4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25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25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25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4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25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25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25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25"/>
    <row r="24" spans="1:15" ht="24" customHeight="1" x14ac:dyDescent="0.25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25">
      <c r="A25" s="204"/>
    </row>
    <row r="26" spans="1:15" ht="22.35" customHeight="1" x14ac:dyDescent="0.25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25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25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25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25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25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25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25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25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25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25">
      <c r="A36" s="204"/>
      <c r="M36" s="297"/>
    </row>
    <row r="37" spans="1:15" ht="18" customHeight="1" x14ac:dyDescent="0.25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25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25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25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25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25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25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25">
      <c r="A44" s="204"/>
      <c r="M44" s="297"/>
    </row>
    <row r="45" spans="1:15" ht="20.100000000000001" customHeight="1" x14ac:dyDescent="0.25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25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25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25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25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25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25"/>
    <row r="52" spans="1:15" ht="20.100000000000001" customHeight="1" x14ac:dyDescent="0.25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25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25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25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25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25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25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25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25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25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25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25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25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25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25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25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25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25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25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25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25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25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25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25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25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25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25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25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25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25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25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25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25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25"/>
    <row r="86" spans="1:15" ht="20.100000000000001" customHeight="1" x14ac:dyDescent="0.25"/>
    <row r="87" spans="1:15" ht="20.100000000000001" customHeight="1" x14ac:dyDescent="0.25"/>
    <row r="88" spans="1:15" ht="20.100000000000001" customHeight="1" x14ac:dyDescent="0.25"/>
    <row r="89" spans="1:15" ht="20.100000000000001" customHeight="1" x14ac:dyDescent="0.25"/>
    <row r="90" spans="1:15" ht="20.100000000000001" customHeight="1" x14ac:dyDescent="0.25"/>
    <row r="91" spans="1:15" ht="20.100000000000001" customHeight="1" x14ac:dyDescent="0.25"/>
    <row r="92" spans="1:15" ht="20.100000000000001" customHeight="1" x14ac:dyDescent="0.25"/>
    <row r="93" spans="1:15" ht="20.100000000000001" customHeight="1" x14ac:dyDescent="0.25"/>
    <row r="94" spans="1:15" ht="20.100000000000001" customHeight="1" x14ac:dyDescent="0.25"/>
    <row r="95" spans="1:15" ht="20.100000000000001" customHeight="1" x14ac:dyDescent="0.25"/>
    <row r="96" spans="1:15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18" customHeight="1" x14ac:dyDescent="0.25"/>
    <row r="173" spans="1:16" ht="68.45" customHeight="1" x14ac:dyDescent="0.25"/>
    <row r="175" spans="1:16" s="169" customFormat="1" ht="59.1" customHeight="1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25"/>
    <row r="179" ht="84.6" customHeight="1" x14ac:dyDescent="0.25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2578125" defaultRowHeight="15" x14ac:dyDescent="0.25"/>
  <cols>
    <col min="1" max="1" width="4.42578125" customWidth="1"/>
    <col min="2" max="2" width="27.855468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140625" style="1" bestFit="1" customWidth="1"/>
    <col min="10" max="10" width="34.5703125" style="1" bestFit="1" customWidth="1"/>
  </cols>
  <sheetData>
    <row r="1" spans="2:14" x14ac:dyDescent="0.25">
      <c r="F1"/>
      <c r="G1"/>
      <c r="H1"/>
      <c r="I1"/>
      <c r="J1"/>
    </row>
    <row r="2" spans="2:14" ht="19.5" x14ac:dyDescent="0.3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25">
      <c r="F3"/>
      <c r="G3"/>
      <c r="H3"/>
      <c r="I3"/>
      <c r="J3"/>
    </row>
    <row r="4" spans="2:14" x14ac:dyDescent="0.25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25">
      <c r="F5"/>
      <c r="G5"/>
      <c r="H5"/>
      <c r="I5"/>
      <c r="J5"/>
    </row>
    <row r="6" spans="2:14" ht="15.75" x14ac:dyDescent="0.2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75" x14ac:dyDescent="0.2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25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25">
      <c r="B9" s="135" t="s">
        <v>158</v>
      </c>
      <c r="C9" s="139">
        <f>COUNTIF(Maestro!U11:U70,"finalizado")</f>
        <v>29</v>
      </c>
      <c r="D9" s="140">
        <f t="shared" si="0"/>
        <v>0.48333333333333334</v>
      </c>
      <c r="E9" s="141">
        <f>COUNTIF(Maestro!U11:U70,"en proceso")</f>
        <v>2</v>
      </c>
      <c r="F9" s="142">
        <f t="shared" si="1"/>
        <v>3.3333333333333333E-2</v>
      </c>
      <c r="G9" s="143">
        <f>COUNTIF(Maestro!U11:U70,"sin iniciar")</f>
        <v>10</v>
      </c>
      <c r="H9" s="144">
        <f t="shared" si="2"/>
        <v>0.16666666666666666</v>
      </c>
      <c r="I9" s="145">
        <f t="shared" si="3"/>
        <v>19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25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1</v>
      </c>
      <c r="F10" s="130">
        <f t="shared" si="1"/>
        <v>1.6666666666666666E-2</v>
      </c>
      <c r="G10" s="131">
        <f>COUNTIF(Maestro!AR11:AR70,"sin iniciar")</f>
        <v>30</v>
      </c>
      <c r="H10" s="132">
        <f t="shared" si="2"/>
        <v>0.5</v>
      </c>
      <c r="I10" s="133">
        <f t="shared" si="3"/>
        <v>29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25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25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1</v>
      </c>
      <c r="F12" s="130">
        <f t="shared" si="1"/>
        <v>1.6666666666666666E-2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29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25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25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25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25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25">
      <c r="F17"/>
      <c r="G17"/>
      <c r="H17"/>
      <c r="I17"/>
      <c r="J17"/>
    </row>
    <row r="18" spans="2:14" ht="15.75" x14ac:dyDescent="0.2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25">
      <c r="F19"/>
      <c r="G19"/>
      <c r="H19"/>
      <c r="I19"/>
      <c r="J19"/>
    </row>
    <row r="20" spans="2:14" x14ac:dyDescent="0.25">
      <c r="C20" s="121" t="s">
        <v>147</v>
      </c>
      <c r="D20" s="377" t="s">
        <v>100</v>
      </c>
      <c r="E20" s="377"/>
      <c r="F20" s="377"/>
      <c r="G20" s="378" t="s">
        <v>88</v>
      </c>
      <c r="H20" s="378"/>
      <c r="I20" s="378"/>
      <c r="J20" s="379" t="s">
        <v>6</v>
      </c>
      <c r="K20" s="379"/>
      <c r="L20" s="379"/>
    </row>
    <row r="21" spans="2:14" x14ac:dyDescent="0.25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25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25">
      <c r="C23" s="135" t="s">
        <v>172</v>
      </c>
      <c r="D23" s="153">
        <f>COUNTIFS(Maestro!F11:F70,"Presencial",Maestro!U11:U70,"finalizado")</f>
        <v>13</v>
      </c>
      <c r="E23" s="154">
        <f>COUNTIFS(Maestro!F11:F70,"Presencial",Maestro!U11:U70,"en proceso")</f>
        <v>2</v>
      </c>
      <c r="F23" s="155">
        <f>COUNTIFS(Maestro!F11:F70,"Presencial",Maestro!U11:U70,"sin iniciar")</f>
        <v>5</v>
      </c>
      <c r="G23" s="153">
        <f>COUNTIFS(Maestro!F11:F70,"Virtual",Maestro!U11:U70,"finalizado")</f>
        <v>16</v>
      </c>
      <c r="H23" s="154">
        <f>COUNTIFS(Maestro!F11:F70,"Virtual",Maestro!U11:U70,"en proceso")</f>
        <v>0</v>
      </c>
      <c r="I23" s="155">
        <f>COUNTIFS(Maestro!F11:F70,"Virtual",Maestro!U11:U70,"sin iniciar")</f>
        <v>4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25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4</v>
      </c>
    </row>
    <row r="25" spans="2:14" x14ac:dyDescent="0.25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25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4</v>
      </c>
    </row>
    <row r="27" spans="2:14" x14ac:dyDescent="0.25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25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25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25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25">
      <c r="F31"/>
      <c r="G31"/>
      <c r="H31"/>
      <c r="I31"/>
      <c r="J31"/>
    </row>
    <row r="32" spans="2:14" x14ac:dyDescent="0.25">
      <c r="F32"/>
      <c r="G32"/>
      <c r="H32"/>
      <c r="I32"/>
      <c r="J32"/>
    </row>
    <row r="33" spans="2:14" ht="15.75" x14ac:dyDescent="0.2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25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25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25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25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25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25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25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25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25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25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25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En proceso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0/6</v>
      </c>
    </row>
    <row r="45" spans="2:14" x14ac:dyDescent="0.25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En proceso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0/6</v>
      </c>
    </row>
    <row r="46" spans="2:14" x14ac:dyDescent="0.25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25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25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25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25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25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40%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Acta ok
Ingreso Información a maestro de convenios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25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25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Sin iniciar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25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40%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Acta ok
Ingreso Información a maestro de convenios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25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40%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Acta ok
Ingreso Información a maestro de convenios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25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25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25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25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25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Sin iniciar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25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40%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Acta ok
Ingreso Información a maestro de convenios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25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25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25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 xml:space="preserve">En revisión 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1/6</v>
      </c>
    </row>
    <row r="65" spans="2:12" x14ac:dyDescent="0.25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25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25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25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25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25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40%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Acta ok
Ingreso Información a maestro de convenios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25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25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25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25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25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25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25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25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25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25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25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25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25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25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25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25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25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25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25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25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25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 xml:space="preserve">En revisión 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25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25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25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25">
      <c r="F95"/>
      <c r="G95"/>
      <c r="H95"/>
      <c r="I95"/>
      <c r="J95"/>
    </row>
    <row r="96" spans="2:12" x14ac:dyDescent="0.25">
      <c r="F96"/>
      <c r="G96"/>
      <c r="H96"/>
      <c r="I96"/>
      <c r="J96"/>
    </row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2578125" defaultRowHeight="15" x14ac:dyDescent="0.2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 x14ac:dyDescent="0.25">
      <c r="O3" s="353" t="s">
        <v>191</v>
      </c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</row>
    <row r="4" spans="3:78" x14ac:dyDescent="0.25">
      <c r="J4" s="3" t="s">
        <v>192</v>
      </c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3"/>
      <c r="AC4" s="353"/>
    </row>
    <row r="5" spans="3:78" x14ac:dyDescent="0.25">
      <c r="J5" s="3" t="s">
        <v>193</v>
      </c>
    </row>
    <row r="6" spans="3:78" x14ac:dyDescent="0.25">
      <c r="J6" s="3" t="s">
        <v>194</v>
      </c>
    </row>
    <row r="7" spans="3:78" ht="14.85" customHeight="1" x14ac:dyDescent="0.25">
      <c r="C7" s="4"/>
      <c r="D7" s="4"/>
      <c r="E7" s="4"/>
      <c r="F7" s="4"/>
      <c r="G7" s="4"/>
      <c r="H7" s="4"/>
      <c r="I7" s="77"/>
    </row>
    <row r="8" spans="3:78" ht="43.5" customHeight="1" x14ac:dyDescent="0.25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35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55" t="s">
        <v>198</v>
      </c>
      <c r="AD8" s="356"/>
      <c r="AE8" s="356"/>
      <c r="AF8" s="356"/>
      <c r="AG8" s="356"/>
      <c r="AH8" s="357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69" t="s">
        <v>201</v>
      </c>
      <c r="AS8" s="369"/>
      <c r="AT8" s="369"/>
      <c r="AU8" s="369"/>
      <c r="AV8" s="369"/>
      <c r="AW8" s="369"/>
      <c r="AX8" s="369"/>
      <c r="AY8" s="369"/>
      <c r="AZ8" s="369"/>
      <c r="BA8" s="174"/>
      <c r="BB8" s="174"/>
      <c r="BC8" s="174"/>
      <c r="BD8" s="366" t="s">
        <v>202</v>
      </c>
      <c r="BE8" s="366"/>
      <c r="BF8" s="366"/>
      <c r="BG8" s="366"/>
      <c r="BH8" s="366"/>
      <c r="BI8" s="366"/>
      <c r="BJ8" s="366"/>
      <c r="BK8" s="366"/>
      <c r="BL8" s="366"/>
      <c r="BM8" s="366"/>
      <c r="BN8" s="366"/>
      <c r="BO8" s="366"/>
      <c r="BP8" s="366"/>
      <c r="BQ8" s="367" t="s">
        <v>203</v>
      </c>
      <c r="BR8" s="367"/>
      <c r="BS8" s="367"/>
      <c r="BT8" s="14"/>
      <c r="BU8" s="14"/>
      <c r="BV8" s="14"/>
      <c r="BW8" s="14"/>
    </row>
    <row r="9" spans="3:78" s="2" customFormat="1" ht="58.35" customHeight="1" x14ac:dyDescent="0.25">
      <c r="C9" s="368" t="s">
        <v>204</v>
      </c>
      <c r="D9" s="368"/>
      <c r="E9" s="368"/>
      <c r="F9" s="368"/>
      <c r="G9" s="368"/>
      <c r="H9" s="368"/>
      <c r="I9" s="368"/>
      <c r="J9" s="354" t="s">
        <v>18</v>
      </c>
      <c r="K9" s="354"/>
      <c r="L9" s="354"/>
      <c r="M9" s="354"/>
      <c r="N9" s="354"/>
      <c r="O9" s="354"/>
      <c r="P9" s="354"/>
      <c r="Q9" s="354"/>
      <c r="R9" s="354"/>
      <c r="S9" s="382" t="s">
        <v>205</v>
      </c>
      <c r="T9" s="383" t="s">
        <v>206</v>
      </c>
      <c r="U9" s="383" t="s">
        <v>158</v>
      </c>
      <c r="V9" s="383" t="s">
        <v>207</v>
      </c>
      <c r="W9" s="198"/>
      <c r="X9" s="198"/>
      <c r="Y9" s="198"/>
      <c r="Z9" s="198"/>
      <c r="AA9" s="355" t="s">
        <v>208</v>
      </c>
      <c r="AB9" s="356"/>
      <c r="AC9" s="356"/>
      <c r="AD9" s="356"/>
      <c r="AE9" s="356"/>
      <c r="AF9" s="356"/>
      <c r="AG9" s="356"/>
      <c r="AH9" s="357"/>
      <c r="AI9" s="359"/>
      <c r="AJ9" s="172"/>
      <c r="AK9" s="172"/>
      <c r="AL9" s="385" t="s">
        <v>209</v>
      </c>
      <c r="AM9" s="385"/>
      <c r="AN9" s="385"/>
      <c r="AO9" s="385"/>
      <c r="AP9" s="385"/>
      <c r="AQ9" s="385"/>
      <c r="AR9" s="370" t="s">
        <v>201</v>
      </c>
      <c r="AS9" s="370"/>
      <c r="AT9" s="370"/>
      <c r="AU9" s="370"/>
      <c r="AV9" s="370"/>
      <c r="AW9" s="370"/>
      <c r="AX9" s="370"/>
      <c r="AY9" s="370"/>
      <c r="AZ9" s="370"/>
      <c r="BA9" s="175"/>
      <c r="BB9" s="175"/>
      <c r="BC9" s="175"/>
      <c r="BD9" s="362" t="s">
        <v>210</v>
      </c>
      <c r="BE9" s="362"/>
      <c r="BF9" s="362"/>
      <c r="BG9" s="362"/>
      <c r="BH9" s="362"/>
      <c r="BI9" s="362"/>
      <c r="BJ9" s="362"/>
      <c r="BK9" s="362"/>
      <c r="BL9" s="362"/>
      <c r="BM9" s="362"/>
      <c r="BN9" s="362"/>
      <c r="BO9" s="362"/>
      <c r="BP9" s="362"/>
      <c r="BQ9" s="365" t="s">
        <v>211</v>
      </c>
      <c r="BR9" s="365"/>
      <c r="BS9" s="365"/>
      <c r="BT9" s="380" t="s">
        <v>212</v>
      </c>
      <c r="BU9" s="380" t="s">
        <v>213</v>
      </c>
      <c r="BV9" s="380" t="s">
        <v>214</v>
      </c>
      <c r="BW9" s="381" t="s">
        <v>215</v>
      </c>
      <c r="BZ9" s="2" t="s">
        <v>216</v>
      </c>
    </row>
    <row r="10" spans="3:78" ht="62.85" customHeight="1" x14ac:dyDescent="0.2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82"/>
      <c r="T10" s="384"/>
      <c r="U10" s="384"/>
      <c r="V10" s="38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80"/>
      <c r="BU10" s="380"/>
      <c r="BV10" s="380"/>
      <c r="BW10" s="381"/>
    </row>
    <row r="11" spans="3:78" ht="52.35" customHeight="1" x14ac:dyDescent="0.25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Devuelto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35" customHeight="1" x14ac:dyDescent="0.25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4</v>
      </c>
      <c r="BH12" s="12" cm="1">
        <f t="array" ref="BH12">IFERROR(_xlfn.XLOOKUP($I12,Borrador!$I$11:$I$70,_xlfn.XLOOKUP(BH$10,Borrador!$C$10:$BM$10,Borrador!$C$11:$BM$70,"",0,1),""),"")</f>
        <v>0</v>
      </c>
      <c r="BI12" s="12" cm="1">
        <f t="array" ref="BI12">IFERROR(_xlfn.XLOOKUP($I12,Borrador!$I$11:$I$70,_xlfn.XLOOKUP(BI$10,Borrador!$C$10:$BM$10,Borrador!$C$11:$BM$70,"",0,1),""),"")</f>
        <v>0.95</v>
      </c>
      <c r="BJ12" s="12" cm="1">
        <f t="array" ref="BJ12">IFERROR(_xlfn.XLOOKUP($I12,Borrador!$I$11:$I$70,_xlfn.XLOOKUP(BJ$10,Borrador!$C$10:$BM$10,Borrador!$C$11:$BM$70,"",0,1),""),"")</f>
        <v>0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0.95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35" customHeight="1" x14ac:dyDescent="0.25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Devuelto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35" customHeight="1" x14ac:dyDescent="0.25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25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Finalizado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25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35" customHeight="1" x14ac:dyDescent="0.25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" customHeight="1" x14ac:dyDescent="0.25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35" customHeight="1" x14ac:dyDescent="0.25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599999999999994" customHeight="1" x14ac:dyDescent="0.25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En proceso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En proceso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35" customHeight="1" x14ac:dyDescent="0.25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En proceso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En proceso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35" customHeight="1" x14ac:dyDescent="0.25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Devuelto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25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35" customHeight="1" x14ac:dyDescent="0.25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599999999999994" customHeight="1" x14ac:dyDescent="0.25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Devuelto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35" customHeight="1" x14ac:dyDescent="0.25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35" customHeight="1" x14ac:dyDescent="0.25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sin iniciar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0.4</v>
      </c>
      <c r="AR27" s="12" t="str" cm="1">
        <f t="array" ref="AR27">IFERROR(_xlfn.XLOOKUP($I27,Borrador!$I$11:$I$70,_xlfn.XLOOKUP(AR$10,Borrador!$C$10:$BM$10,Borrador!$C$11:$BM$70,"",0,1),""),"")</f>
        <v>Acta ok
Ingreso Información a maestro de convenios</v>
      </c>
      <c r="AS27" s="12" t="str" cm="1">
        <f t="array" ref="AS27">IFERROR(_xlfn.XLOOKUP($I27,Borrador!$I$11:$I$70,_xlfn.XLOOKUP(AS$10,Borrador!$C$10:$BM$10,Borrador!$C$11:$BM$70,"",0,1),""),"")</f>
        <v>En revisión</v>
      </c>
      <c r="AT27" s="12" t="str" cm="1">
        <f t="array" ref="AT27">IFERROR(_xlfn.XLOOKUP($I27,Borrador!$I$11:$I$70,_xlfn.XLOOKUP(AT$10,Borrador!$C$10:$BM$10,Borrador!$C$11:$BM$70,"",0,1),""),"")</f>
        <v>Formato ok
Ingreso Información a maestro de convenios</v>
      </c>
      <c r="AU27" s="12" t="str" cm="1">
        <f t="array" ref="AU27">IFERROR(_xlfn.XLOOKUP($I27,Borrador!$I$11:$I$70,_xlfn.XLOOKUP(AU$10,Borrador!$C$10:$BM$10,Borrador!$C$11:$BM$70,"",0,1),""),"")</f>
        <v>Acta ok
Ingreso Información a maestro de convenios</v>
      </c>
      <c r="AV27" s="12" t="str" cm="1">
        <f t="array" ref="AV27">IFERROR(_xlfn.XLOOKUP($I27,Borrador!$I$11:$I$70,_xlfn.XLOOKUP(AV$10,Borrador!$C$10:$BM$10,Borrador!$C$11:$BM$70,"",0,1),""),"")</f>
        <v>Formato ok
Ingreso Información a maestro de convenios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0.4</v>
      </c>
      <c r="AZ27" s="11" cm="1">
        <f t="array" ref="AZ27">IFERROR(_xlfn.XLOOKUP($I27,Borrador!$I$11:$I$70,_xlfn.XLOOKUP(AZ$10,Borrador!$C$10:$BM$10,Borrador!$C$11:$BM$70,"",0,1),""),"")</f>
        <v>0.4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8</v>
      </c>
      <c r="BH27" s="12" cm="1">
        <f t="array" ref="BH27">IFERROR(_xlfn.XLOOKUP($I27,Borrador!$I$11:$I$70,_xlfn.XLOOKUP(BH$10,Borrador!$C$10:$BM$10,Borrador!$C$11:$BM$70,"",0,1),""),"")</f>
        <v>1</v>
      </c>
      <c r="BI27" s="12" cm="1">
        <f t="array" ref="BI27">IFERROR(_xlfn.XLOOKUP($I27,Borrador!$I$11:$I$70,_xlfn.XLOOKUP(BI$10,Borrador!$C$10:$BM$10,Borrador!$C$11:$BM$70,"",0,1),""),"")</f>
        <v>0.95</v>
      </c>
      <c r="BJ27" s="12" cm="1">
        <f t="array" ref="BJ27">IFERROR(_xlfn.XLOOKUP($I27,Borrador!$I$11:$I$70,_xlfn.XLOOKUP(BJ$10,Borrador!$C$10:$BM$10,Borrador!$C$11:$BM$70,"",0,1),""),"")</f>
        <v>0.125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cm="1">
        <f t="array" ref="BP27">IFERROR(_xlfn.XLOOKUP($I27,Borrador!$I$11:$I$70,_xlfn.XLOOKUP(BP$10,Borrador!$C$10:$BM$10,Borrador!$C$11:$BM$70,"",0,1),""),"")</f>
        <v>0.95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" customHeight="1" x14ac:dyDescent="0.25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599999999999994" customHeight="1" x14ac:dyDescent="0.25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Finalizado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cm="1">
        <f t="array" ref="AQ29">IFERROR(_xlfn.XLOOKUP($I29,Borrador!$I$11:$I$70,_xlfn.XLOOKUP(AQ$10,Borrador!$C$10:$BM$10,Borrador!$C$11:$BM$70,"",0,1),""),"")</f>
        <v>0</v>
      </c>
      <c r="AR29" s="12" t="str" cm="1">
        <f t="array" ref="AR29">IFERROR(_xlfn.XLOOKUP($I29,Borrador!$I$11:$I$70,_xlfn.XLOOKUP(AR$10,Borrador!$C$10:$BM$10,Borrador!$C$11:$BM$70,"",0,1),""),"")</f>
        <v>sin iniciar</v>
      </c>
      <c r="AS29" s="12" t="str" cm="1">
        <f t="array" ref="AS29">IFERROR(_xlfn.XLOOKUP($I29,Borrador!$I$11:$I$70,_xlfn.XLOOKUP(AS$10,Borrador!$C$10:$BM$10,Borrador!$C$11:$BM$70,"",0,1),""),"")</f>
        <v>sin iniciar</v>
      </c>
      <c r="AT29" s="12" t="str" cm="1">
        <f t="array" ref="AT29">IFERROR(_xlfn.XLOOKUP($I29,Borrador!$I$11:$I$70,_xlfn.XLOOKUP(AT$10,Borrador!$C$10:$BM$10,Borrador!$C$11:$BM$70,"",0,1),""),"")</f>
        <v>sin iniciar</v>
      </c>
      <c r="AU29" s="12" t="str" cm="1">
        <f t="array" ref="AU29">IFERROR(_xlfn.XLOOKUP($I29,Borrador!$I$11:$I$70,_xlfn.XLOOKUP(AU$10,Borrador!$C$10:$BM$10,Borrador!$C$11:$BM$70,"",0,1),""),"")</f>
        <v>sin iniciar</v>
      </c>
      <c r="AV29" s="12" t="str" cm="1">
        <f t="array" ref="AV29">IFERROR(_xlfn.XLOOKUP($I29,Borrador!$I$11:$I$70,_xlfn.XLOOKUP(AV$10,Borrador!$C$10:$BM$10,Borrador!$C$11:$BM$70,"",0,1),""),"")</f>
        <v>sin iniciar</v>
      </c>
      <c r="AW29" s="12">
        <f>IFERROR(_xlfn.XLOOKUP($I29,Borrador!$I$11:$I$70,Borrador!$AR$11:$AR$70,""),"")</f>
        <v>0</v>
      </c>
      <c r="AX29" s="12">
        <f>IFERROR(_xlfn.XLOOKUP($I29,Borrador!$I$11:$I$70,Borrador!$AS$11:$AS$70,""),"")</f>
        <v>0</v>
      </c>
      <c r="AY29" s="12">
        <f>IFERROR(_xlfn.XLOOKUP($I29,Borrador!$I$11:$I$70,Borrador!$AT$11:$AT$70,""),"")</f>
        <v>0</v>
      </c>
      <c r="AZ29" s="11" cm="1">
        <f t="array" ref="AZ29">IFERROR(_xlfn.XLOOKUP($I29,Borrador!$I$11:$I$70,_xlfn.XLOOKUP(AZ$10,Borrador!$C$10:$BM$10,Borrador!$C$11:$BM$70,"",0,1),""),"")</f>
        <v>0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35" customHeight="1" x14ac:dyDescent="0.25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sin iniciar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0.4</v>
      </c>
      <c r="AR30" s="12" t="str" cm="1">
        <f t="array" ref="AR30">IFERROR(_xlfn.XLOOKUP($I30,Borrador!$I$11:$I$70,_xlfn.XLOOKUP(AR$10,Borrador!$C$10:$BM$10,Borrador!$C$11:$BM$70,"",0,1),""),"")</f>
        <v>Acta ok
Ingreso Información a maestro de convenios</v>
      </c>
      <c r="AS30" s="12" t="str" cm="1">
        <f t="array" ref="AS30">IFERROR(_xlfn.XLOOKUP($I30,Borrador!$I$11:$I$70,_xlfn.XLOOKUP(AS$10,Borrador!$C$10:$BM$10,Borrador!$C$11:$BM$70,"",0,1),""),"")</f>
        <v>En revisión</v>
      </c>
      <c r="AT30" s="12" t="str" cm="1">
        <f t="array" ref="AT30">IFERROR(_xlfn.XLOOKUP($I30,Borrador!$I$11:$I$70,_xlfn.XLOOKUP(AT$10,Borrador!$C$10:$BM$10,Borrador!$C$11:$BM$70,"",0,1),""),"")</f>
        <v>Formato ok
Ingreso Información a maestro de convenios</v>
      </c>
      <c r="AU30" s="12" t="str" cm="1">
        <f t="array" ref="AU30">IFERROR(_xlfn.XLOOKUP($I30,Borrador!$I$11:$I$70,_xlfn.XLOOKUP(AU$10,Borrador!$C$10:$BM$10,Borrador!$C$11:$BM$70,"",0,1),""),"")</f>
        <v>Acta ok
Ingreso Información a maestro de convenios</v>
      </c>
      <c r="AV30" s="12" t="str" cm="1">
        <f t="array" ref="AV30">IFERROR(_xlfn.XLOOKUP($I30,Borrador!$I$11:$I$70,_xlfn.XLOOKUP(AV$10,Borrador!$C$10:$BM$10,Borrador!$C$11:$BM$70,"",0,1),""),"")</f>
        <v>Formato ok
Ingreso Información a maestro de convenios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0.4</v>
      </c>
      <c r="AZ30" s="11" cm="1">
        <f t="array" ref="AZ30">IFERROR(_xlfn.XLOOKUP($I30,Borrador!$I$11:$I$70,_xlfn.XLOOKUP(AZ$10,Borrador!$C$10:$BM$10,Borrador!$C$11:$BM$70,"",0,1),""),"")</f>
        <v>0.4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22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0.9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0.9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35" customHeight="1" x14ac:dyDescent="0.25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sin iniciar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0.4</v>
      </c>
      <c r="AR31" s="12" t="str" cm="1">
        <f t="array" ref="AR31">IFERROR(_xlfn.XLOOKUP($I31,Borrador!$I$11:$I$70,_xlfn.XLOOKUP(AR$10,Borrador!$C$10:$BM$10,Borrador!$C$11:$BM$70,"",0,1),""),"")</f>
        <v>Acta ok
Ingreso Información a maestro de convenios</v>
      </c>
      <c r="AS31" s="12" t="str" cm="1">
        <f t="array" ref="AS31">IFERROR(_xlfn.XLOOKUP($I31,Borrador!$I$11:$I$70,_xlfn.XLOOKUP(AS$10,Borrador!$C$10:$BM$10,Borrador!$C$11:$BM$70,"",0,1),""),"")</f>
        <v>En revisión</v>
      </c>
      <c r="AT31" s="12" t="str" cm="1">
        <f t="array" ref="AT31">IFERROR(_xlfn.XLOOKUP($I31,Borrador!$I$11:$I$70,_xlfn.XLOOKUP(AT$10,Borrador!$C$10:$BM$10,Borrador!$C$11:$BM$70,"",0,1),""),"")</f>
        <v>Formato ok
Ingreso Información a maestro de convenios</v>
      </c>
      <c r="AU31" s="12" t="str" cm="1">
        <f t="array" ref="AU31">IFERROR(_xlfn.XLOOKUP($I31,Borrador!$I$11:$I$70,_xlfn.XLOOKUP(AU$10,Borrador!$C$10:$BM$10,Borrador!$C$11:$BM$70,"",0,1),""),"")</f>
        <v>Acta ok
Ingreso Información a maestro de convenios</v>
      </c>
      <c r="AV31" s="12" t="str" cm="1">
        <f t="array" ref="AV31">IFERROR(_xlfn.XLOOKUP($I31,Borrador!$I$11:$I$70,_xlfn.XLOOKUP(AV$10,Borrador!$C$10:$BM$10,Borrador!$C$11:$BM$70,"",0,1),""),"")</f>
        <v>Formato ok
Ingreso Información a maestro de convenios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0.4</v>
      </c>
      <c r="AZ31" s="11" cm="1">
        <f t="array" ref="AZ31">IFERROR(_xlfn.XLOOKUP($I31,Borrador!$I$11:$I$70,_xlfn.XLOOKUP(AZ$10,Borrador!$C$10:$BM$10,Borrador!$C$11:$BM$70,"",0,1),""),"")</f>
        <v>0.4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0.9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0.9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35" customHeight="1" x14ac:dyDescent="0.25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Finalizado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35" customHeight="1" x14ac:dyDescent="0.25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599999999999994" customHeight="1" x14ac:dyDescent="0.25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599999999999994" customHeight="1" x14ac:dyDescent="0.25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35" customHeight="1" x14ac:dyDescent="0.25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sin iniciar</v>
      </c>
      <c r="AS36" s="12" t="str" cm="1">
        <f t="array" ref="AS36">IFERROR(_xlfn.XLOOKUP($I36,Borrador!$I$11:$I$70,_xlfn.XLOOKUP(AS$10,Borrador!$C$10:$BM$10,Borrador!$C$11:$BM$70,"",0,1),""),"")</f>
        <v>sin iniciar</v>
      </c>
      <c r="AT36" s="12" t="str" cm="1">
        <f t="array" ref="AT36">IFERROR(_xlfn.XLOOKUP($I36,Borrador!$I$11:$I$70,_xlfn.XLOOKUP(AT$10,Borrador!$C$10:$BM$10,Borrador!$C$11:$BM$70,"",0,1),""),"")</f>
        <v>sin iniciar</v>
      </c>
      <c r="AU36" s="12" t="str" cm="1">
        <f t="array" ref="AU36">IFERROR(_xlfn.XLOOKUP($I36,Borrador!$I$11:$I$70,_xlfn.XLOOKUP(AU$10,Borrador!$C$10:$BM$10,Borrador!$C$11:$BM$70,"",0,1),""),"")</f>
        <v>sin iniciar</v>
      </c>
      <c r="AV36" s="12" t="str" cm="1">
        <f t="array" ref="AV36">IFERROR(_xlfn.XLOOKUP($I36,Borrador!$I$11:$I$70,_xlfn.XLOOKUP(AV$10,Borrador!$C$10:$BM$10,Borrador!$C$11:$BM$70,"",0,1),""),"")</f>
        <v>sin iniciar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35" customHeight="1" x14ac:dyDescent="0.25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0.4</v>
      </c>
      <c r="AR37" s="12" t="str" cm="1">
        <f t="array" ref="AR37">IFERROR(_xlfn.XLOOKUP($I37,Borrador!$I$11:$I$70,_xlfn.XLOOKUP(AR$10,Borrador!$C$10:$BM$10,Borrador!$C$11:$BM$70,"",0,1),""),"")</f>
        <v>Acta ok
Ingreso Información a maestro de convenios</v>
      </c>
      <c r="AS37" s="12" t="str" cm="1">
        <f t="array" ref="AS37">IFERROR(_xlfn.XLOOKUP($I37,Borrador!$I$11:$I$70,_xlfn.XLOOKUP(AS$10,Borrador!$C$10:$BM$10,Borrador!$C$11:$BM$70,"",0,1),""),"")</f>
        <v>En revisión</v>
      </c>
      <c r="AT37" s="12" t="str" cm="1">
        <f t="array" ref="AT37">IFERROR(_xlfn.XLOOKUP($I37,Borrador!$I$11:$I$70,_xlfn.XLOOKUP(AT$10,Borrador!$C$10:$BM$10,Borrador!$C$11:$BM$70,"",0,1),""),"")</f>
        <v>Formato ok
Ingreso Información a maestro de convenios</v>
      </c>
      <c r="AU37" s="12" t="str" cm="1">
        <f t="array" ref="AU37">IFERROR(_xlfn.XLOOKUP($I37,Borrador!$I$11:$I$70,_xlfn.XLOOKUP(AU$10,Borrador!$C$10:$BM$10,Borrador!$C$11:$BM$70,"",0,1),""),"")</f>
        <v>Acta ok
Ingreso Información a maestro de convenios</v>
      </c>
      <c r="AV37" s="12" t="str" cm="1">
        <f t="array" ref="AV37">IFERROR(_xlfn.XLOOKUP($I37,Borrador!$I$11:$I$70,_xlfn.XLOOKUP(AV$10,Borrador!$C$10:$BM$10,Borrador!$C$11:$BM$70,"",0,1),""),"")</f>
        <v>Formato ok
Ingreso Información a maestro de convenios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0.4</v>
      </c>
      <c r="AZ37" s="11" cm="1">
        <f t="array" ref="AZ37">IFERROR(_xlfn.XLOOKUP($I37,Borrador!$I$11:$I$70,_xlfn.XLOOKUP(AZ$10,Borrador!$C$10:$BM$10,Borrador!$C$11:$BM$70,"",0,1),""),"")</f>
        <v>0.4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35" customHeight="1" x14ac:dyDescent="0.25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35" customHeight="1" x14ac:dyDescent="0.25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sin iniciar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sin iniciar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0.55000000000000004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0.55000000000000004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599999999999994" customHeight="1" x14ac:dyDescent="0.25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 xml:space="preserve">En revisión 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 xml:space="preserve">En revisión 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35" customHeight="1" x14ac:dyDescent="0.25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35" customHeight="1" x14ac:dyDescent="0.25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Devuelto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sin iniciar</v>
      </c>
      <c r="AS42" s="12" t="str" cm="1">
        <f t="array" ref="AS42">IFERROR(_xlfn.XLOOKUP($I42,Borrador!$I$11:$I$70,_xlfn.XLOOKUP(AS$10,Borrador!$C$10:$BM$10,Borrador!$C$11:$BM$70,"",0,1),""),"")</f>
        <v>sin iniciar</v>
      </c>
      <c r="AT42" s="12" t="str" cm="1">
        <f t="array" ref="AT42">IFERROR(_xlfn.XLOOKUP($I42,Borrador!$I$11:$I$70,_xlfn.XLOOKUP(AT$10,Borrador!$C$10:$BM$10,Borrador!$C$11:$BM$70,"",0,1),""),"")</f>
        <v>sin iniciar</v>
      </c>
      <c r="AU42" s="12" t="str" cm="1">
        <f t="array" ref="AU42">IFERROR(_xlfn.XLOOKUP($I42,Borrador!$I$11:$I$70,_xlfn.XLOOKUP(AU$10,Borrador!$C$10:$BM$10,Borrador!$C$11:$BM$70,"",0,1),""),"")</f>
        <v>sin iniciar</v>
      </c>
      <c r="AV42" s="12" t="str" cm="1">
        <f t="array" ref="AV42">IFERROR(_xlfn.XLOOKUP($I42,Borrador!$I$11:$I$70,_xlfn.XLOOKUP(AV$10,Borrador!$C$10:$BM$10,Borrador!$C$11:$BM$70,"",0,1),""),"")</f>
        <v>sin iniciar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35" customHeight="1" x14ac:dyDescent="0.25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Finalizado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35" customHeight="1" x14ac:dyDescent="0.25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35" customHeight="1" x14ac:dyDescent="0.25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Devuelto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0.25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0.25</v>
      </c>
      <c r="AZ45" s="11" cm="1">
        <f t="array" ref="AZ45">IFERROR(_xlfn.XLOOKUP($I45,Borrador!$I$11:$I$70,_xlfn.XLOOKUP(AZ$10,Borrador!$C$10:$BM$10,Borrador!$C$11:$BM$70,"",0,1),""),"")</f>
        <v>0.25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35" customHeight="1" x14ac:dyDescent="0.25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Devuelto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0.4</v>
      </c>
      <c r="AR46" s="12" t="str" cm="1">
        <f t="array" ref="AR46">IFERROR(_xlfn.XLOOKUP($I46,Borrador!$I$11:$I$70,_xlfn.XLOOKUP(AR$10,Borrador!$C$10:$BM$10,Borrador!$C$11:$BM$70,"",0,1),""),"")</f>
        <v>Acta ok
Ingreso Información a maestro de convenios</v>
      </c>
      <c r="AS46" s="12" t="str" cm="1">
        <f t="array" ref="AS46">IFERROR(_xlfn.XLOOKUP($I46,Borrador!$I$11:$I$70,_xlfn.XLOOKUP(AS$10,Borrador!$C$10:$BM$10,Borrador!$C$11:$BM$70,"",0,1),""),"")</f>
        <v>En revisión</v>
      </c>
      <c r="AT46" s="12" t="str" cm="1">
        <f t="array" ref="AT46">IFERROR(_xlfn.XLOOKUP($I46,Borrador!$I$11:$I$70,_xlfn.XLOOKUP(AT$10,Borrador!$C$10:$BM$10,Borrador!$C$11:$BM$70,"",0,1),""),"")</f>
        <v>Formato ok
Ingreso Información a maestro de convenios</v>
      </c>
      <c r="AU46" s="12" t="str" cm="1">
        <f t="array" ref="AU46">IFERROR(_xlfn.XLOOKUP($I46,Borrador!$I$11:$I$70,_xlfn.XLOOKUP(AU$10,Borrador!$C$10:$BM$10,Borrador!$C$11:$BM$70,"",0,1),""),"")</f>
        <v>Acta ok
Ingreso Información a maestro de convenios</v>
      </c>
      <c r="AV46" s="12" t="str" cm="1">
        <f t="array" ref="AV46">IFERROR(_xlfn.XLOOKUP($I46,Borrador!$I$11:$I$70,_xlfn.XLOOKUP(AV$10,Borrador!$C$10:$BM$10,Borrador!$C$11:$BM$70,"",0,1),""),"")</f>
        <v>Formato ok
Ingreso Información a maestro de convenios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0.4</v>
      </c>
      <c r="AZ46" s="11" cm="1">
        <f t="array" ref="AZ46">IFERROR(_xlfn.XLOOKUP($I46,Borrador!$I$11:$I$70,_xlfn.XLOOKUP(AZ$10,Borrador!$C$10:$BM$10,Borrador!$C$11:$BM$70,"",0,1),""),"")</f>
        <v>0.4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0.95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0.95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35" customHeight="1" x14ac:dyDescent="0.25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35" customHeight="1" x14ac:dyDescent="0.25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35" customHeight="1" x14ac:dyDescent="0.25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Finalizado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35" customHeight="1" x14ac:dyDescent="0.25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35" customHeight="1" x14ac:dyDescent="0.25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Devuelto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599999999999994" customHeight="1" x14ac:dyDescent="0.25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Devuelto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599999999999994" customHeight="1" x14ac:dyDescent="0.25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Devuelto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599999999999994" customHeight="1" x14ac:dyDescent="0.25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35" customHeight="1" x14ac:dyDescent="0.25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t="str" cm="1">
        <f t="array" ref="BL55">IFERROR(_xlfn.XLOOKUP($I55,Borrador!$I$11:$I$70,_xlfn.XLOOKUP(BL$10,Borrador!$C$10:$BM$10,Borrador!$C$11:$BM$70,"",0,1),""),"")</f>
        <v>Si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1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 t="str">
        <f>IFERROR(_xlfn.XLOOKUP($I55,Borrador!$I$11:$I$70,Borrador!$BE$11:$BE$70,""),"")</f>
        <v>Si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35" customHeight="1" x14ac:dyDescent="0.25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t="str" cm="1">
        <f t="array" ref="BL56">IFERROR(_xlfn.XLOOKUP($I56,Borrador!$I$11:$I$70,_xlfn.XLOOKUP(BL$10,Borrador!$C$10:$BM$10,Borrador!$C$11:$BM$70,"",0,1),""),"")</f>
        <v>Si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1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 t="str">
        <f>IFERROR(_xlfn.XLOOKUP($I56,Borrador!$I$11:$I$70,Borrador!$BE$11:$BE$70,""),"")</f>
        <v>Si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35" customHeight="1" x14ac:dyDescent="0.25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599999999999994" customHeight="1" x14ac:dyDescent="0.25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t="str" cm="1">
        <f t="array" ref="BL58">IFERROR(_xlfn.XLOOKUP($I58,Borrador!$I$11:$I$70,_xlfn.XLOOKUP(BL$10,Borrador!$C$10:$BM$10,Borrador!$C$11:$BM$70,"",0,1),""),"")</f>
        <v>Si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1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 t="str">
        <f>IFERROR(_xlfn.XLOOKUP($I58,Borrador!$I$11:$I$70,Borrador!$BE$11:$BE$70,""),"")</f>
        <v>Si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35" customHeight="1" x14ac:dyDescent="0.25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35" customHeight="1" x14ac:dyDescent="0.25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35" customHeight="1" x14ac:dyDescent="0.25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35" customHeight="1" x14ac:dyDescent="0.25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 xml:space="preserve">Finalizado 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t="str" cm="1">
        <f t="array" ref="BL62">IFERROR(_xlfn.XLOOKUP($I62,Borrador!$I$11:$I$70,_xlfn.XLOOKUP(BL$10,Borrador!$C$10:$BM$10,Borrador!$C$11:$BM$70,"",0,1),""),"")</f>
        <v>Si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1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 t="str">
        <f>IFERROR(_xlfn.XLOOKUP($I62,Borrador!$I$11:$I$70,Borrador!$BE$11:$BE$70,""),"")</f>
        <v>Si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35" customHeight="1" x14ac:dyDescent="0.25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35" customHeight="1" x14ac:dyDescent="0.25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t="str" cm="1">
        <f t="array" ref="BL64">IFERROR(_xlfn.XLOOKUP($I64,Borrador!$I$11:$I$70,_xlfn.XLOOKUP(BL$10,Borrador!$C$10:$BM$10,Borrador!$C$11:$BM$70,"",0,1),""),"")</f>
        <v>Si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1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 t="str">
        <f>IFERROR(_xlfn.XLOOKUP($I64,Borrador!$I$11:$I$70,Borrador!$BE$11:$BE$70,""),"")</f>
        <v>Si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599999999999994" customHeight="1" x14ac:dyDescent="0.25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t="str" cm="1">
        <f t="array" ref="BL65">IFERROR(_xlfn.XLOOKUP($I65,Borrador!$I$11:$I$70,_xlfn.XLOOKUP(BL$10,Borrador!$C$10:$BM$10,Borrador!$C$11:$BM$70,"",0,1),""),"")</f>
        <v>Si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1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 t="str">
        <f>IFERROR(_xlfn.XLOOKUP($I65,Borrador!$I$11:$I$70,Borrador!$BE$11:$BE$70,""),"")</f>
        <v>Si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35" customHeight="1" x14ac:dyDescent="0.25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599999999999994" customHeight="1" x14ac:dyDescent="0.25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 xml:space="preserve">En revisión 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 xml:space="preserve">En revisión 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35" customHeight="1" x14ac:dyDescent="0.25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Finalizado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35" customHeight="1" x14ac:dyDescent="0.25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Finalizado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6.25" x14ac:dyDescent="0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Finalizado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25">
      <c r="AB71" s="12"/>
    </row>
    <row r="72" spans="3:75" x14ac:dyDescent="0.25">
      <c r="AB72" s="12"/>
    </row>
    <row r="73" spans="3:75" x14ac:dyDescent="0.25">
      <c r="AB73" s="12"/>
    </row>
    <row r="74" spans="3:75" x14ac:dyDescent="0.25">
      <c r="AB74" s="12"/>
    </row>
    <row r="75" spans="3:75" x14ac:dyDescent="0.25">
      <c r="AB75" s="12"/>
    </row>
    <row r="76" spans="3:75" x14ac:dyDescent="0.25">
      <c r="AB76" s="12"/>
    </row>
    <row r="77" spans="3:75" x14ac:dyDescent="0.25">
      <c r="AB77" s="12"/>
    </row>
    <row r="78" spans="3:75" x14ac:dyDescent="0.25">
      <c r="AB78" s="12"/>
    </row>
    <row r="79" spans="3:75" x14ac:dyDescent="0.25">
      <c r="AB79" s="12"/>
    </row>
    <row r="80" spans="3:75" x14ac:dyDescent="0.25">
      <c r="AB80" s="12"/>
    </row>
    <row r="81" spans="28:28" x14ac:dyDescent="0.25">
      <c r="AB81" s="12"/>
    </row>
    <row r="82" spans="28:28" x14ac:dyDescent="0.25">
      <c r="AB82" s="12"/>
    </row>
    <row r="83" spans="28:28" x14ac:dyDescent="0.25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5" zeroHeight="1" x14ac:dyDescent="0.25"/>
  <cols>
    <col min="1" max="13" width="11.5703125" customWidth="1"/>
    <col min="14" max="16384" width="11.5703125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N83"/>
  <sheetViews>
    <sheetView showGridLines="0" tabSelected="1" topLeftCell="A9" zoomScale="70" zoomScaleNormal="70" workbookViewId="0">
      <pane xSplit="9" ySplit="2" topLeftCell="BA28" activePane="bottomRight" state="frozen"/>
      <selection pane="topRight" activeCell="J9" sqref="J9"/>
      <selection pane="bottomLeft" activeCell="A11" sqref="A11"/>
      <selection pane="bottomRight" activeCell="BE32" sqref="BE32"/>
    </sheetView>
  </sheetViews>
  <sheetFormatPr baseColWidth="10" defaultColWidth="11.42578125" defaultRowHeight="15" customHeight="1" x14ac:dyDescent="0.25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855468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bestFit="1" customWidth="1"/>
    <col min="37" max="37" width="14.42578125" style="316" bestFit="1" customWidth="1"/>
    <col min="38" max="38" width="17.42578125" style="316" customWidth="1"/>
    <col min="39" max="39" width="13.5703125" style="316" customWidth="1"/>
    <col min="40" max="40" width="19.5703125" style="316" customWidth="1"/>
    <col min="41" max="41" width="25.5703125" style="316" customWidth="1"/>
    <col min="42" max="42" width="17.42578125" style="316" customWidth="1"/>
    <col min="43" max="45" width="14.5703125" style="316" customWidth="1"/>
    <col min="46" max="46" width="21.5703125" style="334" customWidth="1"/>
    <col min="47" max="48" width="11.42578125" style="316"/>
    <col min="49" max="50" width="11.42578125" style="78"/>
    <col min="51" max="54" width="11.42578125" style="316"/>
    <col min="55" max="55" width="11.42578125" style="78"/>
    <col min="56" max="60" width="11.42578125" style="316"/>
    <col min="61" max="61" width="18.5703125" style="316" customWidth="1"/>
    <col min="62" max="62" width="19.5703125" style="316" bestFit="1" customWidth="1"/>
    <col min="63" max="63" width="17.5703125" style="316" bestFit="1" customWidth="1"/>
    <col min="64" max="64" width="18.42578125" style="316" bestFit="1" customWidth="1"/>
    <col min="65" max="65" width="11.42578125" style="316"/>
    <col min="66" max="66" width="14.85546875" style="316" customWidth="1"/>
    <col min="67" max="16384" width="11.42578125" style="316"/>
  </cols>
  <sheetData>
    <row r="1" spans="3:66" ht="15" customHeight="1" x14ac:dyDescent="0.25">
      <c r="AT1" s="316"/>
    </row>
    <row r="2" spans="3:66" ht="15" customHeight="1" x14ac:dyDescent="0.25">
      <c r="AT2" s="316"/>
    </row>
    <row r="3" spans="3:66" ht="32.85" customHeight="1" x14ac:dyDescent="0.25">
      <c r="O3" s="353" t="s">
        <v>191</v>
      </c>
      <c r="P3" s="353"/>
      <c r="Q3" s="353"/>
      <c r="R3" s="353"/>
      <c r="S3" s="353"/>
      <c r="T3" s="353"/>
      <c r="U3" s="353"/>
      <c r="V3" s="353"/>
      <c r="W3" s="353"/>
      <c r="X3" s="353"/>
      <c r="Y3" s="353"/>
      <c r="AT3" s="316"/>
    </row>
    <row r="4" spans="3:66" x14ac:dyDescent="0.25">
      <c r="J4" s="318" t="s">
        <v>192</v>
      </c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AT4" s="316"/>
    </row>
    <row r="5" spans="3:66" x14ac:dyDescent="0.25">
      <c r="J5" s="318" t="s">
        <v>193</v>
      </c>
      <c r="AT5" s="316"/>
    </row>
    <row r="6" spans="3:66" x14ac:dyDescent="0.25">
      <c r="J6" s="318" t="s">
        <v>194</v>
      </c>
      <c r="AT6" s="316"/>
    </row>
    <row r="7" spans="3:66" ht="14.85" customHeight="1" x14ac:dyDescent="0.25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25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5" t="s">
        <v>196</v>
      </c>
      <c r="S8" s="5"/>
      <c r="T8" s="5"/>
      <c r="U8" s="18" t="s">
        <v>197</v>
      </c>
      <c r="V8" s="75"/>
      <c r="W8" s="75"/>
      <c r="X8" s="75"/>
      <c r="Y8" s="355" t="s">
        <v>198</v>
      </c>
      <c r="Z8" s="356"/>
      <c r="AA8" s="356"/>
      <c r="AB8" s="356"/>
      <c r="AC8" s="357"/>
      <c r="AD8" s="358" t="s">
        <v>199</v>
      </c>
      <c r="AE8" s="170"/>
      <c r="AF8" s="170"/>
      <c r="AG8" s="360" t="s">
        <v>200</v>
      </c>
      <c r="AH8" s="361"/>
      <c r="AI8" s="361"/>
      <c r="AJ8" s="361"/>
      <c r="AK8" s="361"/>
      <c r="AL8" s="361"/>
      <c r="AM8" s="369" t="s">
        <v>201</v>
      </c>
      <c r="AN8" s="369"/>
      <c r="AO8" s="369"/>
      <c r="AP8" s="369"/>
      <c r="AQ8" s="369"/>
      <c r="AR8" s="369"/>
      <c r="AS8" s="369"/>
      <c r="AT8" s="369"/>
      <c r="AU8" s="366" t="s">
        <v>202</v>
      </c>
      <c r="AV8" s="366"/>
      <c r="AW8" s="366"/>
      <c r="AX8" s="366"/>
      <c r="AY8" s="366"/>
      <c r="AZ8" s="366"/>
      <c r="BA8" s="366"/>
      <c r="BB8" s="366"/>
      <c r="BC8" s="366"/>
      <c r="BD8" s="367" t="s">
        <v>203</v>
      </c>
      <c r="BE8" s="367"/>
      <c r="BF8" s="367"/>
      <c r="BG8" s="367"/>
      <c r="BH8" s="367"/>
      <c r="BI8" s="367"/>
      <c r="BJ8" s="14"/>
      <c r="BK8" s="14"/>
      <c r="BL8" s="14"/>
      <c r="BM8" s="14"/>
    </row>
    <row r="9" spans="3:66" s="319" customFormat="1" ht="23.25" customHeight="1" x14ac:dyDescent="0.25">
      <c r="C9" s="368" t="s">
        <v>204</v>
      </c>
      <c r="D9" s="368"/>
      <c r="E9" s="368"/>
      <c r="F9" s="368"/>
      <c r="G9" s="368"/>
      <c r="H9" s="368"/>
      <c r="I9" s="368"/>
      <c r="J9" s="354" t="s">
        <v>18</v>
      </c>
      <c r="K9" s="354"/>
      <c r="L9" s="354"/>
      <c r="M9" s="354"/>
      <c r="N9" s="354"/>
      <c r="O9" s="354"/>
      <c r="P9" s="354"/>
      <c r="Q9" s="354"/>
      <c r="R9" s="81"/>
      <c r="S9" s="82"/>
      <c r="T9" s="82"/>
      <c r="U9" s="82"/>
      <c r="V9" s="355" t="s">
        <v>208</v>
      </c>
      <c r="W9" s="356"/>
      <c r="X9" s="356"/>
      <c r="Y9" s="356"/>
      <c r="Z9" s="356"/>
      <c r="AA9" s="356"/>
      <c r="AB9" s="356"/>
      <c r="AC9" s="357"/>
      <c r="AD9" s="359"/>
      <c r="AE9" s="371" t="s">
        <v>209</v>
      </c>
      <c r="AF9" s="372"/>
      <c r="AG9" s="372"/>
      <c r="AH9" s="372"/>
      <c r="AI9" s="372"/>
      <c r="AJ9" s="372"/>
      <c r="AK9" s="372"/>
      <c r="AL9" s="373"/>
      <c r="AM9" s="370" t="s">
        <v>201</v>
      </c>
      <c r="AN9" s="370"/>
      <c r="AO9" s="370"/>
      <c r="AP9" s="370"/>
      <c r="AQ9" s="370"/>
      <c r="AR9" s="370"/>
      <c r="AS9" s="370"/>
      <c r="AT9" s="370"/>
      <c r="AU9" s="362" t="s">
        <v>210</v>
      </c>
      <c r="AV9" s="362"/>
      <c r="AW9" s="362"/>
      <c r="AX9" s="362"/>
      <c r="AY9" s="362"/>
      <c r="AZ9" s="363"/>
      <c r="BA9" s="363"/>
      <c r="BB9" s="363"/>
      <c r="BC9" s="363"/>
      <c r="BD9" s="364" t="s">
        <v>211</v>
      </c>
      <c r="BE9" s="365"/>
      <c r="BF9" s="365"/>
      <c r="BG9" s="365"/>
      <c r="BH9" s="365"/>
      <c r="BI9" s="365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85" customHeight="1" x14ac:dyDescent="0.2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6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6.25" hidden="1" x14ac:dyDescent="0.25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52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269</v>
      </c>
      <c r="AY11" s="76" t="s">
        <v>194</v>
      </c>
      <c r="AZ11" s="12" t="s">
        <v>194</v>
      </c>
      <c r="BA11" s="12"/>
      <c r="BB11" s="12"/>
      <c r="BC11" s="184" t="s">
        <v>269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75" hidden="1" x14ac:dyDescent="0.25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52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40">
        <v>46199</v>
      </c>
      <c r="BK12" s="11"/>
      <c r="BL12" s="34" t="s">
        <v>15</v>
      </c>
      <c r="BM12" s="12"/>
      <c r="BN12" s="322" t="s">
        <v>287</v>
      </c>
    </row>
    <row r="13" spans="3:66" customFormat="1" ht="56.25" x14ac:dyDescent="0.25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37" t="s">
        <v>270</v>
      </c>
      <c r="U13" s="12"/>
      <c r="V13" s="186" t="s">
        <v>281</v>
      </c>
      <c r="W13" s="187" t="s">
        <v>288</v>
      </c>
      <c r="X13" s="186" t="s">
        <v>289</v>
      </c>
      <c r="Y13" s="335" t="s">
        <v>290</v>
      </c>
      <c r="Z13" s="335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269</v>
      </c>
      <c r="AN13" s="12" t="s">
        <v>269</v>
      </c>
      <c r="AO13" s="12" t="s">
        <v>269</v>
      </c>
      <c r="AP13" s="12" t="s">
        <v>269</v>
      </c>
      <c r="AQ13" s="12" t="s">
        <v>269</v>
      </c>
      <c r="AR13" s="12" t="s">
        <v>269</v>
      </c>
      <c r="AS13" s="12" t="s">
        <v>269</v>
      </c>
      <c r="AT13" s="333" t="s">
        <v>269</v>
      </c>
      <c r="AU13" s="12" t="s">
        <v>194</v>
      </c>
      <c r="AV13" s="12" t="s">
        <v>194</v>
      </c>
      <c r="AW13" s="79">
        <v>4</v>
      </c>
      <c r="AX13" s="183">
        <v>0</v>
      </c>
      <c r="AY13" s="76" t="s">
        <v>194</v>
      </c>
      <c r="AZ13" s="336">
        <v>0.95</v>
      </c>
      <c r="BA13" s="12"/>
      <c r="BB13" s="12"/>
      <c r="BC13" s="184">
        <f>IFERROR(AX13/AW13,"Validar datos de Aulas Master")</f>
        <v>0</v>
      </c>
      <c r="BD13" s="12"/>
      <c r="BE13" s="177"/>
      <c r="BF13" s="177"/>
      <c r="BG13" s="177"/>
      <c r="BH13" s="177"/>
      <c r="BI13" s="12"/>
      <c r="BJ13" s="340">
        <v>46199</v>
      </c>
      <c r="BK13" s="11"/>
      <c r="BL13" s="34" t="s">
        <v>14</v>
      </c>
      <c r="BM13" s="12"/>
    </row>
    <row r="14" spans="3:66" customFormat="1" ht="56.25" hidden="1" x14ac:dyDescent="0.25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52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269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31.25" hidden="1" x14ac:dyDescent="0.2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269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297</v>
      </c>
    </row>
    <row r="16" spans="3:66" customFormat="1" ht="56.25" hidden="1" x14ac:dyDescent="0.25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37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269</v>
      </c>
      <c r="AV16" s="11" t="s">
        <v>269</v>
      </c>
      <c r="AW16" s="11" t="s">
        <v>269</v>
      </c>
      <c r="AX16" s="11" t="s">
        <v>269</v>
      </c>
      <c r="AY16" s="11" t="s">
        <v>269</v>
      </c>
      <c r="AZ16" s="12" t="s">
        <v>194</v>
      </c>
      <c r="BA16" s="12"/>
      <c r="BB16" s="12"/>
      <c r="BC16" s="184" t="s">
        <v>269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6" customFormat="1" ht="56.25" hidden="1" x14ac:dyDescent="0.25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37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11" t="s">
        <v>269</v>
      </c>
      <c r="AN17" s="11" t="s">
        <v>269</v>
      </c>
      <c r="AO17" s="12" t="s">
        <v>269</v>
      </c>
      <c r="AP17" s="12" t="s">
        <v>269</v>
      </c>
      <c r="AQ17" s="12" t="s">
        <v>269</v>
      </c>
      <c r="AR17" s="12" t="s">
        <v>269</v>
      </c>
      <c r="AS17" s="12" t="s">
        <v>269</v>
      </c>
      <c r="AT17" s="333" t="s">
        <v>269</v>
      </c>
      <c r="AU17" s="11" t="s">
        <v>269</v>
      </c>
      <c r="AV17" s="11" t="s">
        <v>269</v>
      </c>
      <c r="AW17" s="11" t="s">
        <v>269</v>
      </c>
      <c r="AX17" s="11" t="s">
        <v>269</v>
      </c>
      <c r="AY17" s="11" t="s">
        <v>269</v>
      </c>
      <c r="AZ17" s="12" t="s">
        <v>194</v>
      </c>
      <c r="BA17" s="12"/>
      <c r="BB17" s="12"/>
      <c r="BC17" s="184" t="s">
        <v>269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6" customFormat="1" ht="75" hidden="1" x14ac:dyDescent="0.25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37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6" customFormat="1" ht="56.25" hidden="1" x14ac:dyDescent="0.2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37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269</v>
      </c>
      <c r="AW19" s="11" t="s">
        <v>269</v>
      </c>
      <c r="AX19" s="11" t="s">
        <v>269</v>
      </c>
      <c r="AY19" s="11" t="s">
        <v>269</v>
      </c>
      <c r="AZ19" s="12" t="s">
        <v>194</v>
      </c>
      <c r="BA19" s="12"/>
      <c r="BB19" s="12"/>
      <c r="BC19" s="184" t="s">
        <v>269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6" customFormat="1" ht="93.75" hidden="1" x14ac:dyDescent="0.25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37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269</v>
      </c>
      <c r="AW20" s="11" t="s">
        <v>269</v>
      </c>
      <c r="AX20" s="11" t="s">
        <v>269</v>
      </c>
      <c r="AY20" s="11" t="s">
        <v>269</v>
      </c>
      <c r="AZ20" s="12" t="s">
        <v>194</v>
      </c>
      <c r="BA20" s="12"/>
      <c r="BB20" s="12"/>
      <c r="BC20" s="184" t="s">
        <v>269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6" customFormat="1" ht="75" hidden="1" x14ac:dyDescent="0.25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37" t="s">
        <v>312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269</v>
      </c>
      <c r="AW21" s="11" t="s">
        <v>269</v>
      </c>
      <c r="AX21" s="11" t="s">
        <v>269</v>
      </c>
      <c r="AY21" s="11" t="s">
        <v>269</v>
      </c>
      <c r="AZ21" s="12" t="s">
        <v>194</v>
      </c>
      <c r="BA21" s="12"/>
      <c r="BB21" s="12"/>
      <c r="BC21" s="184" t="s">
        <v>269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6" customFormat="1" ht="75" hidden="1" x14ac:dyDescent="0.25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37" t="s">
        <v>312</v>
      </c>
      <c r="U22" s="12"/>
      <c r="V22" s="186" t="s">
        <v>271</v>
      </c>
      <c r="W22" s="186" t="s">
        <v>313</v>
      </c>
      <c r="X22" s="186"/>
      <c r="Y22" s="191" t="s">
        <v>292</v>
      </c>
      <c r="Z22" s="189" t="s">
        <v>314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269</v>
      </c>
      <c r="AW22" s="11" t="s">
        <v>269</v>
      </c>
      <c r="AX22" s="11" t="s">
        <v>269</v>
      </c>
      <c r="AY22" s="11" t="s">
        <v>269</v>
      </c>
      <c r="AZ22" s="12" t="s">
        <v>194</v>
      </c>
      <c r="BA22" s="12"/>
      <c r="BB22" s="12"/>
      <c r="BC22" s="184" t="s">
        <v>269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6" customFormat="1" ht="75" hidden="1" x14ac:dyDescent="0.25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37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9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6" customFormat="1" ht="56.25" hidden="1" x14ac:dyDescent="0.25">
      <c r="C24" s="23" t="s">
        <v>10</v>
      </c>
      <c r="D24" s="20" t="s">
        <v>315</v>
      </c>
      <c r="E24" s="26" t="s">
        <v>316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11" t="s">
        <v>269</v>
      </c>
      <c r="AN24" s="11" t="s">
        <v>269</v>
      </c>
      <c r="AO24" s="12" t="s">
        <v>269</v>
      </c>
      <c r="AP24" s="12" t="s">
        <v>269</v>
      </c>
      <c r="AQ24" s="12" t="s">
        <v>269</v>
      </c>
      <c r="AR24" s="12" t="s">
        <v>269</v>
      </c>
      <c r="AS24" s="12" t="s">
        <v>269</v>
      </c>
      <c r="AT24" s="333" t="s">
        <v>269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269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6" customFormat="1" ht="93.75" hidden="1" x14ac:dyDescent="0.25">
      <c r="C25" s="23" t="s">
        <v>10</v>
      </c>
      <c r="D25" s="20" t="s">
        <v>308</v>
      </c>
      <c r="E25" s="20" t="s">
        <v>317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37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269</v>
      </c>
      <c r="AW25" s="11" t="s">
        <v>269</v>
      </c>
      <c r="AX25" s="11" t="s">
        <v>269</v>
      </c>
      <c r="AY25" s="11" t="s">
        <v>269</v>
      </c>
      <c r="AZ25" s="12" t="s">
        <v>194</v>
      </c>
      <c r="BA25" s="12"/>
      <c r="BB25" s="12"/>
      <c r="BC25" s="184" t="s">
        <v>269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6" customFormat="1" ht="56.25" hidden="1" x14ac:dyDescent="0.25">
      <c r="C26" s="24" t="s">
        <v>7</v>
      </c>
      <c r="D26" s="21" t="s">
        <v>318</v>
      </c>
      <c r="E26" s="21" t="s">
        <v>319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269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6" customFormat="1" ht="56.25" hidden="1" x14ac:dyDescent="0.25">
      <c r="C27" s="24" t="s">
        <v>7</v>
      </c>
      <c r="D27" s="21" t="s">
        <v>320</v>
      </c>
      <c r="E27" s="21" t="s">
        <v>321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14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269</v>
      </c>
      <c r="AW27" s="11" t="s">
        <v>269</v>
      </c>
      <c r="AX27" s="11" t="s">
        <v>269</v>
      </c>
      <c r="AY27" s="11" t="s">
        <v>269</v>
      </c>
      <c r="AZ27" s="12" t="s">
        <v>194</v>
      </c>
      <c r="BA27" s="12"/>
      <c r="BB27" s="12"/>
      <c r="BC27" s="184" t="s">
        <v>269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6" customFormat="1" ht="100.5" customHeight="1" x14ac:dyDescent="0.25">
      <c r="C28" s="24" t="s">
        <v>7</v>
      </c>
      <c r="D28" s="21" t="s">
        <v>320</v>
      </c>
      <c r="E28" s="21" t="s">
        <v>321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271</v>
      </c>
      <c r="W28" s="187" t="s">
        <v>322</v>
      </c>
      <c r="X28" s="187" t="s">
        <v>323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324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325</v>
      </c>
      <c r="AN28" s="12" t="s">
        <v>326</v>
      </c>
      <c r="AO28" s="12" t="s">
        <v>327</v>
      </c>
      <c r="AP28" s="12" t="s">
        <v>325</v>
      </c>
      <c r="AQ28" s="12" t="s">
        <v>327</v>
      </c>
      <c r="AR28" s="12"/>
      <c r="AS28" s="12"/>
      <c r="AT28" s="331">
        <v>0.4</v>
      </c>
      <c r="AU28" s="12" t="s">
        <v>194</v>
      </c>
      <c r="AV28" s="12" t="s">
        <v>194</v>
      </c>
      <c r="AW28" s="79">
        <v>8</v>
      </c>
      <c r="AX28" s="183">
        <v>1</v>
      </c>
      <c r="AY28" s="76" t="s">
        <v>194</v>
      </c>
      <c r="AZ28" s="336">
        <v>0.95</v>
      </c>
      <c r="BA28" s="12"/>
      <c r="BB28" s="12"/>
      <c r="BC28" s="184">
        <f>IFERROR(AX28/AW28,"Validar datos de Aulas Master")</f>
        <v>0.125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6" customFormat="1" ht="93.75" hidden="1" x14ac:dyDescent="0.25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37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328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40">
        <v>46199</v>
      </c>
      <c r="BK29" s="11"/>
      <c r="BL29" s="34" t="s">
        <v>15</v>
      </c>
      <c r="BM29" s="76"/>
      <c r="BN29" s="322" t="s">
        <v>287</v>
      </c>
    </row>
    <row r="30" spans="3:66" customFormat="1" ht="56.25" hidden="1" x14ac:dyDescent="0.25">
      <c r="C30" s="22" t="s">
        <v>4</v>
      </c>
      <c r="D30" s="19" t="s">
        <v>266</v>
      </c>
      <c r="E30" s="26" t="s">
        <v>329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37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11" t="s">
        <v>194</v>
      </c>
      <c r="AN30" s="11" t="s">
        <v>194</v>
      </c>
      <c r="AO30" s="12" t="s">
        <v>194</v>
      </c>
      <c r="AP30" s="12" t="s">
        <v>194</v>
      </c>
      <c r="AQ30" s="12" t="s">
        <v>194</v>
      </c>
      <c r="AR30" s="12"/>
      <c r="AS30" s="12"/>
      <c r="AT30" s="331">
        <v>0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269</v>
      </c>
      <c r="AY30" s="76"/>
      <c r="AZ30" s="12" t="s">
        <v>194</v>
      </c>
      <c r="BA30" s="12"/>
      <c r="BB30" s="12"/>
      <c r="BC30" s="184" t="s">
        <v>269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6" customFormat="1" ht="75" x14ac:dyDescent="0.25">
      <c r="C31" s="22" t="s">
        <v>4</v>
      </c>
      <c r="D31" s="19" t="s">
        <v>330</v>
      </c>
      <c r="E31" s="29" t="s">
        <v>331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325</v>
      </c>
      <c r="AN31" s="12" t="s">
        <v>326</v>
      </c>
      <c r="AO31" s="12" t="s">
        <v>327</v>
      </c>
      <c r="AP31" s="12" t="s">
        <v>325</v>
      </c>
      <c r="AQ31" s="12" t="s">
        <v>327</v>
      </c>
      <c r="AR31" s="12"/>
      <c r="AS31" s="12"/>
      <c r="AT31" s="331">
        <v>0.4</v>
      </c>
      <c r="AU31" s="12" t="s">
        <v>194</v>
      </c>
      <c r="AV31" s="12" t="s">
        <v>194</v>
      </c>
      <c r="AW31" s="79">
        <v>22</v>
      </c>
      <c r="AX31" s="183">
        <v>0</v>
      </c>
      <c r="AY31" s="76" t="s">
        <v>194</v>
      </c>
      <c r="AZ31" s="336">
        <v>0.9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40">
        <v>46199</v>
      </c>
      <c r="BK31" s="11"/>
      <c r="BL31" s="34" t="s">
        <v>14</v>
      </c>
      <c r="BM31" s="12"/>
    </row>
    <row r="32" spans="3:66" customFormat="1" ht="75" x14ac:dyDescent="0.25">
      <c r="C32" s="22" t="s">
        <v>4</v>
      </c>
      <c r="D32" s="19" t="s">
        <v>330</v>
      </c>
      <c r="E32" s="26" t="s">
        <v>332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333</v>
      </c>
      <c r="O32" s="12"/>
      <c r="P32" s="12" t="s">
        <v>279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325</v>
      </c>
      <c r="AN32" s="12" t="s">
        <v>326</v>
      </c>
      <c r="AO32" s="12" t="s">
        <v>327</v>
      </c>
      <c r="AP32" s="12" t="s">
        <v>325</v>
      </c>
      <c r="AQ32" s="12" t="s">
        <v>327</v>
      </c>
      <c r="AR32" s="12"/>
      <c r="AS32" s="12"/>
      <c r="AT32" s="331">
        <v>0.4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0.9</v>
      </c>
      <c r="BA32" s="12"/>
      <c r="BB32" s="12"/>
      <c r="BC32" s="184">
        <f>IFERROR(AX32/AW32,"Validar datos de Aulas Master")</f>
        <v>0</v>
      </c>
      <c r="BD32" s="177"/>
      <c r="BE32" s="316"/>
      <c r="BF32" s="177"/>
      <c r="BG32" s="177"/>
      <c r="BH32" s="177"/>
      <c r="BI32" s="12"/>
      <c r="BJ32" s="340">
        <v>46199</v>
      </c>
      <c r="BK32" s="11"/>
      <c r="BL32" s="34" t="s">
        <v>14</v>
      </c>
      <c r="BM32" s="12"/>
    </row>
    <row r="33" spans="3:66" customFormat="1" ht="56.25" hidden="1" x14ac:dyDescent="0.2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333</v>
      </c>
      <c r="O33" s="12"/>
      <c r="P33" s="12"/>
      <c r="Q33" s="12" t="s">
        <v>269</v>
      </c>
      <c r="R33" s="12" t="s">
        <v>193</v>
      </c>
      <c r="S33" s="12"/>
      <c r="T33" s="337" t="s">
        <v>270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269</v>
      </c>
      <c r="AW33" s="11" t="s">
        <v>269</v>
      </c>
      <c r="AX33" s="11" t="s">
        <v>269</v>
      </c>
      <c r="AY33" s="11" t="s">
        <v>269</v>
      </c>
      <c r="AZ33" s="12" t="s">
        <v>194</v>
      </c>
      <c r="BA33" s="12"/>
      <c r="BB33" s="12"/>
      <c r="BC33" s="184" t="s">
        <v>269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6" customFormat="1" ht="93.75" hidden="1" x14ac:dyDescent="0.25">
      <c r="C34" s="23" t="s">
        <v>10</v>
      </c>
      <c r="D34" s="20" t="s">
        <v>308</v>
      </c>
      <c r="E34" s="28" t="s">
        <v>334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333</v>
      </c>
      <c r="O34" s="12"/>
      <c r="P34" s="12"/>
      <c r="Q34" s="12" t="s">
        <v>269</v>
      </c>
      <c r="R34" s="12" t="s">
        <v>193</v>
      </c>
      <c r="S34" s="12"/>
      <c r="T34" s="337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11" t="s">
        <v>269</v>
      </c>
      <c r="AN34" s="11" t="s">
        <v>269</v>
      </c>
      <c r="AO34" s="12" t="s">
        <v>269</v>
      </c>
      <c r="AP34" s="12" t="s">
        <v>269</v>
      </c>
      <c r="AQ34" s="12" t="s">
        <v>269</v>
      </c>
      <c r="AR34" s="12" t="s">
        <v>269</v>
      </c>
      <c r="AS34" s="12" t="s">
        <v>269</v>
      </c>
      <c r="AT34" s="333" t="s">
        <v>269</v>
      </c>
      <c r="AU34" s="11" t="str">
        <f>AG34</f>
        <v>No aplica</v>
      </c>
      <c r="AV34" s="11" t="s">
        <v>269</v>
      </c>
      <c r="AW34" s="11" t="s">
        <v>269</v>
      </c>
      <c r="AX34" s="11" t="s">
        <v>269</v>
      </c>
      <c r="AY34" s="11" t="s">
        <v>269</v>
      </c>
      <c r="AZ34" s="12" t="s">
        <v>194</v>
      </c>
      <c r="BA34" s="12"/>
      <c r="BB34" s="12"/>
      <c r="BC34" s="184" t="s">
        <v>269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6" customFormat="1" ht="93.75" hidden="1" x14ac:dyDescent="0.25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333</v>
      </c>
      <c r="O35" s="12"/>
      <c r="P35" s="12"/>
      <c r="Q35" s="12" t="s">
        <v>269</v>
      </c>
      <c r="R35" s="12" t="s">
        <v>193</v>
      </c>
      <c r="S35" s="12"/>
      <c r="T35" s="337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269</v>
      </c>
      <c r="AW35" s="11" t="s">
        <v>269</v>
      </c>
      <c r="AX35" s="11" t="s">
        <v>269</v>
      </c>
      <c r="AY35" s="11" t="s">
        <v>269</v>
      </c>
      <c r="AZ35" s="12" t="s">
        <v>194</v>
      </c>
      <c r="BA35" s="12"/>
      <c r="BB35" s="12"/>
      <c r="BC35" s="184" t="s">
        <v>269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6" customFormat="1" ht="56.25" hidden="1" x14ac:dyDescent="0.25">
      <c r="C36" s="24" t="s">
        <v>7</v>
      </c>
      <c r="D36" s="21" t="s">
        <v>335</v>
      </c>
      <c r="E36" s="21" t="s">
        <v>336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337</v>
      </c>
      <c r="O36" s="12"/>
      <c r="P36" s="12" t="s">
        <v>279</v>
      </c>
      <c r="Q36" s="12" t="s">
        <v>193</v>
      </c>
      <c r="R36" s="12" t="s">
        <v>193</v>
      </c>
      <c r="S36" s="12"/>
      <c r="T36" s="337" t="s">
        <v>270</v>
      </c>
      <c r="U36" s="12"/>
      <c r="V36" s="186" t="s">
        <v>281</v>
      </c>
      <c r="W36" s="187" t="s">
        <v>282</v>
      </c>
      <c r="X36" s="186"/>
      <c r="Y36" s="192" t="s">
        <v>338</v>
      </c>
      <c r="Z36" s="189" t="s">
        <v>339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328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269</v>
      </c>
      <c r="AN36" s="12" t="s">
        <v>269</v>
      </c>
      <c r="AO36" s="12" t="s">
        <v>269</v>
      </c>
      <c r="AP36" s="12" t="s">
        <v>269</v>
      </c>
      <c r="AQ36" s="12" t="s">
        <v>269</v>
      </c>
      <c r="AR36" s="12" t="s">
        <v>269</v>
      </c>
      <c r="AS36" s="12" t="s">
        <v>269</v>
      </c>
      <c r="AT36" s="333" t="s">
        <v>269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351"/>
    </row>
    <row r="37" spans="3:66" customFormat="1" ht="56.25" hidden="1" x14ac:dyDescent="0.25">
      <c r="C37" s="24" t="s">
        <v>7</v>
      </c>
      <c r="D37" s="21" t="s">
        <v>335</v>
      </c>
      <c r="E37" s="21" t="s">
        <v>340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333</v>
      </c>
      <c r="O37" s="12"/>
      <c r="P37" s="12"/>
      <c r="Q37" s="12"/>
      <c r="R37" s="12" t="s">
        <v>192</v>
      </c>
      <c r="S37" s="12"/>
      <c r="T37" s="337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328</v>
      </c>
      <c r="AF37" s="12"/>
      <c r="AG37" s="79"/>
      <c r="AH37" s="79"/>
      <c r="AI37" s="79"/>
      <c r="AJ37" s="11"/>
      <c r="AK37" s="11"/>
      <c r="AL37" s="11" t="s">
        <v>269</v>
      </c>
      <c r="AM37" s="12" t="s">
        <v>194</v>
      </c>
      <c r="AN37" s="12" t="s">
        <v>194</v>
      </c>
      <c r="AO37" s="12" t="s">
        <v>194</v>
      </c>
      <c r="AP37" s="12" t="s">
        <v>194</v>
      </c>
      <c r="AQ37" s="12" t="s">
        <v>194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269</v>
      </c>
      <c r="BD37" s="12"/>
      <c r="BE37" s="177"/>
      <c r="BF37" s="177"/>
      <c r="BG37" s="177"/>
      <c r="BH37" s="177"/>
      <c r="BI37" s="12"/>
      <c r="BJ37" s="11"/>
      <c r="BK37" s="11"/>
      <c r="BL37" s="347" t="s">
        <v>15</v>
      </c>
      <c r="BM37" s="11"/>
    </row>
    <row r="38" spans="3:66" customFormat="1" ht="75" x14ac:dyDescent="0.25">
      <c r="C38" s="24" t="s">
        <v>7</v>
      </c>
      <c r="D38" s="21" t="s">
        <v>335</v>
      </c>
      <c r="E38" s="21" t="s">
        <v>340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333</v>
      </c>
      <c r="O38" s="12"/>
      <c r="P38" s="12"/>
      <c r="Q38" s="12" t="s">
        <v>269</v>
      </c>
      <c r="R38" s="12" t="s">
        <v>193</v>
      </c>
      <c r="S38" s="12"/>
      <c r="T38" s="337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12" t="s">
        <v>325</v>
      </c>
      <c r="AN38" s="12" t="s">
        <v>326</v>
      </c>
      <c r="AO38" s="12" t="s">
        <v>327</v>
      </c>
      <c r="AP38" s="12" t="s">
        <v>325</v>
      </c>
      <c r="AQ38" s="12" t="s">
        <v>327</v>
      </c>
      <c r="AR38" s="12"/>
      <c r="AS38" s="12"/>
      <c r="AT38" s="331">
        <v>0.4</v>
      </c>
      <c r="AU38" s="12"/>
      <c r="AV38" s="11" t="s">
        <v>269</v>
      </c>
      <c r="AW38" s="11" t="s">
        <v>269</v>
      </c>
      <c r="AX38" s="11" t="s">
        <v>269</v>
      </c>
      <c r="AY38" s="11" t="s">
        <v>269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40">
        <v>46199</v>
      </c>
      <c r="BK38" s="11"/>
      <c r="BL38" s="347" t="s">
        <v>14</v>
      </c>
      <c r="BM38" s="11"/>
    </row>
    <row r="39" spans="3:66" customFormat="1" ht="56.25" hidden="1" x14ac:dyDescent="0.25">
      <c r="C39" s="24" t="s">
        <v>7</v>
      </c>
      <c r="D39" s="21" t="s">
        <v>335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341</v>
      </c>
      <c r="O39" s="12"/>
      <c r="P39" s="12" t="s">
        <v>279</v>
      </c>
      <c r="Q39" s="12" t="s">
        <v>193</v>
      </c>
      <c r="R39" s="12" t="s">
        <v>193</v>
      </c>
      <c r="S39" s="12"/>
      <c r="T39" s="337" t="s">
        <v>270</v>
      </c>
      <c r="U39" s="12"/>
      <c r="V39" s="186" t="s">
        <v>281</v>
      </c>
      <c r="W39" s="187" t="s">
        <v>282</v>
      </c>
      <c r="X39" s="186"/>
      <c r="Y39" s="192" t="s">
        <v>338</v>
      </c>
      <c r="Z39" s="189" t="s">
        <v>339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7" t="s">
        <v>15</v>
      </c>
      <c r="BM39" s="11"/>
    </row>
    <row r="40" spans="3:66" customFormat="1" ht="93.75" x14ac:dyDescent="0.25">
      <c r="C40" s="22" t="s">
        <v>4</v>
      </c>
      <c r="D40" s="19" t="s">
        <v>342</v>
      </c>
      <c r="E40" s="26" t="s">
        <v>343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333</v>
      </c>
      <c r="O40" s="12"/>
      <c r="P40" s="12" t="s">
        <v>279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324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0.55000000000000004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40">
        <v>46199</v>
      </c>
      <c r="BK40" s="11"/>
      <c r="BL40" s="347" t="s">
        <v>14</v>
      </c>
      <c r="BM40" s="11"/>
    </row>
    <row r="41" spans="3:66" customFormat="1" ht="56.25" hidden="1" x14ac:dyDescent="0.25">
      <c r="C41" s="22" t="s">
        <v>4</v>
      </c>
      <c r="D41" s="19" t="s">
        <v>260</v>
      </c>
      <c r="E41" s="30" t="s">
        <v>344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37" t="s">
        <v>345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269</v>
      </c>
      <c r="AN41" s="12" t="s">
        <v>269</v>
      </c>
      <c r="AO41" s="12" t="s">
        <v>269</v>
      </c>
      <c r="AP41" s="12" t="s">
        <v>269</v>
      </c>
      <c r="AQ41" s="12" t="s">
        <v>269</v>
      </c>
      <c r="AR41" s="12" t="s">
        <v>269</v>
      </c>
      <c r="AS41" s="12" t="s">
        <v>269</v>
      </c>
      <c r="AT41" s="333" t="s">
        <v>269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7" t="s">
        <v>15</v>
      </c>
      <c r="BM41" s="11"/>
    </row>
    <row r="42" spans="3:66" customFormat="1" ht="56.25" hidden="1" x14ac:dyDescent="0.25">
      <c r="C42" s="23" t="s">
        <v>10</v>
      </c>
      <c r="D42" s="20" t="s">
        <v>123</v>
      </c>
      <c r="E42" s="31" t="s">
        <v>346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333</v>
      </c>
      <c r="O42" s="12"/>
      <c r="P42" s="12"/>
      <c r="Q42" s="12" t="s">
        <v>269</v>
      </c>
      <c r="R42" s="12" t="s">
        <v>193</v>
      </c>
      <c r="S42" s="12"/>
      <c r="T42" s="337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269</v>
      </c>
      <c r="AW42" s="11" t="s">
        <v>269</v>
      </c>
      <c r="AX42" s="11" t="s">
        <v>269</v>
      </c>
      <c r="AY42" s="11" t="s">
        <v>269</v>
      </c>
      <c r="AZ42" s="12" t="s">
        <v>194</v>
      </c>
      <c r="BA42" s="12"/>
      <c r="BB42" s="12"/>
      <c r="BC42" s="184" t="s">
        <v>269</v>
      </c>
      <c r="BD42" s="12"/>
      <c r="BE42" s="177"/>
      <c r="BF42" s="177"/>
      <c r="BG42" s="177"/>
      <c r="BH42" s="177"/>
      <c r="BI42" s="12"/>
      <c r="BJ42" s="11"/>
      <c r="BK42" s="11"/>
      <c r="BL42" s="347" t="s">
        <v>15</v>
      </c>
      <c r="BM42" s="11"/>
    </row>
    <row r="43" spans="3:66" customFormat="1" ht="75" hidden="1" x14ac:dyDescent="0.2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333</v>
      </c>
      <c r="O43" s="12"/>
      <c r="P43" s="12" t="s">
        <v>328</v>
      </c>
      <c r="Q43" s="12" t="s">
        <v>193</v>
      </c>
      <c r="R43" s="12" t="s">
        <v>193</v>
      </c>
      <c r="S43" s="12"/>
      <c r="T43" s="337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328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 t="s">
        <v>194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40">
        <v>46199</v>
      </c>
      <c r="BK43" s="11"/>
      <c r="BL43" s="347" t="s">
        <v>15</v>
      </c>
      <c r="BM43" s="180"/>
      <c r="BN43" s="322" t="s">
        <v>287</v>
      </c>
    </row>
    <row r="44" spans="3:66" customFormat="1" ht="56.25" hidden="1" x14ac:dyDescent="0.25">
      <c r="C44" s="22" t="s">
        <v>4</v>
      </c>
      <c r="D44" s="19" t="s">
        <v>330</v>
      </c>
      <c r="E44" s="26" t="s">
        <v>347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333</v>
      </c>
      <c r="O44" s="12"/>
      <c r="P44" s="12" t="s">
        <v>279</v>
      </c>
      <c r="Q44" s="12" t="s">
        <v>193</v>
      </c>
      <c r="R44" s="12" t="s">
        <v>193</v>
      </c>
      <c r="S44" s="12"/>
      <c r="T44" s="352" t="s">
        <v>270</v>
      </c>
      <c r="U44" s="12"/>
      <c r="V44" s="186" t="s">
        <v>271</v>
      </c>
      <c r="W44" s="187" t="s">
        <v>282</v>
      </c>
      <c r="X44" s="186"/>
      <c r="Y44" s="192" t="s">
        <v>348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269</v>
      </c>
      <c r="AN44" s="12" t="s">
        <v>269</v>
      </c>
      <c r="AO44" s="12" t="s">
        <v>269</v>
      </c>
      <c r="AP44" s="12" t="s">
        <v>269</v>
      </c>
      <c r="AQ44" s="12" t="s">
        <v>269</v>
      </c>
      <c r="AR44" s="12" t="s">
        <v>269</v>
      </c>
      <c r="AS44" s="12" t="s">
        <v>269</v>
      </c>
      <c r="AT44" s="333" t="s">
        <v>269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48" t="s">
        <v>16</v>
      </c>
      <c r="BM44" s="11"/>
    </row>
    <row r="45" spans="3:66" customFormat="1" ht="56.25" hidden="1" x14ac:dyDescent="0.25">
      <c r="C45" s="24" t="s">
        <v>7</v>
      </c>
      <c r="D45" s="21" t="s">
        <v>318</v>
      </c>
      <c r="E45" s="21" t="s">
        <v>349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37" t="s">
        <v>280</v>
      </c>
      <c r="U45" s="12"/>
      <c r="V45" s="186" t="s">
        <v>281</v>
      </c>
      <c r="W45" s="187" t="s">
        <v>282</v>
      </c>
      <c r="X45" s="186"/>
      <c r="Y45" s="192" t="s">
        <v>338</v>
      </c>
      <c r="Z45" s="189" t="s">
        <v>339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12" t="s">
        <v>269</v>
      </c>
      <c r="AN45" s="12" t="s">
        <v>269</v>
      </c>
      <c r="AO45" s="12" t="s">
        <v>269</v>
      </c>
      <c r="AP45" s="12" t="s">
        <v>269</v>
      </c>
      <c r="AQ45" s="12" t="s">
        <v>269</v>
      </c>
      <c r="AR45" s="12" t="s">
        <v>269</v>
      </c>
      <c r="AS45" s="12" t="s">
        <v>269</v>
      </c>
      <c r="AT45" s="333" t="s">
        <v>269</v>
      </c>
      <c r="AU45" s="11" t="s">
        <v>269</v>
      </c>
      <c r="AV45" s="11" t="s">
        <v>269</v>
      </c>
      <c r="AW45" s="11" t="s">
        <v>269</v>
      </c>
      <c r="AX45" s="11" t="s">
        <v>269</v>
      </c>
      <c r="AY45" s="11" t="s">
        <v>269</v>
      </c>
      <c r="AZ45" s="12" t="s">
        <v>194</v>
      </c>
      <c r="BA45" s="12"/>
      <c r="BB45" s="12"/>
      <c r="BC45" s="184" t="s">
        <v>269</v>
      </c>
      <c r="BD45" s="12"/>
      <c r="BE45" s="177"/>
      <c r="BF45" s="177"/>
      <c r="BG45" s="177"/>
      <c r="BH45" s="177"/>
      <c r="BI45" s="12"/>
      <c r="BJ45" s="11"/>
      <c r="BK45" s="11"/>
      <c r="BL45" s="347" t="s">
        <v>15</v>
      </c>
      <c r="BM45" s="11"/>
    </row>
    <row r="46" spans="3:66" customFormat="1" ht="56.25" x14ac:dyDescent="0.25">
      <c r="C46" s="24" t="s">
        <v>7</v>
      </c>
      <c r="D46" s="21" t="s">
        <v>318</v>
      </c>
      <c r="E46" s="21" t="s">
        <v>319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37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0.25</v>
      </c>
      <c r="AU46" s="11" t="s">
        <v>269</v>
      </c>
      <c r="AV46" s="11" t="s">
        <v>269</v>
      </c>
      <c r="AW46" s="11" t="s">
        <v>269</v>
      </c>
      <c r="AX46" s="11" t="s">
        <v>269</v>
      </c>
      <c r="AY46" s="11" t="s">
        <v>269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40">
        <v>46199</v>
      </c>
      <c r="BK46" s="11"/>
      <c r="BL46" s="347" t="s">
        <v>14</v>
      </c>
      <c r="BM46" s="11"/>
    </row>
    <row r="47" spans="3:66" customFormat="1" ht="75" x14ac:dyDescent="0.25">
      <c r="C47" s="24" t="s">
        <v>7</v>
      </c>
      <c r="D47" s="21" t="s">
        <v>318</v>
      </c>
      <c r="E47" s="21" t="s">
        <v>319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37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325</v>
      </c>
      <c r="AN47" s="12" t="s">
        <v>326</v>
      </c>
      <c r="AO47" s="12" t="s">
        <v>327</v>
      </c>
      <c r="AP47" s="12" t="s">
        <v>325</v>
      </c>
      <c r="AQ47" s="12" t="s">
        <v>327</v>
      </c>
      <c r="AR47" s="12"/>
      <c r="AS47" s="12"/>
      <c r="AT47" s="331">
        <v>0.4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0.95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40">
        <v>46199</v>
      </c>
      <c r="BK47" s="11"/>
      <c r="BL47" s="347" t="s">
        <v>14</v>
      </c>
      <c r="BM47" s="11"/>
    </row>
    <row r="48" spans="3:66" customFormat="1" ht="56.25" hidden="1" x14ac:dyDescent="0.25">
      <c r="C48" s="24" t="s">
        <v>7</v>
      </c>
      <c r="D48" s="21" t="s">
        <v>320</v>
      </c>
      <c r="E48" s="21" t="s">
        <v>351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37" t="s">
        <v>270</v>
      </c>
      <c r="U48" s="12"/>
      <c r="V48" s="186" t="s">
        <v>271</v>
      </c>
      <c r="W48" s="187" t="s">
        <v>282</v>
      </c>
      <c r="X48" s="186"/>
      <c r="Y48" s="192" t="s">
        <v>352</v>
      </c>
      <c r="Z48" s="189" t="s">
        <v>353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269</v>
      </c>
      <c r="AN48" s="12" t="s">
        <v>269</v>
      </c>
      <c r="AO48" s="12" t="s">
        <v>269</v>
      </c>
      <c r="AP48" s="12" t="s">
        <v>269</v>
      </c>
      <c r="AQ48" s="12" t="s">
        <v>269</v>
      </c>
      <c r="AR48" s="12" t="s">
        <v>269</v>
      </c>
      <c r="AS48" s="12" t="s">
        <v>269</v>
      </c>
      <c r="AT48" s="333" t="s">
        <v>269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48" t="s">
        <v>16</v>
      </c>
      <c r="BM48" s="11"/>
    </row>
    <row r="49" spans="3:65" customFormat="1" ht="56.25" hidden="1" x14ac:dyDescent="0.25">
      <c r="C49" s="22" t="s">
        <v>4</v>
      </c>
      <c r="D49" s="19" t="s">
        <v>260</v>
      </c>
      <c r="E49" s="19" t="s">
        <v>354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37" t="s">
        <v>270</v>
      </c>
      <c r="U49" s="12"/>
      <c r="V49" s="186" t="s">
        <v>271</v>
      </c>
      <c r="W49" s="187" t="s">
        <v>282</v>
      </c>
      <c r="X49" s="186"/>
      <c r="Y49" s="192" t="s">
        <v>352</v>
      </c>
      <c r="Z49" s="189" t="s">
        <v>353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12" t="s">
        <v>277</v>
      </c>
      <c r="AN49" s="12" t="s">
        <v>277</v>
      </c>
      <c r="AO49" s="12" t="s">
        <v>277</v>
      </c>
      <c r="AP49" s="12" t="s">
        <v>277</v>
      </c>
      <c r="AQ49" s="12" t="s">
        <v>277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269</v>
      </c>
      <c r="AY49" s="76"/>
      <c r="AZ49" s="12" t="s">
        <v>194</v>
      </c>
      <c r="BA49" s="12"/>
      <c r="BB49" s="12"/>
      <c r="BC49" s="184" t="s">
        <v>269</v>
      </c>
      <c r="BD49" s="12"/>
      <c r="BE49" s="177"/>
      <c r="BF49" s="177"/>
      <c r="BG49" s="177"/>
      <c r="BH49" s="177"/>
      <c r="BI49" s="12"/>
      <c r="BJ49" s="11"/>
      <c r="BK49" s="11"/>
      <c r="BL49" s="348" t="s">
        <v>16</v>
      </c>
      <c r="BM49" s="11"/>
    </row>
    <row r="50" spans="3:65" customFormat="1" ht="56.25" hidden="1" x14ac:dyDescent="0.2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37" t="s">
        <v>270</v>
      </c>
      <c r="U50" s="12"/>
      <c r="V50" s="186" t="s">
        <v>271</v>
      </c>
      <c r="W50" s="187" t="s">
        <v>282</v>
      </c>
      <c r="X50" s="186"/>
      <c r="Y50" s="192" t="s">
        <v>352</v>
      </c>
      <c r="Z50" s="189" t="s">
        <v>353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269</v>
      </c>
      <c r="AV50" s="11" t="s">
        <v>269</v>
      </c>
      <c r="AW50" s="11" t="s">
        <v>269</v>
      </c>
      <c r="AX50" s="11" t="s">
        <v>269</v>
      </c>
      <c r="AY50" s="11" t="s">
        <v>269</v>
      </c>
      <c r="AZ50" s="12" t="s">
        <v>194</v>
      </c>
      <c r="BA50" s="12"/>
      <c r="BB50" s="12"/>
      <c r="BC50" s="184" t="s">
        <v>269</v>
      </c>
      <c r="BD50" s="12"/>
      <c r="BE50" s="177"/>
      <c r="BF50" s="177"/>
      <c r="BG50" s="177"/>
      <c r="BH50" s="177"/>
      <c r="BI50" s="12"/>
      <c r="BJ50" s="11"/>
      <c r="BK50" s="11"/>
      <c r="BL50" s="348" t="s">
        <v>16</v>
      </c>
      <c r="BM50" s="11"/>
    </row>
    <row r="51" spans="3:65" customFormat="1" ht="56.25" hidden="1" x14ac:dyDescent="0.25">
      <c r="C51" s="24" t="s">
        <v>7</v>
      </c>
      <c r="D51" s="21" t="s">
        <v>335</v>
      </c>
      <c r="E51" s="21" t="s">
        <v>355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37" t="s">
        <v>270</v>
      </c>
      <c r="U51" s="12"/>
      <c r="V51" s="186" t="s">
        <v>271</v>
      </c>
      <c r="W51" s="187" t="s">
        <v>282</v>
      </c>
      <c r="X51" s="186"/>
      <c r="Y51" s="192" t="s">
        <v>352</v>
      </c>
      <c r="Z51" s="189" t="s">
        <v>353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328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48" t="s">
        <v>16</v>
      </c>
      <c r="BM51" s="11"/>
    </row>
    <row r="52" spans="3:65" customFormat="1" ht="93.75" hidden="1" x14ac:dyDescent="0.25">
      <c r="C52" s="22" t="s">
        <v>4</v>
      </c>
      <c r="D52" s="19" t="s">
        <v>342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52" t="s">
        <v>280</v>
      </c>
      <c r="U52" s="12"/>
      <c r="V52" s="186" t="s">
        <v>271</v>
      </c>
      <c r="W52" s="187" t="s">
        <v>282</v>
      </c>
      <c r="X52" s="186"/>
      <c r="Y52" s="188" t="s">
        <v>356</v>
      </c>
      <c r="Z52" s="189" t="s">
        <v>357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269</v>
      </c>
      <c r="AV52" s="11" t="s">
        <v>269</v>
      </c>
      <c r="AW52" s="11" t="s">
        <v>269</v>
      </c>
      <c r="AX52" s="11" t="s">
        <v>269</v>
      </c>
      <c r="AY52" s="11" t="s">
        <v>269</v>
      </c>
      <c r="AZ52" s="12" t="s">
        <v>194</v>
      </c>
      <c r="BA52" s="12"/>
      <c r="BB52" s="12"/>
      <c r="BC52" s="184" t="s">
        <v>269</v>
      </c>
      <c r="BD52" s="12"/>
      <c r="BE52" s="177"/>
      <c r="BF52" s="177"/>
      <c r="BG52" s="177"/>
      <c r="BH52" s="177"/>
      <c r="BI52" s="12"/>
      <c r="BJ52" s="11"/>
      <c r="BK52" s="11"/>
      <c r="BL52" s="348" t="s">
        <v>16</v>
      </c>
      <c r="BM52" s="11"/>
    </row>
    <row r="53" spans="3:65" customFormat="1" ht="93.75" hidden="1" x14ac:dyDescent="0.25">
      <c r="C53" s="22" t="s">
        <v>4</v>
      </c>
      <c r="D53" s="19" t="s">
        <v>342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52" t="s">
        <v>280</v>
      </c>
      <c r="U53" s="12"/>
      <c r="V53" s="186" t="s">
        <v>281</v>
      </c>
      <c r="W53" s="187" t="s">
        <v>358</v>
      </c>
      <c r="X53" s="187"/>
      <c r="Y53" s="189" t="s">
        <v>352</v>
      </c>
      <c r="Z53" s="194" t="s">
        <v>359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269</v>
      </c>
      <c r="AV53" s="11" t="s">
        <v>269</v>
      </c>
      <c r="AW53" s="11" t="s">
        <v>269</v>
      </c>
      <c r="AX53" s="11" t="s">
        <v>269</v>
      </c>
      <c r="AY53" s="11" t="s">
        <v>269</v>
      </c>
      <c r="AZ53" s="12" t="s">
        <v>194</v>
      </c>
      <c r="BA53" s="12"/>
      <c r="BB53" s="12"/>
      <c r="BC53" s="184" t="s">
        <v>269</v>
      </c>
      <c r="BD53" s="12"/>
      <c r="BE53" s="177"/>
      <c r="BF53" s="177"/>
      <c r="BG53" s="177"/>
      <c r="BH53" s="177"/>
      <c r="BI53" s="12"/>
      <c r="BJ53" s="11"/>
      <c r="BK53" s="11"/>
      <c r="BL53" s="348" t="s">
        <v>16</v>
      </c>
      <c r="BM53" s="11"/>
    </row>
    <row r="54" spans="3:65" customFormat="1" ht="93.75" hidden="1" x14ac:dyDescent="0.25">
      <c r="C54" s="22" t="s">
        <v>4</v>
      </c>
      <c r="D54" s="19" t="s">
        <v>342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52" t="s">
        <v>280</v>
      </c>
      <c r="U54" s="12"/>
      <c r="V54" s="186" t="s">
        <v>271</v>
      </c>
      <c r="W54" s="187" t="s">
        <v>282</v>
      </c>
      <c r="X54" s="186"/>
      <c r="Y54" s="192" t="s">
        <v>348</v>
      </c>
      <c r="Z54" s="189" t="s">
        <v>360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269</v>
      </c>
      <c r="BD54" s="12"/>
      <c r="BE54" s="177"/>
      <c r="BF54" s="177"/>
      <c r="BG54" s="177"/>
      <c r="BH54" s="177"/>
      <c r="BI54" s="12"/>
      <c r="BJ54" s="11"/>
      <c r="BK54" s="11"/>
      <c r="BL54" s="348" t="s">
        <v>16</v>
      </c>
      <c r="BM54" s="11"/>
    </row>
    <row r="55" spans="3:65" customFormat="1" ht="56.25" hidden="1" x14ac:dyDescent="0.25">
      <c r="C55" s="24" t="s">
        <v>7</v>
      </c>
      <c r="D55" s="21" t="s">
        <v>320</v>
      </c>
      <c r="E55" s="21" t="s">
        <v>361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37" t="s">
        <v>270</v>
      </c>
      <c r="U55" s="12"/>
      <c r="V55" s="186" t="s">
        <v>281</v>
      </c>
      <c r="W55" s="187" t="s">
        <v>358</v>
      </c>
      <c r="X55" s="187"/>
      <c r="Y55" s="189" t="s">
        <v>352</v>
      </c>
      <c r="Z55" s="194" t="s">
        <v>359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12" t="s">
        <v>269</v>
      </c>
      <c r="AN55" s="12" t="s">
        <v>269</v>
      </c>
      <c r="AO55" s="12" t="s">
        <v>269</v>
      </c>
      <c r="AP55" s="12" t="s">
        <v>269</v>
      </c>
      <c r="AQ55" s="12" t="s">
        <v>269</v>
      </c>
      <c r="AR55" s="12" t="s">
        <v>269</v>
      </c>
      <c r="AS55" s="12" t="s">
        <v>269</v>
      </c>
      <c r="AT55" s="333" t="s">
        <v>269</v>
      </c>
      <c r="AU55" s="11" t="s">
        <v>269</v>
      </c>
      <c r="AV55" s="11" t="s">
        <v>269</v>
      </c>
      <c r="AW55" s="11" t="s">
        <v>269</v>
      </c>
      <c r="AX55" s="11" t="s">
        <v>269</v>
      </c>
      <c r="AY55" s="11" t="s">
        <v>269</v>
      </c>
      <c r="AZ55" s="12" t="s">
        <v>194</v>
      </c>
      <c r="BA55" s="12"/>
      <c r="BB55" s="12"/>
      <c r="BC55" s="184" t="s">
        <v>269</v>
      </c>
      <c r="BD55" s="12"/>
      <c r="BE55" s="177"/>
      <c r="BF55" s="177"/>
      <c r="BG55" s="177"/>
      <c r="BH55" s="177"/>
      <c r="BI55" s="12"/>
      <c r="BJ55" s="11"/>
      <c r="BK55" s="11"/>
      <c r="BL55" s="348" t="s">
        <v>16</v>
      </c>
      <c r="BM55" s="11"/>
    </row>
    <row r="56" spans="3:65" customFormat="1" ht="56.25" hidden="1" x14ac:dyDescent="0.25">
      <c r="C56" s="23" t="s">
        <v>10</v>
      </c>
      <c r="D56" s="20" t="s">
        <v>315</v>
      </c>
      <c r="E56" s="20" t="s">
        <v>362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363</v>
      </c>
      <c r="N56" s="51" t="s">
        <v>363</v>
      </c>
      <c r="O56" s="12"/>
      <c r="P56" s="12" t="s">
        <v>279</v>
      </c>
      <c r="Q56" s="12" t="s">
        <v>193</v>
      </c>
      <c r="R56" s="12" t="s">
        <v>193</v>
      </c>
      <c r="S56" s="12"/>
      <c r="T56" s="337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12" t="s">
        <v>269</v>
      </c>
      <c r="AN56" s="12" t="s">
        <v>269</v>
      </c>
      <c r="AO56" s="12" t="s">
        <v>269</v>
      </c>
      <c r="AP56" s="12" t="s">
        <v>269</v>
      </c>
      <c r="AQ56" s="12" t="s">
        <v>269</v>
      </c>
      <c r="AR56" s="12" t="s">
        <v>269</v>
      </c>
      <c r="AS56" s="12" t="s">
        <v>269</v>
      </c>
      <c r="AT56" s="333" t="s">
        <v>269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 t="s">
        <v>279</v>
      </c>
      <c r="BF56" s="177"/>
      <c r="BG56" s="177"/>
      <c r="BH56" s="177"/>
      <c r="BI56" s="336">
        <v>1</v>
      </c>
      <c r="BJ56" s="11"/>
      <c r="BK56" s="11"/>
      <c r="BL56" s="348" t="s">
        <v>13</v>
      </c>
      <c r="BM56" s="11"/>
    </row>
    <row r="57" spans="3:65" customFormat="1" ht="75" hidden="1" x14ac:dyDescent="0.25">
      <c r="C57" s="23" t="s">
        <v>10</v>
      </c>
      <c r="D57" s="20" t="s">
        <v>303</v>
      </c>
      <c r="E57" s="20" t="s">
        <v>364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363</v>
      </c>
      <c r="N57" s="51" t="s">
        <v>363</v>
      </c>
      <c r="O57" s="12"/>
      <c r="P57" s="12" t="s">
        <v>279</v>
      </c>
      <c r="Q57" s="12" t="s">
        <v>193</v>
      </c>
      <c r="R57" s="12" t="s">
        <v>193</v>
      </c>
      <c r="S57" s="12"/>
      <c r="T57" s="337" t="s">
        <v>270</v>
      </c>
      <c r="U57" s="12"/>
      <c r="V57" s="186" t="s">
        <v>271</v>
      </c>
      <c r="W57" s="187" t="s">
        <v>365</v>
      </c>
      <c r="X57" s="186"/>
      <c r="Y57" s="190" t="s">
        <v>366</v>
      </c>
      <c r="Z57" s="189" t="s">
        <v>367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269</v>
      </c>
      <c r="AN57" s="12" t="s">
        <v>269</v>
      </c>
      <c r="AO57" s="12" t="s">
        <v>269</v>
      </c>
      <c r="AP57" s="12" t="s">
        <v>269</v>
      </c>
      <c r="AQ57" s="12" t="s">
        <v>269</v>
      </c>
      <c r="AR57" s="12" t="s">
        <v>269</v>
      </c>
      <c r="AS57" s="12" t="s">
        <v>269</v>
      </c>
      <c r="AT57" s="333" t="s">
        <v>269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 t="s">
        <v>279</v>
      </c>
      <c r="BF57" s="177"/>
      <c r="BG57" s="177"/>
      <c r="BH57" s="177"/>
      <c r="BI57" s="336">
        <v>1</v>
      </c>
      <c r="BJ57" s="11"/>
      <c r="BK57" s="11"/>
      <c r="BL57" s="348" t="s">
        <v>13</v>
      </c>
      <c r="BM57" s="11"/>
    </row>
    <row r="58" spans="3:65" customFormat="1" ht="75" hidden="1" x14ac:dyDescent="0.25">
      <c r="C58" s="23" t="s">
        <v>10</v>
      </c>
      <c r="D58" s="20" t="s">
        <v>303</v>
      </c>
      <c r="E58" s="20" t="s">
        <v>368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363</v>
      </c>
      <c r="N58" s="51" t="s">
        <v>363</v>
      </c>
      <c r="O58" s="12"/>
      <c r="P58" s="12"/>
      <c r="Q58" s="12" t="s">
        <v>269</v>
      </c>
      <c r="R58" s="12" t="s">
        <v>193</v>
      </c>
      <c r="S58" s="12"/>
      <c r="T58" s="337" t="s">
        <v>270</v>
      </c>
      <c r="U58" s="12"/>
      <c r="V58" s="186" t="s">
        <v>271</v>
      </c>
      <c r="W58" s="187" t="s">
        <v>272</v>
      </c>
      <c r="X58" s="186"/>
      <c r="Y58" s="190" t="s">
        <v>369</v>
      </c>
      <c r="Z58" s="189" t="s">
        <v>370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12" t="s">
        <v>269</v>
      </c>
      <c r="AN58" s="12" t="s">
        <v>269</v>
      </c>
      <c r="AO58" s="12" t="s">
        <v>269</v>
      </c>
      <c r="AP58" s="12" t="s">
        <v>269</v>
      </c>
      <c r="AQ58" s="12" t="s">
        <v>269</v>
      </c>
      <c r="AR58" s="12" t="s">
        <v>269</v>
      </c>
      <c r="AS58" s="12" t="s">
        <v>269</v>
      </c>
      <c r="AT58" s="333" t="s">
        <v>269</v>
      </c>
      <c r="AU58" s="11" t="s">
        <v>269</v>
      </c>
      <c r="AV58" s="11" t="s">
        <v>269</v>
      </c>
      <c r="AW58" s="11" t="s">
        <v>269</v>
      </c>
      <c r="AX58" s="11" t="s">
        <v>269</v>
      </c>
      <c r="AY58" s="11" t="s">
        <v>269</v>
      </c>
      <c r="AZ58" s="12" t="s">
        <v>194</v>
      </c>
      <c r="BA58" s="12"/>
      <c r="BB58" s="12"/>
      <c r="BC58" s="184" t="s">
        <v>269</v>
      </c>
      <c r="BD58" s="12"/>
      <c r="BE58" s="177"/>
      <c r="BF58" s="177"/>
      <c r="BG58" s="177"/>
      <c r="BH58" s="177"/>
      <c r="BI58" s="12"/>
      <c r="BJ58" s="11"/>
      <c r="BK58" s="11"/>
      <c r="BL58" s="348" t="s">
        <v>16</v>
      </c>
      <c r="BM58" s="11"/>
    </row>
    <row r="59" spans="3:65" customFormat="1" ht="56.25" hidden="1" x14ac:dyDescent="0.25">
      <c r="C59" s="24" t="s">
        <v>7</v>
      </c>
      <c r="D59" s="21" t="s">
        <v>318</v>
      </c>
      <c r="E59" s="21" t="s">
        <v>371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363</v>
      </c>
      <c r="N59" s="52" t="s">
        <v>363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322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12" t="s">
        <v>269</v>
      </c>
      <c r="AN59" s="12" t="s">
        <v>269</v>
      </c>
      <c r="AO59" s="12" t="s">
        <v>269</v>
      </c>
      <c r="AP59" s="12" t="s">
        <v>269</v>
      </c>
      <c r="AQ59" s="12" t="s">
        <v>269</v>
      </c>
      <c r="AR59" s="12" t="s">
        <v>269</v>
      </c>
      <c r="AS59" s="12" t="s">
        <v>269</v>
      </c>
      <c r="AT59" s="333" t="s">
        <v>269</v>
      </c>
      <c r="AU59" s="11" t="s">
        <v>269</v>
      </c>
      <c r="AV59" s="11" t="s">
        <v>269</v>
      </c>
      <c r="AW59" s="11" t="s">
        <v>269</v>
      </c>
      <c r="AX59" s="11" t="s">
        <v>269</v>
      </c>
      <c r="AY59" s="11" t="s">
        <v>269</v>
      </c>
      <c r="AZ59" s="12" t="s">
        <v>194</v>
      </c>
      <c r="BA59" s="12"/>
      <c r="BB59" s="12"/>
      <c r="BC59" s="184" t="s">
        <v>269</v>
      </c>
      <c r="BD59" s="12"/>
      <c r="BE59" s="177" t="s">
        <v>279</v>
      </c>
      <c r="BF59" s="177"/>
      <c r="BG59" s="177"/>
      <c r="BH59" s="177"/>
      <c r="BI59" s="336">
        <v>1</v>
      </c>
      <c r="BJ59" s="11"/>
      <c r="BK59" s="11"/>
      <c r="BL59" s="349" t="s">
        <v>13</v>
      </c>
      <c r="BM59" s="11"/>
    </row>
    <row r="60" spans="3:65" customFormat="1" ht="56.25" hidden="1" x14ac:dyDescent="0.25">
      <c r="C60" s="24" t="s">
        <v>7</v>
      </c>
      <c r="D60" s="21" t="s">
        <v>320</v>
      </c>
      <c r="E60" s="21" t="s">
        <v>372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363</v>
      </c>
      <c r="N60" s="52" t="s">
        <v>363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12" t="s">
        <v>269</v>
      </c>
      <c r="AN60" s="12" t="s">
        <v>269</v>
      </c>
      <c r="AO60" s="12" t="s">
        <v>269</v>
      </c>
      <c r="AP60" s="12" t="s">
        <v>269</v>
      </c>
      <c r="AQ60" s="12" t="s">
        <v>269</v>
      </c>
      <c r="AR60" s="12" t="s">
        <v>269</v>
      </c>
      <c r="AS60" s="12" t="s">
        <v>269</v>
      </c>
      <c r="AT60" s="333" t="s">
        <v>269</v>
      </c>
      <c r="AU60" s="11" t="s">
        <v>269</v>
      </c>
      <c r="AV60" s="11" t="s">
        <v>269</v>
      </c>
      <c r="AW60" s="11" t="s">
        <v>269</v>
      </c>
      <c r="AX60" s="11" t="s">
        <v>269</v>
      </c>
      <c r="AY60" s="11" t="s">
        <v>269</v>
      </c>
      <c r="AZ60" s="12" t="s">
        <v>194</v>
      </c>
      <c r="BA60" s="12"/>
      <c r="BB60" s="12"/>
      <c r="BC60" s="184" t="s">
        <v>269</v>
      </c>
      <c r="BD60" s="12"/>
      <c r="BE60" s="177"/>
      <c r="BF60" s="177"/>
      <c r="BG60" s="177"/>
      <c r="BH60" s="177"/>
      <c r="BI60" s="12"/>
      <c r="BJ60" s="11"/>
      <c r="BK60" s="11"/>
      <c r="BL60" s="348" t="s">
        <v>16</v>
      </c>
      <c r="BM60" s="11"/>
    </row>
    <row r="61" spans="3:65" customFormat="1" ht="56.25" hidden="1" x14ac:dyDescent="0.25">
      <c r="C61" s="24" t="s">
        <v>7</v>
      </c>
      <c r="D61" s="21" t="s">
        <v>320</v>
      </c>
      <c r="E61" s="21" t="s">
        <v>321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363</v>
      </c>
      <c r="N61" s="52" t="s">
        <v>363</v>
      </c>
      <c r="O61" s="12"/>
      <c r="P61" s="12"/>
      <c r="Q61" s="12" t="s">
        <v>269</v>
      </c>
      <c r="R61" s="12" t="s">
        <v>193</v>
      </c>
      <c r="S61" s="12"/>
      <c r="T61" s="314" t="s">
        <v>194</v>
      </c>
      <c r="U61" s="12"/>
      <c r="V61" s="186" t="s">
        <v>271</v>
      </c>
      <c r="W61" s="187" t="s">
        <v>373</v>
      </c>
      <c r="X61" s="187"/>
      <c r="Y61" s="189" t="s">
        <v>374</v>
      </c>
      <c r="Z61" s="189" t="s">
        <v>375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269</v>
      </c>
      <c r="AV61" s="11" t="s">
        <v>269</v>
      </c>
      <c r="AW61" s="11" t="s">
        <v>269</v>
      </c>
      <c r="AX61" s="11" t="s">
        <v>269</v>
      </c>
      <c r="AY61" s="11" t="s">
        <v>269</v>
      </c>
      <c r="AZ61" s="12" t="s">
        <v>194</v>
      </c>
      <c r="BA61" s="12"/>
      <c r="BB61" s="12"/>
      <c r="BC61" s="184" t="s">
        <v>269</v>
      </c>
      <c r="BD61" s="12"/>
      <c r="BE61" s="177"/>
      <c r="BF61" s="177"/>
      <c r="BG61" s="177"/>
      <c r="BH61" s="177"/>
      <c r="BI61" s="12"/>
      <c r="BJ61" s="11"/>
      <c r="BK61" s="11"/>
      <c r="BL61" s="347" t="s">
        <v>15</v>
      </c>
      <c r="BM61" s="11"/>
    </row>
    <row r="62" spans="3:65" customFormat="1" ht="56.25" hidden="1" x14ac:dyDescent="0.25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363</v>
      </c>
      <c r="N62" s="39" t="s">
        <v>363</v>
      </c>
      <c r="O62" s="12"/>
      <c r="P62" s="12" t="s">
        <v>279</v>
      </c>
      <c r="Q62" s="12" t="s">
        <v>193</v>
      </c>
      <c r="R62" s="12" t="s">
        <v>193</v>
      </c>
      <c r="S62" s="12"/>
      <c r="T62" s="337" t="s">
        <v>270</v>
      </c>
      <c r="U62" s="12"/>
      <c r="V62" s="186" t="s">
        <v>271</v>
      </c>
      <c r="W62" s="187" t="s">
        <v>376</v>
      </c>
      <c r="X62" s="186"/>
      <c r="Y62" s="188" t="s">
        <v>292</v>
      </c>
      <c r="Z62" s="189" t="s">
        <v>314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269</v>
      </c>
      <c r="AN62" s="12" t="s">
        <v>269</v>
      </c>
      <c r="AO62" s="12" t="s">
        <v>269</v>
      </c>
      <c r="AP62" s="12" t="s">
        <v>269</v>
      </c>
      <c r="AQ62" s="12" t="s">
        <v>269</v>
      </c>
      <c r="AR62" s="12" t="s">
        <v>269</v>
      </c>
      <c r="AS62" s="12" t="s">
        <v>269</v>
      </c>
      <c r="AT62" s="333" t="s">
        <v>269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48" t="s">
        <v>16</v>
      </c>
      <c r="BM62" s="11"/>
    </row>
    <row r="63" spans="3:65" customFormat="1" ht="56.25" hidden="1" x14ac:dyDescent="0.25">
      <c r="C63" s="22" t="s">
        <v>4</v>
      </c>
      <c r="D63" s="19" t="s">
        <v>278</v>
      </c>
      <c r="E63" s="19" t="s">
        <v>377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363</v>
      </c>
      <c r="N63" s="53" t="s">
        <v>363</v>
      </c>
      <c r="O63" s="12"/>
      <c r="P63" s="12"/>
      <c r="Q63" s="12" t="s">
        <v>269</v>
      </c>
      <c r="R63" s="12" t="s">
        <v>193</v>
      </c>
      <c r="S63" s="12"/>
      <c r="T63" s="352" t="s">
        <v>378</v>
      </c>
      <c r="U63" s="12"/>
      <c r="V63" s="186" t="s">
        <v>281</v>
      </c>
      <c r="W63" s="187" t="s">
        <v>379</v>
      </c>
      <c r="X63" s="186"/>
      <c r="Y63" s="190" t="s">
        <v>380</v>
      </c>
      <c r="Z63" s="190" t="s">
        <v>380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12" t="s">
        <v>269</v>
      </c>
      <c r="AN63" s="12" t="s">
        <v>269</v>
      </c>
      <c r="AO63" s="12" t="s">
        <v>269</v>
      </c>
      <c r="AP63" s="12" t="s">
        <v>269</v>
      </c>
      <c r="AQ63" s="12" t="s">
        <v>269</v>
      </c>
      <c r="AR63" s="12" t="s">
        <v>269</v>
      </c>
      <c r="AS63" s="12" t="s">
        <v>269</v>
      </c>
      <c r="AT63" s="333" t="s">
        <v>269</v>
      </c>
      <c r="AU63" s="11" t="s">
        <v>269</v>
      </c>
      <c r="AV63" s="11" t="s">
        <v>269</v>
      </c>
      <c r="AW63" s="11" t="s">
        <v>269</v>
      </c>
      <c r="AX63" s="11" t="s">
        <v>269</v>
      </c>
      <c r="AY63" s="11" t="s">
        <v>269</v>
      </c>
      <c r="AZ63" s="12" t="s">
        <v>194</v>
      </c>
      <c r="BA63" s="12"/>
      <c r="BB63" s="12"/>
      <c r="BC63" s="184" t="s">
        <v>269</v>
      </c>
      <c r="BD63" s="12"/>
      <c r="BE63" s="177" t="s">
        <v>279</v>
      </c>
      <c r="BF63" s="177"/>
      <c r="BG63" s="177"/>
      <c r="BH63" s="177"/>
      <c r="BI63" s="336">
        <v>1</v>
      </c>
      <c r="BJ63" s="11"/>
      <c r="BK63" s="11"/>
      <c r="BL63" s="347" t="s">
        <v>13</v>
      </c>
      <c r="BM63" s="11"/>
    </row>
    <row r="64" spans="3:65" ht="56.25" hidden="1" x14ac:dyDescent="0.25">
      <c r="C64" s="22" t="s">
        <v>4</v>
      </c>
      <c r="D64" s="19" t="s">
        <v>330</v>
      </c>
      <c r="E64" s="19" t="s">
        <v>381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363</v>
      </c>
      <c r="N64" s="39" t="s">
        <v>363</v>
      </c>
      <c r="O64" s="322"/>
      <c r="P64" s="322" t="s">
        <v>279</v>
      </c>
      <c r="Q64" s="322" t="s">
        <v>193</v>
      </c>
      <c r="R64" s="322" t="s">
        <v>193</v>
      </c>
      <c r="S64" s="322"/>
      <c r="T64" s="338" t="s">
        <v>270</v>
      </c>
      <c r="U64" s="322"/>
      <c r="V64" s="186" t="s">
        <v>271</v>
      </c>
      <c r="W64" s="187" t="s">
        <v>272</v>
      </c>
      <c r="X64" s="186"/>
      <c r="Y64" s="188" t="s">
        <v>382</v>
      </c>
      <c r="Z64" s="189" t="s">
        <v>369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7" t="s">
        <v>15</v>
      </c>
      <c r="BM64" s="323"/>
    </row>
    <row r="65" spans="3:65" customFormat="1" ht="93.75" hidden="1" x14ac:dyDescent="0.25">
      <c r="C65" s="22" t="s">
        <v>4</v>
      </c>
      <c r="D65" s="19" t="s">
        <v>342</v>
      </c>
      <c r="E65" s="19" t="s">
        <v>383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363</v>
      </c>
      <c r="N65" s="39" t="s">
        <v>363</v>
      </c>
      <c r="O65" s="12"/>
      <c r="P65" s="12" t="s">
        <v>279</v>
      </c>
      <c r="Q65" s="12" t="s">
        <v>193</v>
      </c>
      <c r="R65" s="12" t="s">
        <v>193</v>
      </c>
      <c r="S65" s="12"/>
      <c r="T65" s="337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269</v>
      </c>
      <c r="AN65" s="12" t="s">
        <v>269</v>
      </c>
      <c r="AO65" s="12" t="s">
        <v>269</v>
      </c>
      <c r="AP65" s="12" t="s">
        <v>269</v>
      </c>
      <c r="AQ65" s="12" t="s">
        <v>269</v>
      </c>
      <c r="AR65" s="12" t="s">
        <v>269</v>
      </c>
      <c r="AS65" s="12" t="s">
        <v>269</v>
      </c>
      <c r="AT65" s="333" t="s">
        <v>269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 t="s">
        <v>279</v>
      </c>
      <c r="BF65" s="177"/>
      <c r="BG65" s="177"/>
      <c r="BH65" s="177"/>
      <c r="BI65" s="336">
        <v>1</v>
      </c>
      <c r="BJ65" s="11"/>
      <c r="BK65" s="11"/>
      <c r="BL65" s="347" t="s">
        <v>13</v>
      </c>
      <c r="BM65" s="11"/>
    </row>
    <row r="66" spans="3:65" customFormat="1" ht="56.25" hidden="1" x14ac:dyDescent="0.25">
      <c r="C66" s="24" t="s">
        <v>7</v>
      </c>
      <c r="D66" s="21" t="s">
        <v>318</v>
      </c>
      <c r="E66" s="33" t="s">
        <v>384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12" t="s">
        <v>269</v>
      </c>
      <c r="AN66" s="12" t="s">
        <v>269</v>
      </c>
      <c r="AO66" s="12" t="s">
        <v>269</v>
      </c>
      <c r="AP66" s="12" t="s">
        <v>269</v>
      </c>
      <c r="AQ66" s="12" t="s">
        <v>269</v>
      </c>
      <c r="AR66" s="12" t="s">
        <v>269</v>
      </c>
      <c r="AS66" s="12" t="s">
        <v>269</v>
      </c>
      <c r="AT66" s="333" t="s">
        <v>269</v>
      </c>
      <c r="AU66" s="11" t="str">
        <f>AG66</f>
        <v>No aplica</v>
      </c>
      <c r="AV66" s="11" t="s">
        <v>269</v>
      </c>
      <c r="AW66" s="11" t="s">
        <v>269</v>
      </c>
      <c r="AX66" s="11" t="s">
        <v>269</v>
      </c>
      <c r="AY66" s="11" t="s">
        <v>269</v>
      </c>
      <c r="AZ66" s="12" t="s">
        <v>194</v>
      </c>
      <c r="BA66" s="12"/>
      <c r="BB66" s="12"/>
      <c r="BC66" s="184" t="s">
        <v>269</v>
      </c>
      <c r="BD66" s="12"/>
      <c r="BE66" s="177" t="s">
        <v>279</v>
      </c>
      <c r="BF66" s="177"/>
      <c r="BG66" s="177"/>
      <c r="BH66" s="177"/>
      <c r="BI66" s="336">
        <v>1</v>
      </c>
      <c r="BJ66" s="11"/>
      <c r="BK66" s="11"/>
      <c r="BL66" s="350" t="s">
        <v>13</v>
      </c>
      <c r="BM66" s="11"/>
    </row>
    <row r="67" spans="3:65" customFormat="1" ht="75" hidden="1" x14ac:dyDescent="0.25">
      <c r="C67" s="22" t="s">
        <v>4</v>
      </c>
      <c r="D67" s="19" t="s">
        <v>278</v>
      </c>
      <c r="E67" s="19" t="s">
        <v>385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37" t="s">
        <v>270</v>
      </c>
      <c r="U67" s="12"/>
      <c r="V67" s="186" t="s">
        <v>281</v>
      </c>
      <c r="W67" s="187" t="s">
        <v>379</v>
      </c>
      <c r="X67" s="186"/>
      <c r="Y67" s="190" t="s">
        <v>386</v>
      </c>
      <c r="Z67" s="189" t="s">
        <v>367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12" t="s">
        <v>269</v>
      </c>
      <c r="AN67" s="12" t="s">
        <v>269</v>
      </c>
      <c r="AO67" s="12" t="s">
        <v>269</v>
      </c>
      <c r="AP67" s="12" t="s">
        <v>269</v>
      </c>
      <c r="AQ67" s="12" t="s">
        <v>269</v>
      </c>
      <c r="AR67" s="12" t="s">
        <v>269</v>
      </c>
      <c r="AS67" s="12" t="s">
        <v>269</v>
      </c>
      <c r="AT67" s="333" t="s">
        <v>269</v>
      </c>
      <c r="AU67" s="11" t="str">
        <f>AG67</f>
        <v>No aplica</v>
      </c>
      <c r="AV67" s="11" t="s">
        <v>269</v>
      </c>
      <c r="AW67" s="11" t="str">
        <f t="shared" si="1"/>
        <v>No aplica</v>
      </c>
      <c r="AX67" s="11" t="s">
        <v>269</v>
      </c>
      <c r="AY67" s="11" t="s">
        <v>269</v>
      </c>
      <c r="AZ67" s="12" t="s">
        <v>194</v>
      </c>
      <c r="BA67" s="12"/>
      <c r="BB67" s="12"/>
      <c r="BC67" s="184" t="s">
        <v>269</v>
      </c>
      <c r="BD67" s="12"/>
      <c r="BE67" s="177"/>
      <c r="BF67" s="177"/>
      <c r="BG67" s="177"/>
      <c r="BH67" s="177"/>
      <c r="BI67" s="12"/>
      <c r="BJ67" s="11"/>
      <c r="BK67" s="11"/>
      <c r="BL67" s="348" t="s">
        <v>16</v>
      </c>
      <c r="BM67" s="11"/>
    </row>
    <row r="68" spans="3:65" customFormat="1" ht="56.25" hidden="1" x14ac:dyDescent="0.2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37" t="s">
        <v>345</v>
      </c>
      <c r="U68" s="12"/>
      <c r="V68" s="186" t="s">
        <v>281</v>
      </c>
      <c r="W68" s="187" t="s">
        <v>282</v>
      </c>
      <c r="X68" s="186"/>
      <c r="Y68" s="192" t="s">
        <v>338</v>
      </c>
      <c r="Z68" s="189" t="s">
        <v>339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12" t="s">
        <v>269</v>
      </c>
      <c r="AN68" s="12" t="s">
        <v>269</v>
      </c>
      <c r="AO68" s="12" t="s">
        <v>269</v>
      </c>
      <c r="AP68" s="12" t="s">
        <v>269</v>
      </c>
      <c r="AQ68" s="12" t="s">
        <v>269</v>
      </c>
      <c r="AR68" s="12" t="s">
        <v>269</v>
      </c>
      <c r="AS68" s="12" t="s">
        <v>269</v>
      </c>
      <c r="AT68" s="333" t="s">
        <v>269</v>
      </c>
      <c r="AU68" s="11" t="str">
        <f>AG68</f>
        <v>No aplica</v>
      </c>
      <c r="AV68" s="11" t="s">
        <v>269</v>
      </c>
      <c r="AW68" s="11" t="str">
        <f t="shared" si="1"/>
        <v>No aplica</v>
      </c>
      <c r="AX68" s="11" t="s">
        <v>269</v>
      </c>
      <c r="AY68" s="11" t="s">
        <v>269</v>
      </c>
      <c r="AZ68" s="12" t="s">
        <v>194</v>
      </c>
      <c r="BA68" s="12"/>
      <c r="BB68" s="12"/>
      <c r="BC68" s="184" t="s">
        <v>269</v>
      </c>
      <c r="BD68" s="12"/>
      <c r="BE68" s="177"/>
      <c r="BF68" s="177"/>
      <c r="BG68" s="177"/>
      <c r="BH68" s="177"/>
      <c r="BI68" s="12"/>
      <c r="BJ68" s="11"/>
      <c r="BK68" s="11"/>
      <c r="BL68" s="347" t="s">
        <v>15</v>
      </c>
      <c r="BM68" s="11"/>
    </row>
    <row r="69" spans="3:65" customFormat="1" ht="56.25" hidden="1" x14ac:dyDescent="0.25">
      <c r="C69" s="22" t="s">
        <v>4</v>
      </c>
      <c r="D69" s="19" t="s">
        <v>330</v>
      </c>
      <c r="E69" s="29" t="s">
        <v>387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333</v>
      </c>
      <c r="O69" s="12"/>
      <c r="P69" s="12" t="s">
        <v>279</v>
      </c>
      <c r="Q69" s="12" t="s">
        <v>193</v>
      </c>
      <c r="R69" s="12" t="s">
        <v>193</v>
      </c>
      <c r="S69" s="12"/>
      <c r="T69" s="352" t="s">
        <v>270</v>
      </c>
      <c r="U69" s="12"/>
      <c r="V69" s="186" t="s">
        <v>271</v>
      </c>
      <c r="W69" s="187" t="s">
        <v>282</v>
      </c>
      <c r="X69" s="187"/>
      <c r="Y69" s="189" t="s">
        <v>388</v>
      </c>
      <c r="Z69" s="189" t="s">
        <v>360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269</v>
      </c>
      <c r="AN69" s="12" t="s">
        <v>269</v>
      </c>
      <c r="AO69" s="12" t="s">
        <v>269</v>
      </c>
      <c r="AP69" s="12" t="s">
        <v>269</v>
      </c>
      <c r="AQ69" s="12" t="s">
        <v>269</v>
      </c>
      <c r="AR69" s="12" t="s">
        <v>269</v>
      </c>
      <c r="AS69" s="12" t="s">
        <v>269</v>
      </c>
      <c r="AT69" s="333" t="s">
        <v>269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48" t="s">
        <v>16</v>
      </c>
      <c r="BM69" s="11"/>
    </row>
    <row r="70" spans="3:65" customFormat="1" ht="56.25" hidden="1" x14ac:dyDescent="0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37" t="s">
        <v>270</v>
      </c>
      <c r="U70" s="12"/>
      <c r="V70" s="186" t="s">
        <v>271</v>
      </c>
      <c r="W70" s="187" t="s">
        <v>282</v>
      </c>
      <c r="X70" s="187"/>
      <c r="Y70" s="189" t="s">
        <v>348</v>
      </c>
      <c r="Z70" s="189" t="s">
        <v>360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328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269</v>
      </c>
      <c r="AN70" s="12" t="s">
        <v>269</v>
      </c>
      <c r="AO70" s="12" t="s">
        <v>269</v>
      </c>
      <c r="AP70" s="12" t="s">
        <v>269</v>
      </c>
      <c r="AQ70" s="12" t="s">
        <v>269</v>
      </c>
      <c r="AR70" s="12" t="s">
        <v>269</v>
      </c>
      <c r="AS70" s="12" t="s">
        <v>269</v>
      </c>
      <c r="AT70" s="333" t="s">
        <v>269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48" t="s">
        <v>16</v>
      </c>
      <c r="BM70" s="11"/>
    </row>
    <row r="71" spans="3:65" x14ac:dyDescent="0.25">
      <c r="BC71" s="315"/>
    </row>
    <row r="72" spans="3:65" x14ac:dyDescent="0.25"/>
    <row r="73" spans="3:65" x14ac:dyDescent="0.25"/>
    <row r="74" spans="3:65" x14ac:dyDescent="0.25"/>
    <row r="75" spans="3:65" x14ac:dyDescent="0.25"/>
    <row r="76" spans="3:65" x14ac:dyDescent="0.25"/>
    <row r="77" spans="3:65" x14ac:dyDescent="0.25"/>
    <row r="78" spans="3:65" x14ac:dyDescent="0.25"/>
    <row r="79" spans="3:65" x14ac:dyDescent="0.25"/>
    <row r="80" spans="3:65" x14ac:dyDescent="0.25"/>
    <row r="81" x14ac:dyDescent="0.25"/>
    <row r="82" x14ac:dyDescent="0.25"/>
    <row r="83" x14ac:dyDescent="0.25"/>
  </sheetData>
  <autoFilter ref="C10:BN70" xr:uid="{FBC881F8-DB0A-4697-B988-05828068AF4E}">
    <filterColumn colId="61">
      <filters>
        <filter val="2026-2"/>
      </filters>
    </filterColumn>
  </autoFilter>
  <mergeCells count="15"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  <mergeCell ref="O3:Y4"/>
    <mergeCell ref="J8:Q8"/>
    <mergeCell ref="Y8:AC8"/>
    <mergeCell ref="AD8:AD9"/>
    <mergeCell ref="AG8:AL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O1" workbookViewId="0">
      <selection activeCell="O5" sqref="O5"/>
    </sheetView>
  </sheetViews>
  <sheetFormatPr baseColWidth="10" defaultColWidth="12.42578125" defaultRowHeight="15" x14ac:dyDescent="0.25"/>
  <cols>
    <col min="3" max="3" width="13.85546875" customWidth="1"/>
    <col min="9" max="9" width="19.85546875" customWidth="1"/>
    <col min="10" max="10" width="17.140625" customWidth="1"/>
    <col min="11" max="11" width="14.140625" customWidth="1"/>
    <col min="12" max="12" width="21" customWidth="1"/>
    <col min="13" max="13" width="18.140625" customWidth="1"/>
    <col min="15" max="15" width="16.85546875" customWidth="1"/>
    <col min="22" max="22" width="22.85546875" customWidth="1"/>
    <col min="23" max="23" width="12.85546875" customWidth="1"/>
    <col min="25" max="25" width="18.85546875" customWidth="1"/>
    <col min="32" max="32" width="21.42578125" customWidth="1"/>
    <col min="33" max="37" width="21.140625" customWidth="1"/>
    <col min="43" max="43" width="18" customWidth="1"/>
  </cols>
  <sheetData>
    <row r="4" spans="2:86" ht="14.45" customHeight="1" x14ac:dyDescent="0.25">
      <c r="B4" s="368" t="s">
        <v>204</v>
      </c>
      <c r="C4" s="368"/>
      <c r="D4" s="368"/>
      <c r="E4" s="368"/>
      <c r="F4" s="368"/>
      <c r="G4" s="368"/>
      <c r="H4" s="368"/>
      <c r="I4" s="389" t="s">
        <v>389</v>
      </c>
      <c r="J4" s="390"/>
      <c r="K4" s="390"/>
      <c r="L4" s="390"/>
      <c r="M4" s="391" t="s">
        <v>390</v>
      </c>
      <c r="N4" s="391"/>
      <c r="O4" s="391"/>
      <c r="P4" s="391"/>
      <c r="Q4" s="391"/>
      <c r="R4" s="391"/>
      <c r="T4" s="388" t="s">
        <v>389</v>
      </c>
      <c r="U4" s="388"/>
      <c r="V4" s="344" t="s">
        <v>390</v>
      </c>
      <c r="W4" s="345" t="s">
        <v>391</v>
      </c>
      <c r="X4" s="343" t="s">
        <v>392</v>
      </c>
      <c r="Y4" s="392" t="s">
        <v>393</v>
      </c>
      <c r="Z4" s="392"/>
      <c r="AA4" s="392"/>
      <c r="AB4" s="392"/>
      <c r="AC4" s="392"/>
      <c r="AD4" s="386" t="s">
        <v>394</v>
      </c>
      <c r="AE4" s="386"/>
      <c r="AF4" s="386"/>
      <c r="AG4" s="386"/>
      <c r="AH4" s="386"/>
      <c r="AI4" s="386"/>
      <c r="AJ4" s="386"/>
      <c r="AK4" s="386"/>
      <c r="AL4" s="387" t="s">
        <v>395</v>
      </c>
      <c r="AM4" s="387"/>
      <c r="AN4" s="387"/>
      <c r="AO4" s="387"/>
      <c r="AP4" s="387"/>
      <c r="AQ4" s="387"/>
      <c r="AR4" s="388" t="s">
        <v>396</v>
      </c>
      <c r="AS4" s="388"/>
      <c r="AT4" s="388"/>
    </row>
    <row r="5" spans="2:86" ht="33" customHeight="1" x14ac:dyDescent="0.25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397</v>
      </c>
      <c r="J5" s="341" t="s">
        <v>398</v>
      </c>
      <c r="K5" s="341" t="s">
        <v>399</v>
      </c>
      <c r="L5" s="341" t="s">
        <v>400</v>
      </c>
      <c r="M5" s="341" t="s">
        <v>401</v>
      </c>
      <c r="N5" s="341" t="s">
        <v>402</v>
      </c>
      <c r="O5" s="341" t="s">
        <v>403</v>
      </c>
      <c r="P5" s="341" t="s">
        <v>404</v>
      </c>
      <c r="Q5" s="341" t="s">
        <v>405</v>
      </c>
      <c r="R5" s="341" t="s">
        <v>406</v>
      </c>
      <c r="S5" s="341" t="s">
        <v>407</v>
      </c>
      <c r="T5" s="341" t="s">
        <v>408</v>
      </c>
      <c r="U5" s="341" t="s">
        <v>239</v>
      </c>
      <c r="V5" s="341" t="s">
        <v>409</v>
      </c>
      <c r="W5" s="341" t="s">
        <v>410</v>
      </c>
      <c r="X5" s="341" t="s">
        <v>411</v>
      </c>
      <c r="Y5" s="341" t="s">
        <v>412</v>
      </c>
      <c r="Z5" s="341" t="s">
        <v>413</v>
      </c>
      <c r="AA5" s="341" t="s">
        <v>414</v>
      </c>
      <c r="AB5" s="341" t="s">
        <v>415</v>
      </c>
      <c r="AC5" s="341" t="s">
        <v>416</v>
      </c>
      <c r="AD5" s="341" t="s">
        <v>417</v>
      </c>
      <c r="AE5" s="341" t="s">
        <v>418</v>
      </c>
      <c r="AF5" s="341" t="s">
        <v>419</v>
      </c>
      <c r="AG5" s="341" t="s">
        <v>420</v>
      </c>
      <c r="AH5" s="341" t="s">
        <v>421</v>
      </c>
      <c r="AI5" s="341" t="s">
        <v>422</v>
      </c>
      <c r="AJ5" s="341" t="s">
        <v>423</v>
      </c>
      <c r="AK5" s="341" t="s">
        <v>424</v>
      </c>
      <c r="AL5" s="341" t="s">
        <v>425</v>
      </c>
      <c r="AM5" s="341" t="s">
        <v>426</v>
      </c>
      <c r="AN5" s="341" t="s">
        <v>427</v>
      </c>
      <c r="AO5" s="341" t="s">
        <v>428</v>
      </c>
      <c r="AP5" s="341" t="s">
        <v>429</v>
      </c>
      <c r="AQ5" s="341" t="s">
        <v>430</v>
      </c>
      <c r="AR5" s="341" t="s">
        <v>431</v>
      </c>
      <c r="AS5" s="341" t="s">
        <v>432</v>
      </c>
      <c r="AT5" s="341" t="s">
        <v>433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75" x14ac:dyDescent="0.25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2578125" defaultRowHeight="15" x14ac:dyDescent="0.25"/>
  <cols>
    <col min="4" max="4" width="27.140625" bestFit="1" customWidth="1"/>
  </cols>
  <sheetData>
    <row r="10" spans="4:5" x14ac:dyDescent="0.25">
      <c r="D10" s="393" t="s">
        <v>14</v>
      </c>
      <c r="E10" s="393"/>
    </row>
    <row r="11" spans="4:5" x14ac:dyDescent="0.25">
      <c r="D11" s="328" t="s">
        <v>182</v>
      </c>
      <c r="E11" s="328" t="s">
        <v>434</v>
      </c>
    </row>
    <row r="12" spans="4:5" x14ac:dyDescent="0.25">
      <c r="D12" s="11" t="s">
        <v>435</v>
      </c>
      <c r="E12" s="11" t="s">
        <v>88</v>
      </c>
    </row>
    <row r="13" spans="4:5" x14ac:dyDescent="0.25">
      <c r="D13" s="11" t="s">
        <v>436</v>
      </c>
      <c r="E13" s="11" t="s">
        <v>88</v>
      </c>
    </row>
    <row r="14" spans="4:5" x14ac:dyDescent="0.25">
      <c r="D14" s="11" t="s">
        <v>437</v>
      </c>
      <c r="E14" s="11" t="s">
        <v>88</v>
      </c>
    </row>
    <row r="15" spans="4:5" x14ac:dyDescent="0.25">
      <c r="D15" s="11" t="s">
        <v>438</v>
      </c>
      <c r="E15" s="11" t="s">
        <v>100</v>
      </c>
    </row>
    <row r="16" spans="4:5" x14ac:dyDescent="0.25">
      <c r="D16" s="11" t="s">
        <v>439</v>
      </c>
      <c r="E16" s="11" t="s">
        <v>100</v>
      </c>
    </row>
    <row r="17" spans="4:5" x14ac:dyDescent="0.25">
      <c r="D17" s="329" t="s">
        <v>439</v>
      </c>
      <c r="E17" s="329" t="s">
        <v>88</v>
      </c>
    </row>
    <row r="18" spans="4:5" x14ac:dyDescent="0.25">
      <c r="D18" s="330" t="s">
        <v>440</v>
      </c>
      <c r="E18" s="11" t="s">
        <v>88</v>
      </c>
    </row>
    <row r="19" spans="4:5" x14ac:dyDescent="0.25">
      <c r="D19" s="330" t="s">
        <v>441</v>
      </c>
      <c r="E19" s="11" t="s">
        <v>88</v>
      </c>
    </row>
    <row r="20" spans="4:5" x14ac:dyDescent="0.25">
      <c r="D20" s="330" t="s">
        <v>441</v>
      </c>
    </row>
  </sheetData>
  <mergeCells count="1">
    <mergeCell ref="D10:E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2578125" defaultRowHeight="15" x14ac:dyDescent="0.25"/>
  <sheetData>
    <row r="1" spans="1:4" ht="60" x14ac:dyDescent="0.25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6.25" x14ac:dyDescent="0.25">
      <c r="A2" s="29" t="s">
        <v>124</v>
      </c>
      <c r="B2" s="12" t="s">
        <v>328</v>
      </c>
      <c r="C2" s="70">
        <v>0.11</v>
      </c>
      <c r="D2" s="34" t="s">
        <v>14</v>
      </c>
    </row>
    <row r="3" spans="1:4" ht="75" x14ac:dyDescent="0.25">
      <c r="A3" s="21" t="s">
        <v>336</v>
      </c>
      <c r="B3" s="12" t="s">
        <v>328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50E12-1164-4156-88DE-36459DB004EC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2578125" defaultRowHeight="15" x14ac:dyDescent="0.2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855468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85546875" customWidth="1"/>
    <col min="38" max="38" width="37" customWidth="1"/>
    <col min="39" max="39" width="44" customWidth="1"/>
    <col min="40" max="40" width="21.5703125" customWidth="1"/>
    <col min="41" max="41" width="19.855468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 x14ac:dyDescent="0.25">
      <c r="O3" s="353" t="s">
        <v>191</v>
      </c>
      <c r="P3" s="353"/>
      <c r="Q3" s="353"/>
      <c r="R3" s="353"/>
      <c r="S3" s="353"/>
      <c r="T3" s="353"/>
      <c r="U3" s="353"/>
      <c r="V3" s="353"/>
      <c r="W3" s="353"/>
      <c r="X3" s="353"/>
    </row>
    <row r="4" spans="3:54" x14ac:dyDescent="0.25">
      <c r="J4" s="3" t="s">
        <v>192</v>
      </c>
      <c r="O4" s="353"/>
      <c r="P4" s="353"/>
      <c r="Q4" s="353"/>
      <c r="R4" s="353"/>
      <c r="S4" s="353"/>
      <c r="T4" s="353"/>
      <c r="U4" s="353"/>
      <c r="V4" s="353"/>
      <c r="W4" s="353"/>
      <c r="X4" s="353"/>
    </row>
    <row r="5" spans="3:54" x14ac:dyDescent="0.25">
      <c r="J5" s="3" t="s">
        <v>193</v>
      </c>
    </row>
    <row r="6" spans="3:54" x14ac:dyDescent="0.25">
      <c r="J6" s="3" t="s">
        <v>194</v>
      </c>
    </row>
    <row r="7" spans="3:54" ht="14.85" customHeight="1" x14ac:dyDescent="0.25">
      <c r="C7" s="4"/>
      <c r="D7" s="4"/>
      <c r="E7" s="4"/>
      <c r="F7" s="4"/>
      <c r="G7" s="4"/>
      <c r="H7" s="4"/>
      <c r="I7" s="77"/>
    </row>
    <row r="8" spans="3:54" ht="43.5" customHeight="1" x14ac:dyDescent="0.25">
      <c r="C8" s="4"/>
      <c r="D8" s="4"/>
      <c r="E8" s="4"/>
      <c r="F8" s="4"/>
      <c r="G8" s="4"/>
      <c r="H8" s="4"/>
      <c r="I8" s="77"/>
      <c r="J8" s="354" t="s">
        <v>195</v>
      </c>
      <c r="K8" s="354"/>
      <c r="L8" s="354"/>
      <c r="M8" s="354"/>
      <c r="N8" s="354"/>
      <c r="O8" s="354"/>
      <c r="P8" s="354"/>
      <c r="Q8" s="354"/>
      <c r="R8" s="5" t="s">
        <v>196</v>
      </c>
      <c r="S8" s="5"/>
      <c r="T8" s="5"/>
      <c r="U8" s="18" t="s">
        <v>197</v>
      </c>
      <c r="V8" s="75"/>
      <c r="W8" s="75"/>
      <c r="X8" s="355" t="s">
        <v>198</v>
      </c>
      <c r="Y8" s="356"/>
      <c r="Z8" s="356"/>
      <c r="AA8" s="357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69" t="s">
        <v>201</v>
      </c>
      <c r="AJ8" s="369"/>
      <c r="AK8" s="369"/>
      <c r="AL8" s="369"/>
      <c r="AM8" s="369"/>
      <c r="AN8" s="369"/>
      <c r="AO8" s="366" t="s">
        <v>202</v>
      </c>
      <c r="AP8" s="366"/>
      <c r="AQ8" s="366"/>
      <c r="AR8" s="366"/>
      <c r="AS8" s="367" t="s">
        <v>203</v>
      </c>
      <c r="AT8" s="367"/>
      <c r="AU8" s="367"/>
      <c r="AV8" s="14"/>
      <c r="AW8" s="14"/>
      <c r="AX8" s="14"/>
      <c r="AY8" s="14"/>
    </row>
    <row r="9" spans="3:54" s="2" customFormat="1" ht="58.35" customHeight="1" x14ac:dyDescent="0.25">
      <c r="C9" s="368" t="s">
        <v>204</v>
      </c>
      <c r="D9" s="368"/>
      <c r="E9" s="368"/>
      <c r="F9" s="368"/>
      <c r="G9" s="368"/>
      <c r="H9" s="368"/>
      <c r="I9" s="368"/>
      <c r="J9" s="354" t="s">
        <v>18</v>
      </c>
      <c r="K9" s="354"/>
      <c r="L9" s="354"/>
      <c r="M9" s="354"/>
      <c r="N9" s="354"/>
      <c r="O9" s="354"/>
      <c r="P9" s="354"/>
      <c r="Q9" s="354"/>
      <c r="R9" s="81"/>
      <c r="S9" s="82"/>
      <c r="T9" s="82"/>
      <c r="U9" s="82"/>
      <c r="V9" s="355" t="s">
        <v>208</v>
      </c>
      <c r="W9" s="356"/>
      <c r="X9" s="356"/>
      <c r="Y9" s="356"/>
      <c r="Z9" s="356"/>
      <c r="AA9" s="357"/>
      <c r="AB9" s="359"/>
      <c r="AC9" s="385" t="s">
        <v>209</v>
      </c>
      <c r="AD9" s="385"/>
      <c r="AE9" s="385"/>
      <c r="AF9" s="385"/>
      <c r="AG9" s="385"/>
      <c r="AH9" s="385"/>
      <c r="AI9" s="370" t="s">
        <v>201</v>
      </c>
      <c r="AJ9" s="370"/>
      <c r="AK9" s="370"/>
      <c r="AL9" s="370"/>
      <c r="AM9" s="370"/>
      <c r="AN9" s="370"/>
      <c r="AO9" s="362" t="s">
        <v>210</v>
      </c>
      <c r="AP9" s="362"/>
      <c r="AQ9" s="362"/>
      <c r="AR9" s="362"/>
      <c r="AS9" s="365" t="s">
        <v>211</v>
      </c>
      <c r="AT9" s="365"/>
      <c r="AU9" s="365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25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6.25" x14ac:dyDescent="0.25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6.25" x14ac:dyDescent="0.25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442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6.25" x14ac:dyDescent="0.25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6.25" x14ac:dyDescent="0.25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6.25" x14ac:dyDescent="0.2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443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112.5" x14ac:dyDescent="0.2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6.25" x14ac:dyDescent="0.25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444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75" x14ac:dyDescent="0.25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6.25" x14ac:dyDescent="0.2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444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93.75" x14ac:dyDescent="0.25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444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75" x14ac:dyDescent="0.25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444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75" x14ac:dyDescent="0.25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112.5" x14ac:dyDescent="0.2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445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6.25" x14ac:dyDescent="0.25">
      <c r="C24" s="91" t="s">
        <v>10</v>
      </c>
      <c r="D24" s="20" t="s">
        <v>315</v>
      </c>
      <c r="E24" s="26" t="s">
        <v>316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444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93.75" x14ac:dyDescent="0.25">
      <c r="C25" s="91" t="s">
        <v>10</v>
      </c>
      <c r="D25" s="20" t="s">
        <v>308</v>
      </c>
      <c r="E25" s="20" t="s">
        <v>317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444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6.25" x14ac:dyDescent="0.25">
      <c r="C26" s="92" t="s">
        <v>7</v>
      </c>
      <c r="D26" s="21" t="s">
        <v>318</v>
      </c>
      <c r="E26" s="21" t="s">
        <v>319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444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6.25" x14ac:dyDescent="0.25">
      <c r="C27" s="92" t="s">
        <v>7</v>
      </c>
      <c r="D27" s="21" t="s">
        <v>320</v>
      </c>
      <c r="E27" s="21" t="s">
        <v>321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444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6.25" x14ac:dyDescent="0.25">
      <c r="C28" s="92" t="s">
        <v>7</v>
      </c>
      <c r="D28" s="21" t="s">
        <v>320</v>
      </c>
      <c r="E28" s="21" t="s">
        <v>321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93.75" x14ac:dyDescent="0.25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442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6.25" x14ac:dyDescent="0.25">
      <c r="C30" s="90" t="s">
        <v>4</v>
      </c>
      <c r="D30" s="19" t="s">
        <v>266</v>
      </c>
      <c r="E30" s="26" t="s">
        <v>329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444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6.25" x14ac:dyDescent="0.25">
      <c r="C31" s="90" t="s">
        <v>4</v>
      </c>
      <c r="D31" s="19" t="s">
        <v>330</v>
      </c>
      <c r="E31" s="29" t="s">
        <v>331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442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6.25" x14ac:dyDescent="0.25">
      <c r="C32" s="90" t="s">
        <v>4</v>
      </c>
      <c r="D32" s="19" t="s">
        <v>330</v>
      </c>
      <c r="E32" s="26" t="s">
        <v>332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333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442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6.25" x14ac:dyDescent="0.2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333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444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93.75" x14ac:dyDescent="0.25">
      <c r="C34" s="91" t="s">
        <v>10</v>
      </c>
      <c r="D34" s="20" t="s">
        <v>308</v>
      </c>
      <c r="E34" s="28" t="s">
        <v>334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333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443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93.75" x14ac:dyDescent="0.25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333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443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6.25" x14ac:dyDescent="0.25">
      <c r="C36" s="92" t="s">
        <v>7</v>
      </c>
      <c r="D36" s="21" t="s">
        <v>335</v>
      </c>
      <c r="E36" s="21" t="s">
        <v>336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337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446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6.25" x14ac:dyDescent="0.25">
      <c r="C37" s="92" t="s">
        <v>7</v>
      </c>
      <c r="D37" s="21" t="s">
        <v>335</v>
      </c>
      <c r="E37" s="21" t="s">
        <v>340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333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444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6.25" x14ac:dyDescent="0.25">
      <c r="C38" s="92" t="s">
        <v>7</v>
      </c>
      <c r="D38" s="21" t="s">
        <v>335</v>
      </c>
      <c r="E38" s="21" t="s">
        <v>340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333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6.25" x14ac:dyDescent="0.25">
      <c r="C39" s="92" t="s">
        <v>7</v>
      </c>
      <c r="D39" s="21" t="s">
        <v>335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341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446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93.75" x14ac:dyDescent="0.25">
      <c r="C40" s="90" t="s">
        <v>4</v>
      </c>
      <c r="D40" s="19" t="s">
        <v>342</v>
      </c>
      <c r="E40" s="26" t="s">
        <v>343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333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442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60" x14ac:dyDescent="0.25">
      <c r="C41" s="90" t="s">
        <v>4</v>
      </c>
      <c r="D41" s="19" t="s">
        <v>260</v>
      </c>
      <c r="E41" s="30" t="s">
        <v>344</v>
      </c>
      <c r="F41" s="34" t="s">
        <v>88</v>
      </c>
      <c r="G41" s="32" t="s">
        <v>95</v>
      </c>
      <c r="H41" s="34" t="s">
        <v>262</v>
      </c>
      <c r="I41" s="80" t="s">
        <v>447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442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6.25" x14ac:dyDescent="0.25">
      <c r="C42" s="91" t="s">
        <v>10</v>
      </c>
      <c r="D42" s="20" t="s">
        <v>123</v>
      </c>
      <c r="E42" s="31" t="s">
        <v>346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333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444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6.25" x14ac:dyDescent="0.2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333</v>
      </c>
      <c r="O43" s="12"/>
      <c r="P43" s="12" t="s">
        <v>328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444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6.25" x14ac:dyDescent="0.25">
      <c r="C44" s="90" t="s">
        <v>4</v>
      </c>
      <c r="D44" s="19" t="s">
        <v>330</v>
      </c>
      <c r="E44" s="26" t="s">
        <v>347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333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6.25" x14ac:dyDescent="0.25">
      <c r="C45" s="92" t="s">
        <v>7</v>
      </c>
      <c r="D45" s="21" t="s">
        <v>318</v>
      </c>
      <c r="E45" s="21" t="s">
        <v>349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446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6.25" x14ac:dyDescent="0.25">
      <c r="C46" s="92" t="s">
        <v>7</v>
      </c>
      <c r="D46" s="21" t="s">
        <v>318</v>
      </c>
      <c r="E46" s="21" t="s">
        <v>319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444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6.25" x14ac:dyDescent="0.25">
      <c r="C47" s="92" t="s">
        <v>7</v>
      </c>
      <c r="D47" s="21" t="s">
        <v>318</v>
      </c>
      <c r="E47" s="21" t="s">
        <v>319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444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6.25" x14ac:dyDescent="0.25">
      <c r="C48" s="92" t="s">
        <v>7</v>
      </c>
      <c r="D48" s="21" t="s">
        <v>320</v>
      </c>
      <c r="E48" s="21" t="s">
        <v>351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6.25" x14ac:dyDescent="0.25">
      <c r="C49" s="90" t="s">
        <v>4</v>
      </c>
      <c r="D49" s="19" t="s">
        <v>260</v>
      </c>
      <c r="E49" s="19" t="s">
        <v>354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6.25" x14ac:dyDescent="0.2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6.25" x14ac:dyDescent="0.25">
      <c r="C51" s="92" t="s">
        <v>7</v>
      </c>
      <c r="D51" s="21" t="s">
        <v>335</v>
      </c>
      <c r="E51" s="21" t="s">
        <v>355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93.75" x14ac:dyDescent="0.25">
      <c r="C52" s="90" t="s">
        <v>4</v>
      </c>
      <c r="D52" s="19" t="s">
        <v>342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93.75" x14ac:dyDescent="0.25">
      <c r="C53" s="90" t="s">
        <v>4</v>
      </c>
      <c r="D53" s="19" t="s">
        <v>342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93.75" x14ac:dyDescent="0.25">
      <c r="C54" s="90" t="s">
        <v>4</v>
      </c>
      <c r="D54" s="19" t="s">
        <v>342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6.25" x14ac:dyDescent="0.25">
      <c r="C55" s="92" t="s">
        <v>7</v>
      </c>
      <c r="D55" s="21" t="s">
        <v>320</v>
      </c>
      <c r="E55" s="21" t="s">
        <v>361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6.25" x14ac:dyDescent="0.25">
      <c r="C56" s="91" t="s">
        <v>10</v>
      </c>
      <c r="D56" s="20" t="s">
        <v>315</v>
      </c>
      <c r="E56" s="20" t="s">
        <v>362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363</v>
      </c>
      <c r="N56" s="51" t="s">
        <v>363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75" x14ac:dyDescent="0.25">
      <c r="C57" s="91" t="s">
        <v>10</v>
      </c>
      <c r="D57" s="20" t="s">
        <v>303</v>
      </c>
      <c r="E57" s="20" t="s">
        <v>364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363</v>
      </c>
      <c r="N57" s="51" t="s">
        <v>363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75" x14ac:dyDescent="0.25">
      <c r="C58" s="91" t="s">
        <v>10</v>
      </c>
      <c r="D58" s="20" t="s">
        <v>303</v>
      </c>
      <c r="E58" s="20" t="s">
        <v>368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363</v>
      </c>
      <c r="N58" s="51" t="s">
        <v>363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6.25" x14ac:dyDescent="0.25">
      <c r="C59" s="92" t="s">
        <v>7</v>
      </c>
      <c r="D59" s="21" t="s">
        <v>318</v>
      </c>
      <c r="E59" s="21" t="s">
        <v>371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363</v>
      </c>
      <c r="N59" s="52" t="s">
        <v>363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6.25" x14ac:dyDescent="0.25">
      <c r="C60" s="92" t="s">
        <v>7</v>
      </c>
      <c r="D60" s="21" t="s">
        <v>320</v>
      </c>
      <c r="E60" s="21" t="s">
        <v>372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363</v>
      </c>
      <c r="N60" s="52" t="s">
        <v>363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6.25" x14ac:dyDescent="0.25">
      <c r="C61" s="92" t="s">
        <v>7</v>
      </c>
      <c r="D61" s="21" t="s">
        <v>320</v>
      </c>
      <c r="E61" s="21" t="s">
        <v>321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363</v>
      </c>
      <c r="N61" s="52" t="s">
        <v>363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6.25" x14ac:dyDescent="0.25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363</v>
      </c>
      <c r="N62" s="39" t="s">
        <v>363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6.25" x14ac:dyDescent="0.25">
      <c r="C63" s="90" t="s">
        <v>4</v>
      </c>
      <c r="D63" s="19" t="s">
        <v>278</v>
      </c>
      <c r="E63" s="19" t="s">
        <v>377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363</v>
      </c>
      <c r="N63" s="53" t="s">
        <v>363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6.25" x14ac:dyDescent="0.25">
      <c r="C64" s="90" t="s">
        <v>4</v>
      </c>
      <c r="D64" s="19" t="s">
        <v>330</v>
      </c>
      <c r="E64" s="19" t="s">
        <v>381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363</v>
      </c>
      <c r="N64" s="39" t="s">
        <v>363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93.75" x14ac:dyDescent="0.25">
      <c r="C65" s="90" t="s">
        <v>4</v>
      </c>
      <c r="D65" s="19" t="s">
        <v>342</v>
      </c>
      <c r="E65" s="19" t="s">
        <v>383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363</v>
      </c>
      <c r="N65" s="39" t="s">
        <v>363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6.25" x14ac:dyDescent="0.25">
      <c r="C66" s="92" t="s">
        <v>7</v>
      </c>
      <c r="D66" s="21" t="s">
        <v>318</v>
      </c>
      <c r="E66" s="33" t="s">
        <v>384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448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75" x14ac:dyDescent="0.25">
      <c r="C67" s="90" t="s">
        <v>4</v>
      </c>
      <c r="D67" s="19" t="s">
        <v>278</v>
      </c>
      <c r="E67" s="19" t="s">
        <v>385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6.25" x14ac:dyDescent="0.2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446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6.25" x14ac:dyDescent="0.25">
      <c r="C69" s="90" t="s">
        <v>4</v>
      </c>
      <c r="D69" s="19" t="s">
        <v>330</v>
      </c>
      <c r="E69" s="29" t="s">
        <v>387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333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6.25" x14ac:dyDescent="0.2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25">
      <c r="W71" s="12"/>
    </row>
    <row r="72" spans="3:50" x14ac:dyDescent="0.25">
      <c r="W72" s="12"/>
    </row>
    <row r="73" spans="3:50" x14ac:dyDescent="0.25">
      <c r="W73" s="12"/>
    </row>
    <row r="74" spans="3:50" x14ac:dyDescent="0.25">
      <c r="W74" s="12"/>
    </row>
    <row r="75" spans="3:50" x14ac:dyDescent="0.25">
      <c r="W75" s="12"/>
    </row>
    <row r="76" spans="3:50" x14ac:dyDescent="0.25">
      <c r="W76" s="12"/>
    </row>
    <row r="77" spans="3:50" x14ac:dyDescent="0.25">
      <c r="W77" s="12"/>
    </row>
    <row r="78" spans="3:50" x14ac:dyDescent="0.25">
      <c r="W78" s="12"/>
    </row>
    <row r="79" spans="3:50" x14ac:dyDescent="0.25">
      <c r="W79" s="12"/>
    </row>
    <row r="80" spans="3:50" x14ac:dyDescent="0.25">
      <c r="W80" s="12"/>
    </row>
    <row r="81" spans="23:23" x14ac:dyDescent="0.25">
      <c r="W81" s="12"/>
    </row>
    <row r="82" spans="23:23" x14ac:dyDescent="0.25">
      <c r="W82" s="12"/>
    </row>
    <row r="83" spans="23:23" x14ac:dyDescent="0.25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2578125" defaultRowHeight="15" x14ac:dyDescent="0.2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90" x14ac:dyDescent="0.25">
      <c r="A2" s="395" t="s">
        <v>449</v>
      </c>
      <c r="B2" s="395"/>
      <c r="C2" s="395"/>
      <c r="D2" t="s">
        <v>450</v>
      </c>
      <c r="E2" s="395" t="s">
        <v>451</v>
      </c>
      <c r="F2" s="395"/>
      <c r="G2" s="181" t="s">
        <v>199</v>
      </c>
      <c r="H2" s="394" t="s">
        <v>452</v>
      </c>
      <c r="I2" s="394"/>
      <c r="J2" s="394"/>
      <c r="K2" s="394" t="s">
        <v>23</v>
      </c>
      <c r="L2" s="395"/>
      <c r="M2" s="395"/>
      <c r="N2" s="394" t="s">
        <v>453</v>
      </c>
      <c r="O2" s="395"/>
      <c r="P2" s="395"/>
      <c r="Q2" s="396"/>
      <c r="R2" s="394" t="s">
        <v>211</v>
      </c>
      <c r="S2" s="395"/>
    </row>
    <row r="3" spans="1:20" ht="105" x14ac:dyDescent="0.2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25">
      <c r="A7" t="s">
        <v>454</v>
      </c>
    </row>
    <row r="8" spans="1:20" x14ac:dyDescent="0.25">
      <c r="A8" t="s">
        <v>455</v>
      </c>
    </row>
    <row r="9" spans="1:20" x14ac:dyDescent="0.25">
      <c r="A9" t="s">
        <v>456</v>
      </c>
    </row>
    <row r="12" spans="1:20" x14ac:dyDescent="0.25">
      <c r="A12" s="195" t="s">
        <v>449</v>
      </c>
      <c r="B12" s="85" t="s">
        <v>224</v>
      </c>
    </row>
    <row r="13" spans="1:20" ht="30" x14ac:dyDescent="0.25">
      <c r="A13" s="195" t="s">
        <v>449</v>
      </c>
      <c r="B13" s="85" t="s">
        <v>226</v>
      </c>
    </row>
    <row r="14" spans="1:20" ht="30" x14ac:dyDescent="0.25">
      <c r="A14" s="195" t="s">
        <v>449</v>
      </c>
      <c r="B14" s="85" t="s">
        <v>205</v>
      </c>
    </row>
    <row r="15" spans="1:20" x14ac:dyDescent="0.25">
      <c r="A15" s="78" t="s">
        <v>450</v>
      </c>
      <c r="B15" s="85" t="s">
        <v>158</v>
      </c>
    </row>
    <row r="16" spans="1:20" ht="30" x14ac:dyDescent="0.25">
      <c r="A16" s="195" t="s">
        <v>451</v>
      </c>
      <c r="B16" s="179" t="s">
        <v>234</v>
      </c>
    </row>
    <row r="17" spans="1:2" ht="30" x14ac:dyDescent="0.25">
      <c r="A17" s="195" t="s">
        <v>451</v>
      </c>
      <c r="B17" s="179" t="s">
        <v>235</v>
      </c>
    </row>
    <row r="18" spans="1:2" ht="30" x14ac:dyDescent="0.25">
      <c r="A18" s="171" t="s">
        <v>199</v>
      </c>
      <c r="B18" s="74" t="s">
        <v>241</v>
      </c>
    </row>
    <row r="19" spans="1:2" x14ac:dyDescent="0.25">
      <c r="A19" s="195" t="s">
        <v>452</v>
      </c>
      <c r="B19" s="87" t="s">
        <v>231</v>
      </c>
    </row>
    <row r="20" spans="1:2" x14ac:dyDescent="0.25">
      <c r="A20" s="195" t="s">
        <v>452</v>
      </c>
      <c r="B20" s="87" t="s">
        <v>244</v>
      </c>
    </row>
    <row r="21" spans="1:2" x14ac:dyDescent="0.25">
      <c r="A21" s="195" t="s">
        <v>452</v>
      </c>
      <c r="B21" s="87" t="s">
        <v>160</v>
      </c>
    </row>
    <row r="22" spans="1:2" x14ac:dyDescent="0.25">
      <c r="A22" s="78" t="s">
        <v>23</v>
      </c>
      <c r="B22" s="88" t="s">
        <v>159</v>
      </c>
    </row>
    <row r="23" spans="1:2" ht="30" x14ac:dyDescent="0.25">
      <c r="A23" s="78" t="s">
        <v>23</v>
      </c>
      <c r="B23" s="88" t="s">
        <v>248</v>
      </c>
    </row>
    <row r="24" spans="1:2" x14ac:dyDescent="0.25">
      <c r="A24" s="78" t="s">
        <v>23</v>
      </c>
      <c r="B24" s="89" t="s">
        <v>247</v>
      </c>
    </row>
    <row r="25" spans="1:2" x14ac:dyDescent="0.25">
      <c r="A25" s="78" t="s">
        <v>453</v>
      </c>
      <c r="B25" s="89" t="s">
        <v>253</v>
      </c>
    </row>
    <row r="26" spans="1:2" x14ac:dyDescent="0.25">
      <c r="A26" s="78" t="s">
        <v>453</v>
      </c>
      <c r="B26" s="89" t="s">
        <v>254</v>
      </c>
    </row>
    <row r="27" spans="1:2" x14ac:dyDescent="0.25">
      <c r="A27" s="78" t="s">
        <v>453</v>
      </c>
      <c r="B27" s="178" t="s">
        <v>256</v>
      </c>
    </row>
    <row r="28" spans="1:2" x14ac:dyDescent="0.25">
      <c r="A28" s="78" t="s">
        <v>453</v>
      </c>
      <c r="B28" s="88" t="s">
        <v>255</v>
      </c>
    </row>
    <row r="29" spans="1:2" x14ac:dyDescent="0.25">
      <c r="A29" t="s">
        <v>211</v>
      </c>
      <c r="B29" s="89" t="s">
        <v>258</v>
      </c>
    </row>
    <row r="30" spans="1:2" x14ac:dyDescent="0.25">
      <c r="A30" t="s">
        <v>211</v>
      </c>
      <c r="B30" s="89" t="s">
        <v>246</v>
      </c>
    </row>
    <row r="31" spans="1:2" x14ac:dyDescent="0.25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2578125" defaultRowHeight="15" x14ac:dyDescent="0.2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 x14ac:dyDescent="0.25">
      <c r="A1" s="196" t="s">
        <v>457</v>
      </c>
      <c r="B1" s="196" t="s">
        <v>147</v>
      </c>
    </row>
    <row r="2" spans="1:4" x14ac:dyDescent="0.25">
      <c r="A2" s="195" t="s">
        <v>449</v>
      </c>
      <c r="B2" s="197" t="s">
        <v>458</v>
      </c>
    </row>
    <row r="3" spans="1:4" x14ac:dyDescent="0.25">
      <c r="A3" s="195" t="s">
        <v>449</v>
      </c>
      <c r="B3" s="197" t="s">
        <v>459</v>
      </c>
    </row>
    <row r="4" spans="1:4" ht="30" x14ac:dyDescent="0.25">
      <c r="A4" s="195" t="s">
        <v>449</v>
      </c>
      <c r="B4" s="197" t="s">
        <v>205</v>
      </c>
      <c r="D4" t="s">
        <v>454</v>
      </c>
    </row>
    <row r="5" spans="1:4" x14ac:dyDescent="0.25">
      <c r="A5" s="195" t="s">
        <v>460</v>
      </c>
      <c r="B5" s="197" t="s">
        <v>461</v>
      </c>
      <c r="D5" t="s">
        <v>455</v>
      </c>
    </row>
    <row r="6" spans="1:4" ht="30" x14ac:dyDescent="0.25">
      <c r="A6" s="195" t="s">
        <v>462</v>
      </c>
      <c r="B6" s="197" t="s">
        <v>234</v>
      </c>
      <c r="D6" t="s">
        <v>456</v>
      </c>
    </row>
    <row r="7" spans="1:4" ht="30" x14ac:dyDescent="0.25">
      <c r="A7" s="195" t="s">
        <v>462</v>
      </c>
      <c r="B7" s="197" t="s">
        <v>235</v>
      </c>
    </row>
    <row r="8" spans="1:4" ht="30" x14ac:dyDescent="0.25">
      <c r="A8" s="195" t="s">
        <v>463</v>
      </c>
      <c r="B8" s="197" t="s">
        <v>464</v>
      </c>
    </row>
    <row r="9" spans="1:4" x14ac:dyDescent="0.25">
      <c r="A9" s="195" t="s">
        <v>465</v>
      </c>
      <c r="B9" s="197" t="s">
        <v>231</v>
      </c>
    </row>
    <row r="10" spans="1:4" x14ac:dyDescent="0.25">
      <c r="A10" s="195" t="s">
        <v>465</v>
      </c>
      <c r="B10" s="197" t="s">
        <v>466</v>
      </c>
    </row>
    <row r="11" spans="1:4" x14ac:dyDescent="0.25">
      <c r="A11" s="195" t="s">
        <v>465</v>
      </c>
      <c r="B11" s="197" t="s">
        <v>160</v>
      </c>
    </row>
    <row r="12" spans="1:4" x14ac:dyDescent="0.25">
      <c r="A12" s="195" t="s">
        <v>467</v>
      </c>
      <c r="B12" s="197" t="s">
        <v>159</v>
      </c>
    </row>
    <row r="13" spans="1:4" ht="30" x14ac:dyDescent="0.25">
      <c r="A13" s="195" t="s">
        <v>467</v>
      </c>
      <c r="B13" s="197" t="s">
        <v>248</v>
      </c>
    </row>
    <row r="14" spans="1:4" x14ac:dyDescent="0.25">
      <c r="A14" s="195" t="s">
        <v>467</v>
      </c>
      <c r="B14" s="197" t="s">
        <v>247</v>
      </c>
    </row>
    <row r="15" spans="1:4" x14ac:dyDescent="0.25">
      <c r="A15" s="195" t="s">
        <v>468</v>
      </c>
      <c r="B15" s="197" t="s">
        <v>469</v>
      </c>
    </row>
    <row r="16" spans="1:4" x14ac:dyDescent="0.25">
      <c r="A16" s="195" t="s">
        <v>468</v>
      </c>
      <c r="B16" s="197" t="s">
        <v>470</v>
      </c>
    </row>
    <row r="17" spans="1:2" x14ac:dyDescent="0.25">
      <c r="A17" s="195" t="s">
        <v>468</v>
      </c>
      <c r="B17" s="197" t="s">
        <v>471</v>
      </c>
    </row>
    <row r="18" spans="1:2" x14ac:dyDescent="0.25">
      <c r="A18" s="195" t="s">
        <v>468</v>
      </c>
      <c r="B18" s="197" t="s">
        <v>472</v>
      </c>
    </row>
    <row r="19" spans="1:2" ht="30" x14ac:dyDescent="0.25">
      <c r="A19" s="195" t="s">
        <v>473</v>
      </c>
      <c r="B19" s="197" t="s">
        <v>474</v>
      </c>
    </row>
    <row r="20" spans="1:2" ht="30" x14ac:dyDescent="0.25">
      <c r="A20" s="195" t="s">
        <v>473</v>
      </c>
      <c r="B20" s="197" t="s">
        <v>475</v>
      </c>
    </row>
    <row r="21" spans="1:2" ht="30" x14ac:dyDescent="0.25">
      <c r="A21" s="195" t="s">
        <v>473</v>
      </c>
      <c r="B21" s="197" t="s">
        <v>476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2578125" defaultRowHeight="15" x14ac:dyDescent="0.25"/>
  <sheetData>
    <row r="1" spans="1:3" x14ac:dyDescent="0.25">
      <c r="A1" t="s">
        <v>477</v>
      </c>
      <c r="B1" t="s">
        <v>3</v>
      </c>
      <c r="C1" t="s">
        <v>8</v>
      </c>
    </row>
    <row r="2" spans="1:3" x14ac:dyDescent="0.25">
      <c r="A2" t="s">
        <v>100</v>
      </c>
      <c r="B2" t="s">
        <v>4</v>
      </c>
      <c r="C2" t="s">
        <v>14</v>
      </c>
    </row>
    <row r="3" spans="1:3" x14ac:dyDescent="0.25">
      <c r="A3" t="s">
        <v>88</v>
      </c>
      <c r="B3" t="s">
        <v>10</v>
      </c>
      <c r="C3" t="s">
        <v>15</v>
      </c>
    </row>
    <row r="4" spans="1:3" x14ac:dyDescent="0.25">
      <c r="A4" t="s">
        <v>6</v>
      </c>
      <c r="B4" t="s">
        <v>7</v>
      </c>
      <c r="C4" t="s">
        <v>16</v>
      </c>
    </row>
    <row r="5" spans="1:3" x14ac:dyDescent="0.25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fc092c77-77a9-40ad-ae14-39067143678a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Resumen Ejecutivo</vt:lpstr>
      <vt:lpstr>Dashboard</vt:lpstr>
      <vt:lpstr>Maestro</vt:lpstr>
      <vt:lpstr>Resumen</vt:lpstr>
      <vt:lpstr>Borrador</vt:lpstr>
      <vt:lpstr>Criterios de calidad</vt:lpstr>
      <vt:lpstr>Hoja3</vt:lpstr>
      <vt:lpstr>Hoja2</vt:lpstr>
      <vt:lpstr>Hoja4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Francisco Javier Joya Vargas</cp:lastModifiedBy>
  <cp:revision/>
  <dcterms:created xsi:type="dcterms:W3CDTF">2026-03-06T12:43:47Z</dcterms:created>
  <dcterms:modified xsi:type="dcterms:W3CDTF">2026-04-30T21:19:06Z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