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PlaneacinyGestinInstitucional-REFORMACURRICULAR/Documentos compartidos/REFORMA CURRICULAR/"/>
    </mc:Choice>
  </mc:AlternateContent>
  <xr:revisionPtr revIDLastSave="13475" documentId="8_{3BAA4E05-85DC-4689-9347-38426449B74E}" xr6:coauthVersionLast="47" xr6:coauthVersionMax="47" xr10:uidLastSave="{BC8C11E0-12C5-4221-8127-906874FA4D7C}"/>
  <bookViews>
    <workbookView xWindow="-110" yWindow="-110" windowWidth="19420" windowHeight="11500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T49" i="3"/>
  <c r="BD48" i="8" s="1" a="1"/>
  <c r="BD48" i="8" s="1"/>
  <c r="AU49" i="3"/>
  <c r="BE48" i="8" s="1" a="1"/>
  <c r="BE48" i="8" s="1"/>
  <c r="AT34" i="3"/>
  <c r="AT30" i="3"/>
  <c r="BD29" i="8" s="1" a="1"/>
  <c r="BD29" i="8" s="1"/>
  <c r="AU30" i="3"/>
  <c r="AV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V14" i="3"/>
  <c r="BG13" i="8" s="1" a="1"/>
  <c r="BG13" i="8" s="1"/>
  <c r="BG11" i="8" a="1"/>
  <c r="BG11" i="8" s="1"/>
  <c r="BG12" i="8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BG28" i="8" a="1"/>
  <c r="BG28" i="8" s="1"/>
  <c r="BG29" i="8" a="1"/>
  <c r="BG29" i="8" s="1"/>
  <c r="BG30" i="8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BG39" i="8" a="1"/>
  <c r="BG39" i="8" s="1"/>
  <c r="AV41" i="3"/>
  <c r="BG40" i="8" s="1" a="1"/>
  <c r="BG40" i="8" s="1"/>
  <c r="BG41" i="8" a="1"/>
  <c r="BG41" i="8" s="1"/>
  <c r="BG42" i="8" a="1"/>
  <c r="BG42" i="8" s="1"/>
  <c r="AV44" i="3"/>
  <c r="BG43" i="8" s="1" a="1"/>
  <c r="BG43" i="8" s="1"/>
  <c r="BG44" i="8" a="1"/>
  <c r="BG44" i="8" s="1"/>
  <c r="BG45" i="8" a="1"/>
  <c r="BG45" i="8" s="1"/>
  <c r="BG46" i="8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Y13" authorId="13" shapeId="0" xr:uid="{FB111D15-BC54-46A2-9B42-764A52E23B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K54" authorId="14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5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<sst xmlns="http://schemas.openxmlformats.org/spreadsheetml/2006/main" count="4412" uniqueCount="424">
  <si>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</si>
  <si>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</si>
  <si>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</si>
  <si>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</si>
  <si>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</si>
  <si>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</si>
  <si>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</si>
  <si>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</si>
  <si>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</si>
  <si>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</si>
  <si>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</si>
  <si>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</si>
  <si>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</si>
  <si>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</si>
  <si>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</si>
  <si>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</si>
  <si>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</si>
  <si>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</si>
  <si>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</si>
  <si>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</si>
  <si>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</si>
  <si>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</si>
  <si>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</si>
  <si>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</si>
  <si>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</si>
  <si>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</si>
  <si>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</si>
  <si>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</si>
  <si>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</si>
  <si>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</si>
  <si>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</si>
  <si>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</si>
  <si>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</si>
  <si>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</si>
  <si>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</si>
  <si>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</si>
  <si>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</si>
  <si>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</si>
  <si>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</si>
  <si>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</si>
  <si>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</si>
  <si>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</si>
  <si>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</si>
  <si>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</si>
  <si>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</si>
  <si>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</si>
  <si>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</si>
  <si>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</si>
  <si>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</si>
  <si>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</si>
  <si>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</si>
  <si>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</si>
  <si>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</si>
  <si>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</si>
  <si>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</si>
  <si>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</si>
  <si>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</si>
  <si>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</si>
  <si>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</si>
  <si>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</si>
  <si>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</si>
  <si>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</si>
  <si>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</si>
  <si>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</si>
  <si>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</si>
  <si>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</si>
  <si>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</si>
  <si>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</si>
  <si>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</si>
  <si>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</si>
  <si>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</si>
  <si>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</si>
  <si>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</si>
  <si>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</si>
  <si>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</si>
  <si>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</si>
  <si>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</si>
  <si>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</si>
  <si>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</si>
  <si>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</si>
  <si>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</si>
  <si>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</si>
  <si>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</si>
  <si>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</si>
  <si>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</si>
  <si>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</si>
  <si>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</si>
  <si>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</si>
  <si>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</si>
  <si>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</si>
  <si>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</si>
  <si>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</si>
  <si>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</si>
  <si>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</si>
  <si>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</si>
  <si>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</si>
  <si>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</si>
  <si>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</si>
  <si>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</si>
  <si>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</si>
  <si>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</si>
  <si>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</si>
  <si>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</si>
  <si>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</si>
  <si>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</si>
  <si>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</si>
  <si>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</si>
  <si>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</si>
  <si>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</si>
  <si>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</si>
  <si>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</si>
  <si>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</si>
  <si>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</si>
  <si>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</si>
  <si>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</si>
  <si>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</si>
  <si>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</si>
  <si>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</si>
  <si>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</si>
  <si>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</si>
  <si>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</si>
  <si>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</si>
  <si>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</si>
  <si>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</si>
  <si>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</si>
  <si>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</si>
  <si>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</si>
  <si>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</si>
  <si>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</si>
  <si>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</si>
  <si>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</si>
  <si>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</si>
  <si>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</si>
  <si>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</si>
  <si>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</si>
  <si>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</si>
  <si>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</si>
  <si>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</si>
  <si>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</si>
  <si>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</si>
  <si>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</si>
  <si>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</si>
  <si>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</si>
  <si>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</si>
  <si>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</si>
  <si>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</si>
  <si>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</si>
  <si>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</si>
  <si>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</si>
  <si>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</si>
  <si>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</si>
  <si>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</si>
  <si>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</si>
  <si>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</si>
  <si>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</si>
  <si>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</si>
  <si>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</si>
  <si>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</si>
  <si>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</si>
  <si>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</si>
  <si>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</si>
  <si>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</si>
  <si>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</si>
  <si>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</si>
  <si>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</si>
  <si>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</si>
  <si>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</si>
  <si>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</si>
  <si>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</si>
  <si>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</si>
  <si>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</si>
  <si>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</si>
  <si>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</si>
  <si>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</si>
  <si>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</si>
  <si>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</si>
  <si>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</si>
  <si>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</si>
  <si>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</si>
  <si>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</si>
  <si>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</si>
  <si>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</si>
  <si>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</si>
  <si>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</si>
  <si>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</si>
  <si>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</si>
  <si>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</si>
  <si>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</si>
  <si>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</si>
  <si>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</si>
  <si>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</si>
  <si>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</si>
  <si>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</si>
  <si>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</si>
  <si>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</si>
  <si>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</si>
  <si>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</si>
  <si>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</si>
  <si>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</si>
  <si>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</si>
  <si>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</si>
  <si>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</si>
  <si>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</si>
  <si>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</si>
  <si>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</si>
  <si>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</si>
  <si>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</si>
  <si>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</si>
  <si>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</si>
  <si>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</si>
  <si>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</si>
  <si>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</si>
  <si>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</si>
  <si>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</si>
  <si>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</si>
  <si>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</si>
  <si>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</si>
  <si>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</si>
  <si>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</si>
  <si>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</si>
  <si>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</si>
  <si>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</si>
  <si>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</si>
  <si>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</si>
  <si>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</si>
  <si>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</si>
  <si>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</si>
  <si>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</si>
  <si>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</si>
  <si>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</si>
  <si>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</si>
  <si>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</si>
  <si>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</si>
  <si>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</si>
  <si>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</si>
  <si>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</si>
  <si>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</si>
  <si>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</si>
  <si>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</si>
  <si>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</si>
  <si>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</si>
  <si>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</si>
  <si>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</si>
  <si>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</si>
  <si>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</si>
  <si>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</si>
  <si>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</si>
  <si>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</si>
  <si>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</si>
  <si>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</si>
  <si>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</si>
  <si>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</si>
  <si>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</si>
  <si>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</si>
  <si>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</si>
  <si>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</si>
  <si>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</si>
  <si>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</si>
  <si>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</si>
  <si>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</si>
  <si>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</si>
  <si>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</si>
  <si>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</si>
  <si>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</si>
  <si>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</si>
  <si>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</si>
  <si>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</si>
  <si>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</si>
  <si>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</si>
  <si>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</si>
  <si>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</si>
  <si>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</si>
  <si>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</si>
  <si>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</si>
  <si>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</si>
  <si>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</si>
  <si>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</si>
  <si>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</si>
  <si>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</si>
  <si>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</si>
  <si>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</si>
  <si>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</si>
  <si>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</si>
  <si>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</si>
  <si>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</si>
  <si>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</si>
  <si>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</si>
  <si>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</si>
  <si>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</si>
  <si>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</si>
  <si>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</si>
  <si>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</si>
  <si>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</si>
  <si>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</si>
  <si>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</si>
  <si>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</si>
  <si>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</si>
  <si>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</si>
  <si>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</si>
  <si>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</si>
  <si>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</si>
  <si>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</si>
  <si>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</si>
  <si>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</si>
  <si>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</si>
  <si>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</si>
  <si>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</si>
  <si>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</si>
  <si>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</si>
  <si>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</si>
  <si>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</si>
  <si>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</si>
  <si>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</si>
  <si>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</si>
  <si>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</si>
  <si>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</si>
  <si>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En visita de pares académicos pero se debe cotejar si todo coincide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</si>
  <si>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</si>
  <si>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</si>
  <si>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</si>
  <si>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</si>
  <si>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</si>
  <si>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</si>
  <si>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</si>
  <si>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</si>
  <si>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</si>
  <si>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</si>
  <si>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</si>
  <si>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</si>
  <si>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</si>
  <si>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</si>
  <si>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</si>
  <si>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</si>
  <si>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</si>
  <si>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</si>
  <si>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</si>
  <si>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</si>
  <si>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</si>
  <si>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</si>
  <si>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</si>
  <si>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</si>
  <si>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</si>
  <si>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</si>
  <si>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</si>
  <si>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</si>
  <si>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</si>
  <si>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</si>
  <si>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</si>
  <si>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</si>
  <si>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</si>
  <si>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</si>
  <si>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</si>
  <si>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</si>
  <si>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</si>
  <si>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</si>
  <si>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</si>
  <si>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</si>
  <si>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</si>
  <si>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</si>
  <si>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</si>
  <si>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</si>
  <si>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</si>
  <si>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</si>
  <si>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</si>
  <si>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</si>
  <si>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</si>
  <si>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Con notificación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</si>
  <si>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</si>
  <si>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</si>
  <si>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</si>
  <si>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</si>
  <si>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</si>
  <si>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</si>
  <si>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</si>
  <si>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</si>
  <si>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</si>
  <si>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</si>
  <si>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</si>
  <si>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</si>
  <si>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</si>
  <si>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</si>
  <si>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</si>
  <si>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</si>
  <si>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</si>
  <si>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</si>
  <si>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</si>
  <si>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</si>
  <si>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</si>
  <si>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</si>
  <si>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</si>
  <si>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</si>
  <si>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</si>
  <si>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</si>
  <si>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</si>
  <si>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</si>
  <si>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</si>
  <si>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</si>
  <si>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</si>
  <si>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</si>
  <si>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</si>
  <si>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</si>
  <si>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</si>
  <si>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</si>
  <si>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</si>
  <si>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</si>
  <si>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</si>
  <si>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</si>
  <si>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</si>
  <si>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</si>
  <si>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</si>
  <si>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</si>
  <si>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</si>
  <si>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</si>
  <si>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</si>
  <si>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</si>
  <si>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</si>
  <si>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</si>
  <si>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</si>
  <si>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</si>
  <si>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</si>
  <si>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En espera del informe de pares de la visita</t>
  </si>
  <si>
    <t>Devuelto</t>
  </si>
  <si>
    <t>Finalizado</t>
  </si>
  <si>
    <t>BOGOTA-Finalizado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</si>
</sst>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9"/>
      <color indexed="81"/>
      <name val="Tahoma"/>
      <family val="2"/>
    </font>
  </fonts>
  <fills count="5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F76A9C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7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9" fontId="0" fillId="0" borderId="1" xfId="0" applyNumberFormat="1" applyBorder="1" applyAlignment="1">
      <alignment wrapText="1"/>
    </xf>
    <xf numFmtId="0" fontId="0" fillId="51" borderId="1" xfId="0" applyFill="1" applyBorder="1" applyAlignment="1">
      <alignment wrapText="1"/>
    </xf>
    <xf numFmtId="0" fontId="0" fillId="51" borderId="1" xfId="0" applyFill="1" applyBorder="1" applyAlignment="1">
      <alignment vertical="center" wrapText="1"/>
    </xf>
    <xf numFmtId="9" fontId="0" fillId="0" borderId="1" xfId="0" applyNumberFormat="1" applyBorder="1" applyAlignment="1">
      <alignment horizontal="right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2814" y="2315028"/>
          <a:ext cx="2481943" cy="1211943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6037942" y="2371273"/>
          <a:ext cx="2022930" cy="1177472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104241" y="2325914"/>
          <a:ext cx="2803074" cy="1179287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28%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158842" y="2325914"/>
          <a:ext cx="2162630" cy="1179287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452099" y="2315028"/>
          <a:ext cx="2162630" cy="1250043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767129" y="2315028"/>
          <a:ext cx="2162630" cy="1250043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2185" y="4971140"/>
          <a:ext cx="2013859" cy="1444173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3128" y="4927597"/>
          <a:ext cx="2207988" cy="1444173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50%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724401" y="4938483"/>
          <a:ext cx="2238829" cy="1444173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7092042" y="4916712"/>
          <a:ext cx="1837872" cy="1444173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125855" y="4916712"/>
          <a:ext cx="1846944" cy="1444173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1103427" y="4916712"/>
          <a:ext cx="1846944" cy="1444173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309271" y="4553853"/>
          <a:ext cx="2840264" cy="1941289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746624"/>
          <a:ext cx="1942042" cy="656168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Y13" dT="2026-04-06T17:22:49.46" personId="{107E5F63-F4F9-4333-B827-F2411F5B2461}" id="{FB111D15-BC54-46A2-9B42-764A52E23BFF}">
    <text>Pendiente acto administrativo, para confirmar periodo de inicio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53125" defaultRowHeight="14.5" x14ac:dyDescent="0.35"/>
  <cols>
    <col min="1" max="1" width="1.453125" customWidth="1"/>
    <col min="2" max="2" width="33.453125" customWidth="1"/>
    <col min="3" max="16" width="16.54296875" customWidth="1"/>
  </cols>
  <sheetData>
    <row r="1" spans="1:17" ht="21" x14ac:dyDescent="0.35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5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5" customHeight="1" x14ac:dyDescent="0.45">
      <c r="A3" s="283"/>
      <c r="B3" s="284" t="s">
        <v>5</v>
      </c>
      <c r="C3" s="281" t="s">
        <v>6</v>
      </c>
      <c r="D3" s="283"/>
      <c r="E3" s="357" t="s">
        <v>7</v>
      </c>
      <c r="F3" s="358"/>
      <c r="G3" s="359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5">
      <c r="P4" s="288" t="s">
        <v>7</v>
      </c>
    </row>
    <row r="5" spans="1:17" ht="21" x14ac:dyDescent="0.35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5" customHeight="1" x14ac:dyDescent="0.35">
      <c r="P6" s="288" t="s">
        <v>8</v>
      </c>
    </row>
    <row r="7" spans="1:17" ht="22.4" customHeight="1" x14ac:dyDescent="0.35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5" customHeight="1" x14ac:dyDescent="0.35">
      <c r="P8" s="288" t="s">
        <v>14</v>
      </c>
    </row>
    <row r="9" spans="1:17" s="288" customFormat="1" ht="68.150000000000006" customHeight="1" x14ac:dyDescent="0.85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28%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2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9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1</v>
      </c>
      <c r="M9" s="301"/>
      <c r="P9" s="288" t="s">
        <v>15</v>
      </c>
    </row>
    <row r="10" spans="1:17" s="288" customFormat="1" ht="28.4" customHeight="1" x14ac:dyDescent="0.35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4" customHeight="1" x14ac:dyDescent="0.35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4" customHeight="1" x14ac:dyDescent="0.35"/>
    <row r="13" spans="1:17" ht="20.149999999999999" customHeight="1" x14ac:dyDescent="0.35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4" customHeight="1" x14ac:dyDescent="0.35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5" customHeight="1" x14ac:dyDescent="0.6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150000000000006" customHeight="1" x14ac:dyDescent="0.35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5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1  Final.     ◑ 0  En proc.     ○ 1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5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6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5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5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5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5"/>
    <row r="24" spans="1:15" ht="24" customHeight="1" x14ac:dyDescent="0.35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4" customHeight="1" x14ac:dyDescent="0.35">
      <c r="A25" s="204"/>
    </row>
    <row r="26" spans="1:15" ht="22.4" customHeight="1" x14ac:dyDescent="0.35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5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5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5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4" customHeight="1" x14ac:dyDescent="0.35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4" customHeight="1" x14ac:dyDescent="0.35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4" customHeight="1" x14ac:dyDescent="0.35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4" customHeight="1" x14ac:dyDescent="0.35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4" customHeight="1" x14ac:dyDescent="0.35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4" customHeight="1" x14ac:dyDescent="0.35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4" customHeight="1" x14ac:dyDescent="0.35">
      <c r="A36" s="204"/>
      <c r="M36" s="297"/>
    </row>
    <row r="37" spans="1:15" ht="18" customHeight="1" x14ac:dyDescent="0.35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4" customHeight="1" x14ac:dyDescent="0.35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4" customHeight="1" x14ac:dyDescent="0.35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49999999999999" customHeight="1" x14ac:dyDescent="0.35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49999999999999" customHeight="1" x14ac:dyDescent="0.35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49999999999999" customHeight="1" x14ac:dyDescent="0.35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49999999999999" customHeight="1" x14ac:dyDescent="0.35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49999999999999" customHeight="1" x14ac:dyDescent="0.35">
      <c r="A44" s="204"/>
      <c r="M44" s="297"/>
    </row>
    <row r="45" spans="1:15" ht="20.149999999999999" customHeight="1" x14ac:dyDescent="0.35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49999999999999" customHeight="1" x14ac:dyDescent="0.35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49999999999999" customHeight="1" x14ac:dyDescent="0.35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49999999999999" customHeight="1" x14ac:dyDescent="0.35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49999999999999" customHeight="1" x14ac:dyDescent="0.35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49999999999999" customHeight="1" x14ac:dyDescent="0.35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49999999999999" customHeight="1" x14ac:dyDescent="0.35"/>
    <row r="52" spans="1:15" ht="20.149999999999999" customHeight="1" x14ac:dyDescent="0.35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49999999999999" customHeight="1" x14ac:dyDescent="0.35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49999999999999" customHeight="1" x14ac:dyDescent="0.35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49999999999999" customHeight="1" x14ac:dyDescent="0.35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49999999999999" customHeight="1" x14ac:dyDescent="0.35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49999999999999" customHeight="1" x14ac:dyDescent="0.35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49999999999999" customHeight="1" x14ac:dyDescent="0.35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49999999999999" customHeight="1" x14ac:dyDescent="0.35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49999999999999" customHeight="1" x14ac:dyDescent="0.35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49999999999999" customHeight="1" x14ac:dyDescent="0.35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49999999999999" customHeight="1" x14ac:dyDescent="0.35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49999999999999" customHeight="1" x14ac:dyDescent="0.35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49999999999999" customHeight="1" x14ac:dyDescent="0.35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49999999999999" customHeight="1" x14ac:dyDescent="0.35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49999999999999" customHeight="1" x14ac:dyDescent="0.35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49999999999999" customHeight="1" x14ac:dyDescent="0.35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49999999999999" customHeight="1" x14ac:dyDescent="0.35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49999999999999" customHeight="1" x14ac:dyDescent="0.35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49999999999999" customHeight="1" x14ac:dyDescent="0.35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49999999999999" customHeight="1" x14ac:dyDescent="0.35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49999999999999" customHeight="1" x14ac:dyDescent="0.35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49999999999999" customHeight="1" x14ac:dyDescent="0.35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49999999999999" customHeight="1" x14ac:dyDescent="0.35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49999999999999" customHeight="1" x14ac:dyDescent="0.35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49999999999999" customHeight="1" x14ac:dyDescent="0.35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49999999999999" customHeight="1" x14ac:dyDescent="0.35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49999999999999" customHeight="1" x14ac:dyDescent="0.35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49999999999999" customHeight="1" x14ac:dyDescent="0.35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49999999999999" customHeight="1" x14ac:dyDescent="0.35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49999999999999" customHeight="1" x14ac:dyDescent="0.35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49999999999999" customHeight="1" x14ac:dyDescent="0.35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49999999999999" customHeight="1" x14ac:dyDescent="0.35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49999999999999" customHeight="1" x14ac:dyDescent="0.35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49999999999999" customHeight="1" x14ac:dyDescent="0.35"/>
    <row r="86" spans="1:15" ht="20.149999999999999" customHeight="1" x14ac:dyDescent="0.35"/>
    <row r="87" spans="1:15" ht="20.149999999999999" customHeight="1" x14ac:dyDescent="0.35"/>
    <row r="88" spans="1:15" ht="20.149999999999999" customHeight="1" x14ac:dyDescent="0.35"/>
    <row r="89" spans="1:15" ht="20.149999999999999" customHeight="1" x14ac:dyDescent="0.35"/>
    <row r="90" spans="1:15" ht="20.149999999999999" customHeight="1" x14ac:dyDescent="0.35"/>
    <row r="91" spans="1:15" ht="20.149999999999999" customHeight="1" x14ac:dyDescent="0.35"/>
    <row r="92" spans="1:15" ht="20.149999999999999" customHeight="1" x14ac:dyDescent="0.35"/>
    <row r="93" spans="1:15" ht="20.149999999999999" customHeight="1" x14ac:dyDescent="0.35"/>
    <row r="94" spans="1:15" ht="20.149999999999999" customHeight="1" x14ac:dyDescent="0.35"/>
    <row r="95" spans="1:15" ht="20.149999999999999" customHeight="1" x14ac:dyDescent="0.35"/>
    <row r="96" spans="1:15" ht="20.149999999999999" customHeight="1" x14ac:dyDescent="0.35"/>
    <row r="97" ht="20.149999999999999" customHeight="1" x14ac:dyDescent="0.35"/>
    <row r="98" ht="20.149999999999999" customHeight="1" x14ac:dyDescent="0.35"/>
    <row r="99" ht="20.149999999999999" customHeight="1" x14ac:dyDescent="0.35"/>
    <row r="100" ht="18" customHeight="1" x14ac:dyDescent="0.35"/>
    <row r="173" spans="1:16" ht="68.5" customHeight="1" x14ac:dyDescent="0.35"/>
    <row r="175" spans="1:16" s="169" customFormat="1" ht="59.15" customHeight="1" x14ac:dyDescent="0.3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150000000000006" customHeight="1" x14ac:dyDescent="0.35"/>
    <row r="179" ht="84.65" customHeight="1" x14ac:dyDescent="0.35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53125" defaultRowHeight="14.5" x14ac:dyDescent="0.35"/>
  <cols>
    <col min="1" max="1" width="4.453125" customWidth="1"/>
    <col min="2" max="2" width="27.81640625" customWidth="1"/>
    <col min="3" max="3" width="20.54296875" customWidth="1"/>
    <col min="4" max="4" width="29.54296875" customWidth="1"/>
    <col min="5" max="5" width="31" customWidth="1"/>
    <col min="6" max="6" width="32" style="1" customWidth="1"/>
    <col min="7" max="7" width="19.54296875" style="1" bestFit="1" customWidth="1"/>
    <col min="8" max="8" width="24.453125" style="1" bestFit="1" customWidth="1"/>
    <col min="9" max="9" width="17.1796875" style="1" bestFit="1" customWidth="1"/>
    <col min="10" max="10" width="34.54296875" style="1" bestFit="1" customWidth="1"/>
  </cols>
  <sheetData>
    <row r="1" spans="2:14" x14ac:dyDescent="0.35">
      <c r="F1"/>
      <c r="G1"/>
      <c r="H1"/>
      <c r="I1"/>
      <c r="J1"/>
    </row>
    <row r="2" spans="2:14" ht="19.5" x14ac:dyDescent="0.45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5">
      <c r="F3"/>
      <c r="G3"/>
      <c r="H3"/>
      <c r="I3"/>
      <c r="J3"/>
    </row>
    <row r="4" spans="2:14" x14ac:dyDescent="0.35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5">
      <c r="F5"/>
      <c r="G5"/>
      <c r="H5"/>
      <c r="I5"/>
      <c r="J5"/>
    </row>
    <row r="6" spans="2:14" ht="16" x14ac:dyDescent="0.4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5" x14ac:dyDescent="0.35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5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5">
      <c r="B9" s="135" t="s">
        <v>158</v>
      </c>
      <c r="C9" s="139">
        <f>COUNTIF(Maestro!U11:U70,"finalizado")</f>
        <v>32</v>
      </c>
      <c r="D9" s="140">
        <f t="shared" si="0"/>
        <v>0.53333333333333333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20</v>
      </c>
      <c r="H9" s="144">
        <f t="shared" si="2"/>
        <v>0.33333333333333331</v>
      </c>
      <c r="I9" s="145">
        <f t="shared" si="3"/>
        <v>8</v>
      </c>
      <c r="J9" s="145">
        <f>COUNTA(Maestro!E11:E70)</f>
        <v>60</v>
      </c>
      <c r="K9" s="136" t="str">
        <f t="shared" si="4"/>
        <v>████████░░░░░░░</v>
      </c>
      <c r="L9" s="138" t="str">
        <f t="shared" si="5"/>
        <v>⏳ En marcha</v>
      </c>
    </row>
    <row r="10" spans="2:14" x14ac:dyDescent="0.35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5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6</v>
      </c>
      <c r="F11" s="142">
        <f t="shared" si="1"/>
        <v>0.1</v>
      </c>
      <c r="G11" s="143">
        <f>COUNTIF(Maestro!AQ11:AQ70,0)</f>
        <v>29</v>
      </c>
      <c r="H11" s="144">
        <f t="shared" si="2"/>
        <v>0.48333333333333334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5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5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5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5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5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8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5">
      <c r="F17"/>
      <c r="G17"/>
      <c r="H17"/>
      <c r="I17"/>
      <c r="J17"/>
    </row>
    <row r="18" spans="2:14" ht="16" x14ac:dyDescent="0.4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5">
      <c r="F19"/>
      <c r="G19"/>
      <c r="H19"/>
      <c r="I19"/>
      <c r="J19"/>
    </row>
    <row r="20" spans="2:14" x14ac:dyDescent="0.35">
      <c r="C20" s="121" t="s">
        <v>147</v>
      </c>
      <c r="D20" s="360" t="s">
        <v>100</v>
      </c>
      <c r="E20" s="360"/>
      <c r="F20" s="360"/>
      <c r="G20" s="361" t="s">
        <v>88</v>
      </c>
      <c r="H20" s="361"/>
      <c r="I20" s="361"/>
      <c r="J20" s="362" t="s">
        <v>6</v>
      </c>
      <c r="K20" s="362"/>
      <c r="L20" s="362"/>
    </row>
    <row r="21" spans="2:14" x14ac:dyDescent="0.35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5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5">
      <c r="C23" s="135" t="s">
        <v>172</v>
      </c>
      <c r="D23" s="153">
        <f>COUNTIFS(Maestro!F11:F70,"Presencial",Maestro!U11:U70,"finalizado")</f>
        <v>15</v>
      </c>
      <c r="E23" s="154">
        <f>COUNTIFS(Maestro!F11:F70,"Presencial",Maestro!U11:U70,"en proceso")</f>
        <v>0</v>
      </c>
      <c r="F23" s="155">
        <f>COUNTIFS(Maestro!F11:F70,"Presencial",Maestro!U11:U70,"sin iniciar")</f>
        <v>9</v>
      </c>
      <c r="G23" s="153">
        <f>COUNTIFS(Maestro!F11:F70,"Virtual",Maestro!U11:U70,"finalizado")</f>
        <v>16</v>
      </c>
      <c r="H23" s="154">
        <f>COUNTIFS(Maestro!F11:F70,"Virtual",Maestro!U11:U70,"en proceso")</f>
        <v>0</v>
      </c>
      <c r="I23" s="155">
        <f>COUNTIFS(Maestro!F11:F70,"Virtual",Maestro!U11:U70,"sin iniciar")</f>
        <v>9</v>
      </c>
      <c r="J23" s="153">
        <f>COUNTIFS(Maestro!F11:F70,"Híbrido",Maestro!U11:U70,"finalizado")</f>
        <v>1</v>
      </c>
      <c r="K23" s="154">
        <f>COUNTIFS(Maestro!F11:F70,"Híbrido",Maestro!U11:U70,"en proceso")</f>
        <v>0</v>
      </c>
      <c r="L23" s="155">
        <f>COUNTIFS(Maestro!F11:F70,"Híbrido",Maestro!U11:U70,"sin iniciar")</f>
        <v>2</v>
      </c>
    </row>
    <row r="24" spans="2:14" x14ac:dyDescent="0.35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5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3</v>
      </c>
      <c r="I25" s="155">
        <f>COUNTIFS(Maestro!F11:F70,"Virtual",Maestro!AQ11:AQ70,0)</f>
        <v>11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5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5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5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5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5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5">
      <c r="F31"/>
      <c r="G31"/>
      <c r="H31"/>
      <c r="I31"/>
      <c r="J31"/>
    </row>
    <row r="32" spans="2:14" x14ac:dyDescent="0.35">
      <c r="F32"/>
      <c r="G32"/>
      <c r="H32"/>
      <c r="I32"/>
      <c r="J32"/>
    </row>
    <row r="33" spans="2:14" ht="16" x14ac:dyDescent="0.4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5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5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5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</v>
      </c>
      <c r="L36" s="138" t="str">
        <f t="shared" si="6"/>
        <v>⏳ 2/6</v>
      </c>
    </row>
    <row r="37" spans="2:14" x14ac:dyDescent="0.35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5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5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Devuelto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 x14ac:dyDescent="0.35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5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5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5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5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5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5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5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5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5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Finalizado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⏳ 1/6</v>
      </c>
    </row>
    <row r="50" spans="2:12" x14ac:dyDescent="0.35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5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1/6</v>
      </c>
    </row>
    <row r="52" spans="2:12" x14ac:dyDescent="0.35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0,22</v>
      </c>
      <c r="L52" s="138" t="str">
        <f t="shared" si="6"/>
        <v>⏳ 2/6</v>
      </c>
    </row>
    <row r="53" spans="2:12" x14ac:dyDescent="0.35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5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0,22</v>
      </c>
      <c r="L54" s="138" t="str">
        <f t="shared" si="6"/>
        <v>⏳ 1/6</v>
      </c>
    </row>
    <row r="55" spans="2:12" x14ac:dyDescent="0.35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0,22</v>
      </c>
      <c r="L55" s="158" t="str">
        <f t="shared" si="6"/>
        <v>⏳ 1/6</v>
      </c>
    </row>
    <row r="56" spans="2:12" x14ac:dyDescent="0.35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5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5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5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5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5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25%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5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5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0,22</v>
      </c>
      <c r="L63" s="158" t="str">
        <f t="shared" si="6"/>
        <v>⏳ 1/6</v>
      </c>
    </row>
    <row r="64" spans="2:12" x14ac:dyDescent="0.35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BOGOTA-Finalizado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1/6</v>
      </c>
    </row>
    <row r="65" spans="2:12" x14ac:dyDescent="0.35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5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Finalizado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2/6</v>
      </c>
    </row>
    <row r="67" spans="2:12" x14ac:dyDescent="0.35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5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5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Finalizado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25%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2/6</v>
      </c>
    </row>
    <row r="70" spans="2:12" x14ac:dyDescent="0.35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25%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0,5</v>
      </c>
      <c r="L70" s="138" t="str">
        <f t="shared" si="6"/>
        <v>⏳ 2/6</v>
      </c>
    </row>
    <row r="71" spans="2:12" x14ac:dyDescent="0.35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5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5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5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5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5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5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5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5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5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5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5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5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5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5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5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5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5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5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5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5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5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5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5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5">
      <c r="F95"/>
      <c r="G95"/>
      <c r="H95"/>
      <c r="I95"/>
      <c r="J95"/>
    </row>
    <row r="96" spans="2:12" x14ac:dyDescent="0.35">
      <c r="F96"/>
      <c r="G96"/>
      <c r="H96"/>
      <c r="I96"/>
      <c r="J96"/>
    </row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53125" defaultRowHeight="14.5" x14ac:dyDescent="0.35"/>
  <cols>
    <col min="1" max="1" width="6.453125" customWidth="1"/>
    <col min="2" max="2" width="5.453125" customWidth="1"/>
    <col min="3" max="3" width="19.453125" customWidth="1"/>
    <col min="4" max="4" width="16.453125" customWidth="1"/>
    <col min="5" max="5" width="25.453125" customWidth="1"/>
    <col min="6" max="6" width="18.54296875" customWidth="1"/>
    <col min="9" max="9" width="14.453125" style="78" bestFit="1" customWidth="1"/>
    <col min="10" max="18" width="15.54296875" style="1" customWidth="1"/>
    <col min="19" max="28" width="18.453125" customWidth="1"/>
    <col min="29" max="40" width="17.453125" customWidth="1"/>
    <col min="41" max="41" width="9.54296875" customWidth="1"/>
    <col min="42" max="42" width="8.54296875" customWidth="1"/>
    <col min="43" max="43" width="17.453125" customWidth="1"/>
    <col min="44" max="44" width="13.54296875" customWidth="1"/>
    <col min="45" max="45" width="19.54296875" customWidth="1"/>
    <col min="46" max="46" width="25.54296875" customWidth="1"/>
    <col min="47" max="47" width="17.453125" customWidth="1"/>
    <col min="48" max="51" width="14.54296875" customWidth="1"/>
    <col min="52" max="55" width="21.54296875" customWidth="1"/>
    <col min="71" max="71" width="18.54296875" customWidth="1"/>
    <col min="72" max="72" width="19.54296875" bestFit="1" customWidth="1"/>
    <col min="73" max="73" width="17.54296875" bestFit="1" customWidth="1"/>
    <col min="74" max="74" width="18.453125" bestFit="1" customWidth="1"/>
  </cols>
  <sheetData>
    <row r="3" spans="3:78" ht="32.9" customHeight="1" x14ac:dyDescent="0.35">
      <c r="O3" s="336" t="s">
        <v>191</v>
      </c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6"/>
      <c r="AC3" s="336"/>
    </row>
    <row r="4" spans="3:78" x14ac:dyDescent="0.35">
      <c r="J4" s="3" t="s">
        <v>192</v>
      </c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6"/>
      <c r="AC4" s="336"/>
    </row>
    <row r="5" spans="3:78" x14ac:dyDescent="0.35">
      <c r="J5" s="3" t="s">
        <v>193</v>
      </c>
    </row>
    <row r="6" spans="3:78" x14ac:dyDescent="0.35">
      <c r="J6" s="3" t="s">
        <v>194</v>
      </c>
    </row>
    <row r="7" spans="3:78" ht="14.9" customHeight="1" x14ac:dyDescent="0.35">
      <c r="C7" s="4"/>
      <c r="D7" s="4"/>
      <c r="E7" s="4"/>
      <c r="F7" s="4"/>
      <c r="G7" s="4"/>
      <c r="H7" s="4"/>
      <c r="I7" s="77"/>
    </row>
    <row r="8" spans="3:78" ht="43.5" customHeight="1" x14ac:dyDescent="0.35">
      <c r="C8" s="4"/>
      <c r="D8" s="4"/>
      <c r="E8" s="4"/>
      <c r="F8" s="4"/>
      <c r="G8" s="4"/>
      <c r="H8" s="4"/>
      <c r="I8" s="77"/>
      <c r="J8" s="337" t="s">
        <v>195</v>
      </c>
      <c r="K8" s="337"/>
      <c r="L8" s="337"/>
      <c r="M8" s="337"/>
      <c r="N8" s="337"/>
      <c r="O8" s="337"/>
      <c r="P8" s="337"/>
      <c r="Q8" s="337"/>
      <c r="R8" s="337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38" t="s">
        <v>198</v>
      </c>
      <c r="AD8" s="339"/>
      <c r="AE8" s="339"/>
      <c r="AF8" s="339"/>
      <c r="AG8" s="339"/>
      <c r="AH8" s="340"/>
      <c r="AI8" s="341" t="s">
        <v>199</v>
      </c>
      <c r="AJ8" s="170"/>
      <c r="AK8" s="170"/>
      <c r="AL8" s="343" t="s">
        <v>200</v>
      </c>
      <c r="AM8" s="344"/>
      <c r="AN8" s="344"/>
      <c r="AO8" s="344"/>
      <c r="AP8" s="344"/>
      <c r="AQ8" s="344"/>
      <c r="AR8" s="352" t="s">
        <v>201</v>
      </c>
      <c r="AS8" s="352"/>
      <c r="AT8" s="352"/>
      <c r="AU8" s="352"/>
      <c r="AV8" s="352"/>
      <c r="AW8" s="352"/>
      <c r="AX8" s="352"/>
      <c r="AY8" s="352"/>
      <c r="AZ8" s="352"/>
      <c r="BA8" s="174"/>
      <c r="BB8" s="174"/>
      <c r="BC8" s="174"/>
      <c r="BD8" s="349" t="s">
        <v>202</v>
      </c>
      <c r="BE8" s="349"/>
      <c r="BF8" s="349"/>
      <c r="BG8" s="349"/>
      <c r="BH8" s="349"/>
      <c r="BI8" s="349"/>
      <c r="BJ8" s="349"/>
      <c r="BK8" s="349"/>
      <c r="BL8" s="349"/>
      <c r="BM8" s="349"/>
      <c r="BN8" s="349"/>
      <c r="BO8" s="349"/>
      <c r="BP8" s="349"/>
      <c r="BQ8" s="350" t="s">
        <v>203</v>
      </c>
      <c r="BR8" s="350"/>
      <c r="BS8" s="350"/>
      <c r="BT8" s="14"/>
      <c r="BU8" s="14"/>
      <c r="BV8" s="14"/>
      <c r="BW8" s="14"/>
    </row>
    <row r="9" spans="3:78" s="2" customFormat="1" ht="58.4" customHeight="1" x14ac:dyDescent="0.35">
      <c r="C9" s="351" t="s">
        <v>204</v>
      </c>
      <c r="D9" s="351"/>
      <c r="E9" s="351"/>
      <c r="F9" s="351"/>
      <c r="G9" s="351"/>
      <c r="H9" s="351"/>
      <c r="I9" s="351"/>
      <c r="J9" s="337" t="s">
        <v>18</v>
      </c>
      <c r="K9" s="337"/>
      <c r="L9" s="337"/>
      <c r="M9" s="337"/>
      <c r="N9" s="337"/>
      <c r="O9" s="337"/>
      <c r="P9" s="337"/>
      <c r="Q9" s="337"/>
      <c r="R9" s="337"/>
      <c r="S9" s="365" t="s">
        <v>205</v>
      </c>
      <c r="T9" s="366" t="s">
        <v>206</v>
      </c>
      <c r="U9" s="366" t="s">
        <v>158</v>
      </c>
      <c r="V9" s="366" t="s">
        <v>207</v>
      </c>
      <c r="W9" s="198"/>
      <c r="X9" s="198"/>
      <c r="Y9" s="198"/>
      <c r="Z9" s="198"/>
      <c r="AA9" s="338" t="s">
        <v>208</v>
      </c>
      <c r="AB9" s="339"/>
      <c r="AC9" s="339"/>
      <c r="AD9" s="339"/>
      <c r="AE9" s="339"/>
      <c r="AF9" s="339"/>
      <c r="AG9" s="339"/>
      <c r="AH9" s="340"/>
      <c r="AI9" s="342"/>
      <c r="AJ9" s="172"/>
      <c r="AK9" s="172"/>
      <c r="AL9" s="368" t="s">
        <v>209</v>
      </c>
      <c r="AM9" s="368"/>
      <c r="AN9" s="368"/>
      <c r="AO9" s="368"/>
      <c r="AP9" s="368"/>
      <c r="AQ9" s="368"/>
      <c r="AR9" s="353" t="s">
        <v>201</v>
      </c>
      <c r="AS9" s="353"/>
      <c r="AT9" s="353"/>
      <c r="AU9" s="353"/>
      <c r="AV9" s="353"/>
      <c r="AW9" s="353"/>
      <c r="AX9" s="353"/>
      <c r="AY9" s="353"/>
      <c r="AZ9" s="353"/>
      <c r="BA9" s="175"/>
      <c r="BB9" s="175"/>
      <c r="BC9" s="175"/>
      <c r="BD9" s="345" t="s">
        <v>210</v>
      </c>
      <c r="BE9" s="345"/>
      <c r="BF9" s="345"/>
      <c r="BG9" s="345"/>
      <c r="BH9" s="345"/>
      <c r="BI9" s="345"/>
      <c r="BJ9" s="345"/>
      <c r="BK9" s="345"/>
      <c r="BL9" s="345"/>
      <c r="BM9" s="345"/>
      <c r="BN9" s="345"/>
      <c r="BO9" s="345"/>
      <c r="BP9" s="345"/>
      <c r="BQ9" s="348" t="s">
        <v>211</v>
      </c>
      <c r="BR9" s="348"/>
      <c r="BS9" s="348"/>
      <c r="BT9" s="363" t="s">
        <v>212</v>
      </c>
      <c r="BU9" s="363" t="s">
        <v>213</v>
      </c>
      <c r="BV9" s="363" t="s">
        <v>214</v>
      </c>
      <c r="BW9" s="364" t="s">
        <v>215</v>
      </c>
      <c r="BZ9" s="2" t="s">
        <v>216</v>
      </c>
    </row>
    <row r="10" spans="3:78" ht="62.9" customHeight="1" x14ac:dyDescent="0.3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65"/>
      <c r="T10" s="367"/>
      <c r="U10" s="367"/>
      <c r="V10" s="367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3"/>
      <c r="BU10" s="363"/>
      <c r="BV10" s="363"/>
      <c r="BW10" s="364"/>
    </row>
    <row r="11" spans="3:78" ht="52.4" customHeight="1" x14ac:dyDescent="0.35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0.06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13</v>
      </c>
      <c r="BH11" s="12" cm="1">
        <f t="array" ref="BH11">IFERROR(_xlfn.XLOOKUP($I11,Borrador!$I$11:$I$70,_xlfn.XLOOKUP(BH$10,Borrador!$C$10:$BL$10,Borrador!$C$11:$BL$70,"",0,1),""),"")</f>
        <v>0</v>
      </c>
      <c r="BI11" s="12" cm="1">
        <f t="array" ref="BI11">IFERROR(_xlfn.XLOOKUP($I11,Borrador!$I$11:$I$70,_xlfn.XLOOKUP(BI$10,Borrador!$C$10:$BL$10,Borrador!$C$11:$BL$70,"",0,1),""),"")</f>
        <v>0.22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cm="1">
        <f t="array" ref="BP11">IFERROR(_xlfn.XLOOKUP($I11,Borrador!$I$11:$I$70,_xlfn.XLOOKUP(BP$10,Borrador!$C$10:$BL$10,Borrador!$C$11:$BL$70,"",0,1),""),"")</f>
        <v>0.22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4" customHeight="1" x14ac:dyDescent="0.35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Modificación de Registro Calificado</v>
      </c>
      <c r="AB12" s="12" t="str" cm="1">
        <f t="array" ref="AB12">IFERROR(_xlfn.XLOOKUP($I12,Borrador!$I$11:$I$70,_xlfn.XLOOKUP(AB$10,Borrador!$C$10:$BL$10,Borrador!$C$11:$BL$70,"",0,1),""),"")</f>
        <v>En elaboración de documentación</v>
      </c>
      <c r="AC12" s="54" t="str" cm="1">
        <f t="array" ref="AC12">IFERROR(_xlfn.XLOOKUP($I12,Borrador!$I$11:$I$70,_xlfn.XLOOKUP(AC$10,Borrador!$C$10:$BL$10,Borrador!$C$11:$BL$70,"",0,1),""),"")</f>
        <v>Se debe informar al MEN una vez llegue la resolución RC</v>
      </c>
      <c r="AD12" s="12" t="str" cm="1">
        <f t="array" ref="AD12">IFERROR(_xlfn.XLOOKUP($I12,Borrador!$I$11:$I$70,_xlfn.XLOOKUP(AD$10,Borrador!$C$10:$BL$10,Borrador!$C$11:$BL$70,"",0,1),""),"")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IFERROR(_xlfn.XLOOKUP($I12,Borrador!$I$11:$I$70,_xlfn.XLOOKUP(AF$10,Borrador!$C$10:$BL$10,Borrador!$C$11:$BL$70,"",0,1),""),"")</f>
        <v>Sí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>No aplica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>No aplica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3</v>
      </c>
      <c r="BH12" s="12" cm="1">
        <f t="array" ref="BH12">IFERROR(_xlfn.XLOOKUP($I12,Borrador!$I$11:$I$70,_xlfn.XLOOKUP(BH$10,Borrador!$C$10:$BL$10,Borrador!$C$11:$BL$70,"",0,1),""),"")</f>
        <v>1</v>
      </c>
      <c r="BI12" s="12" cm="1">
        <f t="array" ref="BI12">IFERROR(_xlfn.XLOOKUP($I12,Borrador!$I$11:$I$70,_xlfn.XLOOKUP(BI$10,Borrador!$C$10:$BL$10,Borrador!$C$11:$BL$70,"",0,1),""),"")</f>
        <v>0.9</v>
      </c>
      <c r="BJ12" s="12" cm="1">
        <f t="array" ref="BJ12">IFERROR(_xlfn.XLOOKUP($I12,Borrador!$I$11:$I$70,_xlfn.XLOOKUP(BJ$10,Borrador!$C$10:$BL$10,Borrador!$C$11:$BL$70,"",0,1),""),"")</f>
        <v>0.33333333333333331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cm="1">
        <f t="array" ref="BP12">IFERROR(_xlfn.XLOOKUP($I12,Borrador!$I$11:$I$70,_xlfn.XLOOKUP(BP$10,Borrador!$C$10:$BL$10,Borrador!$C$11:$BL$70,"",0,1),""),"")</f>
        <v>0.9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4" customHeight="1" x14ac:dyDescent="0.35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espera del informe de pares de la visita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4" customHeight="1" x14ac:dyDescent="0.35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5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Devuelto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Devuelto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5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Finalizado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>No aplica</v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>No aplica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4" customHeight="1" x14ac:dyDescent="0.35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Finalizado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46063</v>
      </c>
      <c r="AP17" s="11" cm="1">
        <f t="array" ref="AP17">IFERROR(_xlfn.XLOOKUP($I17,Borrador!$I$11:$I$70,_xlfn.XLOOKUP(AP$10,Borrador!$C$10:$BL$10,Borrador!$C$11:$BL$70,"",0,1),""),"")</f>
        <v>46129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0.56999999999999995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5" customHeight="1" x14ac:dyDescent="0.35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Devuelto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4" customHeight="1" x14ac:dyDescent="0.35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Finalizado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650000000000006" customHeight="1" x14ac:dyDescent="0.35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4" customHeight="1" x14ac:dyDescent="0.35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4" customHeight="1" x14ac:dyDescent="0.35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espera del informe de pares de la visita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cm="1">
        <f t="array" ref="BA22">IFERROR(_xlfn.XLOOKUP($I22,Borrador!$I$11:$I$70,_xlfn.XLOOKUP(BA$10,Borrador!$C$10:$BL$10,Borrador!$C$11:$BL$70,"",0,1),""),"")</f>
        <v>0.1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5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Devuelto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>No aplica</v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>No aplica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4" customHeight="1" x14ac:dyDescent="0.35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Devuelto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650000000000006" customHeight="1" x14ac:dyDescent="0.35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Finalizado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Finalizado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4" customHeight="1" x14ac:dyDescent="0.35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4" customHeight="1" x14ac:dyDescent="0.35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sin iniciar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sin iniciar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0.22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5" customHeight="1" x14ac:dyDescent="0.35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Finalizado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0.23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cm="1">
        <f t="array" ref="BI28">IFERROR(_xlfn.XLOOKUP($I28,Borrador!$I$11:$I$70,_xlfn.XLOOKUP(BI$10,Borrador!$C$10:$BL$10,Borrador!$C$11:$BL$70,"",0,1),""),"")</f>
        <v>0.22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cm="1">
        <f t="array" ref="BP28">IFERROR(_xlfn.XLOOKUP($I28,Borrador!$I$11:$I$70,_xlfn.XLOOKUP(BP$10,Borrador!$C$10:$BL$10,Borrador!$C$11:$BL$70,"",0,1),""),"")</f>
        <v>0.22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650000000000006" customHeight="1" x14ac:dyDescent="0.35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>No aplica</v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>No aplica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4" customHeight="1" x14ac:dyDescent="0.35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sin iniciar</v>
      </c>
      <c r="AU30" s="12" t="str" cm="1">
        <f t="array" ref="AU30">IFERROR(_xlfn.XLOOKUP($I30,Borrador!$I$11:$I$70,_xlfn.XLOOKUP(AU$10,Borrador!$C$10:$BL$10,Borrador!$C$11:$BL$70,"",0,1),""),"")</f>
        <v>sin iniciar</v>
      </c>
      <c r="AV30" s="12" t="str" cm="1">
        <f t="array" ref="AV30">IFERROR(_xlfn.XLOOKUP($I30,Borrador!$I$11:$I$70,_xlfn.XLOOKUP(AV$10,Borrador!$C$10:$BL$10,Borrador!$C$11:$BL$70,"",0,1),""),"")</f>
        <v>sin iniciar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0.34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cm="1">
        <f t="array" ref="BI30">IFERROR(_xlfn.XLOOKUP($I30,Borrador!$I$11:$I$70,_xlfn.XLOOKUP(BI$10,Borrador!$C$10:$BL$10,Borrador!$C$11:$BL$70,"",0,1),""),"")</f>
        <v>0.22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cm="1">
        <f t="array" ref="BP30">IFERROR(_xlfn.XLOOKUP($I30,Borrador!$I$11:$I$70,_xlfn.XLOOKUP(BP$10,Borrador!$C$10:$BL$10,Borrador!$C$11:$BL$70,"",0,1),""),"")</f>
        <v>0.22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4" customHeight="1" x14ac:dyDescent="0.35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0.54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cm="1">
        <f t="array" ref="BI31">IFERROR(_xlfn.XLOOKUP($I31,Borrador!$I$11:$I$70,_xlfn.XLOOKUP(BI$10,Borrador!$C$10:$BL$10,Borrador!$C$11:$BL$70,"",0,1),""),"")</f>
        <v>0.22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cm="1">
        <f t="array" ref="BP31">IFERROR(_xlfn.XLOOKUP($I31,Borrador!$I$11:$I$70,_xlfn.XLOOKUP(BP$10,Borrador!$C$10:$BL$10,Borrador!$C$11:$BL$70,"",0,1),""),"")</f>
        <v>0.22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4" customHeight="1" x14ac:dyDescent="0.35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4" customHeight="1" x14ac:dyDescent="0.35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Finalizado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>No aplica</v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>No aplica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650000000000006" customHeight="1" x14ac:dyDescent="0.35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Finalizado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650000000000006" customHeight="1" x14ac:dyDescent="0.35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Finalizado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>No aplica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>No aplica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4" customHeight="1" x14ac:dyDescent="0.35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Devuelto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4" customHeight="1" x14ac:dyDescent="0.35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Devuelto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0.25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0.25</v>
      </c>
      <c r="AZ37" s="11" cm="1">
        <f t="array" ref="AZ37">IFERROR(_xlfn.XLOOKUP($I37,Borrador!$I$11:$I$70,_xlfn.XLOOKUP(AZ$10,Borrador!$C$10:$BL$10,Borrador!$C$11:$BL$70,"",0,1),""),"")</f>
        <v>0.25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4" customHeight="1" x14ac:dyDescent="0.35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Finalizado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4" customHeight="1" x14ac:dyDescent="0.35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en proceso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20</v>
      </c>
      <c r="BH39" s="12" cm="1">
        <f t="array" ref="BH39">IFERROR(_xlfn.XLOOKUP($I39,Borrador!$I$11:$I$70,_xlfn.XLOOKUP(BH$10,Borrador!$C$10:$BL$10,Borrador!$C$11:$BL$70,"",0,1),""),"")</f>
        <v>0</v>
      </c>
      <c r="BI39" s="12" cm="1">
        <f t="array" ref="BI39">IFERROR(_xlfn.XLOOKUP($I39,Borrador!$I$11:$I$70,_xlfn.XLOOKUP(BI$10,Borrador!$C$10:$BL$10,Borrador!$C$11:$BL$70,"",0,1),""),"")</f>
        <v>0.22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cm="1">
        <f t="array" ref="BP39">IFERROR(_xlfn.XLOOKUP($I39,Borrador!$I$11:$I$70,_xlfn.XLOOKUP(BP$10,Borrador!$C$10:$BL$10,Borrador!$C$11:$BL$70,"",0,1),""),"")</f>
        <v>0.22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650000000000006" customHeight="1" x14ac:dyDescent="0.35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BOGOTA-Finalizado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BOGOTA-Finalizado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>No aplica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>No aplica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4" customHeight="1" x14ac:dyDescent="0.35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Finalizado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4" customHeight="1" x14ac:dyDescent="0.35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Finalizado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Finalizado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0.25</v>
      </c>
      <c r="AR42" s="12" t="str" cm="1">
        <f t="array" ref="AR42">IFERROR(_xlfn.XLOOKUP($I42,Borrador!$I$11:$I$70,_xlfn.XLOOKUP(AR$10,Borrador!$C$10:$BL$10,Borrador!$C$11:$BL$70,"",0,1),""),"")</f>
        <v>en proceso</v>
      </c>
      <c r="AS42" s="12" t="str" cm="1">
        <f t="array" ref="AS42">IFERROR(_xlfn.XLOOKUP($I42,Borrador!$I$11:$I$70,_xlfn.XLOOKUP(AS$10,Borrador!$C$10:$BL$10,Borrador!$C$11:$BL$70,"",0,1),""),"")</f>
        <v>en proceso</v>
      </c>
      <c r="AT42" s="12" t="str" cm="1">
        <f t="array" ref="AT42">IFERROR(_xlfn.XLOOKUP($I42,Borrador!$I$11:$I$70,_xlfn.XLOOKUP(AT$10,Borrador!$C$10:$BL$10,Borrador!$C$11:$BL$70,"",0,1),""),"")</f>
        <v>en proceso</v>
      </c>
      <c r="AU42" s="12" t="str" cm="1">
        <f t="array" ref="AU42">IFERROR(_xlfn.XLOOKUP($I42,Borrador!$I$11:$I$70,_xlfn.XLOOKUP(AU$10,Borrador!$C$10:$BL$10,Borrador!$C$11:$BL$70,"",0,1),""),"")</f>
        <v>en proceso</v>
      </c>
      <c r="AV42" s="12" t="str" cm="1">
        <f t="array" ref="AV42">IFERROR(_xlfn.XLOOKUP($I42,Borrador!$I$11:$I$70,_xlfn.XLOOKUP(AV$10,Borrador!$C$10:$BL$10,Borrador!$C$11:$BL$70,"",0,1),""),"")</f>
        <v>en proceso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0.25</v>
      </c>
      <c r="AZ42" s="11" cm="1">
        <f t="array" ref="AZ42">IFERROR(_xlfn.XLOOKUP($I42,Borrador!$I$11:$I$70,_xlfn.XLOOKUP(AZ$10,Borrador!$C$10:$BL$10,Borrador!$C$11:$BL$70,"",0,1),""),"")</f>
        <v>0.25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18</v>
      </c>
      <c r="BH42" s="12" cm="1">
        <f t="array" ref="BH42">IFERROR(_xlfn.XLOOKUP($I42,Borrador!$I$11:$I$70,_xlfn.XLOOKUP(BH$10,Borrador!$C$10:$BL$10,Borrador!$C$11:$BL$70,"",0,1),""),"")</f>
        <v>0</v>
      </c>
      <c r="BI42" s="12" cm="1">
        <f t="array" ref="BI42">IFERROR(_xlfn.XLOOKUP($I42,Borrador!$I$11:$I$70,_xlfn.XLOOKUP(BI$10,Borrador!$C$10:$BL$10,Borrador!$C$11:$BL$70,"",0,1),""),"")</f>
        <v>0.3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cm="1">
        <f t="array" ref="BP42">IFERROR(_xlfn.XLOOKUP($I42,Borrador!$I$11:$I$70,_xlfn.XLOOKUP(BP$10,Borrador!$C$10:$BL$10,Borrador!$C$11:$BL$70,"",0,1),""),"")</f>
        <v>0.3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4" customHeight="1" x14ac:dyDescent="0.35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>No aplica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>No aplica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4" customHeight="1" x14ac:dyDescent="0.35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Devuelto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>No aplica</v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>No aplica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4" customHeight="1" x14ac:dyDescent="0.35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Finalizado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Finalizado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0.25</v>
      </c>
      <c r="AR45" s="12" t="str" cm="1">
        <f t="array" ref="AR45">IFERROR(_xlfn.XLOOKUP($I45,Borrador!$I$11:$I$70,_xlfn.XLOOKUP(AR$10,Borrador!$C$10:$BL$10,Borrador!$C$11:$BL$70,"",0,1),""),"")</f>
        <v>en proceso</v>
      </c>
      <c r="AS45" s="12" t="str" cm="1">
        <f t="array" ref="AS45">IFERROR(_xlfn.XLOOKUP($I45,Borrador!$I$11:$I$70,_xlfn.XLOOKUP(AS$10,Borrador!$C$10:$BL$10,Borrador!$C$11:$BL$70,"",0,1),""),"")</f>
        <v>en proceso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0.25</v>
      </c>
      <c r="AZ45" s="11" cm="1">
        <f t="array" ref="AZ45">IFERROR(_xlfn.XLOOKUP($I45,Borrador!$I$11:$I$70,_xlfn.XLOOKUP(AZ$10,Borrador!$C$10:$BL$10,Borrador!$C$11:$BL$70,"",0,1),""),"")</f>
        <v>0.25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4" customHeight="1" x14ac:dyDescent="0.35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0.25</v>
      </c>
      <c r="AR46" s="12" t="str" cm="1">
        <f t="array" ref="AR46">IFERROR(_xlfn.XLOOKUP($I46,Borrador!$I$11:$I$70,_xlfn.XLOOKUP(AR$10,Borrador!$C$10:$BL$10,Borrador!$C$11:$BL$70,"",0,1),""),"")</f>
        <v>en proceso</v>
      </c>
      <c r="AS46" s="12" t="str" cm="1">
        <f t="array" ref="AS46">IFERROR(_xlfn.XLOOKUP($I46,Borrador!$I$11:$I$70,_xlfn.XLOOKUP(AS$10,Borrador!$C$10:$BL$10,Borrador!$C$11:$BL$70,"",0,1),""),"")</f>
        <v>en proceso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0.25</v>
      </c>
      <c r="AZ46" s="11" cm="1">
        <f t="array" ref="AZ46">IFERROR(_xlfn.XLOOKUP($I46,Borrador!$I$11:$I$70,_xlfn.XLOOKUP(AZ$10,Borrador!$C$10:$BL$10,Borrador!$C$11:$BL$70,"",0,1),""),"")</f>
        <v>0.25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cm="1">
        <f t="array" ref="BI46">IFERROR(_xlfn.XLOOKUP($I46,Borrador!$I$11:$I$70,_xlfn.XLOOKUP(BI$10,Borrador!$C$10:$BL$10,Borrador!$C$11:$BL$70,"",0,1),""),"")</f>
        <v>0.5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cm="1">
        <f t="array" ref="BP46">IFERROR(_xlfn.XLOOKUP($I46,Borrador!$I$11:$I$70,_xlfn.XLOOKUP(BP$10,Borrador!$C$10:$BL$10,Borrador!$C$11:$BL$70,"",0,1),""),"")</f>
        <v>0.5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4" customHeight="1" x14ac:dyDescent="0.35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Finalizado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>No aplica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>No aplica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4" customHeight="1" x14ac:dyDescent="0.35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4" customHeight="1" x14ac:dyDescent="0.35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4" customHeight="1" x14ac:dyDescent="0.35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Finalizado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4" customHeight="1" x14ac:dyDescent="0.35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650000000000006" customHeight="1" x14ac:dyDescent="0.35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650000000000006" customHeight="1" x14ac:dyDescent="0.35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650000000000006" customHeight="1" x14ac:dyDescent="0.35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Finalizado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>No aplica</v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>No aplica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4" customHeight="1" x14ac:dyDescent="0.35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>No aplica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>No aplica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4" customHeight="1" x14ac:dyDescent="0.35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>No aplica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>No aplica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4" customHeight="1" x14ac:dyDescent="0.35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>No aplica</v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>No aplica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650000000000006" customHeight="1" x14ac:dyDescent="0.35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>No aplica</v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>No aplica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4" customHeight="1" x14ac:dyDescent="0.35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>No aplica</v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>No aplica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4" customHeight="1" x14ac:dyDescent="0.35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4" customHeight="1" x14ac:dyDescent="0.35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>No aplica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>No aplica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4" customHeight="1" x14ac:dyDescent="0.35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>No aplica</v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>No aplica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4" customHeight="1" x14ac:dyDescent="0.35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4" customHeight="1" x14ac:dyDescent="0.35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>No aplica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>No aplica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650000000000006" customHeight="1" x14ac:dyDescent="0.35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>No aplica</v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>No aplica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4" customHeight="1" x14ac:dyDescent="0.35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>No aplica</v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>No aplica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650000000000006" customHeight="1" x14ac:dyDescent="0.35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>No aplica</v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>No aplica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4" customHeight="1" x14ac:dyDescent="0.35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>No aplica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>No aplica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4" customHeight="1" x14ac:dyDescent="0.35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>No aplica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>No aplica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1" x14ac:dyDescent="0.3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>No aplica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>No aplica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5">
      <c r="AB71" s="12"/>
    </row>
    <row r="72" spans="3:75" x14ac:dyDescent="0.35">
      <c r="AB72" s="12"/>
    </row>
    <row r="73" spans="3:75" x14ac:dyDescent="0.35">
      <c r="AB73" s="12"/>
    </row>
    <row r="74" spans="3:75" x14ac:dyDescent="0.35">
      <c r="AB74" s="12"/>
    </row>
    <row r="75" spans="3:75" x14ac:dyDescent="0.35">
      <c r="AB75" s="12"/>
    </row>
    <row r="76" spans="3:75" x14ac:dyDescent="0.35">
      <c r="AB76" s="12"/>
    </row>
    <row r="77" spans="3:75" x14ac:dyDescent="0.35">
      <c r="AB77" s="12"/>
    </row>
    <row r="78" spans="3:75" x14ac:dyDescent="0.35">
      <c r="AB78" s="12"/>
    </row>
    <row r="79" spans="3:75" x14ac:dyDescent="0.35">
      <c r="AB79" s="12"/>
    </row>
    <row r="80" spans="3:75" x14ac:dyDescent="0.35">
      <c r="AB80" s="12"/>
    </row>
    <row r="81" spans="28:28" x14ac:dyDescent="0.35">
      <c r="AB81" s="12"/>
    </row>
    <row r="82" spans="28:28" x14ac:dyDescent="0.35">
      <c r="AB82" s="12"/>
    </row>
    <row r="83" spans="28:28" x14ac:dyDescent="0.35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opLeftCell="A20" zoomScale="72" zoomScaleNormal="72" workbookViewId="0"/>
  </sheetViews>
  <sheetFormatPr baseColWidth="10" defaultColWidth="0" defaultRowHeight="14.5" zeroHeight="1" x14ac:dyDescent="0.35"/>
  <cols>
    <col min="1" max="13" width="11.54296875" customWidth="1"/>
    <col min="14" max="16384" width="11.54296875" hidden="1"/>
  </cols>
  <sheetData>
    <row r="1" x14ac:dyDescent="0.35"/>
    <row r="2" x14ac:dyDescent="0.35"/>
    <row r="3" x14ac:dyDescent="0.35"/>
    <row r="4" x14ac:dyDescent="0.35"/>
    <row r="5" x14ac:dyDescent="0.35"/>
    <row r="6" x14ac:dyDescent="0.35"/>
    <row r="7" x14ac:dyDescent="0.35"/>
    <row r="8" x14ac:dyDescent="0.35"/>
    <row r="9" x14ac:dyDescent="0.35"/>
    <row r="10" x14ac:dyDescent="0.35"/>
    <row r="11" x14ac:dyDescent="0.35"/>
    <row r="12" x14ac:dyDescent="0.35"/>
    <row r="13" x14ac:dyDescent="0.35"/>
    <row r="14" x14ac:dyDescent="0.35"/>
    <row r="15" x14ac:dyDescent="0.35"/>
    <row r="16" x14ac:dyDescent="0.35"/>
    <row r="17" x14ac:dyDescent="0.35"/>
    <row r="18" x14ac:dyDescent="0.35"/>
    <row r="19" x14ac:dyDescent="0.35"/>
    <row r="20" x14ac:dyDescent="0.35"/>
    <row r="21" x14ac:dyDescent="0.35"/>
    <row r="22" x14ac:dyDescent="0.35"/>
    <row r="23" x14ac:dyDescent="0.35"/>
    <row r="24" x14ac:dyDescent="0.35"/>
    <row r="25" x14ac:dyDescent="0.35"/>
    <row r="26" x14ac:dyDescent="0.35"/>
    <row r="27" x14ac:dyDescent="0.35"/>
    <row r="28" x14ac:dyDescent="0.35"/>
    <row r="29" x14ac:dyDescent="0.35"/>
    <row r="30" x14ac:dyDescent="0.35"/>
    <row r="31" x14ac:dyDescent="0.35"/>
    <row r="32" x14ac:dyDescent="0.35"/>
    <row r="33" x14ac:dyDescent="0.35"/>
    <row r="34" x14ac:dyDescent="0.35"/>
    <row r="35" x14ac:dyDescent="0.35"/>
    <row r="36" x14ac:dyDescent="0.35"/>
    <row r="37" x14ac:dyDescent="0.3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9" zoomScale="70" zoomScaleNormal="70" workbookViewId="0">
      <pane xSplit="9" ySplit="2" topLeftCell="AU32" activePane="bottomRight" state="frozen"/>
      <selection pane="topRight" activeCell="J9" sqref="J9"/>
      <selection pane="bottomLeft" activeCell="A11" sqref="A11"/>
      <selection pane="bottomRight" activeCell="AW37" sqref="AW37"/>
    </sheetView>
  </sheetViews>
  <sheetFormatPr baseColWidth="10" defaultColWidth="11.453125" defaultRowHeight="15" customHeight="1" x14ac:dyDescent="0.35"/>
  <cols>
    <col min="1" max="1" width="6.453125" style="316" customWidth="1"/>
    <col min="2" max="2" width="5.453125" style="316" customWidth="1"/>
    <col min="3" max="3" width="19.453125" style="316" customWidth="1"/>
    <col min="4" max="4" width="16.453125" style="316" customWidth="1"/>
    <col min="5" max="5" width="25.453125" style="316" customWidth="1"/>
    <col min="6" max="6" width="18.54296875" style="316" customWidth="1"/>
    <col min="7" max="8" width="11.453125" style="316"/>
    <col min="9" max="9" width="14.453125" style="78" bestFit="1" customWidth="1"/>
    <col min="10" max="17" width="15.54296875" style="317" customWidth="1"/>
    <col min="18" max="23" width="18.453125" style="316" customWidth="1"/>
    <col min="24" max="31" width="17.453125" style="316" customWidth="1"/>
    <col min="32" max="34" width="17.453125" style="78" customWidth="1"/>
    <col min="35" max="35" width="16" style="316" bestFit="1" customWidth="1"/>
    <col min="36" max="36" width="14.453125" style="316" bestFit="1" customWidth="1"/>
    <col min="37" max="37" width="17.453125" style="316" customWidth="1"/>
    <col min="38" max="38" width="13.54296875" style="316" customWidth="1"/>
    <col min="39" max="39" width="19.54296875" style="316" customWidth="1"/>
    <col min="40" max="40" width="25.54296875" style="316" customWidth="1"/>
    <col min="41" max="41" width="17.453125" style="316" customWidth="1"/>
    <col min="42" max="44" width="14.54296875" style="316" customWidth="1"/>
    <col min="45" max="45" width="21.54296875" style="334" customWidth="1"/>
    <col min="46" max="47" width="11.453125" style="316"/>
    <col min="48" max="49" width="11.453125" style="78"/>
    <col min="50" max="53" width="11.453125" style="316"/>
    <col min="54" max="54" width="11.453125" style="78"/>
    <col min="55" max="59" width="11.453125" style="316"/>
    <col min="60" max="60" width="18.54296875" style="316" customWidth="1"/>
    <col min="61" max="61" width="19.54296875" style="316" bestFit="1" customWidth="1"/>
    <col min="62" max="62" width="17.54296875" style="316" bestFit="1" customWidth="1"/>
    <col min="63" max="63" width="18.453125" style="316" bestFit="1" customWidth="1"/>
    <col min="64" max="16384" width="11.453125" style="316"/>
  </cols>
  <sheetData>
    <row r="1" spans="3:65" ht="15" customHeight="1" x14ac:dyDescent="0.35">
      <c r="AS1" s="316"/>
    </row>
    <row r="2" spans="3:65" ht="15" customHeight="1" x14ac:dyDescent="0.35">
      <c r="AS2" s="316"/>
    </row>
    <row r="3" spans="3:65" ht="32.9" customHeight="1" x14ac:dyDescent="0.35">
      <c r="O3" s="336" t="s">
        <v>191</v>
      </c>
      <c r="P3" s="336"/>
      <c r="Q3" s="336"/>
      <c r="R3" s="336"/>
      <c r="S3" s="336"/>
      <c r="T3" s="336"/>
      <c r="U3" s="336"/>
      <c r="V3" s="336"/>
      <c r="W3" s="336"/>
      <c r="X3" s="336"/>
      <c r="AS3" s="316"/>
    </row>
    <row r="4" spans="3:65" ht="14.5" x14ac:dyDescent="0.35">
      <c r="J4" s="318" t="s">
        <v>192</v>
      </c>
      <c r="O4" s="336"/>
      <c r="P4" s="336"/>
      <c r="Q4" s="336"/>
      <c r="R4" s="336"/>
      <c r="S4" s="336"/>
      <c r="T4" s="336"/>
      <c r="U4" s="336"/>
      <c r="V4" s="336"/>
      <c r="W4" s="336"/>
      <c r="X4" s="336"/>
      <c r="AS4" s="316"/>
    </row>
    <row r="5" spans="3:65" ht="14.5" x14ac:dyDescent="0.35">
      <c r="J5" s="318" t="s">
        <v>193</v>
      </c>
      <c r="AS5" s="316"/>
    </row>
    <row r="6" spans="3:65" ht="14.5" x14ac:dyDescent="0.35">
      <c r="J6" s="318" t="s">
        <v>194</v>
      </c>
      <c r="AS6" s="316"/>
    </row>
    <row r="7" spans="3:65" ht="14.9" customHeight="1" x14ac:dyDescent="0.35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5">
      <c r="C8" s="4"/>
      <c r="D8" s="4"/>
      <c r="E8" s="4"/>
      <c r="F8" s="4"/>
      <c r="G8" s="4"/>
      <c r="H8" s="4"/>
      <c r="I8" s="77"/>
      <c r="J8" s="337" t="s">
        <v>195</v>
      </c>
      <c r="K8" s="337"/>
      <c r="L8" s="337"/>
      <c r="M8" s="337"/>
      <c r="N8" s="337"/>
      <c r="O8" s="337"/>
      <c r="P8" s="337"/>
      <c r="Q8" s="337"/>
      <c r="R8" s="5" t="s">
        <v>196</v>
      </c>
      <c r="S8" s="5"/>
      <c r="T8" s="5"/>
      <c r="U8" s="18" t="s">
        <v>197</v>
      </c>
      <c r="V8" s="75"/>
      <c r="W8" s="75"/>
      <c r="X8" s="338" t="s">
        <v>198</v>
      </c>
      <c r="Y8" s="339"/>
      <c r="Z8" s="339"/>
      <c r="AA8" s="339"/>
      <c r="AB8" s="340"/>
      <c r="AC8" s="341" t="s">
        <v>199</v>
      </c>
      <c r="AD8" s="170"/>
      <c r="AE8" s="170"/>
      <c r="AF8" s="343" t="s">
        <v>200</v>
      </c>
      <c r="AG8" s="344"/>
      <c r="AH8" s="344"/>
      <c r="AI8" s="344"/>
      <c r="AJ8" s="344"/>
      <c r="AK8" s="344"/>
      <c r="AL8" s="352" t="s">
        <v>201</v>
      </c>
      <c r="AM8" s="352"/>
      <c r="AN8" s="352"/>
      <c r="AO8" s="352"/>
      <c r="AP8" s="352"/>
      <c r="AQ8" s="352"/>
      <c r="AR8" s="352"/>
      <c r="AS8" s="352"/>
      <c r="AT8" s="349" t="s">
        <v>202</v>
      </c>
      <c r="AU8" s="349"/>
      <c r="AV8" s="349"/>
      <c r="AW8" s="349"/>
      <c r="AX8" s="349"/>
      <c r="AY8" s="349"/>
      <c r="AZ8" s="349"/>
      <c r="BA8" s="349"/>
      <c r="BB8" s="349"/>
      <c r="BC8" s="350" t="s">
        <v>203</v>
      </c>
      <c r="BD8" s="350"/>
      <c r="BE8" s="350"/>
      <c r="BF8" s="350"/>
      <c r="BG8" s="350"/>
      <c r="BH8" s="350"/>
      <c r="BI8" s="14"/>
      <c r="BJ8" s="14"/>
      <c r="BK8" s="14"/>
      <c r="BL8" s="14"/>
    </row>
    <row r="9" spans="3:65" s="319" customFormat="1" ht="58.4" customHeight="1" x14ac:dyDescent="0.35">
      <c r="C9" s="351" t="s">
        <v>204</v>
      </c>
      <c r="D9" s="351"/>
      <c r="E9" s="351"/>
      <c r="F9" s="351"/>
      <c r="G9" s="351"/>
      <c r="H9" s="351"/>
      <c r="I9" s="351"/>
      <c r="J9" s="337" t="s">
        <v>18</v>
      </c>
      <c r="K9" s="337"/>
      <c r="L9" s="337"/>
      <c r="M9" s="337"/>
      <c r="N9" s="337"/>
      <c r="O9" s="337"/>
      <c r="P9" s="337"/>
      <c r="Q9" s="337"/>
      <c r="R9" s="81"/>
      <c r="S9" s="82"/>
      <c r="T9" s="82"/>
      <c r="U9" s="82"/>
      <c r="V9" s="338" t="s">
        <v>208</v>
      </c>
      <c r="W9" s="339"/>
      <c r="X9" s="339"/>
      <c r="Y9" s="339"/>
      <c r="Z9" s="339"/>
      <c r="AA9" s="339"/>
      <c r="AB9" s="340"/>
      <c r="AC9" s="342"/>
      <c r="AD9" s="354" t="s">
        <v>209</v>
      </c>
      <c r="AE9" s="355"/>
      <c r="AF9" s="355"/>
      <c r="AG9" s="355"/>
      <c r="AH9" s="355"/>
      <c r="AI9" s="355"/>
      <c r="AJ9" s="355"/>
      <c r="AK9" s="356"/>
      <c r="AL9" s="353" t="s">
        <v>201</v>
      </c>
      <c r="AM9" s="353"/>
      <c r="AN9" s="353"/>
      <c r="AO9" s="353"/>
      <c r="AP9" s="353"/>
      <c r="AQ9" s="353"/>
      <c r="AR9" s="353"/>
      <c r="AS9" s="353"/>
      <c r="AT9" s="345" t="s">
        <v>210</v>
      </c>
      <c r="AU9" s="345"/>
      <c r="AV9" s="345"/>
      <c r="AW9" s="345"/>
      <c r="AX9" s="345"/>
      <c r="AY9" s="346"/>
      <c r="AZ9" s="346"/>
      <c r="BA9" s="346"/>
      <c r="BB9" s="346"/>
      <c r="BC9" s="347" t="s">
        <v>211</v>
      </c>
      <c r="BD9" s="348"/>
      <c r="BE9" s="348"/>
      <c r="BF9" s="348"/>
      <c r="BG9" s="348"/>
      <c r="BH9" s="348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263</v>
      </c>
    </row>
    <row r="10" spans="3:65" ht="62.9" customHeight="1" x14ac:dyDescent="0.3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264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247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263</v>
      </c>
    </row>
    <row r="11" spans="3:65" customFormat="1" ht="51" x14ac:dyDescent="0.35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8" t="s">
        <v>271</v>
      </c>
      <c r="Y11" s="189" t="s">
        <v>272</v>
      </c>
      <c r="Z11" s="189" t="s">
        <v>273</v>
      </c>
      <c r="AA11" s="189" t="s">
        <v>273</v>
      </c>
      <c r="AB11" s="189" t="s">
        <v>274</v>
      </c>
      <c r="AC11" s="12" t="s">
        <v>275</v>
      </c>
      <c r="AD11" s="11" t="s">
        <v>268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/>
      <c r="AJ11" s="11"/>
      <c r="AK11" s="11" t="s">
        <v>268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1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268</v>
      </c>
      <c r="AX11" s="76" t="s">
        <v>194</v>
      </c>
      <c r="AY11" s="12" t="s">
        <v>194</v>
      </c>
      <c r="AZ11" s="12"/>
      <c r="BA11" s="12"/>
      <c r="BB11" s="184" t="s">
        <v>268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1" x14ac:dyDescent="0.35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314" t="s">
        <v>194</v>
      </c>
      <c r="U12" s="12"/>
      <c r="V12" s="186" t="s">
        <v>278</v>
      </c>
      <c r="W12" s="187" t="s">
        <v>279</v>
      </c>
      <c r="X12" s="188" t="s">
        <v>280</v>
      </c>
      <c r="Y12" s="189" t="s">
        <v>281</v>
      </c>
      <c r="Z12" s="189" t="s">
        <v>273</v>
      </c>
      <c r="AA12" s="189" t="s">
        <v>282</v>
      </c>
      <c r="AB12" s="189" t="s">
        <v>268</v>
      </c>
      <c r="AC12" s="12" t="s">
        <v>275</v>
      </c>
      <c r="AD12" s="176" t="s">
        <v>283</v>
      </c>
      <c r="AE12" s="12">
        <v>11</v>
      </c>
      <c r="AF12" s="79">
        <v>1</v>
      </c>
      <c r="AG12" s="79">
        <v>10</v>
      </c>
      <c r="AH12" s="79">
        <v>11</v>
      </c>
      <c r="AI12" s="11"/>
      <c r="AJ12" s="11"/>
      <c r="AK12" s="70">
        <v>0.06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1">
        <v>0</v>
      </c>
      <c r="AT12" s="12" t="s">
        <v>194</v>
      </c>
      <c r="AU12" s="12" t="s">
        <v>194</v>
      </c>
      <c r="AV12" s="79">
        <v>13</v>
      </c>
      <c r="AW12" s="183">
        <v>0</v>
      </c>
      <c r="AX12" s="76" t="s">
        <v>194</v>
      </c>
      <c r="AY12" s="373">
        <v>0.22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1" x14ac:dyDescent="0.35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74" t="s">
        <v>422</v>
      </c>
      <c r="U13" s="12"/>
      <c r="V13" s="186" t="s">
        <v>278</v>
      </c>
      <c r="W13" s="187" t="s">
        <v>279</v>
      </c>
      <c r="X13" s="335" t="s">
        <v>284</v>
      </c>
      <c r="Y13" s="335" t="s">
        <v>284</v>
      </c>
      <c r="Z13" s="189" t="s">
        <v>273</v>
      </c>
      <c r="AA13" s="189" t="s">
        <v>282</v>
      </c>
      <c r="AB13" s="189" t="s">
        <v>268</v>
      </c>
      <c r="AC13" s="12" t="s">
        <v>275</v>
      </c>
      <c r="AD13" s="12" t="s">
        <v>277</v>
      </c>
      <c r="AE13">
        <v>4</v>
      </c>
      <c r="AF13" s="79">
        <v>4</v>
      </c>
      <c r="AG13" s="79">
        <v>0</v>
      </c>
      <c r="AH13" s="79">
        <v>4</v>
      </c>
      <c r="AI13" s="185">
        <v>46063</v>
      </c>
      <c r="AJ13" s="185">
        <v>46129</v>
      </c>
      <c r="AK13" s="70">
        <v>0.9</v>
      </c>
      <c r="AL13" s="12" t="s">
        <v>268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333" t="s">
        <v>268</v>
      </c>
      <c r="AT13" s="12" t="s">
        <v>194</v>
      </c>
      <c r="AU13" s="12" t="s">
        <v>194</v>
      </c>
      <c r="AV13" s="79">
        <v>3</v>
      </c>
      <c r="AW13" s="183">
        <v>1</v>
      </c>
      <c r="AX13" s="76" t="s">
        <v>194</v>
      </c>
      <c r="AY13" s="373">
        <v>0.9</v>
      </c>
      <c r="AZ13" s="12"/>
      <c r="BA13" s="12"/>
      <c r="BB13" s="184">
        <f>IFERROR(AW13/AV13,"Validar datos de Aulas Master")</f>
        <v>0.33333333333333331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1" x14ac:dyDescent="0.35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14" t="s">
        <v>194</v>
      </c>
      <c r="U14" s="12"/>
      <c r="V14" s="186" t="s">
        <v>269</v>
      </c>
      <c r="W14" s="187" t="s">
        <v>420</v>
      </c>
      <c r="X14" s="188" t="s">
        <v>286</v>
      </c>
      <c r="Y14" s="189" t="s">
        <v>287</v>
      </c>
      <c r="Z14" s="189" t="s">
        <v>273</v>
      </c>
      <c r="AA14" s="189" t="s">
        <v>273</v>
      </c>
      <c r="AB14" s="189" t="s">
        <v>274</v>
      </c>
      <c r="AC14" s="12" t="s">
        <v>275</v>
      </c>
      <c r="AD14" s="12" t="s">
        <v>277</v>
      </c>
      <c r="AE14" s="12"/>
      <c r="AF14" s="79"/>
      <c r="AG14" s="79"/>
      <c r="AH14" s="79"/>
      <c r="AI14" s="11"/>
      <c r="AJ14" s="11"/>
      <c r="AK14" s="11" t="s">
        <v>268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1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268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19" x14ac:dyDescent="0.35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14" t="s">
        <v>194</v>
      </c>
      <c r="U15" s="12"/>
      <c r="V15" s="186" t="s">
        <v>278</v>
      </c>
      <c r="W15" s="187" t="s">
        <v>288</v>
      </c>
      <c r="X15" s="191" t="s">
        <v>289</v>
      </c>
      <c r="Y15" s="189" t="s">
        <v>290</v>
      </c>
      <c r="Z15" s="189" t="s">
        <v>273</v>
      </c>
      <c r="AA15" s="189" t="s">
        <v>282</v>
      </c>
      <c r="AB15" s="189" t="s">
        <v>268</v>
      </c>
      <c r="AC15" s="12" t="s">
        <v>275</v>
      </c>
      <c r="AD15" s="12" t="s">
        <v>277</v>
      </c>
      <c r="AE15" s="12"/>
      <c r="AF15" s="79"/>
      <c r="AG15" s="79"/>
      <c r="AH15" s="79"/>
      <c r="AI15" s="11"/>
      <c r="AJ15" s="11"/>
      <c r="AK15" s="11" t="s">
        <v>268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1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268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291</v>
      </c>
    </row>
    <row r="16" spans="3:65" customFormat="1" ht="52" x14ac:dyDescent="0.35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74" t="s">
        <v>421</v>
      </c>
      <c r="U16" s="12"/>
      <c r="V16" s="186" t="s">
        <v>278</v>
      </c>
      <c r="W16" s="187" t="s">
        <v>294</v>
      </c>
      <c r="X16" s="192" t="s">
        <v>295</v>
      </c>
      <c r="Y16" s="189" t="s">
        <v>274</v>
      </c>
      <c r="Z16" s="189" t="s">
        <v>273</v>
      </c>
      <c r="AA16" s="189" t="s">
        <v>282</v>
      </c>
      <c r="AB16" s="189" t="s">
        <v>268</v>
      </c>
      <c r="AC16" s="12" t="s">
        <v>275</v>
      </c>
      <c r="AD16" s="11" t="s">
        <v>268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/>
      <c r="AJ16" s="11"/>
      <c r="AK16" s="11" t="s">
        <v>268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1">
        <v>0</v>
      </c>
      <c r="AT16" s="11" t="s">
        <v>268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2" t="s">
        <v>194</v>
      </c>
      <c r="AZ16" s="12"/>
      <c r="BA16" s="12"/>
      <c r="BB16" s="184" t="s">
        <v>268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1" x14ac:dyDescent="0.35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74" t="s">
        <v>422</v>
      </c>
      <c r="U17" s="12"/>
      <c r="V17" s="186" t="s">
        <v>278</v>
      </c>
      <c r="W17" s="187" t="s">
        <v>279</v>
      </c>
      <c r="X17" s="188" t="s">
        <v>280</v>
      </c>
      <c r="Y17" s="189" t="s">
        <v>281</v>
      </c>
      <c r="Z17" s="189" t="s">
        <v>273</v>
      </c>
      <c r="AA17" s="189" t="s">
        <v>282</v>
      </c>
      <c r="AB17" s="189" t="s">
        <v>268</v>
      </c>
      <c r="AC17" s="12" t="s">
        <v>275</v>
      </c>
      <c r="AD17" s="11" t="s">
        <v>268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/>
      <c r="AJ17" s="11"/>
      <c r="AK17" s="11" t="s">
        <v>268</v>
      </c>
      <c r="AL17" s="11" t="s">
        <v>268</v>
      </c>
      <c r="AM17" s="11" t="s">
        <v>268</v>
      </c>
      <c r="AN17" s="12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333" t="s">
        <v>268</v>
      </c>
      <c r="AT17" s="11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2" t="s">
        <v>194</v>
      </c>
      <c r="AZ17" s="12"/>
      <c r="BA17" s="12"/>
      <c r="BB17" s="184" t="s">
        <v>268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1" x14ac:dyDescent="0.35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74" t="s">
        <v>422</v>
      </c>
      <c r="U18" s="12"/>
      <c r="V18" s="186" t="s">
        <v>269</v>
      </c>
      <c r="W18" s="187" t="s">
        <v>299</v>
      </c>
      <c r="X18" s="188" t="s">
        <v>300</v>
      </c>
      <c r="Y18" s="189" t="s">
        <v>301</v>
      </c>
      <c r="Z18" s="189" t="s">
        <v>273</v>
      </c>
      <c r="AA18" s="189" t="s">
        <v>273</v>
      </c>
      <c r="AB18" s="189" t="s">
        <v>274</v>
      </c>
      <c r="AC18" s="12" t="s">
        <v>275</v>
      </c>
      <c r="AD18" s="12" t="s">
        <v>277</v>
      </c>
      <c r="AE18" s="12">
        <v>1</v>
      </c>
      <c r="AF18" s="79">
        <v>1</v>
      </c>
      <c r="AG18" s="79">
        <v>0</v>
      </c>
      <c r="AH18" s="79">
        <v>1</v>
      </c>
      <c r="AI18" s="185">
        <v>46063</v>
      </c>
      <c r="AJ18" s="185">
        <v>46129</v>
      </c>
      <c r="AK18" s="70">
        <v>0.56999999999999995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1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1" x14ac:dyDescent="0.35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74" t="s">
        <v>421</v>
      </c>
      <c r="U19" s="12"/>
      <c r="V19" s="186" t="s">
        <v>278</v>
      </c>
      <c r="W19" s="187" t="s">
        <v>279</v>
      </c>
      <c r="X19" s="191" t="s">
        <v>280</v>
      </c>
      <c r="Y19" s="189" t="s">
        <v>281</v>
      </c>
      <c r="Z19" s="189" t="s">
        <v>273</v>
      </c>
      <c r="AA19" s="189" t="s">
        <v>273</v>
      </c>
      <c r="AB19" s="189" t="s">
        <v>274</v>
      </c>
      <c r="AC19" s="12" t="s">
        <v>275</v>
      </c>
      <c r="AD19" s="11" t="s">
        <v>268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/>
      <c r="AJ19" s="11"/>
      <c r="AK19" s="11" t="s">
        <v>268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1">
        <v>0</v>
      </c>
      <c r="AT19" s="12"/>
      <c r="AU19" s="11" t="s">
        <v>268</v>
      </c>
      <c r="AV19" s="11" t="s">
        <v>268</v>
      </c>
      <c r="AW19" s="11" t="s">
        <v>268</v>
      </c>
      <c r="AX19" s="11" t="s">
        <v>268</v>
      </c>
      <c r="AY19" s="12" t="s">
        <v>194</v>
      </c>
      <c r="AZ19" s="12"/>
      <c r="BA19" s="12"/>
      <c r="BB19" s="184" t="s">
        <v>268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8" x14ac:dyDescent="0.35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74" t="s">
        <v>422</v>
      </c>
      <c r="U20" s="12"/>
      <c r="V20" s="186" t="s">
        <v>278</v>
      </c>
      <c r="W20" s="187" t="s">
        <v>279</v>
      </c>
      <c r="X20" s="191" t="s">
        <v>280</v>
      </c>
      <c r="Y20" s="189" t="s">
        <v>281</v>
      </c>
      <c r="Z20" s="189" t="s">
        <v>273</v>
      </c>
      <c r="AA20" s="189" t="s">
        <v>282</v>
      </c>
      <c r="AB20" s="189" t="s">
        <v>268</v>
      </c>
      <c r="AC20" s="12" t="s">
        <v>275</v>
      </c>
      <c r="AD20" s="11" t="s">
        <v>268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/>
      <c r="AJ20" s="11"/>
      <c r="AK20" s="11" t="s">
        <v>268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1">
        <v>0</v>
      </c>
      <c r="AT20" s="12"/>
      <c r="AU20" s="11" t="s">
        <v>268</v>
      </c>
      <c r="AV20" s="11" t="s">
        <v>268</v>
      </c>
      <c r="AW20" s="11" t="s">
        <v>268</v>
      </c>
      <c r="AX20" s="11" t="s">
        <v>268</v>
      </c>
      <c r="AY20" s="12" t="s">
        <v>194</v>
      </c>
      <c r="AZ20" s="12"/>
      <c r="BA20" s="12"/>
      <c r="BB20" s="184" t="s">
        <v>268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1" x14ac:dyDescent="0.35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74" t="s">
        <v>422</v>
      </c>
      <c r="U21" s="12"/>
      <c r="V21" s="186" t="s">
        <v>278</v>
      </c>
      <c r="W21" s="187" t="s">
        <v>279</v>
      </c>
      <c r="X21" s="191" t="s">
        <v>280</v>
      </c>
      <c r="Y21" s="189" t="s">
        <v>281</v>
      </c>
      <c r="Z21" s="189" t="s">
        <v>273</v>
      </c>
      <c r="AA21" s="189" t="s">
        <v>282</v>
      </c>
      <c r="AB21" s="189" t="s">
        <v>268</v>
      </c>
      <c r="AC21" s="12" t="s">
        <v>275</v>
      </c>
      <c r="AD21" s="11" t="s">
        <v>268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/>
      <c r="AJ21" s="11"/>
      <c r="AK21" s="11" t="s">
        <v>268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1">
        <v>0</v>
      </c>
      <c r="AT21" s="12"/>
      <c r="AU21" s="11" t="s">
        <v>268</v>
      </c>
      <c r="AV21" s="11" t="s">
        <v>268</v>
      </c>
      <c r="AW21" s="11" t="s">
        <v>268</v>
      </c>
      <c r="AX21" s="11" t="s">
        <v>268</v>
      </c>
      <c r="AY21" s="12" t="s">
        <v>194</v>
      </c>
      <c r="AZ21" s="12"/>
      <c r="BA21" s="12"/>
      <c r="BB21" s="184" t="s">
        <v>268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1" x14ac:dyDescent="0.35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74" t="s">
        <v>422</v>
      </c>
      <c r="U22" s="12"/>
      <c r="V22" s="186" t="s">
        <v>269</v>
      </c>
      <c r="W22" s="186" t="s">
        <v>306</v>
      </c>
      <c r="X22" s="191" t="s">
        <v>286</v>
      </c>
      <c r="Y22" s="189" t="s">
        <v>307</v>
      </c>
      <c r="Z22" s="189" t="s">
        <v>273</v>
      </c>
      <c r="AA22" s="189" t="s">
        <v>282</v>
      </c>
      <c r="AB22" s="189" t="s">
        <v>274</v>
      </c>
      <c r="AC22" s="12" t="s">
        <v>275</v>
      </c>
      <c r="AD22" s="11" t="s">
        <v>268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/>
      <c r="AJ22" s="11"/>
      <c r="AK22" s="11" t="s">
        <v>268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1">
        <v>0</v>
      </c>
      <c r="AT22" s="12"/>
      <c r="AU22" s="11" t="s">
        <v>268</v>
      </c>
      <c r="AV22" s="11" t="s">
        <v>268</v>
      </c>
      <c r="AW22" s="11" t="s">
        <v>268</v>
      </c>
      <c r="AX22" s="11" t="s">
        <v>268</v>
      </c>
      <c r="AY22" s="12" t="s">
        <v>194</v>
      </c>
      <c r="AZ22" s="12"/>
      <c r="BA22" s="12"/>
      <c r="BB22" s="184" t="s">
        <v>268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2" x14ac:dyDescent="0.35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74" t="s">
        <v>422</v>
      </c>
      <c r="U23" s="12"/>
      <c r="V23" s="186" t="s">
        <v>269</v>
      </c>
      <c r="W23" s="187" t="s">
        <v>420</v>
      </c>
      <c r="X23" s="192" t="s">
        <v>295</v>
      </c>
      <c r="Y23" s="189" t="s">
        <v>274</v>
      </c>
      <c r="Z23" s="189" t="s">
        <v>273</v>
      </c>
      <c r="AA23" s="189" t="s">
        <v>282</v>
      </c>
      <c r="AB23" s="189" t="s">
        <v>274</v>
      </c>
      <c r="AC23" s="12" t="s">
        <v>275</v>
      </c>
      <c r="AD23" s="12" t="s">
        <v>283</v>
      </c>
      <c r="AE23" s="12">
        <v>8</v>
      </c>
      <c r="AF23" s="79">
        <v>6</v>
      </c>
      <c r="AG23" s="79">
        <v>2</v>
      </c>
      <c r="AH23" s="79">
        <v>8</v>
      </c>
      <c r="AI23" s="11"/>
      <c r="AJ23" s="11"/>
      <c r="AK23" s="376">
        <v>0.1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1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1" x14ac:dyDescent="0.35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74" t="s">
        <v>421</v>
      </c>
      <c r="U24" s="12"/>
      <c r="V24" s="186" t="s">
        <v>278</v>
      </c>
      <c r="W24" s="187" t="s">
        <v>279</v>
      </c>
      <c r="X24" s="191" t="s">
        <v>280</v>
      </c>
      <c r="Y24" s="189" t="s">
        <v>281</v>
      </c>
      <c r="Z24" s="189" t="s">
        <v>273</v>
      </c>
      <c r="AA24" s="189" t="s">
        <v>282</v>
      </c>
      <c r="AB24" s="189" t="s">
        <v>268</v>
      </c>
      <c r="AC24" s="12" t="s">
        <v>275</v>
      </c>
      <c r="AD24" s="12" t="s">
        <v>277</v>
      </c>
      <c r="AE24" s="12"/>
      <c r="AF24" s="79"/>
      <c r="AG24" s="79"/>
      <c r="AH24" s="79"/>
      <c r="AI24" s="11"/>
      <c r="AJ24" s="11"/>
      <c r="AK24" s="11" t="s">
        <v>268</v>
      </c>
      <c r="AL24" s="11" t="s">
        <v>268</v>
      </c>
      <c r="AM24" s="11" t="s">
        <v>268</v>
      </c>
      <c r="AN24" s="12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333" t="s">
        <v>268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268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8" x14ac:dyDescent="0.35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374" t="s">
        <v>421</v>
      </c>
      <c r="U25" s="12"/>
      <c r="V25" s="186" t="s">
        <v>278</v>
      </c>
      <c r="W25" s="187" t="s">
        <v>279</v>
      </c>
      <c r="X25" s="191" t="s">
        <v>280</v>
      </c>
      <c r="Y25" s="189" t="s">
        <v>281</v>
      </c>
      <c r="Z25" s="189" t="s">
        <v>273</v>
      </c>
      <c r="AA25" s="189" t="s">
        <v>282</v>
      </c>
      <c r="AB25" s="189" t="s">
        <v>268</v>
      </c>
      <c r="AC25" s="12" t="s">
        <v>275</v>
      </c>
      <c r="AD25" s="11" t="s">
        <v>268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/>
      <c r="AJ25" s="11"/>
      <c r="AK25" s="11" t="s">
        <v>268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1">
        <v>0</v>
      </c>
      <c r="AT25" s="12"/>
      <c r="AU25" s="11" t="s">
        <v>268</v>
      </c>
      <c r="AV25" s="11" t="s">
        <v>268</v>
      </c>
      <c r="AW25" s="11" t="s">
        <v>268</v>
      </c>
      <c r="AX25" s="11" t="s">
        <v>268</v>
      </c>
      <c r="AY25" s="12" t="s">
        <v>194</v>
      </c>
      <c r="AZ25" s="12"/>
      <c r="BA25" s="12"/>
      <c r="BB25" s="184" t="s">
        <v>268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1" x14ac:dyDescent="0.35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74" t="s">
        <v>422</v>
      </c>
      <c r="U26" s="12"/>
      <c r="V26" s="186" t="s">
        <v>278</v>
      </c>
      <c r="W26" s="187" t="s">
        <v>279</v>
      </c>
      <c r="X26" s="191" t="s">
        <v>280</v>
      </c>
      <c r="Y26" s="189" t="s">
        <v>281</v>
      </c>
      <c r="Z26" s="189" t="s">
        <v>273</v>
      </c>
      <c r="AA26" s="189" t="s">
        <v>282</v>
      </c>
      <c r="AB26" s="189" t="s">
        <v>268</v>
      </c>
      <c r="AC26" s="12" t="s">
        <v>275</v>
      </c>
      <c r="AD26" s="12" t="s">
        <v>277</v>
      </c>
      <c r="AE26" s="12"/>
      <c r="AF26" s="79"/>
      <c r="AG26" s="79"/>
      <c r="AH26" s="79"/>
      <c r="AI26" s="11"/>
      <c r="AJ26" s="11"/>
      <c r="AK26" s="11" t="s">
        <v>268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1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268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1" x14ac:dyDescent="0.35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314" t="s">
        <v>194</v>
      </c>
      <c r="U27" s="12"/>
      <c r="V27" s="186" t="s">
        <v>278</v>
      </c>
      <c r="W27" s="187" t="s">
        <v>279</v>
      </c>
      <c r="X27" s="191" t="s">
        <v>280</v>
      </c>
      <c r="Y27" s="189" t="s">
        <v>281</v>
      </c>
      <c r="Z27" s="189" t="s">
        <v>273</v>
      </c>
      <c r="AA27" s="189" t="s">
        <v>282</v>
      </c>
      <c r="AB27" s="189" t="s">
        <v>268</v>
      </c>
      <c r="AC27" s="12" t="s">
        <v>275</v>
      </c>
      <c r="AD27" s="11" t="s">
        <v>268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/>
      <c r="AJ27" s="11"/>
      <c r="AK27" s="11" t="s">
        <v>268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1">
        <v>0</v>
      </c>
      <c r="AT27" s="12"/>
      <c r="AU27" s="11" t="s">
        <v>268</v>
      </c>
      <c r="AV27" s="11" t="s">
        <v>268</v>
      </c>
      <c r="AW27" s="11" t="s">
        <v>268</v>
      </c>
      <c r="AX27" s="11" t="s">
        <v>268</v>
      </c>
      <c r="AY27" s="12" t="s">
        <v>194</v>
      </c>
      <c r="AZ27" s="12"/>
      <c r="BA27" s="12"/>
      <c r="BB27" s="184" t="s">
        <v>268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2" x14ac:dyDescent="0.35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194</v>
      </c>
      <c r="U28" s="12"/>
      <c r="V28" s="186" t="s">
        <v>269</v>
      </c>
      <c r="W28" s="187" t="s">
        <v>316</v>
      </c>
      <c r="X28" s="189" t="s">
        <v>300</v>
      </c>
      <c r="Y28" s="189" t="s">
        <v>301</v>
      </c>
      <c r="Z28" s="189" t="s">
        <v>273</v>
      </c>
      <c r="AA28" s="189" t="s">
        <v>273</v>
      </c>
      <c r="AB28" s="189" t="s">
        <v>274</v>
      </c>
      <c r="AC28" s="12" t="s">
        <v>275</v>
      </c>
      <c r="AD28" s="12" t="s">
        <v>277</v>
      </c>
      <c r="AE28" s="12">
        <v>5</v>
      </c>
      <c r="AF28" s="79">
        <v>5</v>
      </c>
      <c r="AG28" s="79">
        <v>0</v>
      </c>
      <c r="AH28" s="79">
        <v>5</v>
      </c>
      <c r="AI28" s="11"/>
      <c r="AJ28" s="11"/>
      <c r="AK28" s="70">
        <v>0.22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1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8" x14ac:dyDescent="0.35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74" t="s">
        <v>422</v>
      </c>
      <c r="U29" s="12"/>
      <c r="V29" s="186" t="s">
        <v>278</v>
      </c>
      <c r="W29" s="187" t="s">
        <v>279</v>
      </c>
      <c r="X29" s="191" t="s">
        <v>280</v>
      </c>
      <c r="Y29" s="189" t="s">
        <v>281</v>
      </c>
      <c r="Z29" s="189" t="s">
        <v>273</v>
      </c>
      <c r="AA29" s="189" t="s">
        <v>282</v>
      </c>
      <c r="AB29" s="189" t="s">
        <v>268</v>
      </c>
      <c r="AC29" s="12" t="s">
        <v>275</v>
      </c>
      <c r="AD29" s="12" t="s">
        <v>317</v>
      </c>
      <c r="AE29" s="12">
        <v>6</v>
      </c>
      <c r="AF29" s="79">
        <v>7</v>
      </c>
      <c r="AG29" s="79">
        <v>2</v>
      </c>
      <c r="AH29" s="79">
        <v>9</v>
      </c>
      <c r="AI29" s="11"/>
      <c r="AJ29" s="11"/>
      <c r="AK29" s="70">
        <v>0.23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1">
        <v>0</v>
      </c>
      <c r="AT29" s="12" t="s">
        <v>194</v>
      </c>
      <c r="AU29" s="12" t="s">
        <v>194</v>
      </c>
      <c r="AV29" s="79">
        <v>9</v>
      </c>
      <c r="AW29" s="183">
        <v>0</v>
      </c>
      <c r="AX29" s="76" t="s">
        <v>194</v>
      </c>
      <c r="AY29" s="373">
        <v>0.22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1" x14ac:dyDescent="0.35">
      <c r="C30" s="22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314" t="s">
        <v>194</v>
      </c>
      <c r="U30" s="12"/>
      <c r="V30" s="186" t="s">
        <v>278</v>
      </c>
      <c r="W30" s="187" t="s">
        <v>279</v>
      </c>
      <c r="X30" s="191" t="s">
        <v>280</v>
      </c>
      <c r="Y30" s="189" t="s">
        <v>281</v>
      </c>
      <c r="Z30" s="189" t="s">
        <v>273</v>
      </c>
      <c r="AA30" s="189" t="s">
        <v>282</v>
      </c>
      <c r="AB30" s="189" t="s">
        <v>268</v>
      </c>
      <c r="AC30" s="12" t="s">
        <v>275</v>
      </c>
      <c r="AD30" s="11" t="s">
        <v>268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/>
      <c r="AJ30" s="11"/>
      <c r="AK30" s="11" t="s">
        <v>268</v>
      </c>
      <c r="AL30" s="11" t="s">
        <v>268</v>
      </c>
      <c r="AM30" s="11" t="s">
        <v>268</v>
      </c>
      <c r="AN30" s="12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333" t="s">
        <v>268</v>
      </c>
      <c r="AT30" s="11" t="str">
        <f>AF30</f>
        <v>No aplica</v>
      </c>
      <c r="AU30" s="11" t="str">
        <f>AG30</f>
        <v>No aplica</v>
      </c>
      <c r="AV30" s="11" t="str">
        <f>AH30</f>
        <v>No aplica</v>
      </c>
      <c r="AW30" s="11" t="s">
        <v>268</v>
      </c>
      <c r="AX30" s="76"/>
      <c r="AY30" s="12" t="s">
        <v>194</v>
      </c>
      <c r="AZ30" s="12"/>
      <c r="BA30" s="12"/>
      <c r="BB30" s="184" t="s">
        <v>268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1" x14ac:dyDescent="0.35">
      <c r="C31" s="22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314" t="s">
        <v>194</v>
      </c>
      <c r="U31" s="12"/>
      <c r="V31" s="186" t="s">
        <v>278</v>
      </c>
      <c r="W31" s="187" t="s">
        <v>279</v>
      </c>
      <c r="X31" s="191" t="s">
        <v>280</v>
      </c>
      <c r="Y31" s="189" t="s">
        <v>281</v>
      </c>
      <c r="Z31" s="189" t="s">
        <v>273</v>
      </c>
      <c r="AA31" s="189" t="s">
        <v>282</v>
      </c>
      <c r="AB31" s="189" t="s">
        <v>268</v>
      </c>
      <c r="AC31" s="12" t="s">
        <v>275</v>
      </c>
      <c r="AD31" s="12" t="s">
        <v>277</v>
      </c>
      <c r="AE31" s="12">
        <v>21</v>
      </c>
      <c r="AF31" s="79">
        <v>1</v>
      </c>
      <c r="AG31" s="79">
        <v>20</v>
      </c>
      <c r="AH31" s="79">
        <v>21</v>
      </c>
      <c r="AI31" s="185">
        <v>46063</v>
      </c>
      <c r="AJ31" s="185">
        <v>46152</v>
      </c>
      <c r="AK31" s="70">
        <v>0.34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331">
        <v>0</v>
      </c>
      <c r="AT31" s="12" t="s">
        <v>194</v>
      </c>
      <c r="AU31" s="12" t="s">
        <v>194</v>
      </c>
      <c r="AV31" s="79">
        <v>21</v>
      </c>
      <c r="AW31" s="183">
        <v>0</v>
      </c>
      <c r="AX31" s="76" t="s">
        <v>194</v>
      </c>
      <c r="AY31" s="373">
        <v>0.22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1" x14ac:dyDescent="0.35">
      <c r="C32" s="22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314" t="s">
        <v>194</v>
      </c>
      <c r="U32" s="12"/>
      <c r="V32" s="186" t="s">
        <v>278</v>
      </c>
      <c r="W32" s="187" t="s">
        <v>279</v>
      </c>
      <c r="X32" s="191" t="s">
        <v>280</v>
      </c>
      <c r="Y32" s="189" t="s">
        <v>281</v>
      </c>
      <c r="Z32" s="189" t="s">
        <v>273</v>
      </c>
      <c r="AA32" s="189" t="s">
        <v>282</v>
      </c>
      <c r="AB32" s="189" t="s">
        <v>268</v>
      </c>
      <c r="AC32" s="12" t="s">
        <v>275</v>
      </c>
      <c r="AD32" s="12" t="s">
        <v>277</v>
      </c>
      <c r="AE32" s="12">
        <v>22</v>
      </c>
      <c r="AF32" s="79">
        <v>3</v>
      </c>
      <c r="AG32" s="79">
        <v>19</v>
      </c>
      <c r="AH32" s="79">
        <v>22</v>
      </c>
      <c r="AI32" s="185">
        <v>46063</v>
      </c>
      <c r="AJ32" s="185">
        <v>46152</v>
      </c>
      <c r="AK32" s="70">
        <v>0.54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1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373">
        <v>0.22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1" x14ac:dyDescent="0.35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 t="s">
        <v>268</v>
      </c>
      <c r="R33" s="12" t="s">
        <v>193</v>
      </c>
      <c r="S33" s="12"/>
      <c r="T33" s="374" t="s">
        <v>422</v>
      </c>
      <c r="U33" s="12"/>
      <c r="V33" s="186" t="s">
        <v>278</v>
      </c>
      <c r="W33" s="187" t="s">
        <v>279</v>
      </c>
      <c r="X33" s="191" t="s">
        <v>280</v>
      </c>
      <c r="Y33" s="189" t="s">
        <v>281</v>
      </c>
      <c r="Z33" s="189" t="s">
        <v>273</v>
      </c>
      <c r="AA33" s="189" t="s">
        <v>282</v>
      </c>
      <c r="AB33" s="189" t="s">
        <v>268</v>
      </c>
      <c r="AC33" s="12" t="s">
        <v>275</v>
      </c>
      <c r="AD33" s="11" t="s">
        <v>268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/>
      <c r="AJ33" s="11"/>
      <c r="AK33" s="11" t="s">
        <v>268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1">
        <v>0</v>
      </c>
      <c r="AT33" s="12"/>
      <c r="AU33" s="11" t="s">
        <v>268</v>
      </c>
      <c r="AV33" s="11" t="s">
        <v>268</v>
      </c>
      <c r="AW33" s="11" t="s">
        <v>268</v>
      </c>
      <c r="AX33" s="11" t="s">
        <v>268</v>
      </c>
      <c r="AY33" s="12" t="s">
        <v>194</v>
      </c>
      <c r="AZ33" s="12"/>
      <c r="BA33" s="12"/>
      <c r="BB33" s="184" t="s">
        <v>268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8" x14ac:dyDescent="0.35">
      <c r="C34" s="23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 t="s">
        <v>268</v>
      </c>
      <c r="R34" s="12" t="s">
        <v>193</v>
      </c>
      <c r="S34" s="12"/>
      <c r="T34" s="374" t="s">
        <v>422</v>
      </c>
      <c r="U34" s="12"/>
      <c r="V34" s="186" t="s">
        <v>278</v>
      </c>
      <c r="W34" s="187" t="s">
        <v>279</v>
      </c>
      <c r="X34" s="192" t="s">
        <v>289</v>
      </c>
      <c r="Y34" s="189" t="s">
        <v>290</v>
      </c>
      <c r="Z34" s="189" t="s">
        <v>273</v>
      </c>
      <c r="AA34" s="189" t="s">
        <v>282</v>
      </c>
      <c r="AB34" s="189" t="s">
        <v>268</v>
      </c>
      <c r="AC34" s="12" t="s">
        <v>275</v>
      </c>
      <c r="AD34" s="11" t="s">
        <v>268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/>
      <c r="AJ34" s="11"/>
      <c r="AK34" s="11" t="s">
        <v>268</v>
      </c>
      <c r="AL34" s="11" t="s">
        <v>268</v>
      </c>
      <c r="AM34" s="11" t="s">
        <v>268</v>
      </c>
      <c r="AN34" s="12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333" t="s">
        <v>268</v>
      </c>
      <c r="AT34" s="11" t="str">
        <f>AF34</f>
        <v>No aplica</v>
      </c>
      <c r="AU34" s="11" t="s">
        <v>268</v>
      </c>
      <c r="AV34" s="11" t="s">
        <v>268</v>
      </c>
      <c r="AW34" s="11" t="s">
        <v>268</v>
      </c>
      <c r="AX34" s="11" t="s">
        <v>268</v>
      </c>
      <c r="AY34" s="12" t="s">
        <v>194</v>
      </c>
      <c r="AZ34" s="12"/>
      <c r="BA34" s="12"/>
      <c r="BB34" s="184" t="s">
        <v>268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8" x14ac:dyDescent="0.35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 t="s">
        <v>268</v>
      </c>
      <c r="R35" s="12" t="s">
        <v>193</v>
      </c>
      <c r="S35" s="12"/>
      <c r="T35" s="374" t="s">
        <v>422</v>
      </c>
      <c r="U35" s="12"/>
      <c r="V35" s="186" t="s">
        <v>278</v>
      </c>
      <c r="W35" s="187" t="s">
        <v>279</v>
      </c>
      <c r="X35" s="192" t="s">
        <v>289</v>
      </c>
      <c r="Y35" s="189" t="s">
        <v>290</v>
      </c>
      <c r="Z35" s="189" t="s">
        <v>273</v>
      </c>
      <c r="AA35" s="189" t="s">
        <v>282</v>
      </c>
      <c r="AB35" s="189" t="s">
        <v>268</v>
      </c>
      <c r="AC35" s="12" t="s">
        <v>275</v>
      </c>
      <c r="AD35" s="11" t="s">
        <v>268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/>
      <c r="AJ35" s="11"/>
      <c r="AK35" s="11" t="s">
        <v>268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1">
        <v>0</v>
      </c>
      <c r="AT35" s="12"/>
      <c r="AU35" s="11" t="s">
        <v>268</v>
      </c>
      <c r="AV35" s="11" t="s">
        <v>268</v>
      </c>
      <c r="AW35" s="11" t="s">
        <v>268</v>
      </c>
      <c r="AX35" s="11" t="s">
        <v>268</v>
      </c>
      <c r="AY35" s="12" t="s">
        <v>194</v>
      </c>
      <c r="AZ35" s="12"/>
      <c r="BA35" s="12"/>
      <c r="BB35" s="184" t="s">
        <v>268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1" x14ac:dyDescent="0.35">
      <c r="C36" s="24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374" t="s">
        <v>422</v>
      </c>
      <c r="U36" s="12"/>
      <c r="V36" s="186" t="s">
        <v>278</v>
      </c>
      <c r="W36" s="187" t="s">
        <v>279</v>
      </c>
      <c r="X36" s="192" t="s">
        <v>327</v>
      </c>
      <c r="Y36" s="189" t="s">
        <v>328</v>
      </c>
      <c r="Z36" s="189" t="s">
        <v>273</v>
      </c>
      <c r="AA36" s="189" t="s">
        <v>282</v>
      </c>
      <c r="AB36" s="189" t="s">
        <v>268</v>
      </c>
      <c r="AC36" s="12" t="s">
        <v>275</v>
      </c>
      <c r="AD36" s="12" t="s">
        <v>317</v>
      </c>
      <c r="AE36" s="12">
        <v>1</v>
      </c>
      <c r="AF36" s="79">
        <v>1</v>
      </c>
      <c r="AG36" s="79">
        <v>1</v>
      </c>
      <c r="AH36" s="79">
        <v>2</v>
      </c>
      <c r="AI36" s="11"/>
      <c r="AJ36" s="11"/>
      <c r="AK36" s="70">
        <v>0.3</v>
      </c>
      <c r="AL36" s="12" t="s">
        <v>268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333" t="s">
        <v>268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1" x14ac:dyDescent="0.35">
      <c r="C37" s="24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374" t="s">
        <v>421</v>
      </c>
      <c r="U37" s="12"/>
      <c r="V37" s="186" t="s">
        <v>278</v>
      </c>
      <c r="W37" s="187" t="s">
        <v>279</v>
      </c>
      <c r="X37" s="191" t="s">
        <v>280</v>
      </c>
      <c r="Y37" s="193" t="s">
        <v>281</v>
      </c>
      <c r="Z37" s="189" t="s">
        <v>273</v>
      </c>
      <c r="AA37" s="189" t="s">
        <v>282</v>
      </c>
      <c r="AB37" s="189" t="s">
        <v>268</v>
      </c>
      <c r="AC37" s="12" t="s">
        <v>275</v>
      </c>
      <c r="AD37" s="12" t="s">
        <v>317</v>
      </c>
      <c r="AE37" s="12"/>
      <c r="AF37" s="79"/>
      <c r="AG37" s="79"/>
      <c r="AH37" s="79"/>
      <c r="AI37" s="11"/>
      <c r="AJ37" s="11"/>
      <c r="AK37" s="11" t="s">
        <v>268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1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268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1" x14ac:dyDescent="0.35">
      <c r="C38" s="24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 t="s">
        <v>268</v>
      </c>
      <c r="R38" s="12" t="s">
        <v>193</v>
      </c>
      <c r="S38" s="12"/>
      <c r="T38" s="374" t="s">
        <v>421</v>
      </c>
      <c r="U38" s="12"/>
      <c r="V38" s="186" t="s">
        <v>278</v>
      </c>
      <c r="W38" s="187" t="s">
        <v>279</v>
      </c>
      <c r="X38" s="191" t="s">
        <v>280</v>
      </c>
      <c r="Y38" s="189" t="s">
        <v>281</v>
      </c>
      <c r="Z38" s="189" t="s">
        <v>273</v>
      </c>
      <c r="AA38" s="189" t="s">
        <v>282</v>
      </c>
      <c r="AB38" s="189" t="s">
        <v>268</v>
      </c>
      <c r="AC38" s="12" t="s">
        <v>275</v>
      </c>
      <c r="AD38" s="11" t="s">
        <v>268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/>
      <c r="AJ38" s="11"/>
      <c r="AK38" s="11" t="s">
        <v>268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1">
        <v>0.25</v>
      </c>
      <c r="AT38" s="12"/>
      <c r="AU38" s="11" t="s">
        <v>268</v>
      </c>
      <c r="AV38" s="11" t="s">
        <v>268</v>
      </c>
      <c r="AW38" s="11" t="s">
        <v>268</v>
      </c>
      <c r="AX38" s="11" t="s">
        <v>268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1" x14ac:dyDescent="0.35">
      <c r="C39" s="24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374" t="s">
        <v>422</v>
      </c>
      <c r="U39" s="12"/>
      <c r="V39" s="186" t="s">
        <v>278</v>
      </c>
      <c r="W39" s="187" t="s">
        <v>279</v>
      </c>
      <c r="X39" s="192" t="s">
        <v>327</v>
      </c>
      <c r="Y39" s="189" t="s">
        <v>328</v>
      </c>
      <c r="Z39" s="189" t="s">
        <v>273</v>
      </c>
      <c r="AA39" s="189" t="s">
        <v>282</v>
      </c>
      <c r="AB39" s="189" t="s">
        <v>268</v>
      </c>
      <c r="AC39" s="12" t="s">
        <v>275</v>
      </c>
      <c r="AD39" s="12" t="s">
        <v>283</v>
      </c>
      <c r="AE39" s="12">
        <v>9</v>
      </c>
      <c r="AF39" s="79">
        <v>7</v>
      </c>
      <c r="AG39" s="79">
        <v>2</v>
      </c>
      <c r="AH39" s="79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1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8" x14ac:dyDescent="0.35">
      <c r="C40" s="22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314" t="s">
        <v>194</v>
      </c>
      <c r="U40" s="12"/>
      <c r="V40" s="186" t="s">
        <v>278</v>
      </c>
      <c r="W40" s="187" t="s">
        <v>279</v>
      </c>
      <c r="X40" s="191" t="s">
        <v>280</v>
      </c>
      <c r="Y40" s="189" t="s">
        <v>281</v>
      </c>
      <c r="Z40" s="189" t="s">
        <v>273</v>
      </c>
      <c r="AA40" s="189" t="s">
        <v>282</v>
      </c>
      <c r="AB40" s="189" t="s">
        <v>268</v>
      </c>
      <c r="AC40" s="12" t="s">
        <v>275</v>
      </c>
      <c r="AD40" s="12" t="s">
        <v>277</v>
      </c>
      <c r="AE40" s="12">
        <v>11</v>
      </c>
      <c r="AF40" s="79">
        <v>3</v>
      </c>
      <c r="AG40" s="79">
        <v>8</v>
      </c>
      <c r="AH40" s="79">
        <v>11</v>
      </c>
      <c r="AI40" s="11"/>
      <c r="AJ40" s="11"/>
      <c r="AK40" s="73">
        <v>0</v>
      </c>
      <c r="AL40" s="12" t="s">
        <v>192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1">
        <v>0</v>
      </c>
      <c r="AT40" s="12" t="s">
        <v>194</v>
      </c>
      <c r="AU40" s="12" t="s">
        <v>194</v>
      </c>
      <c r="AV40" s="79">
        <v>20</v>
      </c>
      <c r="AW40" s="183">
        <v>0</v>
      </c>
      <c r="AX40" s="76" t="s">
        <v>194</v>
      </c>
      <c r="AY40" s="373">
        <v>0.22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1" x14ac:dyDescent="0.35">
      <c r="C41" s="22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74" t="s">
        <v>423</v>
      </c>
      <c r="U41" s="12"/>
      <c r="V41" s="186" t="s">
        <v>278</v>
      </c>
      <c r="W41" s="187" t="s">
        <v>279</v>
      </c>
      <c r="X41" s="191" t="s">
        <v>280</v>
      </c>
      <c r="Y41" s="189" t="s">
        <v>281</v>
      </c>
      <c r="Z41" s="189" t="s">
        <v>273</v>
      </c>
      <c r="AA41" s="189" t="s">
        <v>282</v>
      </c>
      <c r="AB41" s="189" t="s">
        <v>268</v>
      </c>
      <c r="AC41" s="12" t="s">
        <v>275</v>
      </c>
      <c r="AD41" s="12" t="s">
        <v>283</v>
      </c>
      <c r="AE41" s="12">
        <v>12</v>
      </c>
      <c r="AF41" s="79">
        <v>12</v>
      </c>
      <c r="AG41" s="79"/>
      <c r="AH41" s="79">
        <v>12</v>
      </c>
      <c r="AI41" s="185">
        <v>46233</v>
      </c>
      <c r="AJ41" s="185">
        <v>46325</v>
      </c>
      <c r="AK41" s="70">
        <v>0.13</v>
      </c>
      <c r="AL41" s="12" t="s">
        <v>268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333" t="s">
        <v>268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1" x14ac:dyDescent="0.35">
      <c r="C42" s="23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 t="s">
        <v>268</v>
      </c>
      <c r="R42" s="12" t="s">
        <v>193</v>
      </c>
      <c r="S42" s="12"/>
      <c r="T42" s="374" t="s">
        <v>422</v>
      </c>
      <c r="U42" s="12"/>
      <c r="V42" s="186" t="s">
        <v>278</v>
      </c>
      <c r="W42" s="187" t="s">
        <v>279</v>
      </c>
      <c r="X42" s="191" t="s">
        <v>280</v>
      </c>
      <c r="Y42" s="189" t="s">
        <v>281</v>
      </c>
      <c r="Z42" s="189" t="s">
        <v>273</v>
      </c>
      <c r="AA42" s="189" t="s">
        <v>282</v>
      </c>
      <c r="AB42" s="189" t="s">
        <v>268</v>
      </c>
      <c r="AC42" s="12" t="s">
        <v>275</v>
      </c>
      <c r="AD42" s="11" t="s">
        <v>268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/>
      <c r="AJ42" s="11"/>
      <c r="AK42" s="11" t="s">
        <v>268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1">
        <v>0</v>
      </c>
      <c r="AT42" s="12"/>
      <c r="AU42" s="11" t="s">
        <v>268</v>
      </c>
      <c r="AV42" s="11" t="s">
        <v>268</v>
      </c>
      <c r="AW42" s="11" t="s">
        <v>268</v>
      </c>
      <c r="AX42" s="11" t="s">
        <v>268</v>
      </c>
      <c r="AY42" s="12" t="s">
        <v>194</v>
      </c>
      <c r="AZ42" s="12"/>
      <c r="BA42" s="12"/>
      <c r="BB42" s="184" t="s">
        <v>268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1" x14ac:dyDescent="0.35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374" t="s">
        <v>422</v>
      </c>
      <c r="U43" s="12"/>
      <c r="V43" s="186" t="s">
        <v>278</v>
      </c>
      <c r="W43" s="187" t="s">
        <v>279</v>
      </c>
      <c r="X43" s="191" t="s">
        <v>280</v>
      </c>
      <c r="Y43" s="189" t="s">
        <v>281</v>
      </c>
      <c r="Z43" s="189" t="s">
        <v>273</v>
      </c>
      <c r="AA43" s="189" t="s">
        <v>282</v>
      </c>
      <c r="AB43" s="189" t="s">
        <v>268</v>
      </c>
      <c r="AC43" s="12" t="s">
        <v>275</v>
      </c>
      <c r="AD43" s="12" t="s">
        <v>317</v>
      </c>
      <c r="AE43" s="12">
        <v>0</v>
      </c>
      <c r="AF43" s="79">
        <v>3</v>
      </c>
      <c r="AG43" s="79">
        <v>2</v>
      </c>
      <c r="AH43" s="79">
        <v>5</v>
      </c>
      <c r="AI43" s="11"/>
      <c r="AJ43" s="11"/>
      <c r="AK43" s="73">
        <v>0</v>
      </c>
      <c r="AL43" s="12" t="s">
        <v>192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/>
      <c r="AR43" s="12"/>
      <c r="AS43" s="331">
        <v>0.25</v>
      </c>
      <c r="AT43" s="12" t="s">
        <v>194</v>
      </c>
      <c r="AU43" s="12" t="s">
        <v>194</v>
      </c>
      <c r="AV43" s="79">
        <v>18</v>
      </c>
      <c r="AW43" s="79">
        <v>0</v>
      </c>
      <c r="AX43" s="76" t="s">
        <v>194</v>
      </c>
      <c r="AY43" s="373">
        <v>0.3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1" x14ac:dyDescent="0.35">
      <c r="C44" s="22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314" t="s">
        <v>194</v>
      </c>
      <c r="U44" s="12"/>
      <c r="V44" s="186" t="s">
        <v>269</v>
      </c>
      <c r="W44" s="187" t="s">
        <v>279</v>
      </c>
      <c r="X44" s="192" t="s">
        <v>336</v>
      </c>
      <c r="Y44" s="192" t="s">
        <v>274</v>
      </c>
      <c r="Z44" s="189" t="s">
        <v>273</v>
      </c>
      <c r="AA44" s="189" t="s">
        <v>273</v>
      </c>
      <c r="AB44" s="189" t="s">
        <v>274</v>
      </c>
      <c r="AC44" s="12" t="s">
        <v>275</v>
      </c>
      <c r="AD44" s="12" t="s">
        <v>283</v>
      </c>
      <c r="AE44" s="12">
        <v>9</v>
      </c>
      <c r="AF44" s="79">
        <v>1</v>
      </c>
      <c r="AG44" s="79">
        <v>8</v>
      </c>
      <c r="AH44" s="79">
        <v>9</v>
      </c>
      <c r="AI44" s="11"/>
      <c r="AJ44" s="11"/>
      <c r="AK44" s="70">
        <v>0</v>
      </c>
      <c r="AL44" s="12" t="s">
        <v>268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333" t="s">
        <v>268</v>
      </c>
      <c r="AT44" s="12" t="s">
        <v>194</v>
      </c>
      <c r="AU44" s="12" t="s">
        <v>194</v>
      </c>
      <c r="AV44" s="79">
        <f t="shared" ref="AV44:AV70" si="1">AH44</f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1" x14ac:dyDescent="0.35">
      <c r="C45" s="24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374" t="s">
        <v>421</v>
      </c>
      <c r="U45" s="12"/>
      <c r="V45" s="186" t="s">
        <v>278</v>
      </c>
      <c r="W45" s="187" t="s">
        <v>279</v>
      </c>
      <c r="X45" s="192" t="s">
        <v>327</v>
      </c>
      <c r="Y45" s="189" t="s">
        <v>328</v>
      </c>
      <c r="Z45" s="189" t="s">
        <v>273</v>
      </c>
      <c r="AA45" s="189" t="s">
        <v>282</v>
      </c>
      <c r="AB45" s="189" t="s">
        <v>268</v>
      </c>
      <c r="AC45" s="12" t="s">
        <v>275</v>
      </c>
      <c r="AD45" s="11" t="s">
        <v>268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/>
      <c r="AJ45" s="11"/>
      <c r="AK45" s="11" t="s">
        <v>268</v>
      </c>
      <c r="AL45" s="12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333" t="s">
        <v>268</v>
      </c>
      <c r="AT45" s="11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2" t="s">
        <v>194</v>
      </c>
      <c r="AZ45" s="12"/>
      <c r="BA45" s="12"/>
      <c r="BB45" s="184" t="s">
        <v>268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1" x14ac:dyDescent="0.35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374" t="s">
        <v>422</v>
      </c>
      <c r="U46" s="12"/>
      <c r="V46" s="186" t="s">
        <v>278</v>
      </c>
      <c r="W46" s="187" t="s">
        <v>279</v>
      </c>
      <c r="X46" s="191" t="s">
        <v>280</v>
      </c>
      <c r="Y46" s="189" t="s">
        <v>281</v>
      </c>
      <c r="Z46" s="189" t="s">
        <v>273</v>
      </c>
      <c r="AA46" s="189" t="s">
        <v>282</v>
      </c>
      <c r="AB46" s="189" t="s">
        <v>268</v>
      </c>
      <c r="AC46" s="12" t="s">
        <v>275</v>
      </c>
      <c r="AD46" s="11" t="s">
        <v>268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/>
      <c r="AJ46" s="11"/>
      <c r="AK46" s="11" t="s">
        <v>268</v>
      </c>
      <c r="AL46" s="12" t="s">
        <v>192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/>
      <c r="AR46" s="12"/>
      <c r="AS46" s="331">
        <v>0.25</v>
      </c>
      <c r="AT46" s="11" t="s">
        <v>268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1" x14ac:dyDescent="0.35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74" t="s">
        <v>422</v>
      </c>
      <c r="U47" s="12"/>
      <c r="V47" s="186" t="s">
        <v>278</v>
      </c>
      <c r="W47" s="187" t="s">
        <v>279</v>
      </c>
      <c r="X47" s="191" t="s">
        <v>280</v>
      </c>
      <c r="Y47" s="189" t="s">
        <v>281</v>
      </c>
      <c r="Z47" s="189" t="s">
        <v>273</v>
      </c>
      <c r="AA47" s="189" t="s">
        <v>282</v>
      </c>
      <c r="AB47" s="189" t="s">
        <v>268</v>
      </c>
      <c r="AC47" s="12" t="s">
        <v>275</v>
      </c>
      <c r="AD47" s="12" t="s">
        <v>283</v>
      </c>
      <c r="AE47" s="12">
        <v>12</v>
      </c>
      <c r="AF47" s="79">
        <v>2</v>
      </c>
      <c r="AG47" s="79">
        <v>10</v>
      </c>
      <c r="AH47" s="79">
        <v>12</v>
      </c>
      <c r="AI47" s="11"/>
      <c r="AJ47" s="11"/>
      <c r="AK47" s="73">
        <v>0</v>
      </c>
      <c r="AL47" s="12" t="s">
        <v>192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/>
      <c r="AR47" s="12"/>
      <c r="AS47" s="331">
        <v>0.25</v>
      </c>
      <c r="AT47" s="12" t="s">
        <v>194</v>
      </c>
      <c r="AU47" s="12" t="s">
        <v>194</v>
      </c>
      <c r="AV47" s="79">
        <v>12</v>
      </c>
      <c r="AW47" s="183">
        <v>0</v>
      </c>
      <c r="AX47" s="76" t="s">
        <v>194</v>
      </c>
      <c r="AY47" s="373">
        <v>0.5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1" x14ac:dyDescent="0.35">
      <c r="C48" s="24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374" t="s">
        <v>422</v>
      </c>
      <c r="U48" s="12"/>
      <c r="V48" s="186" t="s">
        <v>269</v>
      </c>
      <c r="W48" s="187" t="s">
        <v>279</v>
      </c>
      <c r="X48" s="192" t="s">
        <v>340</v>
      </c>
      <c r="Y48" s="189" t="s">
        <v>341</v>
      </c>
      <c r="Z48" s="189" t="s">
        <v>273</v>
      </c>
      <c r="AA48" s="189" t="s">
        <v>273</v>
      </c>
      <c r="AB48" s="189" t="s">
        <v>274</v>
      </c>
      <c r="AC48" s="12" t="s">
        <v>275</v>
      </c>
      <c r="AD48" s="12" t="s">
        <v>283</v>
      </c>
      <c r="AE48" s="12">
        <v>2</v>
      </c>
      <c r="AF48" s="79">
        <v>0</v>
      </c>
      <c r="AG48" s="79">
        <v>2</v>
      </c>
      <c r="AH48" s="79">
        <v>2</v>
      </c>
      <c r="AI48" s="11"/>
      <c r="AJ48" s="11"/>
      <c r="AK48" s="70">
        <v>0</v>
      </c>
      <c r="AL48" s="12" t="s">
        <v>268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333" t="s">
        <v>268</v>
      </c>
      <c r="AT48" s="12" t="s">
        <v>194</v>
      </c>
      <c r="AU48" s="12" t="s">
        <v>194</v>
      </c>
      <c r="AV48" s="79">
        <f t="shared" si="1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1" x14ac:dyDescent="0.35">
      <c r="C49" s="22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74" t="s">
        <v>422</v>
      </c>
      <c r="U49" s="12"/>
      <c r="V49" s="186" t="s">
        <v>269</v>
      </c>
      <c r="W49" s="187" t="s">
        <v>279</v>
      </c>
      <c r="X49" s="192" t="s">
        <v>340</v>
      </c>
      <c r="Y49" s="189" t="s">
        <v>341</v>
      </c>
      <c r="Z49" s="189" t="s">
        <v>273</v>
      </c>
      <c r="AA49" s="189" t="s">
        <v>273</v>
      </c>
      <c r="AB49" s="189" t="s">
        <v>274</v>
      </c>
      <c r="AC49" s="12" t="s">
        <v>275</v>
      </c>
      <c r="AD49" s="11" t="s">
        <v>268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/>
      <c r="AJ49" s="11"/>
      <c r="AK49" s="11" t="s">
        <v>268</v>
      </c>
      <c r="AL49" s="12" t="s">
        <v>275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/>
      <c r="AR49" s="12"/>
      <c r="AS49" s="331">
        <v>0</v>
      </c>
      <c r="AT49" s="11" t="str">
        <f>AF49</f>
        <v>No aplica</v>
      </c>
      <c r="AU49" s="11" t="str">
        <f>AG49</f>
        <v>No aplica</v>
      </c>
      <c r="AV49" s="11" t="str">
        <f t="shared" si="1"/>
        <v>No aplica</v>
      </c>
      <c r="AW49" s="11" t="s">
        <v>268</v>
      </c>
      <c r="AX49" s="76"/>
      <c r="AY49" s="12" t="s">
        <v>194</v>
      </c>
      <c r="AZ49" s="12"/>
      <c r="BA49" s="12"/>
      <c r="BB49" s="184" t="s">
        <v>268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1" x14ac:dyDescent="0.35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74" t="s">
        <v>422</v>
      </c>
      <c r="U50" s="12"/>
      <c r="V50" s="186" t="s">
        <v>269</v>
      </c>
      <c r="W50" s="187" t="s">
        <v>279</v>
      </c>
      <c r="X50" s="192" t="s">
        <v>340</v>
      </c>
      <c r="Y50" s="189" t="s">
        <v>341</v>
      </c>
      <c r="Z50" s="189" t="s">
        <v>273</v>
      </c>
      <c r="AA50" s="189" t="s">
        <v>273</v>
      </c>
      <c r="AB50" s="189" t="s">
        <v>274</v>
      </c>
      <c r="AC50" s="12" t="s">
        <v>275</v>
      </c>
      <c r="AD50" s="11" t="s">
        <v>268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/>
      <c r="AJ50" s="11"/>
      <c r="AK50" s="11" t="s">
        <v>268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1">
        <v>0</v>
      </c>
      <c r="AT50" s="11" t="s">
        <v>268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2" t="s">
        <v>194</v>
      </c>
      <c r="AZ50" s="12"/>
      <c r="BA50" s="12"/>
      <c r="BB50" s="184" t="s">
        <v>268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1" x14ac:dyDescent="0.35">
      <c r="C51" s="24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374" t="s">
        <v>422</v>
      </c>
      <c r="U51" s="12"/>
      <c r="V51" s="186" t="s">
        <v>269</v>
      </c>
      <c r="W51" s="187" t="s">
        <v>279</v>
      </c>
      <c r="X51" s="192" t="s">
        <v>340</v>
      </c>
      <c r="Y51" s="189" t="s">
        <v>341</v>
      </c>
      <c r="Z51" s="189" t="s">
        <v>273</v>
      </c>
      <c r="AA51" s="189" t="s">
        <v>273</v>
      </c>
      <c r="AB51" s="189" t="s">
        <v>274</v>
      </c>
      <c r="AC51" s="12" t="s">
        <v>275</v>
      </c>
      <c r="AD51" s="12" t="s">
        <v>317</v>
      </c>
      <c r="AE51" s="12">
        <v>0</v>
      </c>
      <c r="AF51" s="79">
        <v>2</v>
      </c>
      <c r="AG51" s="79">
        <v>4</v>
      </c>
      <c r="AH51" s="79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1">
        <v>0</v>
      </c>
      <c r="AT51" s="12" t="s">
        <v>194</v>
      </c>
      <c r="AU51" s="12" t="s">
        <v>194</v>
      </c>
      <c r="AV51" s="79">
        <f t="shared" si="1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8" x14ac:dyDescent="0.35">
      <c r="C52" s="22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314" t="s">
        <v>194</v>
      </c>
      <c r="U52" s="12"/>
      <c r="V52" s="186" t="s">
        <v>269</v>
      </c>
      <c r="W52" s="187" t="s">
        <v>279</v>
      </c>
      <c r="X52" s="188" t="s">
        <v>344</v>
      </c>
      <c r="Y52" s="189" t="s">
        <v>345</v>
      </c>
      <c r="Z52" s="189" t="s">
        <v>273</v>
      </c>
      <c r="AA52" s="189" t="s">
        <v>273</v>
      </c>
      <c r="AB52" s="189" t="s">
        <v>274</v>
      </c>
      <c r="AC52" s="12" t="s">
        <v>275</v>
      </c>
      <c r="AD52" s="11" t="s">
        <v>268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/>
      <c r="AJ52" s="11"/>
      <c r="AK52" s="11" t="s">
        <v>268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1">
        <v>0</v>
      </c>
      <c r="AT52" s="11" t="s">
        <v>268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2" t="s">
        <v>194</v>
      </c>
      <c r="AZ52" s="12"/>
      <c r="BA52" s="12"/>
      <c r="BB52" s="184" t="s">
        <v>268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8" x14ac:dyDescent="0.35">
      <c r="C53" s="22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314" t="s">
        <v>194</v>
      </c>
      <c r="U53" s="12"/>
      <c r="V53" s="186" t="s">
        <v>278</v>
      </c>
      <c r="W53" s="187" t="s">
        <v>346</v>
      </c>
      <c r="X53" s="189" t="s">
        <v>340</v>
      </c>
      <c r="Y53" s="194" t="s">
        <v>347</v>
      </c>
      <c r="Z53" s="189" t="s">
        <v>273</v>
      </c>
      <c r="AA53" s="189" t="s">
        <v>282</v>
      </c>
      <c r="AB53" s="189" t="s">
        <v>268</v>
      </c>
      <c r="AC53" s="12" t="s">
        <v>275</v>
      </c>
      <c r="AD53" s="11" t="s">
        <v>268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/>
      <c r="AJ53" s="11"/>
      <c r="AK53" s="11" t="s">
        <v>268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1">
        <v>0</v>
      </c>
      <c r="AT53" s="11" t="s">
        <v>268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2" t="s">
        <v>194</v>
      </c>
      <c r="AZ53" s="12"/>
      <c r="BA53" s="12"/>
      <c r="BB53" s="184" t="s">
        <v>268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8" x14ac:dyDescent="0.35">
      <c r="C54" s="22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314" t="s">
        <v>194</v>
      </c>
      <c r="U54" s="12"/>
      <c r="V54" s="186" t="s">
        <v>269</v>
      </c>
      <c r="W54" s="187" t="s">
        <v>279</v>
      </c>
      <c r="X54" s="192" t="s">
        <v>336</v>
      </c>
      <c r="Y54" s="189" t="s">
        <v>348</v>
      </c>
      <c r="Z54" s="189" t="s">
        <v>273</v>
      </c>
      <c r="AA54" s="189" t="s">
        <v>273</v>
      </c>
      <c r="AB54" s="189" t="s">
        <v>274</v>
      </c>
      <c r="AC54" s="12" t="s">
        <v>275</v>
      </c>
      <c r="AD54" s="12" t="s">
        <v>283</v>
      </c>
      <c r="AE54" s="12"/>
      <c r="AF54" s="79"/>
      <c r="AG54" s="79"/>
      <c r="AH54" s="79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1">
        <v>0</v>
      </c>
      <c r="AT54" s="12" t="s">
        <v>194</v>
      </c>
      <c r="AU54" s="12" t="s">
        <v>194</v>
      </c>
      <c r="AV54" s="79">
        <f>AH54</f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268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1" x14ac:dyDescent="0.35">
      <c r="C55" s="24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374" t="s">
        <v>422</v>
      </c>
      <c r="U55" s="12"/>
      <c r="V55" s="186" t="s">
        <v>278</v>
      </c>
      <c r="W55" s="187" t="s">
        <v>346</v>
      </c>
      <c r="X55" s="189" t="s">
        <v>340</v>
      </c>
      <c r="Y55" s="194" t="s">
        <v>347</v>
      </c>
      <c r="Z55" s="189" t="s">
        <v>273</v>
      </c>
      <c r="AA55" s="189" t="s">
        <v>282</v>
      </c>
      <c r="AB55" s="189" t="s">
        <v>268</v>
      </c>
      <c r="AC55" s="12" t="s">
        <v>275</v>
      </c>
      <c r="AD55" s="11" t="s">
        <v>268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/>
      <c r="AJ55" s="11"/>
      <c r="AK55" s="11" t="s">
        <v>268</v>
      </c>
      <c r="AL55" s="12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333" t="s">
        <v>268</v>
      </c>
      <c r="AT55" s="11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2" t="s">
        <v>194</v>
      </c>
      <c r="AZ55" s="12"/>
      <c r="BA55" s="12"/>
      <c r="BB55" s="184" t="s">
        <v>268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1" x14ac:dyDescent="0.35">
      <c r="C56" s="23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374" t="s">
        <v>422</v>
      </c>
      <c r="U56" s="12"/>
      <c r="V56" s="186" t="s">
        <v>268</v>
      </c>
      <c r="W56" s="187" t="s">
        <v>268</v>
      </c>
      <c r="X56" s="190" t="s">
        <v>268</v>
      </c>
      <c r="Y56" s="189" t="s">
        <v>268</v>
      </c>
      <c r="Z56" s="189" t="s">
        <v>268</v>
      </c>
      <c r="AA56" s="189" t="s">
        <v>282</v>
      </c>
      <c r="AB56" s="189" t="s">
        <v>268</v>
      </c>
      <c r="AC56" s="12" t="s">
        <v>275</v>
      </c>
      <c r="AD56" s="12" t="s">
        <v>283</v>
      </c>
      <c r="AE56" s="12"/>
      <c r="AF56" s="79"/>
      <c r="AG56" s="79"/>
      <c r="AH56" s="79"/>
      <c r="AI56" s="11"/>
      <c r="AJ56" s="11"/>
      <c r="AK56" s="70">
        <v>1</v>
      </c>
      <c r="AL56" s="12" t="s">
        <v>268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333" t="s">
        <v>268</v>
      </c>
      <c r="AT56" s="12" t="s">
        <v>193</v>
      </c>
      <c r="AU56" s="12" t="s">
        <v>193</v>
      </c>
      <c r="AV56" s="79">
        <f t="shared" si="1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1" x14ac:dyDescent="0.35">
      <c r="C57" s="23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374" t="s">
        <v>422</v>
      </c>
      <c r="U57" s="12"/>
      <c r="V57" s="186" t="s">
        <v>269</v>
      </c>
      <c r="W57" s="187" t="s">
        <v>353</v>
      </c>
      <c r="X57" s="190" t="s">
        <v>354</v>
      </c>
      <c r="Y57" s="189" t="s">
        <v>355</v>
      </c>
      <c r="Z57" s="189" t="s">
        <v>273</v>
      </c>
      <c r="AA57" s="189" t="s">
        <v>273</v>
      </c>
      <c r="AB57" s="189" t="s">
        <v>273</v>
      </c>
      <c r="AC57" s="12" t="s">
        <v>275</v>
      </c>
      <c r="AD57" s="12" t="s">
        <v>283</v>
      </c>
      <c r="AE57" s="12">
        <v>2</v>
      </c>
      <c r="AF57" s="79">
        <v>0</v>
      </c>
      <c r="AG57" s="79">
        <v>2</v>
      </c>
      <c r="AH57" s="79">
        <v>2</v>
      </c>
      <c r="AI57" s="11"/>
      <c r="AJ57" s="11"/>
      <c r="AK57" s="70">
        <v>1</v>
      </c>
      <c r="AL57" s="12" t="s">
        <v>268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333" t="s">
        <v>268</v>
      </c>
      <c r="AT57" s="12" t="s">
        <v>192</v>
      </c>
      <c r="AU57" s="12" t="s">
        <v>193</v>
      </c>
      <c r="AV57" s="79">
        <f t="shared" si="1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8" x14ac:dyDescent="0.35">
      <c r="C58" s="23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 t="s">
        <v>268</v>
      </c>
      <c r="R58" s="12" t="s">
        <v>193</v>
      </c>
      <c r="S58" s="12"/>
      <c r="T58" s="374" t="s">
        <v>422</v>
      </c>
      <c r="U58" s="12"/>
      <c r="V58" s="186" t="s">
        <v>269</v>
      </c>
      <c r="W58" s="187" t="s">
        <v>270</v>
      </c>
      <c r="X58" s="190" t="s">
        <v>357</v>
      </c>
      <c r="Y58" s="189" t="s">
        <v>358</v>
      </c>
      <c r="Z58" s="189" t="s">
        <v>273</v>
      </c>
      <c r="AA58" s="189" t="s">
        <v>273</v>
      </c>
      <c r="AB58" s="189" t="s">
        <v>273</v>
      </c>
      <c r="AC58" s="12" t="s">
        <v>275</v>
      </c>
      <c r="AD58" s="11" t="s">
        <v>268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/>
      <c r="AJ58" s="11"/>
      <c r="AK58" s="11" t="s">
        <v>268</v>
      </c>
      <c r="AL58" s="12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333" t="s">
        <v>268</v>
      </c>
      <c r="AT58" s="11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2" t="s">
        <v>194</v>
      </c>
      <c r="AZ58" s="12"/>
      <c r="BA58" s="12"/>
      <c r="BB58" s="184" t="s">
        <v>268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1" x14ac:dyDescent="0.35">
      <c r="C59" s="24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 t="s">
        <v>268</v>
      </c>
      <c r="R59" s="12" t="s">
        <v>193</v>
      </c>
      <c r="S59" s="12"/>
      <c r="T59" s="314" t="s">
        <v>194</v>
      </c>
      <c r="U59" s="12"/>
      <c r="V59" s="186" t="s">
        <v>269</v>
      </c>
      <c r="W59" s="187" t="s">
        <v>360</v>
      </c>
      <c r="X59" s="189" t="s">
        <v>300</v>
      </c>
      <c r="Y59" s="189" t="s">
        <v>301</v>
      </c>
      <c r="Z59" s="189" t="s">
        <v>273</v>
      </c>
      <c r="AA59" s="189" t="s">
        <v>273</v>
      </c>
      <c r="AB59" s="189" t="s">
        <v>273</v>
      </c>
      <c r="AC59" s="12" t="s">
        <v>275</v>
      </c>
      <c r="AD59" s="11" t="s">
        <v>268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/>
      <c r="AJ59" s="11"/>
      <c r="AK59" s="11" t="s">
        <v>268</v>
      </c>
      <c r="AL59" s="12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333" t="s">
        <v>268</v>
      </c>
      <c r="AT59" s="11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2" t="s">
        <v>194</v>
      </c>
      <c r="AZ59" s="12"/>
      <c r="BA59" s="12"/>
      <c r="BB59" s="184" t="s">
        <v>268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1" x14ac:dyDescent="0.35">
      <c r="C60" s="24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 t="s">
        <v>268</v>
      </c>
      <c r="R60" s="12" t="s">
        <v>193</v>
      </c>
      <c r="S60" s="12"/>
      <c r="T60" s="314" t="s">
        <v>194</v>
      </c>
      <c r="U60" s="12"/>
      <c r="V60" s="186" t="s">
        <v>269</v>
      </c>
      <c r="W60" s="187" t="s">
        <v>270</v>
      </c>
      <c r="X60" s="189" t="s">
        <v>300</v>
      </c>
      <c r="Y60" s="189" t="s">
        <v>301</v>
      </c>
      <c r="Z60" s="189" t="s">
        <v>273</v>
      </c>
      <c r="AA60" s="189" t="s">
        <v>273</v>
      </c>
      <c r="AB60" s="189" t="s">
        <v>274</v>
      </c>
      <c r="AC60" s="12" t="s">
        <v>275</v>
      </c>
      <c r="AD60" s="11" t="s">
        <v>268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/>
      <c r="AJ60" s="11"/>
      <c r="AK60" s="11" t="s">
        <v>268</v>
      </c>
      <c r="AL60" s="12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333" t="s">
        <v>268</v>
      </c>
      <c r="AT60" s="11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2" t="s">
        <v>194</v>
      </c>
      <c r="AZ60" s="12"/>
      <c r="BA60" s="12"/>
      <c r="BB60" s="184" t="s">
        <v>268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1" x14ac:dyDescent="0.35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 t="s">
        <v>268</v>
      </c>
      <c r="R61" s="12" t="s">
        <v>193</v>
      </c>
      <c r="S61" s="12"/>
      <c r="T61" s="314" t="s">
        <v>194</v>
      </c>
      <c r="U61" s="12"/>
      <c r="V61" s="186" t="s">
        <v>269</v>
      </c>
      <c r="W61" s="187" t="s">
        <v>285</v>
      </c>
      <c r="X61" s="189" t="s">
        <v>362</v>
      </c>
      <c r="Y61" s="189" t="s">
        <v>363</v>
      </c>
      <c r="Z61" s="189" t="s">
        <v>273</v>
      </c>
      <c r="AA61" s="189" t="s">
        <v>273</v>
      </c>
      <c r="AB61" s="189" t="s">
        <v>274</v>
      </c>
      <c r="AC61" s="12" t="s">
        <v>275</v>
      </c>
      <c r="AD61" s="11" t="s">
        <v>268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/>
      <c r="AJ61" s="11"/>
      <c r="AK61" s="11" t="s">
        <v>268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1">
        <v>0</v>
      </c>
      <c r="AT61" s="11" t="s">
        <v>268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2" t="s">
        <v>194</v>
      </c>
      <c r="AZ61" s="12"/>
      <c r="BA61" s="12"/>
      <c r="BB61" s="184" t="s">
        <v>268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1" x14ac:dyDescent="0.35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374" t="s">
        <v>422</v>
      </c>
      <c r="U62" s="12"/>
      <c r="V62" s="186" t="s">
        <v>269</v>
      </c>
      <c r="W62" s="187" t="s">
        <v>364</v>
      </c>
      <c r="X62" s="188" t="s">
        <v>286</v>
      </c>
      <c r="Y62" s="189" t="s">
        <v>307</v>
      </c>
      <c r="Z62" s="189" t="s">
        <v>273</v>
      </c>
      <c r="AA62" s="189" t="s">
        <v>273</v>
      </c>
      <c r="AB62" s="189" t="s">
        <v>274</v>
      </c>
      <c r="AC62" s="12" t="s">
        <v>275</v>
      </c>
      <c r="AD62" s="12" t="s">
        <v>283</v>
      </c>
      <c r="AE62" s="12">
        <v>13</v>
      </c>
      <c r="AF62" s="79">
        <v>3</v>
      </c>
      <c r="AG62" s="79">
        <v>10</v>
      </c>
      <c r="AH62" s="79">
        <v>13</v>
      </c>
      <c r="AI62" s="11"/>
      <c r="AJ62" s="11"/>
      <c r="AK62" s="70">
        <v>0.1</v>
      </c>
      <c r="AL62" s="12" t="s">
        <v>268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333" t="s">
        <v>268</v>
      </c>
      <c r="AT62" s="12" t="s">
        <v>194</v>
      </c>
      <c r="AU62" s="12" t="s">
        <v>194</v>
      </c>
      <c r="AV62" s="79">
        <f t="shared" si="1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1" x14ac:dyDescent="0.35">
      <c r="C63" s="22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 t="s">
        <v>268</v>
      </c>
      <c r="R63" s="12" t="s">
        <v>193</v>
      </c>
      <c r="S63" s="12"/>
      <c r="T63" s="314" t="s">
        <v>194</v>
      </c>
      <c r="U63" s="12"/>
      <c r="V63" s="186" t="s">
        <v>278</v>
      </c>
      <c r="W63" s="187" t="s">
        <v>366</v>
      </c>
      <c r="X63" s="190" t="s">
        <v>367</v>
      </c>
      <c r="Y63" s="190" t="s">
        <v>367</v>
      </c>
      <c r="Z63" s="189" t="s">
        <v>273</v>
      </c>
      <c r="AA63" s="189" t="s">
        <v>273</v>
      </c>
      <c r="AB63" s="189" t="s">
        <v>268</v>
      </c>
      <c r="AC63" s="12" t="s">
        <v>275</v>
      </c>
      <c r="AD63" s="11" t="s">
        <v>268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/>
      <c r="AJ63" s="11"/>
      <c r="AK63" s="11" t="s">
        <v>268</v>
      </c>
      <c r="AL63" s="12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333" t="s">
        <v>268</v>
      </c>
      <c r="AT63" s="11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2" t="s">
        <v>194</v>
      </c>
      <c r="AZ63" s="12"/>
      <c r="BA63" s="12"/>
      <c r="BB63" s="184" t="s">
        <v>268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1" x14ac:dyDescent="0.35">
      <c r="C64" s="22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351</v>
      </c>
      <c r="N64" s="39" t="s">
        <v>351</v>
      </c>
      <c r="O64" s="322"/>
      <c r="P64" s="322" t="s">
        <v>277</v>
      </c>
      <c r="Q64" s="322" t="s">
        <v>193</v>
      </c>
      <c r="R64" s="322" t="s">
        <v>193</v>
      </c>
      <c r="S64" s="322"/>
      <c r="T64" s="375" t="s">
        <v>422</v>
      </c>
      <c r="U64" s="322"/>
      <c r="V64" s="186" t="s">
        <v>269</v>
      </c>
      <c r="W64" s="187" t="s">
        <v>270</v>
      </c>
      <c r="X64" s="188" t="s">
        <v>369</v>
      </c>
      <c r="Y64" s="189" t="s">
        <v>357</v>
      </c>
      <c r="Z64" s="189" t="s">
        <v>273</v>
      </c>
      <c r="AA64" s="189" t="s">
        <v>273</v>
      </c>
      <c r="AB64" s="189" t="s">
        <v>274</v>
      </c>
      <c r="AC64" s="322" t="s">
        <v>275</v>
      </c>
      <c r="AD64" s="322" t="s">
        <v>283</v>
      </c>
      <c r="AE64" s="322">
        <v>7</v>
      </c>
      <c r="AF64" s="79">
        <v>1</v>
      </c>
      <c r="AG64" s="79">
        <v>6</v>
      </c>
      <c r="AH64" s="79">
        <v>7</v>
      </c>
      <c r="AI64" s="324">
        <v>46063</v>
      </c>
      <c r="AJ64" s="324">
        <v>46122</v>
      </c>
      <c r="AK64" s="325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2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6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7"/>
      <c r="BE64" s="327"/>
      <c r="BF64" s="327"/>
      <c r="BG64" s="327"/>
      <c r="BH64" s="322"/>
      <c r="BI64" s="323"/>
      <c r="BJ64" s="323"/>
      <c r="BK64" s="34" t="s">
        <v>15</v>
      </c>
    </row>
    <row r="65" spans="3:63" customFormat="1" ht="68" x14ac:dyDescent="0.35">
      <c r="C65" s="22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374" t="s">
        <v>422</v>
      </c>
      <c r="U65" s="12"/>
      <c r="V65" s="186" t="s">
        <v>268</v>
      </c>
      <c r="W65" s="187" t="s">
        <v>268</v>
      </c>
      <c r="X65" s="190" t="s">
        <v>268</v>
      </c>
      <c r="Y65" s="189" t="s">
        <v>268</v>
      </c>
      <c r="Z65" s="189" t="s">
        <v>268</v>
      </c>
      <c r="AA65" s="189" t="s">
        <v>282</v>
      </c>
      <c r="AB65" s="189" t="s">
        <v>268</v>
      </c>
      <c r="AC65" s="12" t="s">
        <v>275</v>
      </c>
      <c r="AD65" s="12" t="s">
        <v>283</v>
      </c>
      <c r="AE65" s="12">
        <v>10</v>
      </c>
      <c r="AF65" s="79">
        <v>1</v>
      </c>
      <c r="AG65" s="79">
        <v>9</v>
      </c>
      <c r="AH65" s="79">
        <v>10</v>
      </c>
      <c r="AI65" s="11"/>
      <c r="AJ65" s="11"/>
      <c r="AK65" s="70">
        <v>1</v>
      </c>
      <c r="AL65" s="12" t="s">
        <v>268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333" t="s">
        <v>268</v>
      </c>
      <c r="AT65" s="12" t="s">
        <v>192</v>
      </c>
      <c r="AU65" s="12" t="s">
        <v>193</v>
      </c>
      <c r="AV65" s="79">
        <f t="shared" si="1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1" x14ac:dyDescent="0.35">
      <c r="C66" s="24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314" t="s">
        <v>194</v>
      </c>
      <c r="U66" s="12"/>
      <c r="V66" s="186" t="s">
        <v>278</v>
      </c>
      <c r="W66" s="187" t="s">
        <v>279</v>
      </c>
      <c r="X66" s="191" t="s">
        <v>280</v>
      </c>
      <c r="Y66" s="189" t="s">
        <v>281</v>
      </c>
      <c r="Z66" s="189" t="s">
        <v>273</v>
      </c>
      <c r="AA66" s="189" t="s">
        <v>282</v>
      </c>
      <c r="AB66" s="189" t="s">
        <v>268</v>
      </c>
      <c r="AC66" s="12" t="s">
        <v>275</v>
      </c>
      <c r="AD66" s="11" t="s">
        <v>268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/>
      <c r="AJ66" s="11"/>
      <c r="AK66" s="11" t="s">
        <v>268</v>
      </c>
      <c r="AL66" s="12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333" t="s">
        <v>268</v>
      </c>
      <c r="AT66" s="11" t="str">
        <f>AF66</f>
        <v>No aplica</v>
      </c>
      <c r="AU66" s="11" t="s">
        <v>268</v>
      </c>
      <c r="AV66" s="11" t="s">
        <v>268</v>
      </c>
      <c r="AW66" s="11" t="s">
        <v>268</v>
      </c>
      <c r="AX66" s="11" t="s">
        <v>268</v>
      </c>
      <c r="AY66" s="12" t="s">
        <v>194</v>
      </c>
      <c r="AZ66" s="12"/>
      <c r="BA66" s="12"/>
      <c r="BB66" s="184" t="s">
        <v>268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8" x14ac:dyDescent="0.35">
      <c r="C67" s="22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74" t="s">
        <v>422</v>
      </c>
      <c r="U67" s="12"/>
      <c r="V67" s="186" t="s">
        <v>278</v>
      </c>
      <c r="W67" s="187" t="s">
        <v>373</v>
      </c>
      <c r="X67" s="190" t="s">
        <v>374</v>
      </c>
      <c r="Y67" s="189" t="s">
        <v>355</v>
      </c>
      <c r="Z67" s="189" t="s">
        <v>273</v>
      </c>
      <c r="AA67" s="189" t="s">
        <v>282</v>
      </c>
      <c r="AB67" s="189" t="s">
        <v>268</v>
      </c>
      <c r="AC67" s="12" t="s">
        <v>275</v>
      </c>
      <c r="AD67" s="11" t="s">
        <v>268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/>
      <c r="AJ67" s="11"/>
      <c r="AK67" s="11" t="s">
        <v>268</v>
      </c>
      <c r="AL67" s="12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333" t="s">
        <v>268</v>
      </c>
      <c r="AT67" s="11" t="str">
        <f>AF67</f>
        <v>No aplica</v>
      </c>
      <c r="AU67" s="11" t="s">
        <v>268</v>
      </c>
      <c r="AV67" s="11" t="str">
        <f t="shared" si="1"/>
        <v>No aplica</v>
      </c>
      <c r="AW67" s="11" t="s">
        <v>268</v>
      </c>
      <c r="AX67" s="11" t="s">
        <v>268</v>
      </c>
      <c r="AY67" s="12" t="s">
        <v>194</v>
      </c>
      <c r="AZ67" s="12"/>
      <c r="BA67" s="12"/>
      <c r="BB67" s="184" t="s">
        <v>268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1" x14ac:dyDescent="0.35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74" t="s">
        <v>422</v>
      </c>
      <c r="U68" s="12"/>
      <c r="V68" s="186" t="s">
        <v>278</v>
      </c>
      <c r="W68" s="187" t="s">
        <v>279</v>
      </c>
      <c r="X68" s="192" t="s">
        <v>327</v>
      </c>
      <c r="Y68" s="189" t="s">
        <v>328</v>
      </c>
      <c r="Z68" s="189" t="s">
        <v>273</v>
      </c>
      <c r="AA68" s="189" t="s">
        <v>282</v>
      </c>
      <c r="AB68" s="189" t="s">
        <v>268</v>
      </c>
      <c r="AC68" s="12" t="s">
        <v>275</v>
      </c>
      <c r="AD68" s="11" t="s">
        <v>268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/>
      <c r="AJ68" s="11"/>
      <c r="AK68" s="11" t="s">
        <v>268</v>
      </c>
      <c r="AL68" s="12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333" t="s">
        <v>268</v>
      </c>
      <c r="AT68" s="11" t="str">
        <f>AF68</f>
        <v>No aplica</v>
      </c>
      <c r="AU68" s="11" t="s">
        <v>268</v>
      </c>
      <c r="AV68" s="11" t="str">
        <f t="shared" si="1"/>
        <v>No aplica</v>
      </c>
      <c r="AW68" s="11" t="s">
        <v>268</v>
      </c>
      <c r="AX68" s="11" t="s">
        <v>268</v>
      </c>
      <c r="AY68" s="12" t="s">
        <v>194</v>
      </c>
      <c r="AZ68" s="12"/>
      <c r="BA68" s="12"/>
      <c r="BB68" s="184" t="s">
        <v>268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1" x14ac:dyDescent="0.35">
      <c r="C69" s="22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314" t="s">
        <v>194</v>
      </c>
      <c r="U69" s="12"/>
      <c r="V69" s="186" t="s">
        <v>269</v>
      </c>
      <c r="W69" s="187" t="s">
        <v>279</v>
      </c>
      <c r="X69" s="189" t="s">
        <v>376</v>
      </c>
      <c r="Y69" s="189" t="s">
        <v>348</v>
      </c>
      <c r="Z69" s="189" t="s">
        <v>273</v>
      </c>
      <c r="AA69" s="189" t="s">
        <v>273</v>
      </c>
      <c r="AB69" s="189" t="s">
        <v>274</v>
      </c>
      <c r="AC69" s="12" t="s">
        <v>275</v>
      </c>
      <c r="AD69" s="12" t="s">
        <v>283</v>
      </c>
      <c r="AE69" s="12">
        <v>3</v>
      </c>
      <c r="AF69" s="79">
        <v>0</v>
      </c>
      <c r="AG69" s="79">
        <v>3</v>
      </c>
      <c r="AH69" s="79">
        <v>3</v>
      </c>
      <c r="AI69" s="185">
        <v>46233</v>
      </c>
      <c r="AJ69" s="185">
        <v>46325</v>
      </c>
      <c r="AK69" s="70">
        <v>0</v>
      </c>
      <c r="AL69" s="12" t="s">
        <v>268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333" t="s">
        <v>268</v>
      </c>
      <c r="AT69" s="12" t="s">
        <v>194</v>
      </c>
      <c r="AU69" s="12" t="s">
        <v>194</v>
      </c>
      <c r="AV69" s="79">
        <f t="shared" si="1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1" x14ac:dyDescent="0.3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74" t="s">
        <v>422</v>
      </c>
      <c r="U70" s="12"/>
      <c r="V70" s="186" t="s">
        <v>269</v>
      </c>
      <c r="W70" s="187" t="s">
        <v>279</v>
      </c>
      <c r="X70" s="189" t="s">
        <v>336</v>
      </c>
      <c r="Y70" s="189" t="s">
        <v>348</v>
      </c>
      <c r="Z70" s="189" t="s">
        <v>273</v>
      </c>
      <c r="AA70" s="189" t="s">
        <v>273</v>
      </c>
      <c r="AB70" s="189" t="s">
        <v>274</v>
      </c>
      <c r="AC70" s="12" t="s">
        <v>275</v>
      </c>
      <c r="AD70" s="12" t="s">
        <v>317</v>
      </c>
      <c r="AE70" s="12">
        <v>0</v>
      </c>
      <c r="AF70" s="79">
        <v>1</v>
      </c>
      <c r="AG70" s="79">
        <v>6</v>
      </c>
      <c r="AH70" s="79">
        <v>7</v>
      </c>
      <c r="AI70" s="185">
        <v>46233</v>
      </c>
      <c r="AJ70" s="185">
        <v>46325</v>
      </c>
      <c r="AK70" s="70">
        <v>0</v>
      </c>
      <c r="AL70" s="12" t="s">
        <v>268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333" t="s">
        <v>268</v>
      </c>
      <c r="AT70" s="12" t="s">
        <v>194</v>
      </c>
      <c r="AU70" s="12" t="s">
        <v>194</v>
      </c>
      <c r="AV70" s="79">
        <f t="shared" si="1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5" x14ac:dyDescent="0.35">
      <c r="BB71" s="315"/>
    </row>
    <row r="72" spans="3:63" ht="14.5" x14ac:dyDescent="0.35"/>
    <row r="73" spans="3:63" ht="14.5" x14ac:dyDescent="0.35"/>
    <row r="74" spans="3:63" ht="14.5" x14ac:dyDescent="0.35"/>
    <row r="75" spans="3:63" ht="14.5" x14ac:dyDescent="0.35"/>
    <row r="76" spans="3:63" ht="14.5" x14ac:dyDescent="0.35"/>
    <row r="77" spans="3:63" ht="14.5" x14ac:dyDescent="0.35"/>
    <row r="78" spans="3:63" ht="14.5" x14ac:dyDescent="0.35"/>
    <row r="79" spans="3:63" ht="14.5" x14ac:dyDescent="0.35"/>
    <row r="80" spans="3:63" ht="14.5" x14ac:dyDescent="0.35"/>
    <row r="81" ht="14.5" x14ac:dyDescent="0.35"/>
    <row r="82" ht="14.5" x14ac:dyDescent="0.35"/>
    <row r="83" ht="14.5" x14ac:dyDescent="0.35"/>
  </sheetData>
  <autoFilter ref="C10:BM70" xr:uid="{FBC881F8-DB0A-4697-B988-05828068AF4E}"/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53125" defaultRowHeight="14.5" x14ac:dyDescent="0.35"/>
  <cols>
    <col min="4" max="4" width="27.26953125" bestFit="1" customWidth="1"/>
  </cols>
  <sheetData>
    <row r="10" spans="4:5" x14ac:dyDescent="0.35">
      <c r="D10" s="369" t="s">
        <v>14</v>
      </c>
      <c r="E10" s="369"/>
    </row>
    <row r="11" spans="4:5" x14ac:dyDescent="0.35">
      <c r="D11" s="328" t="s">
        <v>182</v>
      </c>
      <c r="E11" s="328" t="s">
        <v>377</v>
      </c>
    </row>
    <row r="12" spans="4:5" x14ac:dyDescent="0.35">
      <c r="D12" s="11" t="s">
        <v>378</v>
      </c>
      <c r="E12" s="11" t="s">
        <v>88</v>
      </c>
    </row>
    <row r="13" spans="4:5" x14ac:dyDescent="0.35">
      <c r="D13" s="11" t="s">
        <v>379</v>
      </c>
      <c r="E13" s="11" t="s">
        <v>88</v>
      </c>
    </row>
    <row r="14" spans="4:5" x14ac:dyDescent="0.35">
      <c r="D14" s="11" t="s">
        <v>380</v>
      </c>
      <c r="E14" s="11" t="s">
        <v>88</v>
      </c>
    </row>
    <row r="15" spans="4:5" x14ac:dyDescent="0.35">
      <c r="D15" s="11" t="s">
        <v>381</v>
      </c>
      <c r="E15" s="11" t="s">
        <v>100</v>
      </c>
    </row>
    <row r="16" spans="4:5" x14ac:dyDescent="0.35">
      <c r="D16" s="11" t="s">
        <v>382</v>
      </c>
      <c r="E16" s="11" t="s">
        <v>100</v>
      </c>
    </row>
    <row r="17" spans="4:5" x14ac:dyDescent="0.35">
      <c r="D17" s="329" t="s">
        <v>382</v>
      </c>
      <c r="E17" s="329" t="s">
        <v>88</v>
      </c>
    </row>
    <row r="18" spans="4:5" x14ac:dyDescent="0.35">
      <c r="D18" s="330" t="s">
        <v>383</v>
      </c>
      <c r="E18" s="11" t="s">
        <v>88</v>
      </c>
    </row>
    <row r="19" spans="4:5" x14ac:dyDescent="0.35">
      <c r="D19" s="330" t="s">
        <v>384</v>
      </c>
      <c r="E19" s="11" t="s">
        <v>88</v>
      </c>
    </row>
    <row r="20" spans="4:5" x14ac:dyDescent="0.35">
      <c r="D20" s="330" t="s">
        <v>384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53125" defaultRowHeight="14.5" x14ac:dyDescent="0.35"/>
  <sheetData>
    <row r="1" spans="1:4" ht="43.5" x14ac:dyDescent="0.35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1" x14ac:dyDescent="0.35">
      <c r="A2" s="29" t="s">
        <v>124</v>
      </c>
      <c r="B2" s="12" t="s">
        <v>317</v>
      </c>
      <c r="C2" s="70">
        <v>0.11</v>
      </c>
      <c r="D2" s="34" t="s">
        <v>14</v>
      </c>
    </row>
    <row r="3" spans="1:4" ht="51" x14ac:dyDescent="0.35">
      <c r="A3" s="21" t="s">
        <v>325</v>
      </c>
      <c r="B3" s="12" t="s">
        <v>317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53125" defaultRowHeight="14.5" x14ac:dyDescent="0.35"/>
  <cols>
    <col min="1" max="1" width="6.453125" customWidth="1"/>
    <col min="2" max="2" width="5.453125" customWidth="1"/>
    <col min="3" max="3" width="19.453125" customWidth="1"/>
    <col min="4" max="4" width="16.453125" customWidth="1"/>
    <col min="5" max="5" width="25.453125" customWidth="1"/>
    <col min="6" max="6" width="18.54296875" customWidth="1"/>
    <col min="9" max="9" width="16.453125" style="78" customWidth="1"/>
    <col min="10" max="10" width="35.54296875" style="1" customWidth="1"/>
    <col min="11" max="11" width="34.54296875" style="1" customWidth="1"/>
    <col min="12" max="12" width="48.453125" style="1" customWidth="1"/>
    <col min="13" max="14" width="15.54296875" style="1" customWidth="1"/>
    <col min="15" max="15" width="26.453125" style="1" customWidth="1"/>
    <col min="16" max="16" width="23" style="1" customWidth="1"/>
    <col min="17" max="17" width="25.453125" style="1" customWidth="1"/>
    <col min="18" max="19" width="45.54296875" customWidth="1"/>
    <col min="20" max="20" width="24" customWidth="1"/>
    <col min="21" max="21" width="31.453125" customWidth="1"/>
    <col min="22" max="22" width="49.54296875" customWidth="1"/>
    <col min="23" max="23" width="20.54296875" customWidth="1"/>
    <col min="24" max="25" width="17.453125" customWidth="1"/>
    <col min="26" max="26" width="36.54296875" customWidth="1"/>
    <col min="27" max="27" width="17.453125" customWidth="1"/>
    <col min="28" max="28" width="37.81640625" customWidth="1"/>
    <col min="29" max="29" width="30.453125" customWidth="1"/>
    <col min="30" max="30" width="37.54296875" customWidth="1"/>
    <col min="31" max="31" width="31.453125" customWidth="1"/>
    <col min="32" max="32" width="15.453125" customWidth="1"/>
    <col min="33" max="33" width="12.453125" customWidth="1"/>
    <col min="34" max="34" width="28.54296875" customWidth="1"/>
    <col min="35" max="35" width="21.54296875" customWidth="1"/>
    <col min="36" max="36" width="54.453125" customWidth="1"/>
    <col min="37" max="37" width="78.81640625" customWidth="1"/>
    <col min="38" max="38" width="37" customWidth="1"/>
    <col min="39" max="39" width="44" customWidth="1"/>
    <col min="40" max="40" width="21.54296875" customWidth="1"/>
    <col min="41" max="41" width="19.81640625" customWidth="1"/>
    <col min="42" max="42" width="23.54296875" customWidth="1"/>
    <col min="43" max="43" width="43.54296875" customWidth="1"/>
    <col min="44" max="44" width="35.453125" customWidth="1"/>
    <col min="45" max="45" width="27.54296875" customWidth="1"/>
    <col min="46" max="46" width="31.453125" customWidth="1"/>
    <col min="47" max="47" width="56.54296875" customWidth="1"/>
    <col min="48" max="48" width="29.453125" customWidth="1"/>
    <col min="49" max="49" width="27" customWidth="1"/>
    <col min="50" max="50" width="30.453125" customWidth="1"/>
    <col min="51" max="51" width="32.453125" customWidth="1"/>
  </cols>
  <sheetData>
    <row r="3" spans="3:54" ht="32.9" customHeight="1" x14ac:dyDescent="0.35">
      <c r="O3" s="336" t="s">
        <v>191</v>
      </c>
      <c r="P3" s="336"/>
      <c r="Q3" s="336"/>
      <c r="R3" s="336"/>
      <c r="S3" s="336"/>
      <c r="T3" s="336"/>
      <c r="U3" s="336"/>
      <c r="V3" s="336"/>
      <c r="W3" s="336"/>
      <c r="X3" s="336"/>
    </row>
    <row r="4" spans="3:54" x14ac:dyDescent="0.35">
      <c r="J4" s="3" t="s">
        <v>192</v>
      </c>
      <c r="O4" s="336"/>
      <c r="P4" s="336"/>
      <c r="Q4" s="336"/>
      <c r="R4" s="336"/>
      <c r="S4" s="336"/>
      <c r="T4" s="336"/>
      <c r="U4" s="336"/>
      <c r="V4" s="336"/>
      <c r="W4" s="336"/>
      <c r="X4" s="336"/>
    </row>
    <row r="5" spans="3:54" x14ac:dyDescent="0.35">
      <c r="J5" s="3" t="s">
        <v>193</v>
      </c>
    </row>
    <row r="6" spans="3:54" x14ac:dyDescent="0.35">
      <c r="J6" s="3" t="s">
        <v>194</v>
      </c>
    </row>
    <row r="7" spans="3:54" ht="14.9" customHeight="1" x14ac:dyDescent="0.35">
      <c r="C7" s="4"/>
      <c r="D7" s="4"/>
      <c r="E7" s="4"/>
      <c r="F7" s="4"/>
      <c r="G7" s="4"/>
      <c r="H7" s="4"/>
      <c r="I7" s="77"/>
    </row>
    <row r="8" spans="3:54" ht="43.5" customHeight="1" x14ac:dyDescent="0.35">
      <c r="C8" s="4"/>
      <c r="D8" s="4"/>
      <c r="E8" s="4"/>
      <c r="F8" s="4"/>
      <c r="G8" s="4"/>
      <c r="H8" s="4"/>
      <c r="I8" s="77"/>
      <c r="J8" s="337" t="s">
        <v>195</v>
      </c>
      <c r="K8" s="337"/>
      <c r="L8" s="337"/>
      <c r="M8" s="337"/>
      <c r="N8" s="337"/>
      <c r="O8" s="337"/>
      <c r="P8" s="337"/>
      <c r="Q8" s="337"/>
      <c r="R8" s="5" t="s">
        <v>196</v>
      </c>
      <c r="S8" s="5"/>
      <c r="T8" s="5"/>
      <c r="U8" s="18" t="s">
        <v>197</v>
      </c>
      <c r="V8" s="75"/>
      <c r="W8" s="75"/>
      <c r="X8" s="338" t="s">
        <v>198</v>
      </c>
      <c r="Y8" s="339"/>
      <c r="Z8" s="339"/>
      <c r="AA8" s="340"/>
      <c r="AB8" s="341" t="s">
        <v>199</v>
      </c>
      <c r="AC8" s="343" t="s">
        <v>200</v>
      </c>
      <c r="AD8" s="344"/>
      <c r="AE8" s="344"/>
      <c r="AF8" s="344"/>
      <c r="AG8" s="344"/>
      <c r="AH8" s="344"/>
      <c r="AI8" s="352" t="s">
        <v>201</v>
      </c>
      <c r="AJ8" s="352"/>
      <c r="AK8" s="352"/>
      <c r="AL8" s="352"/>
      <c r="AM8" s="352"/>
      <c r="AN8" s="352"/>
      <c r="AO8" s="349" t="s">
        <v>202</v>
      </c>
      <c r="AP8" s="349"/>
      <c r="AQ8" s="349"/>
      <c r="AR8" s="349"/>
      <c r="AS8" s="350" t="s">
        <v>203</v>
      </c>
      <c r="AT8" s="350"/>
      <c r="AU8" s="350"/>
      <c r="AV8" s="14"/>
      <c r="AW8" s="14"/>
      <c r="AX8" s="14"/>
      <c r="AY8" s="14"/>
    </row>
    <row r="9" spans="3:54" s="2" customFormat="1" ht="58.4" customHeight="1" x14ac:dyDescent="0.35">
      <c r="C9" s="351" t="s">
        <v>204</v>
      </c>
      <c r="D9" s="351"/>
      <c r="E9" s="351"/>
      <c r="F9" s="351"/>
      <c r="G9" s="351"/>
      <c r="H9" s="351"/>
      <c r="I9" s="351"/>
      <c r="J9" s="337" t="s">
        <v>18</v>
      </c>
      <c r="K9" s="337"/>
      <c r="L9" s="337"/>
      <c r="M9" s="337"/>
      <c r="N9" s="337"/>
      <c r="O9" s="337"/>
      <c r="P9" s="337"/>
      <c r="Q9" s="337"/>
      <c r="R9" s="81"/>
      <c r="S9" s="82"/>
      <c r="T9" s="82"/>
      <c r="U9" s="82"/>
      <c r="V9" s="338" t="s">
        <v>208</v>
      </c>
      <c r="W9" s="339"/>
      <c r="X9" s="339"/>
      <c r="Y9" s="339"/>
      <c r="Z9" s="339"/>
      <c r="AA9" s="340"/>
      <c r="AB9" s="342"/>
      <c r="AC9" s="368" t="s">
        <v>209</v>
      </c>
      <c r="AD9" s="368"/>
      <c r="AE9" s="368"/>
      <c r="AF9" s="368"/>
      <c r="AG9" s="368"/>
      <c r="AH9" s="368"/>
      <c r="AI9" s="353" t="s">
        <v>201</v>
      </c>
      <c r="AJ9" s="353"/>
      <c r="AK9" s="353"/>
      <c r="AL9" s="353"/>
      <c r="AM9" s="353"/>
      <c r="AN9" s="353"/>
      <c r="AO9" s="345" t="s">
        <v>210</v>
      </c>
      <c r="AP9" s="345"/>
      <c r="AQ9" s="345"/>
      <c r="AR9" s="345"/>
      <c r="AS9" s="348" t="s">
        <v>211</v>
      </c>
      <c r="AT9" s="348"/>
      <c r="AU9" s="348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9" customHeight="1" x14ac:dyDescent="0.35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1" x14ac:dyDescent="0.35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1" x14ac:dyDescent="0.35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385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1" x14ac:dyDescent="0.35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1" x14ac:dyDescent="0.35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1" x14ac:dyDescent="0.35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386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85" x14ac:dyDescent="0.35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1" x14ac:dyDescent="0.35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387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1" x14ac:dyDescent="0.35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1" x14ac:dyDescent="0.35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387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8" x14ac:dyDescent="0.35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387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1" x14ac:dyDescent="0.35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387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1" x14ac:dyDescent="0.35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5" x14ac:dyDescent="0.35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1" x14ac:dyDescent="0.35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387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8" x14ac:dyDescent="0.35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387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1" x14ac:dyDescent="0.35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387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1" x14ac:dyDescent="0.35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387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1" x14ac:dyDescent="0.35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8" x14ac:dyDescent="0.35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385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1" x14ac:dyDescent="0.35">
      <c r="C30" s="90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387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1" x14ac:dyDescent="0.35">
      <c r="C31" s="90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385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1" x14ac:dyDescent="0.35">
      <c r="C32" s="90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385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1" x14ac:dyDescent="0.35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387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8" x14ac:dyDescent="0.35">
      <c r="C34" s="91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386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8" x14ac:dyDescent="0.35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386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1" x14ac:dyDescent="0.35">
      <c r="C36" s="92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388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1" x14ac:dyDescent="0.35">
      <c r="C37" s="92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387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1" x14ac:dyDescent="0.35">
      <c r="C38" s="92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1" x14ac:dyDescent="0.35">
      <c r="C39" s="92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388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8" x14ac:dyDescent="0.35">
      <c r="C40" s="90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385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8" x14ac:dyDescent="0.35">
      <c r="C41" s="90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 t="s">
        <v>389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385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1" x14ac:dyDescent="0.35">
      <c r="C42" s="91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387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1" x14ac:dyDescent="0.35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387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1" x14ac:dyDescent="0.35">
      <c r="C44" s="90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1" x14ac:dyDescent="0.35">
      <c r="C45" s="92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388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1" x14ac:dyDescent="0.35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387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1" x14ac:dyDescent="0.35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387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1" x14ac:dyDescent="0.35">
      <c r="C48" s="92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1" x14ac:dyDescent="0.35">
      <c r="C49" s="90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1" x14ac:dyDescent="0.35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1" x14ac:dyDescent="0.35">
      <c r="C51" s="92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8" x14ac:dyDescent="0.35">
      <c r="C52" s="90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8" x14ac:dyDescent="0.35">
      <c r="C53" s="90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8" x14ac:dyDescent="0.35">
      <c r="C54" s="90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1" x14ac:dyDescent="0.35">
      <c r="C55" s="92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1" x14ac:dyDescent="0.35">
      <c r="C56" s="91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1" x14ac:dyDescent="0.35">
      <c r="C57" s="91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8" x14ac:dyDescent="0.35">
      <c r="C58" s="91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1" x14ac:dyDescent="0.35">
      <c r="C59" s="92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1" x14ac:dyDescent="0.35">
      <c r="C60" s="92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1" x14ac:dyDescent="0.35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1" x14ac:dyDescent="0.35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1" x14ac:dyDescent="0.35">
      <c r="C63" s="90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1" x14ac:dyDescent="0.35">
      <c r="C64" s="90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351</v>
      </c>
      <c r="N64" s="39" t="s">
        <v>351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8" x14ac:dyDescent="0.35">
      <c r="C65" s="90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1" x14ac:dyDescent="0.35">
      <c r="C66" s="92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390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8" x14ac:dyDescent="0.35">
      <c r="C67" s="90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1" x14ac:dyDescent="0.35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388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1" x14ac:dyDescent="0.35">
      <c r="C69" s="90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1" x14ac:dyDescent="0.35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5">
      <c r="W71" s="12"/>
    </row>
    <row r="72" spans="3:50" x14ac:dyDescent="0.35">
      <c r="W72" s="12"/>
    </row>
    <row r="73" spans="3:50" x14ac:dyDescent="0.35">
      <c r="W73" s="12"/>
    </row>
    <row r="74" spans="3:50" x14ac:dyDescent="0.35">
      <c r="W74" s="12"/>
    </row>
    <row r="75" spans="3:50" x14ac:dyDescent="0.35">
      <c r="W75" s="12"/>
    </row>
    <row r="76" spans="3:50" x14ac:dyDescent="0.35">
      <c r="W76" s="12"/>
    </row>
    <row r="77" spans="3:50" x14ac:dyDescent="0.35">
      <c r="W77" s="12"/>
    </row>
    <row r="78" spans="3:50" x14ac:dyDescent="0.35">
      <c r="W78" s="12"/>
    </row>
    <row r="79" spans="3:50" x14ac:dyDescent="0.35">
      <c r="W79" s="12"/>
    </row>
    <row r="80" spans="3:50" x14ac:dyDescent="0.35">
      <c r="W80" s="12"/>
    </row>
    <row r="81" spans="23:23" x14ac:dyDescent="0.35">
      <c r="W81" s="12"/>
    </row>
    <row r="82" spans="23:23" x14ac:dyDescent="0.35">
      <c r="W82" s="12"/>
    </row>
    <row r="83" spans="23:23" x14ac:dyDescent="0.35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53125" defaultRowHeight="14.5" x14ac:dyDescent="0.35"/>
  <cols>
    <col min="1" max="1" width="32.54296875" bestFit="1" customWidth="1"/>
    <col min="2" max="2" width="43.54296875" customWidth="1"/>
    <col min="4" max="4" width="16.453125" bestFit="1" customWidth="1"/>
    <col min="5" max="5" width="13.54296875" customWidth="1"/>
    <col min="6" max="6" width="22.453125" customWidth="1"/>
    <col min="7" max="7" width="13.453125" customWidth="1"/>
    <col min="18" max="18" width="10.453125" bestFit="1" customWidth="1"/>
  </cols>
  <sheetData>
    <row r="2" spans="1:20" ht="72.5" x14ac:dyDescent="0.35">
      <c r="A2" s="371" t="s">
        <v>391</v>
      </c>
      <c r="B2" s="371"/>
      <c r="C2" s="371"/>
      <c r="D2" t="s">
        <v>392</v>
      </c>
      <c r="E2" s="371" t="s">
        <v>393</v>
      </c>
      <c r="F2" s="371"/>
      <c r="G2" s="181" t="s">
        <v>199</v>
      </c>
      <c r="H2" s="370" t="s">
        <v>394</v>
      </c>
      <c r="I2" s="370"/>
      <c r="J2" s="370"/>
      <c r="K2" s="370" t="s">
        <v>23</v>
      </c>
      <c r="L2" s="371"/>
      <c r="M2" s="371"/>
      <c r="N2" s="370" t="s">
        <v>395</v>
      </c>
      <c r="O2" s="371"/>
      <c r="P2" s="371"/>
      <c r="Q2" s="372"/>
      <c r="R2" s="370" t="s">
        <v>211</v>
      </c>
      <c r="S2" s="371"/>
    </row>
    <row r="3" spans="1:20" ht="87" x14ac:dyDescent="0.35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5">
      <c r="A7" t="s">
        <v>396</v>
      </c>
    </row>
    <row r="8" spans="1:20" x14ac:dyDescent="0.35">
      <c r="A8" t="s">
        <v>397</v>
      </c>
    </row>
    <row r="9" spans="1:20" x14ac:dyDescent="0.35">
      <c r="A9" t="s">
        <v>398</v>
      </c>
    </row>
    <row r="12" spans="1:20" x14ac:dyDescent="0.35">
      <c r="A12" s="195" t="s">
        <v>391</v>
      </c>
      <c r="B12" s="85" t="s">
        <v>224</v>
      </c>
    </row>
    <row r="13" spans="1:20" ht="29" x14ac:dyDescent="0.35">
      <c r="A13" s="195" t="s">
        <v>391</v>
      </c>
      <c r="B13" s="85" t="s">
        <v>226</v>
      </c>
    </row>
    <row r="14" spans="1:20" ht="29" x14ac:dyDescent="0.35">
      <c r="A14" s="195" t="s">
        <v>391</v>
      </c>
      <c r="B14" s="85" t="s">
        <v>205</v>
      </c>
    </row>
    <row r="15" spans="1:20" x14ac:dyDescent="0.35">
      <c r="A15" s="78" t="s">
        <v>392</v>
      </c>
      <c r="B15" s="85" t="s">
        <v>158</v>
      </c>
    </row>
    <row r="16" spans="1:20" x14ac:dyDescent="0.35">
      <c r="A16" s="195" t="s">
        <v>393</v>
      </c>
      <c r="B16" s="179" t="s">
        <v>234</v>
      </c>
    </row>
    <row r="17" spans="1:2" x14ac:dyDescent="0.35">
      <c r="A17" s="195" t="s">
        <v>393</v>
      </c>
      <c r="B17" s="179" t="s">
        <v>235</v>
      </c>
    </row>
    <row r="18" spans="1:2" ht="29" x14ac:dyDescent="0.35">
      <c r="A18" s="171" t="s">
        <v>199</v>
      </c>
      <c r="B18" s="74" t="s">
        <v>241</v>
      </c>
    </row>
    <row r="19" spans="1:2" x14ac:dyDescent="0.35">
      <c r="A19" s="195" t="s">
        <v>394</v>
      </c>
      <c r="B19" s="87" t="s">
        <v>231</v>
      </c>
    </row>
    <row r="20" spans="1:2" x14ac:dyDescent="0.35">
      <c r="A20" s="195" t="s">
        <v>394</v>
      </c>
      <c r="B20" s="87" t="s">
        <v>244</v>
      </c>
    </row>
    <row r="21" spans="1:2" x14ac:dyDescent="0.35">
      <c r="A21" s="195" t="s">
        <v>394</v>
      </c>
      <c r="B21" s="87" t="s">
        <v>160</v>
      </c>
    </row>
    <row r="22" spans="1:2" x14ac:dyDescent="0.35">
      <c r="A22" s="78" t="s">
        <v>23</v>
      </c>
      <c r="B22" s="88" t="s">
        <v>159</v>
      </c>
    </row>
    <row r="23" spans="1:2" ht="29" x14ac:dyDescent="0.35">
      <c r="A23" s="78" t="s">
        <v>23</v>
      </c>
      <c r="B23" s="88" t="s">
        <v>248</v>
      </c>
    </row>
    <row r="24" spans="1:2" x14ac:dyDescent="0.35">
      <c r="A24" s="78" t="s">
        <v>23</v>
      </c>
      <c r="B24" s="89" t="s">
        <v>247</v>
      </c>
    </row>
    <row r="25" spans="1:2" x14ac:dyDescent="0.35">
      <c r="A25" s="78" t="s">
        <v>395</v>
      </c>
      <c r="B25" s="89" t="s">
        <v>253</v>
      </c>
    </row>
    <row r="26" spans="1:2" x14ac:dyDescent="0.35">
      <c r="A26" s="78" t="s">
        <v>395</v>
      </c>
      <c r="B26" s="89" t="s">
        <v>254</v>
      </c>
    </row>
    <row r="27" spans="1:2" x14ac:dyDescent="0.35">
      <c r="A27" s="78" t="s">
        <v>395</v>
      </c>
      <c r="B27" s="178" t="s">
        <v>256</v>
      </c>
    </row>
    <row r="28" spans="1:2" x14ac:dyDescent="0.35">
      <c r="A28" s="78" t="s">
        <v>395</v>
      </c>
      <c r="B28" s="88" t="s">
        <v>255</v>
      </c>
    </row>
    <row r="29" spans="1:2" x14ac:dyDescent="0.35">
      <c r="A29" t="s">
        <v>211</v>
      </c>
      <c r="B29" s="89" t="s">
        <v>258</v>
      </c>
    </row>
    <row r="30" spans="1:2" x14ac:dyDescent="0.35">
      <c r="A30" t="s">
        <v>211</v>
      </c>
      <c r="B30" s="89" t="s">
        <v>246</v>
      </c>
    </row>
    <row r="31" spans="1:2" x14ac:dyDescent="0.35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53125" defaultRowHeight="14.5" x14ac:dyDescent="0.35"/>
  <cols>
    <col min="1" max="1" width="32.54296875" bestFit="1" customWidth="1"/>
    <col min="2" max="2" width="43.54296875" customWidth="1"/>
    <col min="4" max="4" width="16.453125" bestFit="1" customWidth="1"/>
    <col min="5" max="5" width="13.54296875" customWidth="1"/>
    <col min="6" max="6" width="22.453125" customWidth="1"/>
    <col min="7" max="7" width="13.453125" customWidth="1"/>
    <col min="18" max="18" width="10.453125" bestFit="1" customWidth="1"/>
  </cols>
  <sheetData>
    <row r="1" spans="1:4" x14ac:dyDescent="0.35">
      <c r="A1" s="196" t="s">
        <v>399</v>
      </c>
      <c r="B1" s="196" t="s">
        <v>147</v>
      </c>
    </row>
    <row r="2" spans="1:4" x14ac:dyDescent="0.35">
      <c r="A2" s="195" t="s">
        <v>391</v>
      </c>
      <c r="B2" s="197" t="s">
        <v>400</v>
      </c>
    </row>
    <row r="3" spans="1:4" x14ac:dyDescent="0.35">
      <c r="A3" s="195" t="s">
        <v>391</v>
      </c>
      <c r="B3" s="197" t="s">
        <v>401</v>
      </c>
    </row>
    <row r="4" spans="1:4" x14ac:dyDescent="0.35">
      <c r="A4" s="195" t="s">
        <v>391</v>
      </c>
      <c r="B4" s="197" t="s">
        <v>205</v>
      </c>
      <c r="D4" t="s">
        <v>396</v>
      </c>
    </row>
    <row r="5" spans="1:4" x14ac:dyDescent="0.35">
      <c r="A5" s="195" t="s">
        <v>402</v>
      </c>
      <c r="B5" s="197" t="s">
        <v>403</v>
      </c>
      <c r="D5" t="s">
        <v>397</v>
      </c>
    </row>
    <row r="6" spans="1:4" x14ac:dyDescent="0.35">
      <c r="A6" s="195" t="s">
        <v>404</v>
      </c>
      <c r="B6" s="197" t="s">
        <v>234</v>
      </c>
      <c r="D6" t="s">
        <v>398</v>
      </c>
    </row>
    <row r="7" spans="1:4" x14ac:dyDescent="0.35">
      <c r="A7" s="195" t="s">
        <v>404</v>
      </c>
      <c r="B7" s="197" t="s">
        <v>235</v>
      </c>
    </row>
    <row r="8" spans="1:4" ht="29" x14ac:dyDescent="0.35">
      <c r="A8" s="195" t="s">
        <v>405</v>
      </c>
      <c r="B8" s="197" t="s">
        <v>406</v>
      </c>
    </row>
    <row r="9" spans="1:4" x14ac:dyDescent="0.35">
      <c r="A9" s="195" t="s">
        <v>407</v>
      </c>
      <c r="B9" s="197" t="s">
        <v>231</v>
      </c>
    </row>
    <row r="10" spans="1:4" x14ac:dyDescent="0.35">
      <c r="A10" s="195" t="s">
        <v>407</v>
      </c>
      <c r="B10" s="197" t="s">
        <v>408</v>
      </c>
    </row>
    <row r="11" spans="1:4" x14ac:dyDescent="0.35">
      <c r="A11" s="195" t="s">
        <v>407</v>
      </c>
      <c r="B11" s="197" t="s">
        <v>160</v>
      </c>
    </row>
    <row r="12" spans="1:4" x14ac:dyDescent="0.35">
      <c r="A12" s="195" t="s">
        <v>409</v>
      </c>
      <c r="B12" s="197" t="s">
        <v>159</v>
      </c>
    </row>
    <row r="13" spans="1:4" ht="29" x14ac:dyDescent="0.35">
      <c r="A13" s="195" t="s">
        <v>409</v>
      </c>
      <c r="B13" s="197" t="s">
        <v>248</v>
      </c>
    </row>
    <row r="14" spans="1:4" x14ac:dyDescent="0.35">
      <c r="A14" s="195" t="s">
        <v>409</v>
      </c>
      <c r="B14" s="197" t="s">
        <v>247</v>
      </c>
    </row>
    <row r="15" spans="1:4" x14ac:dyDescent="0.35">
      <c r="A15" s="195" t="s">
        <v>410</v>
      </c>
      <c r="B15" s="197" t="s">
        <v>411</v>
      </c>
    </row>
    <row r="16" spans="1:4" x14ac:dyDescent="0.35">
      <c r="A16" s="195" t="s">
        <v>410</v>
      </c>
      <c r="B16" s="197" t="s">
        <v>412</v>
      </c>
    </row>
    <row r="17" spans="1:2" x14ac:dyDescent="0.35">
      <c r="A17" s="195" t="s">
        <v>410</v>
      </c>
      <c r="B17" s="197" t="s">
        <v>413</v>
      </c>
    </row>
    <row r="18" spans="1:2" x14ac:dyDescent="0.35">
      <c r="A18" s="195" t="s">
        <v>410</v>
      </c>
      <c r="B18" s="197" t="s">
        <v>414</v>
      </c>
    </row>
    <row r="19" spans="1:2" x14ac:dyDescent="0.35">
      <c r="A19" s="195" t="s">
        <v>415</v>
      </c>
      <c r="B19" s="197" t="s">
        <v>416</v>
      </c>
    </row>
    <row r="20" spans="1:2" x14ac:dyDescent="0.35">
      <c r="A20" s="195" t="s">
        <v>415</v>
      </c>
      <c r="B20" s="197" t="s">
        <v>417</v>
      </c>
    </row>
    <row r="21" spans="1:2" x14ac:dyDescent="0.35">
      <c r="A21" s="195" t="s">
        <v>415</v>
      </c>
      <c r="B21" s="197" t="s">
        <v>418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53125" defaultRowHeight="14.5" x14ac:dyDescent="0.35"/>
  <sheetData>
    <row r="1" spans="1:3" x14ac:dyDescent="0.35">
      <c r="A1" t="s">
        <v>419</v>
      </c>
      <c r="B1" t="s">
        <v>3</v>
      </c>
      <c r="C1" t="s">
        <v>8</v>
      </c>
    </row>
    <row r="2" spans="1:3" x14ac:dyDescent="0.35">
      <c r="A2" t="s">
        <v>100</v>
      </c>
      <c r="B2" t="s">
        <v>4</v>
      </c>
      <c r="C2" t="s">
        <v>14</v>
      </c>
    </row>
    <row r="3" spans="1:3" x14ac:dyDescent="0.35">
      <c r="A3" t="s">
        <v>88</v>
      </c>
      <c r="B3" t="s">
        <v>10</v>
      </c>
      <c r="C3" t="s">
        <v>15</v>
      </c>
    </row>
    <row r="4" spans="1:3" x14ac:dyDescent="0.35">
      <c r="A4" t="s">
        <v>6</v>
      </c>
      <c r="B4" t="s">
        <v>7</v>
      </c>
      <c r="C4" t="s">
        <v>16</v>
      </c>
    </row>
    <row r="5" spans="1:3" x14ac:dyDescent="0.35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EA9B3D-0DA4-4009-82C0-0694809F88AF}">
  <ds:schemaRefs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terms/"/>
    <ds:schemaRef ds:uri="http://purl.org/dc/dcmitype/"/>
    <ds:schemaRef ds:uri="http://schemas.microsoft.com/office/infopath/2007/PartnerControls"/>
    <ds:schemaRef ds:uri="fc092c77-77a9-40ad-ae14-39067143678a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Miguel Angel Lopez Triana</cp:lastModifiedBy>
  <cp:revision/>
  <dcterms:created xsi:type="dcterms:W3CDTF">2026-03-06T12:43:47Z</dcterms:created>
  <dcterms:modified xsi:type="dcterms:W3CDTF">2026-04-07T16:08:29Z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