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lxy\iCloudDrive\Learning\FPST_Senior\FPST 4333 System &amp; Process Safety Analysis\Week 1 Syllabus and Course Introduction\"/>
    </mc:Choice>
  </mc:AlternateContent>
  <xr:revisionPtr revIDLastSave="0" documentId="13_ncr:1_{6C9DD77E-8F41-457D-830B-8BFA9B699102}" xr6:coauthVersionLast="47" xr6:coauthVersionMax="47" xr10:uidLastSave="{00000000-0000-0000-0000-000000000000}"/>
  <bookViews>
    <workbookView xWindow="-110" yWindow="-110" windowWidth="25820" windowHeight="14020" activeTab="5" xr2:uid="{00000000-000D-0000-FFFF-FFFF00000000}"/>
  </bookViews>
  <sheets>
    <sheet name="Dataset 1" sheetId="1" r:id="rId1"/>
    <sheet name="Dataset 2" sheetId="2" r:id="rId2"/>
    <sheet name="Dataset3" sheetId="3" r:id="rId3"/>
    <sheet name="Dataset4" sheetId="4" r:id="rId4"/>
    <sheet name="Dataset 5" sheetId="5" r:id="rId5"/>
    <sheet name="Dataset 6" sheetId="7" r:id="rId6"/>
  </sheets>
  <definedNames>
    <definedName name="_xlchart.v1.0" hidden="1">'Dataset 2'!$A$2:$A$37</definedName>
    <definedName name="_xlchart.v1.1" hidden="1">Dataset3!$A$2:$A$45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3" l="1"/>
  <c r="I4" i="7"/>
  <c r="I5" i="7"/>
  <c r="I6" i="7"/>
  <c r="I7" i="7"/>
  <c r="I8" i="7"/>
  <c r="I9" i="7"/>
  <c r="I10" i="7"/>
  <c r="I11" i="7"/>
  <c r="I12" i="7"/>
  <c r="I13" i="7"/>
  <c r="I3" i="7"/>
  <c r="F4" i="7"/>
  <c r="F5" i="7"/>
  <c r="F6" i="7"/>
  <c r="F7" i="7"/>
  <c r="F8" i="7"/>
  <c r="F9" i="7"/>
  <c r="F10" i="7"/>
  <c r="F11" i="7"/>
  <c r="F12" i="7"/>
  <c r="F13" i="7"/>
  <c r="F3" i="7"/>
  <c r="F6" i="4" l="1"/>
  <c r="F5" i="4"/>
  <c r="F3" i="4"/>
  <c r="F2" i="4"/>
  <c r="D4" i="3"/>
  <c r="D2" i="3"/>
  <c r="E4" i="2"/>
  <c r="E3" i="2"/>
  <c r="E2" i="2"/>
  <c r="E5" i="1"/>
  <c r="E4" i="1"/>
  <c r="E3" i="1"/>
</calcChain>
</file>

<file path=xl/sharedStrings.xml><?xml version="1.0" encoding="utf-8"?>
<sst xmlns="http://schemas.openxmlformats.org/spreadsheetml/2006/main" count="157" uniqueCount="101">
  <si>
    <t>Mean=</t>
    <phoneticPr fontId="1" type="noConversion"/>
  </si>
  <si>
    <t>Median=</t>
    <phoneticPr fontId="1" type="noConversion"/>
  </si>
  <si>
    <t>Scores</t>
    <phoneticPr fontId="1" type="noConversion"/>
  </si>
  <si>
    <t>Number</t>
    <phoneticPr fontId="1" type="noConversion"/>
  </si>
  <si>
    <t>Stand Deviation=</t>
    <phoneticPr fontId="1" type="noConversion"/>
  </si>
  <si>
    <t>Seizes Time</t>
    <phoneticPr fontId="1" type="noConversion"/>
  </si>
  <si>
    <t>Average Failure Time:</t>
    <phoneticPr fontId="1" type="noConversion"/>
  </si>
  <si>
    <t>Standard Deviation:</t>
    <phoneticPr fontId="1" type="noConversion"/>
  </si>
  <si>
    <t>Medium=</t>
    <phoneticPr fontId="1" type="noConversion"/>
  </si>
  <si>
    <t>Average Run Time:</t>
    <phoneticPr fontId="1" type="noConversion"/>
  </si>
  <si>
    <t>Toss Number</t>
    <phoneticPr fontId="1" type="noConversion"/>
  </si>
  <si>
    <t>Results (Head or Tail)</t>
    <phoneticPr fontId="1" type="noConversion"/>
  </si>
  <si>
    <t>H</t>
    <phoneticPr fontId="1" type="noConversion"/>
  </si>
  <si>
    <t>T</t>
    <phoneticPr fontId="1" type="noConversion"/>
  </si>
  <si>
    <t>Number of H</t>
    <phoneticPr fontId="1" type="noConversion"/>
  </si>
  <si>
    <t>Number of T</t>
    <phoneticPr fontId="1" type="noConversion"/>
  </si>
  <si>
    <t>Percentage of H</t>
    <phoneticPr fontId="1" type="noConversion"/>
  </si>
  <si>
    <t>Percentage of T</t>
    <phoneticPr fontId="1" type="noConversion"/>
  </si>
  <si>
    <t>Y</t>
  </si>
  <si>
    <t>SUMMARY OUTPUT</t>
  </si>
  <si>
    <t>Multiple R</t>
  </si>
  <si>
    <t>R Square</t>
  </si>
  <si>
    <t>Adjusted R Square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</si>
  <si>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</si>
  <si>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</si>
  <si>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</si>
  <si>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</si>
  <si>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</si>
  <si>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</si>
  <si>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</si>
  <si>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</si>
  <si>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</si>
  <si>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</si>
  <si>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</si>
  <si>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X Variable 1</t>
  </si>
  <si>
    <t>RESIDUAL OUTPUT</t>
  </si>
  <si>
    <t>PROBABILITY OUTPUT</t>
  </si>
  <si>
    <t>Regression Statistics</t>
    <phoneticPr fontId="1" type="noConversion"/>
  </si>
  <si>
    <t>Residuals</t>
    <phoneticPr fontId="1" type="noConversion"/>
  </si>
  <si>
    <t>X</t>
    <phoneticPr fontId="1" type="noConversion"/>
  </si>
  <si>
    <t>Y</t>
    <phoneticPr fontId="1" type="noConversion"/>
  </si>
  <si>
    <t>standard error</t>
    <phoneticPr fontId="1" type="noConversion"/>
  </si>
  <si>
    <t>Observations</t>
    <phoneticPr fontId="1" type="noConversion"/>
  </si>
  <si>
    <t>analysis of variance</t>
    <phoneticPr fontId="1" type="noConversion"/>
  </si>
  <si>
    <t>regression analysis</t>
    <phoneticPr fontId="1" type="noConversion"/>
  </si>
  <si>
    <t>total</t>
    <phoneticPr fontId="1" type="noConversion"/>
  </si>
  <si>
    <t>Lower Limit 95.0%</t>
    <phoneticPr fontId="1" type="noConversion"/>
  </si>
  <si>
    <t>Upper Limit 95.0%</t>
    <phoneticPr fontId="1" type="noConversion"/>
  </si>
  <si>
    <t>Expection Y</t>
    <phoneticPr fontId="1" type="noConversion"/>
  </si>
  <si>
    <t>Standard Residuals</t>
    <phoneticPr fontId="1" type="noConversion"/>
  </si>
  <si>
    <t>Percentile</t>
    <phoneticPr fontId="1" type="noConversion"/>
  </si>
  <si>
    <t>Probability</t>
  </si>
  <si>
    <t>Severity</t>
  </si>
  <si>
    <t>Existing Countermeasures</t>
  </si>
  <si>
    <t>PF</t>
  </si>
  <si>
    <t>IRMI</t>
  </si>
  <si>
    <t>Proposed Countermeasures</t>
  </si>
  <si>
    <t>Corrective Actions</t>
  </si>
  <si>
    <t>FRMI</t>
  </si>
  <si>
    <t>Protection Factor</t>
  </si>
  <si>
    <t>Multiplier</t>
  </si>
  <si>
    <t>Elimination</t>
  </si>
  <si>
    <t>Substitution</t>
  </si>
  <si>
    <t>Engineering - Multiple</t>
  </si>
  <si>
    <t>Engineering - Single</t>
  </si>
  <si>
    <t>Adm Control</t>
  </si>
  <si>
    <t>Warning</t>
  </si>
  <si>
    <t>PPE</t>
  </si>
  <si>
    <t>y=9.47X+1.82</t>
    <phoneticPr fontId="1" type="noConversion"/>
  </si>
  <si>
    <t>Earthquake</t>
    <phoneticPr fontId="1" type="noConversion"/>
  </si>
  <si>
    <t>Fire Accidents in the restaurtant</t>
    <phoneticPr fontId="1" type="noConversion"/>
  </si>
  <si>
    <t>Bike Accidents</t>
    <phoneticPr fontId="1" type="noConversion"/>
  </si>
  <si>
    <t>Smoking on the dormitory causing fire</t>
    <phoneticPr fontId="1" type="noConversion"/>
  </si>
  <si>
    <t>Unproper electric connection causing fire in the apartment</t>
    <phoneticPr fontId="1" type="noConversion"/>
  </si>
  <si>
    <t>Repated running and not enough releaxing time causes muscle fatigue</t>
    <phoneticPr fontId="1" type="noConversion"/>
  </si>
  <si>
    <t>Long time sitting cause text neck syndrome</t>
    <phoneticPr fontId="1" type="noConversion"/>
  </si>
  <si>
    <t>Daylight Rubbery</t>
    <phoneticPr fontId="1" type="noConversion"/>
  </si>
  <si>
    <t>Slipping on the bathroom</t>
    <phoneticPr fontId="1" type="noConversion"/>
  </si>
  <si>
    <t>Food poisoning</t>
    <phoneticPr fontId="1" type="noConversion"/>
  </si>
  <si>
    <t>Crowded Tread</t>
    <phoneticPr fontId="1" type="noConversion"/>
  </si>
  <si>
    <t>Hazard Description</t>
    <phoneticPr fontId="1" type="noConversion"/>
  </si>
  <si>
    <t>Anti-Earthquake Construction</t>
    <phoneticPr fontId="1" type="noConversion"/>
  </si>
  <si>
    <t>Local Fire Extinguisher</t>
    <phoneticPr fontId="1" type="noConversion"/>
  </si>
  <si>
    <t>Traffic Light</t>
    <phoneticPr fontId="1" type="noConversion"/>
  </si>
  <si>
    <t>Regulations</t>
    <phoneticPr fontId="1" type="noConversion"/>
  </si>
  <si>
    <t>Certain Guidance and limitation on the number of people</t>
    <phoneticPr fontId="1" type="noConversion"/>
  </si>
  <si>
    <t>Proper Training</t>
    <phoneticPr fontId="1" type="noConversion"/>
  </si>
  <si>
    <t>Workshift</t>
    <phoneticPr fontId="1" type="noConversion"/>
  </si>
  <si>
    <t>Training</t>
    <phoneticPr fontId="1" type="noConversion"/>
  </si>
  <si>
    <t>Proper PPE</t>
    <phoneticPr fontId="1" type="noConversion"/>
  </si>
  <si>
    <t>Proper Broadcasting System and Safety Awareness Training</t>
    <phoneticPr fontId="1" type="noConversion"/>
  </si>
  <si>
    <t>Seperation between the cook fire and other Flammables</t>
    <phoneticPr fontId="1" type="noConversion"/>
  </si>
  <si>
    <t>Build bike path</t>
    <phoneticPr fontId="1" type="noConversion"/>
  </si>
  <si>
    <t>Punishment on smoking</t>
    <phoneticPr fontId="1" type="noConversion"/>
  </si>
  <si>
    <t>Provide safety and proper electronic circuits</t>
    <phoneticPr fontId="1" type="noConversion"/>
  </si>
  <si>
    <t>Running machines,PPE and enough relax</t>
    <phoneticPr fontId="1" type="noConversion"/>
  </si>
  <si>
    <t>Ergonomic Design on Chairs and Tables</t>
    <phoneticPr fontId="1" type="noConversion"/>
  </si>
  <si>
    <t>Move to safer places</t>
    <phoneticPr fontId="1" type="noConversion"/>
  </si>
  <si>
    <t>Non-sliping mat and better outfall</t>
    <phoneticPr fontId="1" type="noConversion"/>
  </si>
  <si>
    <t>Personal cook</t>
    <phoneticPr fontId="1" type="noConversion"/>
  </si>
  <si>
    <t>Guardrails, better arrangemenet and training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</si>
</sst>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theme="1"/>
      <name val="Arial"/>
      <family val="2"/>
    </font>
    <font>
      <sz val="20"/>
      <color theme="1"/>
      <name val="等线"/>
      <family val="3"/>
      <charset val="134"/>
      <scheme val="minor"/>
    </font>
    <font>
      <sz val="14"/>
      <color theme="1"/>
      <name val="等线"/>
      <family val="2"/>
      <scheme val="minor"/>
    </font>
    <font>
      <b/>
      <sz val="11"/>
      <color theme="1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  <font>
      <sz val="12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b/>
      <sz val="16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/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 style="medium">
        <color rgb="FFBFBFBF"/>
      </left>
      <right style="medium">
        <color rgb="FFBFBFBF"/>
      </right>
      <top/>
      <bottom style="medium">
        <color rgb="FFBFBFBF"/>
      </bottom>
      <diagonal/>
    </border>
    <border>
      <left/>
      <right style="medium">
        <color rgb="FFBFBFBF"/>
      </right>
      <top/>
      <bottom style="medium">
        <color rgb="FFBFBFBF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rgb="FFBFBFBF"/>
      </left>
      <right style="medium">
        <color rgb="FFBFBFBF"/>
      </right>
      <top/>
      <bottom/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6" xfId="0" applyBorder="1" applyAlignment="1">
      <alignment horizontal="centerContinuous"/>
    </xf>
    <xf numFmtId="0" fontId="0" fillId="0" borderId="0" xfId="0" applyAlignment="1">
      <alignment horizontal="centerContinuous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6" fillId="0" borderId="0" xfId="0" applyFont="1"/>
    <xf numFmtId="0" fontId="6" fillId="0" borderId="6" xfId="0" applyFont="1" applyBorder="1" applyAlignment="1">
      <alignment horizontal="center"/>
    </xf>
    <xf numFmtId="0" fontId="6" fillId="0" borderId="5" xfId="0" applyFont="1" applyBorder="1"/>
    <xf numFmtId="11" fontId="6" fillId="0" borderId="0" xfId="0" applyNumberFormat="1" applyFont="1"/>
    <xf numFmtId="0" fontId="8" fillId="0" borderId="1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9" fillId="0" borderId="9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'Dataset 5'!$B$2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'Dataset 5'!$A$3:$A$16</c:f>
              <c:numCache>
                <c:formatCode>General</c:formatCode>
                <c:ptCount val="14"/>
                <c:pt idx="0">
                  <c:v>0</c:v>
                </c:pt>
                <c:pt idx="1">
                  <c:v>11</c:v>
                </c:pt>
                <c:pt idx="2">
                  <c:v>9</c:v>
                </c:pt>
                <c:pt idx="3">
                  <c:v>5.9</c:v>
                </c:pt>
                <c:pt idx="4">
                  <c:v>3.8</c:v>
                </c:pt>
                <c:pt idx="5">
                  <c:v>4.5</c:v>
                </c:pt>
                <c:pt idx="6">
                  <c:v>2.2999999999999998</c:v>
                </c:pt>
                <c:pt idx="7">
                  <c:v>2.8</c:v>
                </c:pt>
                <c:pt idx="8">
                  <c:v>8.3000000000000007</c:v>
                </c:pt>
                <c:pt idx="9">
                  <c:v>7.8</c:v>
                </c:pt>
                <c:pt idx="10">
                  <c:v>7.1</c:v>
                </c:pt>
                <c:pt idx="11">
                  <c:v>5.6</c:v>
                </c:pt>
                <c:pt idx="12">
                  <c:v>6.1</c:v>
                </c:pt>
                <c:pt idx="13">
                  <c:v>11.9</c:v>
                </c:pt>
              </c:numCache>
            </c:numRef>
          </c:xVal>
          <c:yVal>
            <c:numRef>
              <c:f>'Dataset 5'!$B$3:$B$16</c:f>
              <c:numCache>
                <c:formatCode>General</c:formatCode>
                <c:ptCount val="14"/>
                <c:pt idx="0">
                  <c:v>1.5</c:v>
                </c:pt>
                <c:pt idx="1">
                  <c:v>100</c:v>
                </c:pt>
                <c:pt idx="2">
                  <c:v>84</c:v>
                </c:pt>
                <c:pt idx="3">
                  <c:v>43</c:v>
                </c:pt>
                <c:pt idx="4">
                  <c:v>47</c:v>
                </c:pt>
                <c:pt idx="5">
                  <c:v>46</c:v>
                </c:pt>
                <c:pt idx="6">
                  <c:v>19</c:v>
                </c:pt>
                <c:pt idx="7">
                  <c:v>31</c:v>
                </c:pt>
                <c:pt idx="8">
                  <c:v>94</c:v>
                </c:pt>
                <c:pt idx="9">
                  <c:v>66</c:v>
                </c:pt>
                <c:pt idx="10">
                  <c:v>52</c:v>
                </c:pt>
                <c:pt idx="11">
                  <c:v>74</c:v>
                </c:pt>
                <c:pt idx="12">
                  <c:v>58</c:v>
                </c:pt>
                <c:pt idx="13">
                  <c:v>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AB-49A2-8119-60EAE7C1E5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9816335"/>
        <c:axId val="719808015"/>
      </c:scatterChart>
      <c:valAx>
        <c:axId val="719816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X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9808015"/>
        <c:crosses val="autoZero"/>
        <c:crossBetween val="midCat"/>
      </c:valAx>
      <c:valAx>
        <c:axId val="719808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Y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98163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ISO Risk Curve</a:t>
            </a:r>
            <a:r>
              <a:rPr lang="en-US" altLang="zh-CN" baseline="0"/>
              <a:t> Scatter Plot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'Dataset 6'!$B$3:$B$13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5</c:v>
                </c:pt>
                <c:pt idx="6">
                  <c:v>5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4</c:v>
                </c:pt>
              </c:numCache>
            </c:numRef>
          </c:xVal>
          <c:yVal>
            <c:numRef>
              <c:f>'Dataset 6'!$C$3:$C$13</c:f>
              <c:numCache>
                <c:formatCode>General</c:formatCode>
                <c:ptCount val="11"/>
                <c:pt idx="0">
                  <c:v>5</c:v>
                </c:pt>
                <c:pt idx="1">
                  <c:v>3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D4-49DF-9235-663854A239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4169631"/>
        <c:axId val="614168383"/>
      </c:scatterChart>
      <c:valAx>
        <c:axId val="614169631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Probability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4168383"/>
        <c:crosses val="autoZero"/>
        <c:crossBetween val="midCat"/>
      </c:valAx>
      <c:valAx>
        <c:axId val="614168383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Severity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4169631"/>
        <c:crosses val="autoZero"/>
        <c:crossBetween val="midCat"/>
        <c:majorUnit val="1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altLang="zh-CN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等线" panose="02010600030101010101" pitchFamily="2" charset="-122"/>
                <a:cs typeface="Calibri" panose="020F0502020204030204" pitchFamily="34" charset="0"/>
              </a:rPr>
              <a:t>Histogram for Run Time</a:t>
            </a:r>
            <a:endParaRPr lang="zh-CN" alt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等线" panose="02010600030101010101" pitchFamily="2" charset="-122"/>
            </a:endParaRPr>
          </a:p>
        </cx:rich>
      </cx:tx>
    </cx:title>
    <cx:plotArea>
      <cx:plotAreaRegion>
        <cx:series layoutId="clusteredColumn" uniqueId="{763B399C-8BA7-4062-AB22-154D1DE080D4}">
          <cx:dataLabels>
            <cx:visibility seriesName="0" categoryName="0" value="1"/>
            <cx:separator>, </cx:separator>
          </cx:dataLabels>
          <cx:dataId val="0"/>
          <cx:layoutPr>
            <cx:binning intervalClosed="r">
              <cx:binCount val="6"/>
            </cx:binning>
          </cx:layoutPr>
          <cx:axisId val="1"/>
        </cx:series>
        <cx:series layoutId="paretoLine" ownerIdx="0" uniqueId="{FBBEBA91-B72D-4DB1-A34E-1E5A6A5E6D7B}">
          <cx:axisId val="2"/>
        </cx:series>
      </cx:plotAreaRegion>
      <cx:axis id="0">
        <cx:catScaling gapWidth="0"/>
        <cx:tickLabels/>
        <cx:numFmt formatCode="#,##0;-#,##0" sourceLinked="0"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/>
            <a:r>
              <a:rPr lang="en-US" altLang="zh-CN" sz="1800" b="0" i="0" baseline="0">
                <a:effectLst/>
              </a:rPr>
              <a:t>Histogram for Failure Time</a:t>
            </a:r>
            <a:endParaRPr lang="zh-CN" altLang="zh-CN" sz="1400">
              <a:effectLst/>
            </a:endParaRPr>
          </a:p>
        </cx:rich>
      </cx:tx>
    </cx:title>
    <cx:plotArea>
      <cx:plotAreaRegion>
        <cx:series layoutId="clusteredColumn" uniqueId="{A7C769F9-0C9D-430B-A1C2-64C32BB77189}" formatIdx="0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526143</xdr:colOff>
      <xdr:row>12</xdr:row>
      <xdr:rowOff>172356</xdr:rowOff>
    </xdr:from>
    <xdr:ext cx="5334000" cy="2215991"/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FDBB63D2-0C09-3591-9C06-B95D3D7029CA}"/>
            </a:ext>
          </a:extLst>
        </xdr:cNvPr>
        <xdr:cNvSpPr txBox="1"/>
      </xdr:nvSpPr>
      <xdr:spPr>
        <a:xfrm>
          <a:off x="2648857" y="3165927"/>
          <a:ext cx="5334000" cy="2215991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altLang="zh-CN" sz="1800">
              <a:latin typeface="Times New Roman" panose="02020603050405020304" pitchFamily="18" charset="0"/>
              <a:cs typeface="Times New Roman" panose="02020603050405020304" pitchFamily="18" charset="0"/>
            </a:rPr>
            <a:t>Here is the some basic statistical results of the given date set.</a:t>
          </a:r>
        </a:p>
        <a:p>
          <a:r>
            <a:rPr lang="en-US" altLang="zh-CN" sz="1800">
              <a:latin typeface="Times New Roman" panose="02020603050405020304" pitchFamily="18" charset="0"/>
              <a:cs typeface="Times New Roman" panose="02020603050405020304" pitchFamily="18" charset="0"/>
            </a:rPr>
            <a:t>The mean</a:t>
          </a:r>
          <a:r>
            <a:rPr lang="en-US" altLang="zh-CN" sz="1800" baseline="0">
              <a:latin typeface="Times New Roman" panose="02020603050405020304" pitchFamily="18" charset="0"/>
              <a:cs typeface="Times New Roman" panose="02020603050405020304" pitchFamily="18" charset="0"/>
            </a:rPr>
            <a:t> of the data sample is 79.2, and the meddian is 83.</a:t>
          </a:r>
          <a:endParaRPr lang="en-US" altLang="zh-CN" sz="18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en-US" altLang="zh-CN" sz="1800">
              <a:latin typeface="Times New Roman" panose="02020603050405020304" pitchFamily="18" charset="0"/>
              <a:cs typeface="Times New Roman" panose="02020603050405020304" pitchFamily="18" charset="0"/>
            </a:rPr>
            <a:t>Notice that since it has been claimed in the question description that "Each data set is a coplete sample", the function used to calculate the standard deviation is the STDEV.S, indicating the presence of a sample</a:t>
          </a:r>
          <a:endParaRPr lang="zh-CN" altLang="en-US" sz="18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608853</xdr:colOff>
      <xdr:row>5</xdr:row>
      <xdr:rowOff>37353</xdr:rowOff>
    </xdr:from>
    <xdr:to>
      <xdr:col>16</xdr:col>
      <xdr:colOff>360456</xdr:colOff>
      <xdr:row>31</xdr:row>
      <xdr:rowOff>22412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图表 1">
              <a:extLst>
                <a:ext uri="{FF2B5EF4-FFF2-40B4-BE49-F238E27FC236}">
                  <a16:creationId xmlns:a16="http://schemas.microsoft.com/office/drawing/2014/main" id="{67694B49-9292-64B5-4742-7E4815B5D9B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29653" y="926353"/>
              <a:ext cx="9886203" cy="460785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  <xdr:oneCellAnchor>
    <xdr:from>
      <xdr:col>1</xdr:col>
      <xdr:colOff>522940</xdr:colOff>
      <xdr:row>31</xdr:row>
      <xdr:rowOff>141941</xdr:rowOff>
    </xdr:from>
    <xdr:ext cx="8811560" cy="1950534"/>
    <xdr:sp macro="" textlink="">
      <xdr:nvSpPr>
        <xdr:cNvPr id="3" name="文本框 2">
          <a:extLst>
            <a:ext uri="{FF2B5EF4-FFF2-40B4-BE49-F238E27FC236}">
              <a16:creationId xmlns:a16="http://schemas.microsoft.com/office/drawing/2014/main" id="{8517843A-8EEE-4DC3-8E6A-219C21770B6E}"/>
            </a:ext>
          </a:extLst>
        </xdr:cNvPr>
        <xdr:cNvSpPr txBox="1"/>
      </xdr:nvSpPr>
      <xdr:spPr>
        <a:xfrm>
          <a:off x="1185154" y="5766227"/>
          <a:ext cx="8811560" cy="1950534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altLang="zh-CN" sz="1800">
              <a:latin typeface="Times New Roman" panose="02020603050405020304" pitchFamily="18" charset="0"/>
              <a:cs typeface="Times New Roman" panose="02020603050405020304" pitchFamily="18" charset="0"/>
            </a:rPr>
            <a:t>The</a:t>
          </a:r>
          <a:r>
            <a:rPr lang="en-US" altLang="zh-CN" sz="1800" baseline="0">
              <a:latin typeface="Times New Roman" panose="02020603050405020304" pitchFamily="18" charset="0"/>
              <a:cs typeface="Times New Roman" panose="02020603050405020304" pitchFamily="18" charset="0"/>
            </a:rPr>
            <a:t> average run time for the given datase is 1098.3</a:t>
          </a:r>
        </a:p>
        <a:p>
          <a:r>
            <a:rPr lang="en-US" altLang="zh-CN" sz="1800" baseline="0">
              <a:latin typeface="Times New Roman" panose="02020603050405020304" pitchFamily="18" charset="0"/>
              <a:cs typeface="Times New Roman" panose="02020603050405020304" pitchFamily="18" charset="0"/>
            </a:rPr>
            <a:t>The standard deviation, since the given dataset is a sample, the function used is STDEV.S and the standard deviation for the sample is 314.6</a:t>
          </a:r>
        </a:p>
        <a:p>
          <a:r>
            <a:rPr lang="en-US" altLang="zh-CN" sz="1800" baseline="0">
              <a:latin typeface="Times New Roman" panose="02020603050405020304" pitchFamily="18" charset="0"/>
              <a:cs typeface="Times New Roman" panose="02020603050405020304" pitchFamily="18" charset="0"/>
            </a:rPr>
            <a:t>The medium of the given dataset is 1020.</a:t>
          </a:r>
          <a:endParaRPr lang="en-US" altLang="zh-CN" sz="18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en-US" altLang="zh-CN" sz="1800">
              <a:latin typeface="Times New Roman" panose="02020603050405020304" pitchFamily="18" charset="0"/>
              <a:cs typeface="Times New Roman" panose="02020603050405020304" pitchFamily="18" charset="0"/>
            </a:rPr>
            <a:t>Here</a:t>
          </a:r>
          <a:r>
            <a:rPr lang="en-US" altLang="zh-CN" sz="1800" baseline="0">
              <a:latin typeface="Times New Roman" panose="02020603050405020304" pitchFamily="18" charset="0"/>
              <a:cs typeface="Times New Roman" panose="02020603050405020304" pitchFamily="18" charset="0"/>
            </a:rPr>
            <a:t> is the histogram made by the given data of a data. It can be found that the majority of the run time is less than 1323 minutes, thus could be a reference value for the design of maintaince. </a:t>
          </a:r>
          <a:endParaRPr lang="zh-CN" altLang="en-US" sz="1800">
            <a:solidFill>
              <a:srgbClr val="FF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488950</xdr:colOff>
      <xdr:row>6</xdr:row>
      <xdr:rowOff>117475</xdr:rowOff>
    </xdr:from>
    <xdr:to>
      <xdr:col>7</xdr:col>
      <xdr:colOff>203200</xdr:colOff>
      <xdr:row>22</xdr:row>
      <xdr:rowOff>15875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图表 1">
              <a:extLst>
                <a:ext uri="{FF2B5EF4-FFF2-40B4-BE49-F238E27FC236}">
                  <a16:creationId xmlns:a16="http://schemas.microsoft.com/office/drawing/2014/main" id="{9117FB2D-C839-9DD7-AFA6-6C18F1E01EE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49350" y="11842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  <xdr:oneCellAnchor>
    <xdr:from>
      <xdr:col>1</xdr:col>
      <xdr:colOff>342900</xdr:colOff>
      <xdr:row>22</xdr:row>
      <xdr:rowOff>139700</xdr:rowOff>
    </xdr:from>
    <xdr:ext cx="8811560" cy="2746906"/>
    <xdr:sp macro="" textlink="">
      <xdr:nvSpPr>
        <xdr:cNvPr id="3" name="文本框 2">
          <a:extLst>
            <a:ext uri="{FF2B5EF4-FFF2-40B4-BE49-F238E27FC236}">
              <a16:creationId xmlns:a16="http://schemas.microsoft.com/office/drawing/2014/main" id="{DF53DE2B-4A19-4A59-9128-6C6B41DCE18D}"/>
            </a:ext>
          </a:extLst>
        </xdr:cNvPr>
        <xdr:cNvSpPr txBox="1"/>
      </xdr:nvSpPr>
      <xdr:spPr>
        <a:xfrm>
          <a:off x="1000312" y="4084171"/>
          <a:ext cx="8811560" cy="2746906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altLang="zh-CN" sz="1800">
              <a:latin typeface="Times New Roman" panose="02020603050405020304" pitchFamily="18" charset="0"/>
              <a:cs typeface="Times New Roman" panose="02020603050405020304" pitchFamily="18" charset="0"/>
            </a:rPr>
            <a:t>The</a:t>
          </a:r>
          <a:r>
            <a:rPr lang="en-US" altLang="zh-CN" sz="1800" baseline="0">
              <a:latin typeface="Times New Roman" panose="02020603050405020304" pitchFamily="18" charset="0"/>
              <a:cs typeface="Times New Roman" panose="02020603050405020304" pitchFamily="18" charset="0"/>
            </a:rPr>
            <a:t> average failure time for the given datase is 1552.6</a:t>
          </a:r>
        </a:p>
        <a:p>
          <a:r>
            <a:rPr lang="en-US" altLang="zh-CN" sz="1800" baseline="0">
              <a:latin typeface="Times New Roman" panose="02020603050405020304" pitchFamily="18" charset="0"/>
              <a:cs typeface="Times New Roman" panose="02020603050405020304" pitchFamily="18" charset="0"/>
            </a:rPr>
            <a:t>The standard deviation, since the given dataset is a sample, the function used is STDEV.S and the standard deviation for the population is 250.8</a:t>
          </a:r>
        </a:p>
        <a:p>
          <a:r>
            <a:rPr lang="en-US" altLang="zh-CN" sz="1800" baseline="0">
              <a:latin typeface="Times New Roman" panose="02020603050405020304" pitchFamily="18" charset="0"/>
              <a:cs typeface="Times New Roman" panose="02020603050405020304" pitchFamily="18" charset="0"/>
            </a:rPr>
            <a:t>The medium of the given dataset is 1476.5</a:t>
          </a:r>
          <a:endParaRPr lang="en-US" altLang="zh-CN" sz="18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en-US" altLang="zh-CN" sz="1800">
              <a:latin typeface="Times New Roman" panose="02020603050405020304" pitchFamily="18" charset="0"/>
              <a:cs typeface="Times New Roman" panose="02020603050405020304" pitchFamily="18" charset="0"/>
            </a:rPr>
            <a:t>Here</a:t>
          </a:r>
          <a:r>
            <a:rPr lang="en-US" altLang="zh-CN" sz="1800" baseline="0">
              <a:latin typeface="Times New Roman" panose="02020603050405020304" pitchFamily="18" charset="0"/>
              <a:cs typeface="Times New Roman" panose="02020603050405020304" pitchFamily="18" charset="0"/>
            </a:rPr>
            <a:t> is the histogram made by the given data of a data. If we need a time for overhaul to prevent 95% of engine failures in these critical system, </a:t>
          </a:r>
        </a:p>
        <a:p>
          <a:r>
            <a:rPr lang="en-US" altLang="zh-CN" sz="1800" baseline="0">
              <a:latin typeface="Times New Roman" panose="02020603050405020304" pitchFamily="18" charset="0"/>
              <a:cs typeface="Times New Roman" panose="02020603050405020304" pitchFamily="18" charset="0"/>
            </a:rPr>
            <a:t>For 95th percentile, the correspond z is -1.64, thus</a:t>
          </a:r>
        </a:p>
        <a:p>
          <a:r>
            <a:rPr lang="en-US" altLang="zh-CN" sz="1800" baseline="0">
              <a:latin typeface="Times New Roman" panose="02020603050405020304" pitchFamily="18" charset="0"/>
              <a:cs typeface="Times New Roman" panose="02020603050405020304" pitchFamily="18" charset="0"/>
            </a:rPr>
            <a:t>X_5th is Mean +Std*Z=1141.3</a:t>
          </a:r>
        </a:p>
        <a:p>
          <a:r>
            <a:rPr lang="en-US" altLang="zh-CN" sz="1800" baseline="0">
              <a:latin typeface="Times New Roman" panose="02020603050405020304" pitchFamily="18" charset="0"/>
              <a:cs typeface="Times New Roman" panose="02020603050405020304" pitchFamily="18" charset="0"/>
            </a:rPr>
            <a:t>TThus the recommned time is 1146 hours</a:t>
          </a:r>
        </a:p>
        <a:p>
          <a:endParaRPr lang="zh-CN" altLang="en-US" sz="1800">
            <a:solidFill>
              <a:srgbClr val="FF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9</xdr:row>
      <xdr:rowOff>0</xdr:rowOff>
    </xdr:from>
    <xdr:ext cx="2432050" cy="1419619"/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503CCBC0-C578-47B3-AA11-F83A7181BF46}"/>
            </a:ext>
          </a:extLst>
        </xdr:cNvPr>
        <xdr:cNvSpPr txBox="1"/>
      </xdr:nvSpPr>
      <xdr:spPr>
        <a:xfrm>
          <a:off x="3238500" y="1600200"/>
          <a:ext cx="2432050" cy="1419619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altLang="zh-CN" sz="1800">
              <a:latin typeface="Times New Roman" panose="02020603050405020304" pitchFamily="18" charset="0"/>
              <a:cs typeface="Times New Roman" panose="02020603050405020304" pitchFamily="18" charset="0"/>
            </a:rPr>
            <a:t>The percentage of H is 54%, and th epercentage of T is 46%. They are really closely</a:t>
          </a:r>
          <a:r>
            <a:rPr lang="en-US" altLang="zh-CN" sz="1800" baseline="0">
              <a:latin typeface="Times New Roman" panose="02020603050405020304" pitchFamily="18" charset="0"/>
              <a:cs typeface="Times New Roman" panose="02020603050405020304" pitchFamily="18" charset="0"/>
            </a:rPr>
            <a:t> to the expected value of 50%. </a:t>
          </a:r>
          <a:endParaRPr lang="zh-CN" altLang="en-US" sz="1800">
            <a:solidFill>
              <a:srgbClr val="FF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616858</xdr:colOff>
      <xdr:row>0</xdr:row>
      <xdr:rowOff>52615</xdr:rowOff>
    </xdr:from>
    <xdr:to>
      <xdr:col>6</xdr:col>
      <xdr:colOff>471715</xdr:colOff>
      <xdr:row>15</xdr:row>
      <xdr:rowOff>74386</xdr:rowOff>
    </xdr:to>
    <xdr:graphicFrame macro="">
      <xdr:nvGraphicFramePr>
        <xdr:cNvPr id="35" name="图表 34">
          <a:extLst>
            <a:ext uri="{FF2B5EF4-FFF2-40B4-BE49-F238E27FC236}">
              <a16:creationId xmlns:a16="http://schemas.microsoft.com/office/drawing/2014/main" id="{F6BEB266-946B-0143-C01B-1FF3D1AD99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7</xdr:col>
      <xdr:colOff>0</xdr:colOff>
      <xdr:row>12</xdr:row>
      <xdr:rowOff>0</xdr:rowOff>
    </xdr:from>
    <xdr:ext cx="7465786" cy="1950534"/>
    <xdr:sp macro="" textlink="">
      <xdr:nvSpPr>
        <xdr:cNvPr id="36" name="文本框 35">
          <a:extLst>
            <a:ext uri="{FF2B5EF4-FFF2-40B4-BE49-F238E27FC236}">
              <a16:creationId xmlns:a16="http://schemas.microsoft.com/office/drawing/2014/main" id="{E8702CC2-2F2B-4AD0-9EEE-E7418752F3ED}"/>
            </a:ext>
          </a:extLst>
        </xdr:cNvPr>
        <xdr:cNvSpPr txBox="1"/>
      </xdr:nvSpPr>
      <xdr:spPr>
        <a:xfrm>
          <a:off x="9107714" y="2177143"/>
          <a:ext cx="7465786" cy="1950534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altLang="zh-CN" sz="180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From</a:t>
          </a:r>
          <a:r>
            <a:rPr lang="en-US" altLang="zh-CN" sz="1800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the scatter plot it can be seen that the given paried data might have a strong linear relationship.  </a:t>
          </a:r>
        </a:p>
        <a:p>
          <a:r>
            <a:rPr lang="en-US" altLang="zh-CN" sz="1800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For some more mathematical analysis, it can be seen in the summary output belove that the significance F is 2.16114842117805E-07, which is significanly less than the criteria of P &lt; 0.05, indicating a strong liner relationship. </a:t>
          </a:r>
        </a:p>
        <a:p>
          <a:r>
            <a:rPr lang="en-US" altLang="zh-CN" sz="1800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Also, the regression coefficients is 1.82 for the intercept and 9.47 for the X. By the way.</a:t>
          </a:r>
          <a:endParaRPr lang="zh-CN" altLang="en-US" sz="1800">
            <a:solidFill>
              <a:sysClr val="windowText" lastClr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313765</xdr:colOff>
      <xdr:row>8</xdr:row>
      <xdr:rowOff>200959</xdr:rowOff>
    </xdr:from>
    <xdr:to>
      <xdr:col>15</xdr:col>
      <xdr:colOff>366059</xdr:colOff>
      <xdr:row>21</xdr:row>
      <xdr:rowOff>45571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A509ADE-B4E3-DE38-03C2-CF3A4DB6E2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8"/>
  <sheetViews>
    <sheetView zoomScale="70" zoomScaleNormal="70" workbookViewId="0">
      <selection activeCell="D21" sqref="D21"/>
    </sheetView>
  </sheetViews>
  <sheetFormatPr defaultRowHeight="14" x14ac:dyDescent="0.3"/>
  <cols>
    <col min="2" max="2" width="10.5" customWidth="1"/>
    <col min="4" max="4" width="27.75" customWidth="1"/>
    <col min="5" max="5" width="19.58203125" customWidth="1"/>
    <col min="9" max="9" width="11.58203125" customWidth="1"/>
  </cols>
  <sheetData>
    <row r="1" spans="1:5" ht="17.5" x14ac:dyDescent="0.35">
      <c r="A1" s="5" t="s">
        <v>3</v>
      </c>
      <c r="B1" s="5" t="s">
        <v>2</v>
      </c>
    </row>
    <row r="2" spans="1:5" ht="17.5" x14ac:dyDescent="0.35">
      <c r="A2" s="5">
        <v>1</v>
      </c>
      <c r="B2" s="5">
        <v>49</v>
      </c>
    </row>
    <row r="3" spans="1:5" ht="25" x14ac:dyDescent="0.5">
      <c r="A3" s="5">
        <v>2</v>
      </c>
      <c r="B3" s="5">
        <v>73</v>
      </c>
      <c r="D3" s="4" t="s">
        <v>0</v>
      </c>
      <c r="E3" s="4">
        <f>AVERAGE(B2:B38)</f>
        <v>79.21621621621621</v>
      </c>
    </row>
    <row r="4" spans="1:5" ht="25" x14ac:dyDescent="0.5">
      <c r="A4" s="5">
        <v>3</v>
      </c>
      <c r="B4" s="5">
        <v>87</v>
      </c>
      <c r="D4" s="4" t="s">
        <v>1</v>
      </c>
      <c r="E4" s="4">
        <f>MEDIAN(B2:B38)</f>
        <v>83</v>
      </c>
    </row>
    <row r="5" spans="1:5" ht="25" x14ac:dyDescent="0.5">
      <c r="A5" s="5">
        <v>4</v>
      </c>
      <c r="B5" s="5">
        <v>94</v>
      </c>
      <c r="D5" s="4" t="s">
        <v>4</v>
      </c>
      <c r="E5" s="4">
        <f>_xlfn.STDEV.S(B2:B38)</f>
        <v>17.063826481014569</v>
      </c>
    </row>
    <row r="6" spans="1:5" ht="17.5" x14ac:dyDescent="0.35">
      <c r="A6" s="5">
        <v>5</v>
      </c>
      <c r="B6" s="5">
        <v>57</v>
      </c>
    </row>
    <row r="7" spans="1:5" ht="17.5" x14ac:dyDescent="0.35">
      <c r="A7" s="5">
        <v>6</v>
      </c>
      <c r="B7" s="5">
        <v>81</v>
      </c>
    </row>
    <row r="8" spans="1:5" ht="17.5" x14ac:dyDescent="0.35">
      <c r="A8" s="5">
        <v>7</v>
      </c>
      <c r="B8" s="5">
        <v>39</v>
      </c>
    </row>
    <row r="9" spans="1:5" ht="17.5" x14ac:dyDescent="0.35">
      <c r="A9" s="5">
        <v>8</v>
      </c>
      <c r="B9" s="5">
        <v>71</v>
      </c>
    </row>
    <row r="10" spans="1:5" ht="17.5" x14ac:dyDescent="0.35">
      <c r="A10" s="5">
        <v>9</v>
      </c>
      <c r="B10" s="5">
        <v>95</v>
      </c>
    </row>
    <row r="11" spans="1:5" ht="17.5" x14ac:dyDescent="0.35">
      <c r="A11" s="5">
        <v>10</v>
      </c>
      <c r="B11" s="5">
        <v>99</v>
      </c>
    </row>
    <row r="12" spans="1:5" ht="17.5" x14ac:dyDescent="0.35">
      <c r="A12" s="5">
        <v>11</v>
      </c>
      <c r="B12" s="5">
        <v>69</v>
      </c>
    </row>
    <row r="13" spans="1:5" ht="17.5" x14ac:dyDescent="0.35">
      <c r="A13" s="5">
        <v>12</v>
      </c>
      <c r="B13" s="5">
        <v>87</v>
      </c>
    </row>
    <row r="14" spans="1:5" ht="17.5" x14ac:dyDescent="0.35">
      <c r="A14" s="5">
        <v>13</v>
      </c>
      <c r="B14" s="5">
        <v>51</v>
      </c>
    </row>
    <row r="15" spans="1:5" ht="17.5" x14ac:dyDescent="0.35">
      <c r="A15" s="5">
        <v>14</v>
      </c>
      <c r="B15" s="5">
        <v>79</v>
      </c>
    </row>
    <row r="16" spans="1:5" ht="17.5" x14ac:dyDescent="0.35">
      <c r="A16" s="5">
        <v>15</v>
      </c>
      <c r="B16" s="5">
        <v>97</v>
      </c>
    </row>
    <row r="17" spans="1:2" ht="17.5" x14ac:dyDescent="0.35">
      <c r="A17" s="5">
        <v>16</v>
      </c>
      <c r="B17" s="5">
        <v>95</v>
      </c>
    </row>
    <row r="18" spans="1:2" ht="17.5" x14ac:dyDescent="0.35">
      <c r="A18" s="5">
        <v>17</v>
      </c>
      <c r="B18" s="5">
        <v>65</v>
      </c>
    </row>
    <row r="19" spans="1:2" ht="17.5" x14ac:dyDescent="0.35">
      <c r="A19" s="5">
        <v>18</v>
      </c>
      <c r="B19" s="5">
        <v>93</v>
      </c>
    </row>
    <row r="20" spans="1:2" ht="17.5" x14ac:dyDescent="0.35">
      <c r="A20" s="5">
        <v>19</v>
      </c>
      <c r="B20" s="5">
        <v>57</v>
      </c>
    </row>
    <row r="21" spans="1:2" ht="17.5" x14ac:dyDescent="0.35">
      <c r="A21" s="5">
        <v>20</v>
      </c>
      <c r="B21" s="5">
        <v>86</v>
      </c>
    </row>
    <row r="22" spans="1:2" ht="17.5" x14ac:dyDescent="0.35">
      <c r="A22" s="5">
        <v>21</v>
      </c>
      <c r="B22" s="5">
        <v>92</v>
      </c>
    </row>
    <row r="23" spans="1:2" ht="17.5" x14ac:dyDescent="0.35">
      <c r="A23" s="5">
        <v>22</v>
      </c>
      <c r="B23" s="5">
        <v>87</v>
      </c>
    </row>
    <row r="24" spans="1:2" ht="17.5" x14ac:dyDescent="0.35">
      <c r="A24" s="5">
        <v>23</v>
      </c>
      <c r="B24" s="5">
        <v>62</v>
      </c>
    </row>
    <row r="25" spans="1:2" ht="17.5" x14ac:dyDescent="0.35">
      <c r="A25" s="5">
        <v>24</v>
      </c>
      <c r="B25" s="5">
        <v>98</v>
      </c>
    </row>
    <row r="26" spans="1:2" ht="17.5" x14ac:dyDescent="0.35">
      <c r="A26" s="5">
        <v>25</v>
      </c>
      <c r="B26" s="5">
        <v>52</v>
      </c>
    </row>
    <row r="27" spans="1:2" ht="17.5" x14ac:dyDescent="0.35">
      <c r="A27" s="5">
        <v>26</v>
      </c>
      <c r="B27" s="5">
        <v>88</v>
      </c>
    </row>
    <row r="28" spans="1:2" ht="17.5" x14ac:dyDescent="0.35">
      <c r="A28" s="5">
        <v>27</v>
      </c>
      <c r="B28" s="5">
        <v>110</v>
      </c>
    </row>
    <row r="29" spans="1:2" ht="17.5" x14ac:dyDescent="0.35">
      <c r="A29" s="5">
        <v>28</v>
      </c>
      <c r="B29" s="5">
        <v>88</v>
      </c>
    </row>
    <row r="30" spans="1:2" ht="17.5" x14ac:dyDescent="0.35">
      <c r="A30" s="5">
        <v>29</v>
      </c>
      <c r="B30" s="5">
        <v>67</v>
      </c>
    </row>
    <row r="31" spans="1:2" ht="17.5" x14ac:dyDescent="0.35">
      <c r="A31" s="5">
        <v>30</v>
      </c>
      <c r="B31" s="5">
        <v>104</v>
      </c>
    </row>
    <row r="32" spans="1:2" ht="17.5" x14ac:dyDescent="0.35">
      <c r="A32" s="5">
        <v>31</v>
      </c>
      <c r="B32" s="5">
        <v>94</v>
      </c>
    </row>
    <row r="33" spans="1:2" ht="17.5" x14ac:dyDescent="0.35">
      <c r="A33" s="5">
        <v>32</v>
      </c>
      <c r="B33" s="5">
        <v>72</v>
      </c>
    </row>
    <row r="34" spans="1:2" ht="17.5" x14ac:dyDescent="0.35">
      <c r="A34" s="5">
        <v>33</v>
      </c>
      <c r="B34" s="5">
        <v>83</v>
      </c>
    </row>
    <row r="35" spans="1:2" ht="17.5" x14ac:dyDescent="0.35">
      <c r="A35" s="5">
        <v>34</v>
      </c>
      <c r="B35" s="5">
        <v>71</v>
      </c>
    </row>
    <row r="36" spans="1:2" ht="17.5" x14ac:dyDescent="0.35">
      <c r="A36" s="5">
        <v>35</v>
      </c>
      <c r="B36" s="5">
        <v>73</v>
      </c>
    </row>
    <row r="37" spans="1:2" ht="17.5" x14ac:dyDescent="0.35">
      <c r="A37" s="5">
        <v>36</v>
      </c>
      <c r="B37" s="5">
        <v>77</v>
      </c>
    </row>
    <row r="38" spans="1:2" ht="17.5" x14ac:dyDescent="0.35">
      <c r="A38" s="5">
        <v>37</v>
      </c>
      <c r="B38" s="5">
        <v>89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297AF-142A-4C6A-9353-EFA002C6F13E}">
  <dimension ref="A1:E38"/>
  <sheetViews>
    <sheetView zoomScale="70" zoomScaleNormal="70" workbookViewId="0">
      <selection activeCell="P39" sqref="P39"/>
    </sheetView>
  </sheetViews>
  <sheetFormatPr defaultRowHeight="14" x14ac:dyDescent="0.3"/>
  <cols>
    <col min="4" max="4" width="20.33203125" customWidth="1"/>
  </cols>
  <sheetData>
    <row r="1" spans="1:5" x14ac:dyDescent="0.3">
      <c r="A1" t="s">
        <v>5</v>
      </c>
    </row>
    <row r="2" spans="1:5" x14ac:dyDescent="0.3">
      <c r="A2" s="3">
        <v>1143</v>
      </c>
      <c r="D2" t="s">
        <v>9</v>
      </c>
      <c r="E2">
        <f>AVERAGE(A2:A37)</f>
        <v>1098.3333333333333</v>
      </c>
    </row>
    <row r="3" spans="1:5" x14ac:dyDescent="0.3">
      <c r="A3" s="3">
        <v>1562</v>
      </c>
      <c r="D3" t="s">
        <v>7</v>
      </c>
      <c r="E3">
        <f>_xlfn.STDEV.S(A2:A37)</f>
        <v>314.64229122699231</v>
      </c>
    </row>
    <row r="4" spans="1:5" x14ac:dyDescent="0.3">
      <c r="A4" s="3">
        <v>761</v>
      </c>
      <c r="D4" t="s">
        <v>8</v>
      </c>
      <c r="E4">
        <f>MEDIAN(A2:A37)</f>
        <v>1020</v>
      </c>
    </row>
    <row r="5" spans="1:5" x14ac:dyDescent="0.3">
      <c r="A5" s="3">
        <v>983</v>
      </c>
    </row>
    <row r="6" spans="1:5" x14ac:dyDescent="0.3">
      <c r="A6" s="3">
        <v>998</v>
      </c>
    </row>
    <row r="7" spans="1:5" x14ac:dyDescent="0.3">
      <c r="A7" s="3">
        <v>678</v>
      </c>
    </row>
    <row r="8" spans="1:5" x14ac:dyDescent="0.3">
      <c r="A8" s="3">
        <v>773</v>
      </c>
    </row>
    <row r="9" spans="1:5" x14ac:dyDescent="0.3">
      <c r="A9" s="3">
        <v>897</v>
      </c>
    </row>
    <row r="10" spans="1:5" x14ac:dyDescent="0.3">
      <c r="A10" s="3">
        <v>969</v>
      </c>
    </row>
    <row r="11" spans="1:5" x14ac:dyDescent="0.3">
      <c r="A11" s="3">
        <v>1082</v>
      </c>
    </row>
    <row r="12" spans="1:5" x14ac:dyDescent="0.3">
      <c r="A12" s="3">
        <v>886</v>
      </c>
    </row>
    <row r="13" spans="1:5" x14ac:dyDescent="0.3">
      <c r="A13" s="3">
        <v>849</v>
      </c>
    </row>
    <row r="14" spans="1:5" x14ac:dyDescent="0.3">
      <c r="A14" s="3">
        <v>923</v>
      </c>
    </row>
    <row r="15" spans="1:5" x14ac:dyDescent="0.3">
      <c r="A15" s="3">
        <v>1179</v>
      </c>
    </row>
    <row r="16" spans="1:5" x14ac:dyDescent="0.3">
      <c r="A16" s="3">
        <v>1256</v>
      </c>
    </row>
    <row r="17" spans="1:1" x14ac:dyDescent="0.3">
      <c r="A17" s="3">
        <v>935</v>
      </c>
    </row>
    <row r="18" spans="1:1" x14ac:dyDescent="0.3">
      <c r="A18" s="3">
        <v>967</v>
      </c>
    </row>
    <row r="19" spans="1:1" x14ac:dyDescent="0.3">
      <c r="A19" s="3">
        <v>1952</v>
      </c>
    </row>
    <row r="20" spans="1:1" x14ac:dyDescent="0.3">
      <c r="A20" s="3">
        <v>1685</v>
      </c>
    </row>
    <row r="21" spans="1:1" x14ac:dyDescent="0.3">
      <c r="A21" s="3">
        <v>1375</v>
      </c>
    </row>
    <row r="22" spans="1:1" x14ac:dyDescent="0.3">
      <c r="A22" s="3">
        <v>1168</v>
      </c>
    </row>
    <row r="23" spans="1:1" x14ac:dyDescent="0.3">
      <c r="A23" s="3">
        <v>1294</v>
      </c>
    </row>
    <row r="24" spans="1:1" x14ac:dyDescent="0.3">
      <c r="A24" s="3">
        <v>834</v>
      </c>
    </row>
    <row r="25" spans="1:1" x14ac:dyDescent="0.3">
      <c r="A25" s="3">
        <v>871</v>
      </c>
    </row>
    <row r="26" spans="1:1" x14ac:dyDescent="0.3">
      <c r="A26" s="3">
        <v>792</v>
      </c>
    </row>
    <row r="27" spans="1:1" x14ac:dyDescent="0.3">
      <c r="A27" s="3">
        <v>878</v>
      </c>
    </row>
    <row r="28" spans="1:1" x14ac:dyDescent="0.3">
      <c r="A28" s="3">
        <v>1967</v>
      </c>
    </row>
    <row r="29" spans="1:1" x14ac:dyDescent="0.3">
      <c r="A29" s="3">
        <v>1042</v>
      </c>
    </row>
    <row r="30" spans="1:1" x14ac:dyDescent="0.3">
      <c r="A30" s="3">
        <v>1297</v>
      </c>
    </row>
    <row r="31" spans="1:1" x14ac:dyDescent="0.3">
      <c r="A31" s="3">
        <v>1061</v>
      </c>
    </row>
    <row r="32" spans="1:1" x14ac:dyDescent="0.3">
      <c r="A32" s="3">
        <v>721</v>
      </c>
    </row>
    <row r="33" spans="1:1" x14ac:dyDescent="0.3">
      <c r="A33" s="3">
        <v>1236</v>
      </c>
    </row>
    <row r="34" spans="1:1" x14ac:dyDescent="0.3">
      <c r="A34" s="3">
        <v>1117</v>
      </c>
    </row>
    <row r="35" spans="1:1" x14ac:dyDescent="0.3">
      <c r="A35" s="3">
        <v>1227</v>
      </c>
    </row>
    <row r="36" spans="1:1" x14ac:dyDescent="0.3">
      <c r="A36" s="3">
        <v>842</v>
      </c>
    </row>
    <row r="37" spans="1:1" x14ac:dyDescent="0.3">
      <c r="A37" s="3">
        <v>1340</v>
      </c>
    </row>
    <row r="38" spans="1:1" x14ac:dyDescent="0.3">
      <c r="A38" s="6"/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2C4D0-C964-4736-A3F1-38C834C48B14}">
  <dimension ref="A2:D45"/>
  <sheetViews>
    <sheetView zoomScale="85" zoomScaleNormal="85" workbookViewId="0">
      <selection activeCell="P18" sqref="P18"/>
    </sheetView>
  </sheetViews>
  <sheetFormatPr defaultRowHeight="14" x14ac:dyDescent="0.3"/>
  <cols>
    <col min="3" max="3" width="20.4140625" customWidth="1"/>
  </cols>
  <sheetData>
    <row r="2" spans="1:4" x14ac:dyDescent="0.3">
      <c r="A2" s="3">
        <v>1477</v>
      </c>
      <c r="C2" t="s">
        <v>6</v>
      </c>
      <c r="D2">
        <f>AVERAGE(A2:A45)</f>
        <v>1552.590909090909</v>
      </c>
    </row>
    <row r="3" spans="1:4" x14ac:dyDescent="0.3">
      <c r="A3" s="3">
        <v>1363</v>
      </c>
      <c r="C3" t="s">
        <v>7</v>
      </c>
      <c r="D3">
        <f>_xlfn.STDEV.S(A2:A45)</f>
        <v>250.83500721722646</v>
      </c>
    </row>
    <row r="4" spans="1:4" x14ac:dyDescent="0.3">
      <c r="A4" s="3">
        <v>1677</v>
      </c>
      <c r="C4" t="s">
        <v>8</v>
      </c>
      <c r="D4">
        <f>MEDIAN(A2:A45)</f>
        <v>1476.5</v>
      </c>
    </row>
    <row r="5" spans="1:4" x14ac:dyDescent="0.3">
      <c r="A5" s="3">
        <v>1888</v>
      </c>
    </row>
    <row r="6" spans="1:4" x14ac:dyDescent="0.3">
      <c r="A6" s="3">
        <v>1398</v>
      </c>
    </row>
    <row r="7" spans="1:4" x14ac:dyDescent="0.3">
      <c r="A7" s="3">
        <v>2479</v>
      </c>
    </row>
    <row r="8" spans="1:4" x14ac:dyDescent="0.3">
      <c r="A8" s="3">
        <v>1881</v>
      </c>
    </row>
    <row r="9" spans="1:4" x14ac:dyDescent="0.3">
      <c r="A9" s="3">
        <v>1367</v>
      </c>
    </row>
    <row r="10" spans="1:4" x14ac:dyDescent="0.3">
      <c r="A10" s="3">
        <v>1401</v>
      </c>
    </row>
    <row r="11" spans="1:4" x14ac:dyDescent="0.3">
      <c r="A11" s="3">
        <v>1301</v>
      </c>
    </row>
    <row r="12" spans="1:4" x14ac:dyDescent="0.3">
      <c r="A12" s="3">
        <v>1264</v>
      </c>
    </row>
    <row r="13" spans="1:4" x14ac:dyDescent="0.3">
      <c r="A13" s="3">
        <v>1698</v>
      </c>
    </row>
    <row r="14" spans="1:4" x14ac:dyDescent="0.3">
      <c r="A14" s="3">
        <v>1497</v>
      </c>
    </row>
    <row r="15" spans="1:4" x14ac:dyDescent="0.3">
      <c r="A15" s="3">
        <v>1852</v>
      </c>
    </row>
    <row r="16" spans="1:4" x14ac:dyDescent="0.3">
      <c r="A16" s="3">
        <v>1492</v>
      </c>
    </row>
    <row r="17" spans="1:1" x14ac:dyDescent="0.3">
      <c r="A17" s="3">
        <v>1346</v>
      </c>
    </row>
    <row r="18" spans="1:1" x14ac:dyDescent="0.3">
      <c r="A18" s="3">
        <v>1673</v>
      </c>
    </row>
    <row r="19" spans="1:1" x14ac:dyDescent="0.3">
      <c r="A19" s="3">
        <v>1655</v>
      </c>
    </row>
    <row r="20" spans="1:1" x14ac:dyDescent="0.3">
      <c r="A20" s="3">
        <v>1475</v>
      </c>
    </row>
    <row r="21" spans="1:1" x14ac:dyDescent="0.3">
      <c r="A21" s="3">
        <v>1368</v>
      </c>
    </row>
    <row r="22" spans="1:1" x14ac:dyDescent="0.3">
      <c r="A22" s="3">
        <v>1695</v>
      </c>
    </row>
    <row r="23" spans="1:1" x14ac:dyDescent="0.3">
      <c r="A23" s="3">
        <v>1772</v>
      </c>
    </row>
    <row r="24" spans="1:1" x14ac:dyDescent="0.3">
      <c r="A24" s="3">
        <v>1274</v>
      </c>
    </row>
    <row r="25" spans="1:1" x14ac:dyDescent="0.3">
      <c r="A25" s="3">
        <v>1389</v>
      </c>
    </row>
    <row r="26" spans="1:1" x14ac:dyDescent="0.3">
      <c r="A26" s="3">
        <v>1488</v>
      </c>
    </row>
    <row r="27" spans="1:1" x14ac:dyDescent="0.3">
      <c r="A27" s="3">
        <v>1476</v>
      </c>
    </row>
    <row r="28" spans="1:1" x14ac:dyDescent="0.3">
      <c r="A28" s="3">
        <v>1682</v>
      </c>
    </row>
    <row r="29" spans="1:1" x14ac:dyDescent="0.3">
      <c r="A29" s="3">
        <v>1384</v>
      </c>
    </row>
    <row r="30" spans="1:1" x14ac:dyDescent="0.3">
      <c r="A30" s="3">
        <v>1345</v>
      </c>
    </row>
    <row r="31" spans="1:1" x14ac:dyDescent="0.3">
      <c r="A31" s="3">
        <v>1790</v>
      </c>
    </row>
    <row r="32" spans="1:1" x14ac:dyDescent="0.3">
      <c r="A32" s="3">
        <v>1621</v>
      </c>
    </row>
    <row r="33" spans="1:1" x14ac:dyDescent="0.3">
      <c r="A33" s="3">
        <v>1597</v>
      </c>
    </row>
    <row r="34" spans="1:1" x14ac:dyDescent="0.3">
      <c r="A34" s="3">
        <v>1389</v>
      </c>
    </row>
    <row r="35" spans="1:1" x14ac:dyDescent="0.3">
      <c r="A35" s="3">
        <v>1476</v>
      </c>
    </row>
    <row r="36" spans="1:1" x14ac:dyDescent="0.3">
      <c r="A36" s="3">
        <v>1672</v>
      </c>
    </row>
    <row r="37" spans="1:1" x14ac:dyDescent="0.3">
      <c r="A37" s="3">
        <v>1226</v>
      </c>
    </row>
    <row r="38" spans="1:1" x14ac:dyDescent="0.3">
      <c r="A38" s="3">
        <v>1378</v>
      </c>
    </row>
    <row r="39" spans="1:1" x14ac:dyDescent="0.3">
      <c r="A39" s="3">
        <v>1954</v>
      </c>
    </row>
    <row r="40" spans="1:1" x14ac:dyDescent="0.3">
      <c r="A40" s="3">
        <v>1862</v>
      </c>
    </row>
    <row r="41" spans="1:1" x14ac:dyDescent="0.3">
      <c r="A41" s="3">
        <v>1125</v>
      </c>
    </row>
    <row r="42" spans="1:1" x14ac:dyDescent="0.3">
      <c r="A42" s="3">
        <v>1883</v>
      </c>
    </row>
    <row r="43" spans="1:1" x14ac:dyDescent="0.3">
      <c r="A43" s="3">
        <v>1466</v>
      </c>
    </row>
    <row r="44" spans="1:1" x14ac:dyDescent="0.3">
      <c r="A44" s="3">
        <v>1389</v>
      </c>
    </row>
    <row r="45" spans="1:1" x14ac:dyDescent="0.3">
      <c r="A45" s="3">
        <v>1429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3773C-66C7-47D7-ABFB-EBE9C49B72B5}">
  <dimension ref="A1:F51"/>
  <sheetViews>
    <sheetView topLeftCell="B1" workbookViewId="0">
      <selection activeCell="H15" sqref="H15"/>
    </sheetView>
  </sheetViews>
  <sheetFormatPr defaultRowHeight="14" x14ac:dyDescent="0.3"/>
  <cols>
    <col min="1" max="1" width="16.5" customWidth="1"/>
    <col min="5" max="5" width="16.83203125" customWidth="1"/>
  </cols>
  <sheetData>
    <row r="1" spans="1:6" x14ac:dyDescent="0.3">
      <c r="A1" t="s">
        <v>10</v>
      </c>
      <c r="B1" t="s">
        <v>11</v>
      </c>
    </row>
    <row r="2" spans="1:6" x14ac:dyDescent="0.3">
      <c r="A2">
        <v>1</v>
      </c>
      <c r="B2" t="s">
        <v>12</v>
      </c>
      <c r="E2" t="s">
        <v>14</v>
      </c>
      <c r="F2">
        <f>COUNTIF(B2:B51,"H")</f>
        <v>27</v>
      </c>
    </row>
    <row r="3" spans="1:6" x14ac:dyDescent="0.3">
      <c r="A3">
        <v>2</v>
      </c>
      <c r="B3" t="s">
        <v>12</v>
      </c>
      <c r="E3" t="s">
        <v>15</v>
      </c>
      <c r="F3">
        <f>COUNTIF(B2:B51,"T")</f>
        <v>23</v>
      </c>
    </row>
    <row r="4" spans="1:6" x14ac:dyDescent="0.3">
      <c r="A4">
        <v>3</v>
      </c>
      <c r="B4" t="s">
        <v>13</v>
      </c>
    </row>
    <row r="5" spans="1:6" x14ac:dyDescent="0.3">
      <c r="A5">
        <v>4</v>
      </c>
      <c r="B5" t="s">
        <v>12</v>
      </c>
      <c r="E5" t="s">
        <v>16</v>
      </c>
      <c r="F5">
        <f>F2/(F2+F3)</f>
        <v>0.54</v>
      </c>
    </row>
    <row r="6" spans="1:6" x14ac:dyDescent="0.3">
      <c r="A6">
        <v>5</v>
      </c>
      <c r="B6" t="s">
        <v>12</v>
      </c>
      <c r="E6" t="s">
        <v>17</v>
      </c>
      <c r="F6">
        <f>F3/(F2+F3)</f>
        <v>0.46</v>
      </c>
    </row>
    <row r="7" spans="1:6" x14ac:dyDescent="0.3">
      <c r="A7">
        <v>6</v>
      </c>
      <c r="B7" t="s">
        <v>12</v>
      </c>
    </row>
    <row r="8" spans="1:6" x14ac:dyDescent="0.3">
      <c r="A8">
        <v>7</v>
      </c>
      <c r="B8" t="s">
        <v>13</v>
      </c>
    </row>
    <row r="9" spans="1:6" x14ac:dyDescent="0.3">
      <c r="A9">
        <v>8</v>
      </c>
      <c r="B9" t="s">
        <v>12</v>
      </c>
    </row>
    <row r="10" spans="1:6" x14ac:dyDescent="0.3">
      <c r="A10">
        <v>9</v>
      </c>
      <c r="B10" t="s">
        <v>13</v>
      </c>
    </row>
    <row r="11" spans="1:6" x14ac:dyDescent="0.3">
      <c r="A11">
        <v>10</v>
      </c>
      <c r="B11" t="s">
        <v>12</v>
      </c>
    </row>
    <row r="12" spans="1:6" x14ac:dyDescent="0.3">
      <c r="A12">
        <v>11</v>
      </c>
      <c r="B12" t="s">
        <v>12</v>
      </c>
    </row>
    <row r="13" spans="1:6" x14ac:dyDescent="0.3">
      <c r="A13">
        <v>12</v>
      </c>
      <c r="B13" t="s">
        <v>13</v>
      </c>
    </row>
    <row r="14" spans="1:6" x14ac:dyDescent="0.3">
      <c r="A14">
        <v>13</v>
      </c>
      <c r="B14" t="s">
        <v>12</v>
      </c>
    </row>
    <row r="15" spans="1:6" x14ac:dyDescent="0.3">
      <c r="A15">
        <v>14</v>
      </c>
      <c r="B15" t="s">
        <v>12</v>
      </c>
    </row>
    <row r="16" spans="1:6" x14ac:dyDescent="0.3">
      <c r="A16">
        <v>15</v>
      </c>
      <c r="B16" t="s">
        <v>13</v>
      </c>
    </row>
    <row r="17" spans="1:2" x14ac:dyDescent="0.3">
      <c r="A17">
        <v>16</v>
      </c>
      <c r="B17" t="s">
        <v>13</v>
      </c>
    </row>
    <row r="18" spans="1:2" x14ac:dyDescent="0.3">
      <c r="A18">
        <v>17</v>
      </c>
      <c r="B18" t="s">
        <v>13</v>
      </c>
    </row>
    <row r="19" spans="1:2" x14ac:dyDescent="0.3">
      <c r="A19">
        <v>18</v>
      </c>
      <c r="B19" t="s">
        <v>13</v>
      </c>
    </row>
    <row r="20" spans="1:2" x14ac:dyDescent="0.3">
      <c r="A20">
        <v>19</v>
      </c>
      <c r="B20" t="s">
        <v>13</v>
      </c>
    </row>
    <row r="21" spans="1:2" x14ac:dyDescent="0.3">
      <c r="A21">
        <v>20</v>
      </c>
      <c r="B21" t="s">
        <v>12</v>
      </c>
    </row>
    <row r="22" spans="1:2" x14ac:dyDescent="0.3">
      <c r="A22">
        <v>21</v>
      </c>
      <c r="B22" t="s">
        <v>12</v>
      </c>
    </row>
    <row r="23" spans="1:2" x14ac:dyDescent="0.3">
      <c r="A23">
        <v>22</v>
      </c>
      <c r="B23" t="s">
        <v>13</v>
      </c>
    </row>
    <row r="24" spans="1:2" x14ac:dyDescent="0.3">
      <c r="A24">
        <v>23</v>
      </c>
      <c r="B24" t="s">
        <v>12</v>
      </c>
    </row>
    <row r="25" spans="1:2" x14ac:dyDescent="0.3">
      <c r="A25">
        <v>24</v>
      </c>
      <c r="B25" t="s">
        <v>12</v>
      </c>
    </row>
    <row r="26" spans="1:2" x14ac:dyDescent="0.3">
      <c r="A26">
        <v>25</v>
      </c>
      <c r="B26" t="s">
        <v>12</v>
      </c>
    </row>
    <row r="27" spans="1:2" x14ac:dyDescent="0.3">
      <c r="A27">
        <v>26</v>
      </c>
      <c r="B27" t="s">
        <v>12</v>
      </c>
    </row>
    <row r="28" spans="1:2" x14ac:dyDescent="0.3">
      <c r="A28">
        <v>27</v>
      </c>
      <c r="B28" t="s">
        <v>13</v>
      </c>
    </row>
    <row r="29" spans="1:2" x14ac:dyDescent="0.3">
      <c r="A29">
        <v>28</v>
      </c>
      <c r="B29" t="s">
        <v>13</v>
      </c>
    </row>
    <row r="30" spans="1:2" x14ac:dyDescent="0.3">
      <c r="A30">
        <v>29</v>
      </c>
      <c r="B30" t="s">
        <v>12</v>
      </c>
    </row>
    <row r="31" spans="1:2" x14ac:dyDescent="0.3">
      <c r="A31">
        <v>30</v>
      </c>
      <c r="B31" t="s">
        <v>12</v>
      </c>
    </row>
    <row r="32" spans="1:2" x14ac:dyDescent="0.3">
      <c r="A32">
        <v>31</v>
      </c>
      <c r="B32" t="s">
        <v>12</v>
      </c>
    </row>
    <row r="33" spans="1:2" x14ac:dyDescent="0.3">
      <c r="A33">
        <v>32</v>
      </c>
      <c r="B33" t="s">
        <v>13</v>
      </c>
    </row>
    <row r="34" spans="1:2" x14ac:dyDescent="0.3">
      <c r="A34">
        <v>33</v>
      </c>
      <c r="B34" t="s">
        <v>13</v>
      </c>
    </row>
    <row r="35" spans="1:2" x14ac:dyDescent="0.3">
      <c r="A35">
        <v>34</v>
      </c>
      <c r="B35" t="s">
        <v>13</v>
      </c>
    </row>
    <row r="36" spans="1:2" x14ac:dyDescent="0.3">
      <c r="A36">
        <v>35</v>
      </c>
      <c r="B36" t="s">
        <v>12</v>
      </c>
    </row>
    <row r="37" spans="1:2" x14ac:dyDescent="0.3">
      <c r="A37">
        <v>36</v>
      </c>
      <c r="B37" t="s">
        <v>12</v>
      </c>
    </row>
    <row r="38" spans="1:2" x14ac:dyDescent="0.3">
      <c r="A38">
        <v>37</v>
      </c>
      <c r="B38" t="s">
        <v>13</v>
      </c>
    </row>
    <row r="39" spans="1:2" x14ac:dyDescent="0.3">
      <c r="A39">
        <v>38</v>
      </c>
      <c r="B39" t="s">
        <v>12</v>
      </c>
    </row>
    <row r="40" spans="1:2" x14ac:dyDescent="0.3">
      <c r="A40">
        <v>39</v>
      </c>
      <c r="B40" t="s">
        <v>12</v>
      </c>
    </row>
    <row r="41" spans="1:2" x14ac:dyDescent="0.3">
      <c r="A41">
        <v>40</v>
      </c>
      <c r="B41" t="s">
        <v>13</v>
      </c>
    </row>
    <row r="42" spans="1:2" x14ac:dyDescent="0.3">
      <c r="A42">
        <v>41</v>
      </c>
      <c r="B42" t="s">
        <v>13</v>
      </c>
    </row>
    <row r="43" spans="1:2" x14ac:dyDescent="0.3">
      <c r="A43">
        <v>42</v>
      </c>
      <c r="B43" t="s">
        <v>12</v>
      </c>
    </row>
    <row r="44" spans="1:2" x14ac:dyDescent="0.3">
      <c r="A44">
        <v>43</v>
      </c>
      <c r="B44" t="s">
        <v>12</v>
      </c>
    </row>
    <row r="45" spans="1:2" x14ac:dyDescent="0.3">
      <c r="A45">
        <v>44</v>
      </c>
      <c r="B45" t="s">
        <v>13</v>
      </c>
    </row>
    <row r="46" spans="1:2" x14ac:dyDescent="0.3">
      <c r="A46">
        <v>45</v>
      </c>
      <c r="B46" t="s">
        <v>13</v>
      </c>
    </row>
    <row r="47" spans="1:2" x14ac:dyDescent="0.3">
      <c r="A47">
        <v>46</v>
      </c>
      <c r="B47" t="s">
        <v>13</v>
      </c>
    </row>
    <row r="48" spans="1:2" x14ac:dyDescent="0.3">
      <c r="A48">
        <v>47</v>
      </c>
      <c r="B48" t="s">
        <v>12</v>
      </c>
    </row>
    <row r="49" spans="1:2" x14ac:dyDescent="0.3">
      <c r="A49">
        <v>48</v>
      </c>
      <c r="B49" t="s">
        <v>13</v>
      </c>
    </row>
    <row r="50" spans="1:2" x14ac:dyDescent="0.3">
      <c r="A50">
        <v>49</v>
      </c>
      <c r="B50" t="s">
        <v>13</v>
      </c>
    </row>
    <row r="51" spans="1:2" x14ac:dyDescent="0.3">
      <c r="A51">
        <v>50</v>
      </c>
      <c r="B51" t="s">
        <v>12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223EF6-73C2-4F2A-B45E-0057404D8743}">
  <dimension ref="A2:J56"/>
  <sheetViews>
    <sheetView zoomScale="70" zoomScaleNormal="70" workbookViewId="0">
      <selection activeCell="K6" sqref="K6"/>
    </sheetView>
  </sheetViews>
  <sheetFormatPr defaultRowHeight="14" x14ac:dyDescent="0.3"/>
  <cols>
    <col min="1" max="1" width="15.6640625" customWidth="1"/>
    <col min="2" max="2" width="23.58203125" customWidth="1"/>
    <col min="3" max="3" width="24.5" customWidth="1"/>
    <col min="6" max="6" width="20" customWidth="1"/>
    <col min="7" max="7" width="18.33203125" customWidth="1"/>
    <col min="8" max="8" width="17" customWidth="1"/>
    <col min="9" max="9" width="17.58203125" customWidth="1"/>
  </cols>
  <sheetData>
    <row r="2" spans="1:9" x14ac:dyDescent="0.3">
      <c r="A2" s="12" t="s">
        <v>39</v>
      </c>
      <c r="B2" s="12" t="s">
        <v>40</v>
      </c>
    </row>
    <row r="3" spans="1:9" x14ac:dyDescent="0.3">
      <c r="A3" s="3">
        <v>0</v>
      </c>
      <c r="B3" s="3">
        <v>1.5</v>
      </c>
    </row>
    <row r="4" spans="1:9" x14ac:dyDescent="0.3">
      <c r="A4" s="3">
        <v>11</v>
      </c>
      <c r="B4" s="3">
        <v>100</v>
      </c>
    </row>
    <row r="5" spans="1:9" x14ac:dyDescent="0.3">
      <c r="A5" s="3">
        <v>9</v>
      </c>
      <c r="B5" s="3">
        <v>84</v>
      </c>
      <c r="I5" s="13" t="s">
        <v>68</v>
      </c>
    </row>
    <row r="6" spans="1:9" x14ac:dyDescent="0.3">
      <c r="A6" s="3">
        <v>5.9</v>
      </c>
      <c r="B6" s="3">
        <v>43</v>
      </c>
    </row>
    <row r="7" spans="1:9" x14ac:dyDescent="0.3">
      <c r="A7" s="3">
        <v>3.8</v>
      </c>
      <c r="B7" s="3">
        <v>47</v>
      </c>
    </row>
    <row r="8" spans="1:9" x14ac:dyDescent="0.3">
      <c r="A8" s="3">
        <v>4.5</v>
      </c>
      <c r="B8" s="3">
        <v>46</v>
      </c>
    </row>
    <row r="9" spans="1:9" x14ac:dyDescent="0.3">
      <c r="A9" s="3">
        <v>2.2999999999999998</v>
      </c>
      <c r="B9" s="3">
        <v>19</v>
      </c>
      <c r="C9" s="10"/>
    </row>
    <row r="10" spans="1:9" x14ac:dyDescent="0.3">
      <c r="A10" s="3">
        <v>2.8</v>
      </c>
      <c r="B10" s="3">
        <v>31</v>
      </c>
    </row>
    <row r="11" spans="1:9" x14ac:dyDescent="0.3">
      <c r="A11" s="3">
        <v>8.3000000000000007</v>
      </c>
      <c r="B11" s="3">
        <v>94</v>
      </c>
    </row>
    <row r="12" spans="1:9" x14ac:dyDescent="0.3">
      <c r="A12" s="3">
        <v>7.8</v>
      </c>
      <c r="B12" s="3">
        <v>66</v>
      </c>
    </row>
    <row r="13" spans="1:9" x14ac:dyDescent="0.3">
      <c r="A13" s="3">
        <v>7.1</v>
      </c>
      <c r="B13" s="3">
        <v>52</v>
      </c>
    </row>
    <row r="14" spans="1:9" x14ac:dyDescent="0.3">
      <c r="A14" s="3">
        <v>5.6</v>
      </c>
      <c r="B14" s="3">
        <v>74</v>
      </c>
    </row>
    <row r="15" spans="1:9" x14ac:dyDescent="0.3">
      <c r="A15" s="3">
        <v>6.1</v>
      </c>
      <c r="B15" s="3">
        <v>58</v>
      </c>
    </row>
    <row r="16" spans="1:9" x14ac:dyDescent="0.3">
      <c r="A16" s="3">
        <v>11.9</v>
      </c>
      <c r="B16" s="3">
        <v>125</v>
      </c>
    </row>
    <row r="17" spans="1:10" x14ac:dyDescent="0.3">
      <c r="B17" s="11"/>
      <c r="C17" s="11"/>
      <c r="D17" s="11"/>
      <c r="E17" s="11"/>
      <c r="F17" s="11"/>
      <c r="G17" s="11"/>
    </row>
    <row r="19" spans="1:10" x14ac:dyDescent="0.3">
      <c r="A19" t="s">
        <v>19</v>
      </c>
    </row>
    <row r="20" spans="1:10" ht="14.5" thickBot="1" x14ac:dyDescent="0.35"/>
    <row r="21" spans="1:10" x14ac:dyDescent="0.3">
      <c r="A21" s="9" t="s">
        <v>37</v>
      </c>
      <c r="B21" s="9"/>
    </row>
    <row r="22" spans="1:10" x14ac:dyDescent="0.3">
      <c r="A22" t="s">
        <v>20</v>
      </c>
      <c r="B22">
        <v>0.94944245872763378</v>
      </c>
      <c r="J22" s="11"/>
    </row>
    <row r="23" spans="1:10" x14ac:dyDescent="0.3">
      <c r="A23" s="13" t="s">
        <v>21</v>
      </c>
      <c r="B23" s="13">
        <v>0.90144098243477455</v>
      </c>
    </row>
    <row r="24" spans="1:10" x14ac:dyDescent="0.3">
      <c r="A24" s="13" t="s">
        <v>22</v>
      </c>
      <c r="B24" s="13">
        <v>0.89322773097100583</v>
      </c>
    </row>
    <row r="25" spans="1:10" x14ac:dyDescent="0.3">
      <c r="A25" t="s">
        <v>41</v>
      </c>
      <c r="B25">
        <v>10.896075282249067</v>
      </c>
    </row>
    <row r="26" spans="1:10" ht="14.5" thickBot="1" x14ac:dyDescent="0.35">
      <c r="A26" s="7" t="s">
        <v>42</v>
      </c>
      <c r="B26" s="7">
        <v>14</v>
      </c>
    </row>
    <row r="28" spans="1:10" ht="14.5" thickBot="1" x14ac:dyDescent="0.35">
      <c r="A28" t="s">
        <v>43</v>
      </c>
    </row>
    <row r="29" spans="1:10" x14ac:dyDescent="0.3">
      <c r="A29" s="8"/>
      <c r="B29" s="8" t="s">
        <v>24</v>
      </c>
      <c r="C29" s="8" t="s">
        <v>25</v>
      </c>
      <c r="D29" s="8" t="s">
        <v>26</v>
      </c>
      <c r="E29" s="8" t="s">
        <v>27</v>
      </c>
      <c r="F29" s="14" t="s">
        <v>28</v>
      </c>
    </row>
    <row r="30" spans="1:10" x14ac:dyDescent="0.3">
      <c r="A30" t="s">
        <v>44</v>
      </c>
      <c r="B30">
        <v>1</v>
      </c>
      <c r="C30">
        <v>13030.538664179876</v>
      </c>
      <c r="D30">
        <v>13030.538664179876</v>
      </c>
      <c r="E30">
        <v>109.75446038774189</v>
      </c>
      <c r="F30" s="16">
        <v>2.1611484211780501E-7</v>
      </c>
    </row>
    <row r="31" spans="1:10" x14ac:dyDescent="0.3">
      <c r="A31" t="s">
        <v>38</v>
      </c>
      <c r="B31">
        <v>12</v>
      </c>
      <c r="C31">
        <v>1424.693478677269</v>
      </c>
      <c r="D31">
        <v>118.72445655643908</v>
      </c>
    </row>
    <row r="32" spans="1:10" ht="14.5" thickBot="1" x14ac:dyDescent="0.35">
      <c r="A32" s="7" t="s">
        <v>45</v>
      </c>
      <c r="B32" s="7">
        <v>13</v>
      </c>
      <c r="C32" s="7">
        <v>14455.232142857145</v>
      </c>
      <c r="D32" s="7"/>
      <c r="E32" s="7"/>
      <c r="F32" s="7"/>
    </row>
    <row r="33" spans="1:9" ht="14.5" thickBot="1" x14ac:dyDescent="0.35"/>
    <row r="34" spans="1:9" x14ac:dyDescent="0.3">
      <c r="A34" s="8"/>
      <c r="B34" s="14" t="s">
        <v>29</v>
      </c>
      <c r="C34" s="8" t="s">
        <v>41</v>
      </c>
      <c r="D34" s="8" t="s">
        <v>30</v>
      </c>
      <c r="E34" s="14" t="s">
        <v>31</v>
      </c>
      <c r="F34" s="8" t="s">
        <v>32</v>
      </c>
      <c r="G34" s="8" t="s">
        <v>33</v>
      </c>
      <c r="H34" s="8" t="s">
        <v>46</v>
      </c>
      <c r="I34" s="8" t="s">
        <v>47</v>
      </c>
    </row>
    <row r="35" spans="1:9" x14ac:dyDescent="0.3">
      <c r="A35" t="s">
        <v>23</v>
      </c>
      <c r="B35" s="13">
        <v>1.8224660992392572</v>
      </c>
      <c r="C35">
        <v>6.2734640055776945</v>
      </c>
      <c r="D35">
        <v>0.29050395405455659</v>
      </c>
      <c r="E35" s="13">
        <v>0.77639011156722615</v>
      </c>
      <c r="F35">
        <v>-11.846237762568984</v>
      </c>
      <c r="G35">
        <v>15.491169961047499</v>
      </c>
      <c r="H35">
        <v>-11.846237762568984</v>
      </c>
      <c r="I35">
        <v>15.491169961047499</v>
      </c>
    </row>
    <row r="36" spans="1:9" ht="14.5" thickBot="1" x14ac:dyDescent="0.35">
      <c r="A36" s="7" t="s">
        <v>34</v>
      </c>
      <c r="B36" s="15">
        <v>9.4655688108089482</v>
      </c>
      <c r="C36" s="7">
        <v>0.90351554195706829</v>
      </c>
      <c r="D36" s="7">
        <v>10.476376300407589</v>
      </c>
      <c r="E36" s="15">
        <v>2.1611484211780575E-7</v>
      </c>
      <c r="F36" s="7">
        <v>7.4969775561891492</v>
      </c>
      <c r="G36" s="7">
        <v>11.434160065428747</v>
      </c>
      <c r="H36" s="7">
        <v>7.4969775561891492</v>
      </c>
      <c r="I36" s="7">
        <v>11.434160065428747</v>
      </c>
    </row>
    <row r="40" spans="1:9" x14ac:dyDescent="0.3">
      <c r="A40" t="s">
        <v>35</v>
      </c>
      <c r="F40" t="s">
        <v>36</v>
      </c>
    </row>
    <row r="41" spans="1:9" ht="14.5" thickBot="1" x14ac:dyDescent="0.35"/>
    <row r="42" spans="1:9" x14ac:dyDescent="0.3">
      <c r="A42" s="8" t="s">
        <v>42</v>
      </c>
      <c r="B42" s="8" t="s">
        <v>48</v>
      </c>
      <c r="C42" s="8" t="s">
        <v>38</v>
      </c>
      <c r="D42" s="8" t="s">
        <v>49</v>
      </c>
      <c r="F42" s="8" t="s">
        <v>50</v>
      </c>
      <c r="G42" s="8" t="s">
        <v>18</v>
      </c>
    </row>
    <row r="43" spans="1:9" x14ac:dyDescent="0.3">
      <c r="A43">
        <v>1</v>
      </c>
      <c r="B43">
        <v>1.8224660992392572</v>
      </c>
      <c r="C43">
        <v>-0.32246609923925718</v>
      </c>
      <c r="D43">
        <v>-3.0803142295666892E-2</v>
      </c>
      <c r="F43">
        <v>3.5714285714285716</v>
      </c>
      <c r="G43">
        <v>1.5</v>
      </c>
    </row>
    <row r="44" spans="1:9" x14ac:dyDescent="0.3">
      <c r="A44">
        <v>2</v>
      </c>
      <c r="B44">
        <v>105.94372301813769</v>
      </c>
      <c r="C44">
        <v>-5.943723018137689</v>
      </c>
      <c r="D44">
        <v>-0.56776618170297588</v>
      </c>
      <c r="F44">
        <v>10.714285714285715</v>
      </c>
      <c r="G44">
        <v>19</v>
      </c>
    </row>
    <row r="45" spans="1:9" x14ac:dyDescent="0.3">
      <c r="A45">
        <v>3</v>
      </c>
      <c r="B45">
        <v>87.012585396519796</v>
      </c>
      <c r="C45">
        <v>-3.0125853965197962</v>
      </c>
      <c r="D45">
        <v>-0.28777318566438065</v>
      </c>
      <c r="F45">
        <v>17.857142857142858</v>
      </c>
      <c r="G45">
        <v>31</v>
      </c>
    </row>
    <row r="46" spans="1:9" x14ac:dyDescent="0.3">
      <c r="A46">
        <v>4</v>
      </c>
      <c r="B46">
        <v>57.669322083012055</v>
      </c>
      <c r="C46">
        <v>-14.669322083012055</v>
      </c>
      <c r="D46">
        <v>-1.4012673473893631</v>
      </c>
      <c r="F46">
        <v>25.000000000000004</v>
      </c>
      <c r="G46">
        <v>43</v>
      </c>
    </row>
    <row r="47" spans="1:9" x14ac:dyDescent="0.3">
      <c r="A47">
        <v>5</v>
      </c>
      <c r="B47">
        <v>37.791627580313261</v>
      </c>
      <c r="C47">
        <v>9.2083724196867394</v>
      </c>
      <c r="D47">
        <v>0.87961744389338214</v>
      </c>
      <c r="F47">
        <v>32.142857142857146</v>
      </c>
      <c r="G47">
        <v>46</v>
      </c>
    </row>
    <row r="48" spans="1:9" x14ac:dyDescent="0.3">
      <c r="A48">
        <v>6</v>
      </c>
      <c r="B48">
        <v>44.417525747879523</v>
      </c>
      <c r="C48">
        <v>1.5824742521204769</v>
      </c>
      <c r="D48">
        <v>0.15116373374532338</v>
      </c>
      <c r="F48">
        <v>39.285714285714285</v>
      </c>
      <c r="G48">
        <v>47</v>
      </c>
    </row>
    <row r="49" spans="1:7" x14ac:dyDescent="0.3">
      <c r="A49">
        <v>7</v>
      </c>
      <c r="B49">
        <v>23.593274364099837</v>
      </c>
      <c r="C49">
        <v>-4.5932743640998375</v>
      </c>
      <c r="D49">
        <v>-0.43876638249476313</v>
      </c>
      <c r="F49">
        <v>46.428571428571431</v>
      </c>
      <c r="G49">
        <v>52</v>
      </c>
    </row>
    <row r="50" spans="1:7" x14ac:dyDescent="0.3">
      <c r="A50">
        <v>8</v>
      </c>
      <c r="B50">
        <v>28.326058769504311</v>
      </c>
      <c r="C50">
        <v>2.6739412304956893</v>
      </c>
      <c r="D50">
        <v>0.25542465520413404</v>
      </c>
      <c r="F50">
        <v>53.571428571428569</v>
      </c>
      <c r="G50">
        <v>58</v>
      </c>
    </row>
    <row r="51" spans="1:7" x14ac:dyDescent="0.3">
      <c r="A51">
        <v>9</v>
      </c>
      <c r="B51">
        <v>80.386687228953548</v>
      </c>
      <c r="C51">
        <v>13.613312771046452</v>
      </c>
      <c r="D51">
        <v>1.300393472030791</v>
      </c>
      <c r="F51">
        <v>60.714285714285715</v>
      </c>
      <c r="G51">
        <v>66</v>
      </c>
    </row>
    <row r="52" spans="1:7" x14ac:dyDescent="0.3">
      <c r="A52">
        <v>10</v>
      </c>
      <c r="B52">
        <v>75.65390282354906</v>
      </c>
      <c r="C52">
        <v>-9.6539028235490605</v>
      </c>
      <c r="D52">
        <v>-0.9221761390851968</v>
      </c>
      <c r="F52">
        <v>67.857142857142861</v>
      </c>
      <c r="G52">
        <v>74</v>
      </c>
    </row>
    <row r="53" spans="1:7" x14ac:dyDescent="0.3">
      <c r="A53">
        <v>11</v>
      </c>
      <c r="B53">
        <v>69.028004655982784</v>
      </c>
      <c r="C53">
        <v>-17.028004655982784</v>
      </c>
      <c r="D53">
        <v>-1.6265773415156604</v>
      </c>
      <c r="F53">
        <v>75</v>
      </c>
      <c r="G53">
        <v>84</v>
      </c>
    </row>
    <row r="54" spans="1:7" x14ac:dyDescent="0.3">
      <c r="A54">
        <v>12</v>
      </c>
      <c r="B54">
        <v>54.829651439769364</v>
      </c>
      <c r="C54">
        <v>19.170348560230636</v>
      </c>
      <c r="D54">
        <v>1.8312218740246065</v>
      </c>
      <c r="F54">
        <v>82.142857142857139</v>
      </c>
      <c r="G54">
        <v>94</v>
      </c>
    </row>
    <row r="55" spans="1:7" x14ac:dyDescent="0.3">
      <c r="A55">
        <v>13</v>
      </c>
      <c r="B55">
        <v>59.562435845173837</v>
      </c>
      <c r="C55">
        <v>-1.5624358451738374</v>
      </c>
      <c r="D55">
        <v>-0.14924959175640737</v>
      </c>
      <c r="F55">
        <v>89.285714285714292</v>
      </c>
      <c r="G55">
        <v>100</v>
      </c>
    </row>
    <row r="56" spans="1:7" ht="14.5" thickBot="1" x14ac:dyDescent="0.35">
      <c r="A56" s="7">
        <v>14</v>
      </c>
      <c r="B56" s="7">
        <v>114.46273494786575</v>
      </c>
      <c r="C56" s="7">
        <v>10.537265052134245</v>
      </c>
      <c r="D56" s="7">
        <v>1.0065581330061697</v>
      </c>
      <c r="F56" s="7">
        <v>96.428571428571431</v>
      </c>
      <c r="G56" s="7">
        <v>125</v>
      </c>
    </row>
  </sheetData>
  <sortState xmlns:xlrd2="http://schemas.microsoft.com/office/spreadsheetml/2017/richdata2" ref="G43:H44">
    <sortCondition ref="H44"/>
  </sortState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043B5-9C7C-4768-80D7-3DA5F6C00F44}">
  <dimension ref="A1:M13"/>
  <sheetViews>
    <sheetView tabSelected="1" zoomScale="85" zoomScaleNormal="85" workbookViewId="0">
      <selection activeCell="T8" sqref="T8"/>
    </sheetView>
  </sheetViews>
  <sheetFormatPr defaultRowHeight="14" x14ac:dyDescent="0.3"/>
  <cols>
    <col min="1" max="1" width="31.6640625" customWidth="1"/>
    <col min="2" max="2" width="8.9140625" bestFit="1" customWidth="1"/>
    <col min="3" max="3" width="7.1640625" bestFit="1" customWidth="1"/>
    <col min="4" max="4" width="27" customWidth="1"/>
    <col min="5" max="5" width="4.58203125" bestFit="1" customWidth="1"/>
    <col min="6" max="6" width="4.75" bestFit="1" customWidth="1"/>
    <col min="7" max="7" width="25.33203125" customWidth="1"/>
    <col min="8" max="8" width="4.58203125" bestFit="1" customWidth="1"/>
    <col min="9" max="9" width="5.25" bestFit="1" customWidth="1"/>
    <col min="12" max="12" width="16.4140625" customWidth="1"/>
    <col min="13" max="13" width="8.4140625" bestFit="1" customWidth="1"/>
  </cols>
  <sheetData>
    <row r="1" spans="1:13" ht="14.5" thickBot="1" x14ac:dyDescent="0.35">
      <c r="A1" s="31" t="s">
        <v>80</v>
      </c>
      <c r="B1" s="26" t="s">
        <v>51</v>
      </c>
      <c r="C1" s="26" t="s">
        <v>52</v>
      </c>
      <c r="D1" s="26" t="s">
        <v>53</v>
      </c>
      <c r="E1" s="26" t="s">
        <v>54</v>
      </c>
      <c r="F1" s="26" t="s">
        <v>55</v>
      </c>
      <c r="G1" s="20" t="s">
        <v>56</v>
      </c>
      <c r="H1" s="26" t="s">
        <v>54</v>
      </c>
      <c r="I1" s="26" t="s">
        <v>58</v>
      </c>
      <c r="J1" s="23"/>
      <c r="K1" s="23"/>
      <c r="L1" s="17" t="s">
        <v>59</v>
      </c>
      <c r="M1" s="18" t="s">
        <v>60</v>
      </c>
    </row>
    <row r="2" spans="1:13" ht="14.5" thickBot="1" x14ac:dyDescent="0.35">
      <c r="A2" s="32"/>
      <c r="B2" s="27"/>
      <c r="C2" s="27"/>
      <c r="D2" s="27"/>
      <c r="E2" s="27"/>
      <c r="F2" s="27"/>
      <c r="G2" s="20" t="s">
        <v>57</v>
      </c>
      <c r="H2" s="27"/>
      <c r="I2" s="27"/>
      <c r="J2" s="23"/>
      <c r="K2" s="23"/>
      <c r="L2" s="1" t="s">
        <v>61</v>
      </c>
      <c r="M2" s="2">
        <v>0.1</v>
      </c>
    </row>
    <row r="3" spans="1:13" ht="47" thickBot="1" x14ac:dyDescent="0.35">
      <c r="A3" s="19" t="s">
        <v>69</v>
      </c>
      <c r="B3" s="21">
        <v>2</v>
      </c>
      <c r="C3" s="21">
        <v>5</v>
      </c>
      <c r="D3" s="19" t="s">
        <v>81</v>
      </c>
      <c r="E3" s="21">
        <v>0.6</v>
      </c>
      <c r="F3" s="21">
        <f>B3*C3</f>
        <v>10</v>
      </c>
      <c r="G3" s="19" t="s">
        <v>90</v>
      </c>
      <c r="H3" s="21">
        <v>0.6</v>
      </c>
      <c r="I3" s="21">
        <f>H3*B3*C3</f>
        <v>6</v>
      </c>
      <c r="J3" s="23"/>
      <c r="K3" s="23"/>
      <c r="L3" s="1" t="s">
        <v>62</v>
      </c>
      <c r="M3" s="2">
        <v>0.4</v>
      </c>
    </row>
    <row r="4" spans="1:13" ht="47" thickBot="1" x14ac:dyDescent="0.35">
      <c r="A4" s="19" t="s">
        <v>70</v>
      </c>
      <c r="B4" s="21">
        <v>3</v>
      </c>
      <c r="C4" s="21">
        <v>3</v>
      </c>
      <c r="D4" s="19" t="s">
        <v>82</v>
      </c>
      <c r="E4" s="21">
        <v>0.6</v>
      </c>
      <c r="F4" s="21">
        <f t="shared" ref="F4:F13" si="0">B4*C4</f>
        <v>9</v>
      </c>
      <c r="G4" s="19" t="s">
        <v>91</v>
      </c>
      <c r="H4" s="21">
        <v>0.1</v>
      </c>
      <c r="I4" s="21">
        <f t="shared" ref="I4:I13" si="1">H4*B4*C4</f>
        <v>0.90000000000000013</v>
      </c>
      <c r="J4" s="23"/>
      <c r="K4" s="23"/>
      <c r="L4" s="1" t="s">
        <v>63</v>
      </c>
      <c r="M4" s="2">
        <v>0.6</v>
      </c>
    </row>
    <row r="5" spans="1:13" ht="16" thickBot="1" x14ac:dyDescent="0.35">
      <c r="A5" s="24" t="s">
        <v>71</v>
      </c>
      <c r="B5" s="25">
        <v>3</v>
      </c>
      <c r="C5" s="25">
        <v>2</v>
      </c>
      <c r="D5" s="24" t="s">
        <v>83</v>
      </c>
      <c r="E5" s="25">
        <v>0.6</v>
      </c>
      <c r="F5" s="21">
        <f t="shared" si="0"/>
        <v>6</v>
      </c>
      <c r="G5" s="24" t="s">
        <v>92</v>
      </c>
      <c r="H5" s="25">
        <v>0.1</v>
      </c>
      <c r="I5" s="21">
        <f t="shared" si="1"/>
        <v>0.60000000000000009</v>
      </c>
      <c r="J5" s="23"/>
      <c r="K5" s="23"/>
      <c r="L5" s="1" t="s">
        <v>64</v>
      </c>
      <c r="M5" s="2">
        <v>0.7</v>
      </c>
    </row>
    <row r="6" spans="1:13" ht="15.5" x14ac:dyDescent="0.3">
      <c r="A6" s="24" t="s">
        <v>72</v>
      </c>
      <c r="B6" s="25">
        <v>3</v>
      </c>
      <c r="C6" s="25">
        <v>3</v>
      </c>
      <c r="D6" s="24" t="s">
        <v>84</v>
      </c>
      <c r="E6" s="25">
        <v>0.8</v>
      </c>
      <c r="F6" s="21">
        <f t="shared" si="0"/>
        <v>9</v>
      </c>
      <c r="G6" s="24" t="s">
        <v>93</v>
      </c>
      <c r="H6" s="25">
        <v>0.8</v>
      </c>
      <c r="I6" s="21">
        <f t="shared" si="1"/>
        <v>7.2000000000000011</v>
      </c>
      <c r="J6" s="23"/>
      <c r="K6" s="23"/>
      <c r="L6" s="22" t="s">
        <v>65</v>
      </c>
      <c r="M6" s="28">
        <v>0.8</v>
      </c>
    </row>
    <row r="7" spans="1:13" ht="28" x14ac:dyDescent="0.3">
      <c r="A7" s="24" t="s">
        <v>73</v>
      </c>
      <c r="B7" s="25">
        <v>3</v>
      </c>
      <c r="C7" s="25">
        <v>3</v>
      </c>
      <c r="D7" s="24" t="s">
        <v>84</v>
      </c>
      <c r="E7" s="25">
        <v>0.8</v>
      </c>
      <c r="F7" s="21">
        <f t="shared" si="0"/>
        <v>9</v>
      </c>
      <c r="G7" s="24" t="s">
        <v>94</v>
      </c>
      <c r="H7" s="25">
        <v>0.4</v>
      </c>
      <c r="I7" s="21">
        <f t="shared" si="1"/>
        <v>3.6000000000000005</v>
      </c>
      <c r="J7" s="23"/>
      <c r="K7" s="23"/>
      <c r="L7" s="22" t="s">
        <v>66</v>
      </c>
      <c r="M7" s="29"/>
    </row>
    <row r="8" spans="1:13" ht="28.5" thickBot="1" x14ac:dyDescent="0.35">
      <c r="A8" s="24" t="s">
        <v>74</v>
      </c>
      <c r="B8" s="25">
        <v>5</v>
      </c>
      <c r="C8" s="25">
        <v>3</v>
      </c>
      <c r="D8" s="24" t="s">
        <v>86</v>
      </c>
      <c r="E8" s="25">
        <v>0.8</v>
      </c>
      <c r="F8" s="21">
        <f t="shared" si="0"/>
        <v>15</v>
      </c>
      <c r="G8" s="24" t="s">
        <v>95</v>
      </c>
      <c r="H8" s="25">
        <v>0.6</v>
      </c>
      <c r="I8" s="21">
        <f t="shared" si="1"/>
        <v>9</v>
      </c>
      <c r="J8" s="23"/>
      <c r="K8" s="23"/>
      <c r="L8" s="1" t="s">
        <v>67</v>
      </c>
      <c r="M8" s="30"/>
    </row>
    <row r="9" spans="1:13" ht="28" x14ac:dyDescent="0.3">
      <c r="A9" s="24" t="s">
        <v>75</v>
      </c>
      <c r="B9" s="25">
        <v>5</v>
      </c>
      <c r="C9" s="25">
        <v>3</v>
      </c>
      <c r="D9" s="24" t="s">
        <v>87</v>
      </c>
      <c r="E9" s="25">
        <v>0.8</v>
      </c>
      <c r="F9" s="21">
        <f t="shared" si="0"/>
        <v>15</v>
      </c>
      <c r="G9" s="24" t="s">
        <v>96</v>
      </c>
      <c r="H9" s="25">
        <v>0.4</v>
      </c>
      <c r="I9" s="21">
        <f t="shared" si="1"/>
        <v>6</v>
      </c>
      <c r="J9" s="23"/>
      <c r="K9" s="23"/>
      <c r="L9" s="23"/>
      <c r="M9" s="23"/>
    </row>
    <row r="10" spans="1:13" ht="15.5" x14ac:dyDescent="0.3">
      <c r="A10" s="24" t="s">
        <v>76</v>
      </c>
      <c r="B10" s="25">
        <v>3</v>
      </c>
      <c r="C10" s="25">
        <v>2</v>
      </c>
      <c r="D10" s="24" t="s">
        <v>88</v>
      </c>
      <c r="E10" s="25">
        <v>0.8</v>
      </c>
      <c r="F10" s="21">
        <f t="shared" si="0"/>
        <v>6</v>
      </c>
      <c r="G10" s="24" t="s">
        <v>97</v>
      </c>
      <c r="H10" s="25">
        <v>0.1</v>
      </c>
      <c r="I10" s="21">
        <f t="shared" si="1"/>
        <v>0.60000000000000009</v>
      </c>
      <c r="J10" s="23"/>
      <c r="K10" s="23"/>
      <c r="L10" s="23"/>
      <c r="M10" s="23"/>
    </row>
    <row r="11" spans="1:13" ht="28" x14ac:dyDescent="0.3">
      <c r="A11" s="24" t="s">
        <v>77</v>
      </c>
      <c r="B11" s="25">
        <v>3</v>
      </c>
      <c r="C11" s="25">
        <v>2</v>
      </c>
      <c r="D11" s="24" t="s">
        <v>89</v>
      </c>
      <c r="E11" s="25">
        <v>0.8</v>
      </c>
      <c r="F11" s="21">
        <f t="shared" si="0"/>
        <v>6</v>
      </c>
      <c r="G11" s="24" t="s">
        <v>98</v>
      </c>
      <c r="H11" s="25">
        <v>0.6</v>
      </c>
      <c r="I11" s="21">
        <f t="shared" si="1"/>
        <v>3.5999999999999996</v>
      </c>
      <c r="J11" s="23"/>
      <c r="K11" s="23"/>
      <c r="L11" s="23"/>
      <c r="M11" s="23"/>
    </row>
    <row r="12" spans="1:13" ht="15.5" x14ac:dyDescent="0.3">
      <c r="A12" s="24" t="s">
        <v>78</v>
      </c>
      <c r="B12" s="25">
        <v>3</v>
      </c>
      <c r="C12" s="25">
        <v>3</v>
      </c>
      <c r="D12" s="24" t="s">
        <v>88</v>
      </c>
      <c r="E12" s="25">
        <v>0.8</v>
      </c>
      <c r="F12" s="21">
        <f t="shared" si="0"/>
        <v>9</v>
      </c>
      <c r="G12" s="24" t="s">
        <v>99</v>
      </c>
      <c r="H12" s="25">
        <v>0.1</v>
      </c>
      <c r="I12" s="21">
        <f t="shared" si="1"/>
        <v>0.90000000000000013</v>
      </c>
      <c r="J12" s="23"/>
      <c r="K12" s="23"/>
      <c r="L12" s="23"/>
      <c r="M12" s="23"/>
    </row>
    <row r="13" spans="1:13" ht="28" x14ac:dyDescent="0.3">
      <c r="A13" s="24" t="s">
        <v>79</v>
      </c>
      <c r="B13" s="25">
        <v>4</v>
      </c>
      <c r="C13" s="25">
        <v>4</v>
      </c>
      <c r="D13" s="24" t="s">
        <v>85</v>
      </c>
      <c r="E13" s="25">
        <v>0.6</v>
      </c>
      <c r="F13" s="21">
        <f t="shared" si="0"/>
        <v>16</v>
      </c>
      <c r="G13" s="24" t="s">
        <v>100</v>
      </c>
      <c r="H13" s="25">
        <v>0.6</v>
      </c>
      <c r="I13" s="21">
        <f t="shared" si="1"/>
        <v>9.6</v>
      </c>
      <c r="J13" s="23"/>
      <c r="K13" s="23"/>
      <c r="L13" s="23"/>
      <c r="M13" s="23"/>
    </row>
  </sheetData>
  <mergeCells count="9">
    <mergeCell ref="H1:H2"/>
    <mergeCell ref="I1:I2"/>
    <mergeCell ref="M6:M8"/>
    <mergeCell ref="A1:A2"/>
    <mergeCell ref="B1:B2"/>
    <mergeCell ref="C1:C2"/>
    <mergeCell ref="D1:D2"/>
    <mergeCell ref="E1:E2"/>
    <mergeCell ref="F1:F2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Dataset 1</vt:lpstr>
      <vt:lpstr>Dataset 2</vt:lpstr>
      <vt:lpstr>Dataset3</vt:lpstr>
      <vt:lpstr>Dataset4</vt:lpstr>
      <vt:lpstr>Dataset 5</vt:lpstr>
      <vt:lpstr>Dataset 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lxy</dc:creator>
  <cp:lastModifiedBy>lxy</cp:lastModifiedBy>
  <dcterms:created xsi:type="dcterms:W3CDTF">2015-06-05T18:17:20Z</dcterms:created>
  <dcterms:modified xsi:type="dcterms:W3CDTF">2022-09-06T12:07:47Z</dcterms:modified>
</cp:coreProperties>
</file>