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y\iCloudDrive\Learning\FPST_Senior\FPST 3143 Life Safety Analysis\Project\"/>
    </mc:Choice>
  </mc:AlternateContent>
  <xr:revisionPtr revIDLastSave="0" documentId="13_ncr:1_{CFA5AE80-F402-4C38-9339-83020DE4A6D5}" xr6:coauthVersionLast="47" xr6:coauthVersionMax="47" xr10:uidLastSave="{00000000-0000-0000-0000-000000000000}"/>
  <bookViews>
    <workbookView xWindow="60" yWindow="8385" windowWidth="24428" windowHeight="9930" activeTab="1" xr2:uid="{BEFCFB77-0322-489D-A726-DD8BEBF49FD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20" i="2" s="1"/>
  <c r="C19" i="2"/>
  <c r="C20" i="2" s="1"/>
  <c r="D19" i="2"/>
  <c r="D20" i="2"/>
  <c r="F20" i="2"/>
  <c r="E20" i="2"/>
  <c r="F19" i="2"/>
  <c r="E19" i="2"/>
  <c r="F12" i="2"/>
  <c r="F13" i="2"/>
  <c r="F14" i="2"/>
  <c r="F15" i="2"/>
  <c r="F16" i="2"/>
  <c r="F17" i="2"/>
  <c r="F18" i="2"/>
  <c r="F11" i="2"/>
  <c r="E12" i="2"/>
  <c r="E13" i="2"/>
  <c r="E14" i="2"/>
  <c r="E15" i="2"/>
  <c r="E16" i="2"/>
  <c r="E17" i="2"/>
  <c r="E18" i="2"/>
  <c r="E11" i="2"/>
  <c r="F5" i="2"/>
  <c r="E5" i="2"/>
  <c r="E4" i="2"/>
  <c r="F4" i="2"/>
  <c r="F3" i="2"/>
  <c r="E3" i="2"/>
  <c r="D5" i="2"/>
  <c r="D4" i="2"/>
  <c r="D3" i="2"/>
  <c r="F2" i="2"/>
  <c r="E2" i="2"/>
</calcChain>
</file>

<file path=xl/sharedStrings.xml><?xml version="1.0" encoding="utf-8"?>
<sst xmlns="http://schemas.openxmlformats.org/spreadsheetml/2006/main" count="31" uniqueCount="29">
  <si>
    <t>Source</t>
    <phoneticPr fontId="1" type="noConversion"/>
  </si>
  <si>
    <t>Country</t>
    <phoneticPr fontId="1" type="noConversion"/>
  </si>
  <si>
    <t>Mean(s)</t>
    <phoneticPr fontId="1" type="noConversion"/>
  </si>
  <si>
    <t>Lowest Time(s)</t>
    <phoneticPr fontId="1" type="noConversion"/>
  </si>
  <si>
    <t>Highest Time(s)</t>
    <phoneticPr fontId="1" type="noConversion"/>
  </si>
  <si>
    <t>Gwynne</t>
    <phoneticPr fontId="1" type="noConversion"/>
  </si>
  <si>
    <t>Shields et al</t>
    <phoneticPr fontId="1" type="noConversion"/>
  </si>
  <si>
    <t>Brennan</t>
    <phoneticPr fontId="1" type="noConversion"/>
  </si>
  <si>
    <t>Proulx; Proulx and Fahy</t>
    <phoneticPr fontId="1" type="noConversion"/>
  </si>
  <si>
    <t>USA</t>
    <phoneticPr fontId="1" type="noConversion"/>
  </si>
  <si>
    <t>UK</t>
    <phoneticPr fontId="1" type="noConversion"/>
  </si>
  <si>
    <t>Australia</t>
    <phoneticPr fontId="1" type="noConversion"/>
  </si>
  <si>
    <t>Canada</t>
    <phoneticPr fontId="1" type="noConversion"/>
  </si>
  <si>
    <t>Collection Method</t>
    <phoneticPr fontId="1" type="noConversion"/>
  </si>
  <si>
    <t>Mean(ft/s)</t>
    <phoneticPr fontId="1" type="noConversion"/>
  </si>
  <si>
    <t>Max Speed(m/s)</t>
    <phoneticPr fontId="1" type="noConversion"/>
  </si>
  <si>
    <t>Min Speed(ft/s)</t>
    <phoneticPr fontId="1" type="noConversion"/>
  </si>
  <si>
    <t>Zanlungo et al</t>
    <phoneticPr fontId="1" type="noConversion"/>
  </si>
  <si>
    <t>Japan</t>
    <phoneticPr fontId="1" type="noConversion"/>
  </si>
  <si>
    <t>Tanaboriboon and Guyano</t>
    <phoneticPr fontId="1" type="noConversion"/>
  </si>
  <si>
    <t>Thailand</t>
    <phoneticPr fontId="1" type="noConversion"/>
  </si>
  <si>
    <t>Vedio</t>
    <phoneticPr fontId="1" type="noConversion"/>
  </si>
  <si>
    <t>Notes</t>
    <phoneticPr fontId="1" type="noConversion"/>
  </si>
  <si>
    <t>adults</t>
    <phoneticPr fontId="1" type="noConversion"/>
  </si>
  <si>
    <t>young</t>
    <phoneticPr fontId="1" type="noConversion"/>
  </si>
  <si>
    <t>elderly</t>
    <phoneticPr fontId="1" type="noConversion"/>
  </si>
  <si>
    <t>Berrou et al</t>
    <phoneticPr fontId="1" type="noConversion"/>
  </si>
  <si>
    <t>HK</t>
    <phoneticPr fontId="1" type="noConversion"/>
  </si>
  <si>
    <t>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</si>
</sst>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77B42-3D42-4217-8A04-6B21C0E3E180}">
  <dimension ref="A1:E5"/>
  <sheetViews>
    <sheetView workbookViewId="0">
      <selection sqref="A1:E5"/>
    </sheetView>
  </sheetViews>
  <sheetFormatPr defaultRowHeight="14" x14ac:dyDescent="0.3"/>
  <cols>
    <col min="1" max="1" width="20.58203125" customWidth="1"/>
    <col min="4" max="4" width="15.6640625" customWidth="1"/>
    <col min="5" max="5" width="21.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 t="s">
        <v>9</v>
      </c>
      <c r="C2" s="1">
        <v>51.7</v>
      </c>
      <c r="D2" s="1">
        <v>28</v>
      </c>
      <c r="E2" s="1">
        <v>104</v>
      </c>
    </row>
    <row r="3" spans="1:5" x14ac:dyDescent="0.3">
      <c r="A3" s="1" t="s">
        <v>6</v>
      </c>
      <c r="B3" s="1" t="s">
        <v>10</v>
      </c>
      <c r="C3" s="1">
        <v>43.8</v>
      </c>
      <c r="D3" s="1">
        <v>6</v>
      </c>
      <c r="E3" s="1">
        <v>157</v>
      </c>
    </row>
    <row r="4" spans="1:5" x14ac:dyDescent="0.3">
      <c r="A4" s="1" t="s">
        <v>7</v>
      </c>
      <c r="B4" s="1" t="s">
        <v>11</v>
      </c>
      <c r="C4" s="1"/>
      <c r="D4" s="1">
        <v>60</v>
      </c>
      <c r="E4" s="1">
        <v>1200</v>
      </c>
    </row>
    <row r="5" spans="1:5" x14ac:dyDescent="0.3">
      <c r="A5" s="1" t="s">
        <v>8</v>
      </c>
      <c r="B5" s="1" t="s">
        <v>12</v>
      </c>
      <c r="C5" s="1">
        <v>542</v>
      </c>
      <c r="D5" s="1"/>
      <c r="E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1C67-8143-44C2-8836-89EEC37FA0F1}">
  <dimension ref="A1:G20"/>
  <sheetViews>
    <sheetView tabSelected="1" topLeftCell="B1" workbookViewId="0">
      <selection activeCell="D10" sqref="D10"/>
    </sheetView>
  </sheetViews>
  <sheetFormatPr defaultRowHeight="14" x14ac:dyDescent="0.3"/>
  <cols>
    <col min="1" max="1" width="18.25" customWidth="1"/>
    <col min="3" max="3" width="17.9140625" customWidth="1"/>
    <col min="4" max="4" width="11.5" customWidth="1"/>
    <col min="5" max="5" width="15.9140625" customWidth="1"/>
    <col min="6" max="6" width="14.83203125" customWidth="1"/>
  </cols>
  <sheetData>
    <row r="1" spans="1:7" x14ac:dyDescent="0.3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22</v>
      </c>
    </row>
    <row r="2" spans="1:7" x14ac:dyDescent="0.3">
      <c r="A2" t="s">
        <v>17</v>
      </c>
      <c r="B2" t="s">
        <v>18</v>
      </c>
      <c r="E2">
        <f>1.15*3.28</f>
        <v>3.7719999999999994</v>
      </c>
      <c r="F2">
        <f>1.3*3.28</f>
        <v>4.2640000000000002</v>
      </c>
    </row>
    <row r="3" spans="1:7" x14ac:dyDescent="0.3">
      <c r="A3" s="2" t="s">
        <v>19</v>
      </c>
      <c r="B3" s="2" t="s">
        <v>20</v>
      </c>
      <c r="C3" s="2" t="s">
        <v>21</v>
      </c>
      <c r="D3">
        <f>1.22*3.28</f>
        <v>4.0015999999999998</v>
      </c>
      <c r="E3">
        <f>1.09*3.28</f>
        <v>3.5752000000000002</v>
      </c>
      <c r="F3">
        <f>1.35*3.28</f>
        <v>4.4279999999999999</v>
      </c>
      <c r="G3" t="s">
        <v>23</v>
      </c>
    </row>
    <row r="4" spans="1:7" x14ac:dyDescent="0.3">
      <c r="A4" s="2"/>
      <c r="B4" s="2"/>
      <c r="C4" s="2"/>
      <c r="D4">
        <f>1.23*3.28</f>
        <v>4.0343999999999998</v>
      </c>
      <c r="E4">
        <f>1.12*3.28</f>
        <v>3.6736</v>
      </c>
      <c r="F4">
        <f>1.34*3.28</f>
        <v>4.3952</v>
      </c>
      <c r="G4" t="s">
        <v>24</v>
      </c>
    </row>
    <row r="5" spans="1:7" x14ac:dyDescent="0.3">
      <c r="A5" s="2"/>
      <c r="B5" s="2"/>
      <c r="C5" s="2"/>
      <c r="D5">
        <f>0.82*3.28</f>
        <v>2.6895999999999995</v>
      </c>
      <c r="E5">
        <f>0.69*3.28</f>
        <v>2.2631999999999999</v>
      </c>
      <c r="F5">
        <f>0.95*3.28</f>
        <v>3.1159999999999997</v>
      </c>
      <c r="G5" t="s">
        <v>25</v>
      </c>
    </row>
    <row r="6" spans="1:7" x14ac:dyDescent="0.3">
      <c r="A6" t="s">
        <v>26</v>
      </c>
      <c r="B6" t="s">
        <v>27</v>
      </c>
      <c r="C6" t="s">
        <v>28</v>
      </c>
      <c r="D6">
        <v>4.57</v>
      </c>
      <c r="E6">
        <v>5.26</v>
      </c>
      <c r="F6">
        <v>3.88</v>
      </c>
    </row>
    <row r="11" spans="1:7" x14ac:dyDescent="0.3">
      <c r="B11">
        <v>1.5</v>
      </c>
      <c r="D11">
        <v>0.21</v>
      </c>
      <c r="E11">
        <f>B11+D11</f>
        <v>1.71</v>
      </c>
      <c r="F11">
        <f>B11-D11</f>
        <v>1.29</v>
      </c>
    </row>
    <row r="12" spans="1:7" x14ac:dyDescent="0.3">
      <c r="B12">
        <v>1.55</v>
      </c>
      <c r="D12">
        <v>0.23</v>
      </c>
      <c r="E12">
        <f t="shared" ref="E12:E18" si="0">B12+D12</f>
        <v>1.78</v>
      </c>
      <c r="F12">
        <f t="shared" ref="F12:F18" si="1">B12-D12</f>
        <v>1.32</v>
      </c>
    </row>
    <row r="13" spans="1:7" x14ac:dyDescent="0.3">
      <c r="B13">
        <v>1.47</v>
      </c>
      <c r="D13">
        <v>0.21</v>
      </c>
      <c r="E13">
        <f t="shared" si="0"/>
        <v>1.68</v>
      </c>
      <c r="F13">
        <f t="shared" si="1"/>
        <v>1.26</v>
      </c>
    </row>
    <row r="14" spans="1:7" x14ac:dyDescent="0.3">
      <c r="B14">
        <v>1.32</v>
      </c>
      <c r="D14">
        <v>0.22</v>
      </c>
      <c r="E14">
        <f t="shared" si="0"/>
        <v>1.54</v>
      </c>
      <c r="F14">
        <f t="shared" si="1"/>
        <v>1.1000000000000001</v>
      </c>
    </row>
    <row r="15" spans="1:7" x14ac:dyDescent="0.3">
      <c r="B15">
        <v>1.25</v>
      </c>
      <c r="D15">
        <v>0.22</v>
      </c>
      <c r="E15">
        <f t="shared" si="0"/>
        <v>1.47</v>
      </c>
      <c r="F15">
        <f t="shared" si="1"/>
        <v>1.03</v>
      </c>
    </row>
    <row r="16" spans="1:7" x14ac:dyDescent="0.3">
      <c r="B16">
        <v>1.4</v>
      </c>
      <c r="D16">
        <v>0.19</v>
      </c>
      <c r="E16">
        <f t="shared" si="0"/>
        <v>1.5899999999999999</v>
      </c>
      <c r="F16">
        <f t="shared" si="1"/>
        <v>1.21</v>
      </c>
    </row>
    <row r="17" spans="2:6" x14ac:dyDescent="0.3">
      <c r="B17">
        <v>1.43</v>
      </c>
      <c r="D17">
        <v>0.2</v>
      </c>
      <c r="E17">
        <f t="shared" si="0"/>
        <v>1.63</v>
      </c>
      <c r="F17">
        <f t="shared" si="1"/>
        <v>1.23</v>
      </c>
    </row>
    <row r="18" spans="2:6" x14ac:dyDescent="0.3">
      <c r="B18">
        <v>1.23</v>
      </c>
      <c r="D18">
        <v>0.2</v>
      </c>
      <c r="E18">
        <f t="shared" si="0"/>
        <v>1.43</v>
      </c>
      <c r="F18">
        <f t="shared" si="1"/>
        <v>1.03</v>
      </c>
    </row>
    <row r="19" spans="2:6" x14ac:dyDescent="0.3">
      <c r="B19">
        <f t="shared" ref="B19:D19" si="2">AVERAGE(B11:B18)</f>
        <v>1.39375</v>
      </c>
      <c r="C19" t="e">
        <f t="shared" si="2"/>
        <v>#DIV/0!</v>
      </c>
      <c r="D19">
        <f t="shared" si="2"/>
        <v>0.21</v>
      </c>
      <c r="E19">
        <f>AVERAGE(E11:E18)</f>
        <v>1.6037499999999998</v>
      </c>
      <c r="F19">
        <f>AVERAGE(F11:F18)</f>
        <v>1.1837500000000001</v>
      </c>
    </row>
    <row r="20" spans="2:6" x14ac:dyDescent="0.3">
      <c r="B20">
        <f t="shared" ref="B20:D20" si="3">3.28*B19</f>
        <v>4.5714999999999995</v>
      </c>
      <c r="C20" t="e">
        <f t="shared" si="3"/>
        <v>#DIV/0!</v>
      </c>
      <c r="D20">
        <f t="shared" si="3"/>
        <v>0.68879999999999997</v>
      </c>
      <c r="E20">
        <f>3.28*E19</f>
        <v>5.2602999999999991</v>
      </c>
      <c r="F20">
        <f>3.28*F19</f>
        <v>3.8826999999999998</v>
      </c>
    </row>
  </sheetData>
  <mergeCells count="3">
    <mergeCell ref="A3:A5"/>
    <mergeCell ref="B3:B5"/>
    <mergeCell ref="C3:C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lxy</dc:creator>
  <cp:lastModifiedBy>lxy</cp:lastModifiedBy>
  <dcterms:created xsi:type="dcterms:W3CDTF">2022-12-10T03:06:35Z</dcterms:created>
  <dcterms:modified xsi:type="dcterms:W3CDTF">2022-12-10T10:23:17Z</dcterms:modified>
</cp:coreProperties>
</file>