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邦魁\2024年写作项目\2024_6-2_P845_CRC_CASC\P845_raw experimental data\DATA\"/>
    </mc:Choice>
  </mc:AlternateContent>
  <xr:revisionPtr revIDLastSave="0" documentId="13_ncr:1_{437C8BFA-D631-4F89-A4BC-2C9341F1259C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Result" sheetId="1" r:id="rId1"/>
    <sheet name="raw data" sheetId="2" r:id="rId2"/>
    <sheet name="Invasion" sheetId="3" r:id="rId3"/>
    <sheet name="W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H4" i="4"/>
  <c r="H3" i="4"/>
  <c r="J2" i="4"/>
  <c r="H7" i="4" s="1"/>
  <c r="I7" i="4" s="1"/>
  <c r="H2" i="4"/>
  <c r="C2" i="4"/>
  <c r="C7" i="4" s="1"/>
  <c r="D7" i="4" s="1"/>
  <c r="C5" i="4" l="1"/>
  <c r="D5" i="4" s="1"/>
  <c r="H5" i="4"/>
  <c r="I5" i="4" s="1"/>
  <c r="C6" i="4"/>
  <c r="D6" i="4" s="1"/>
  <c r="H6" i="4"/>
  <c r="I6" i="4" s="1"/>
  <c r="K5" i="4" l="1"/>
  <c r="D37" i="1" l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F30" i="1"/>
  <c r="D30" i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F23" i="1"/>
  <c r="D23" i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32" i="1" l="1"/>
  <c r="G33" i="1" s="1"/>
  <c r="G34" i="1" s="1"/>
  <c r="G35" i="1" s="1"/>
  <c r="G36" i="1" s="1"/>
  <c r="G37" i="1" s="1"/>
  <c r="H37" i="1" s="1"/>
  <c r="I37" i="1" s="1"/>
  <c r="G26" i="1"/>
  <c r="G27" i="1" s="1"/>
  <c r="G20" i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12" i="1" s="1"/>
  <c r="G13" i="1" s="1"/>
  <c r="H13" i="1" s="1"/>
  <c r="I13" i="1" s="1"/>
  <c r="G2" i="1"/>
  <c r="G3" i="1" s="1"/>
  <c r="G4" i="1" s="1"/>
  <c r="G5" i="1" s="1"/>
  <c r="G6" i="1" s="1"/>
  <c r="G7" i="1" s="1"/>
  <c r="H7" i="1" s="1"/>
  <c r="I7" i="1" s="1"/>
  <c r="H36" i="1" l="1"/>
  <c r="I36" i="1" s="1"/>
  <c r="H35" i="1"/>
  <c r="I35" i="1" s="1"/>
  <c r="H34" i="1"/>
  <c r="I34" i="1" s="1"/>
  <c r="H33" i="1"/>
  <c r="I33" i="1" s="1"/>
  <c r="J35" i="1"/>
  <c r="K35" i="1"/>
  <c r="H32" i="1"/>
  <c r="I32" i="1" s="1"/>
  <c r="H26" i="1"/>
  <c r="I26" i="1" s="1"/>
  <c r="H27" i="1"/>
  <c r="I27" i="1" s="1"/>
  <c r="G28" i="1"/>
  <c r="H20" i="1"/>
  <c r="I20" i="1" s="1"/>
  <c r="H24" i="1"/>
  <c r="I24" i="1" s="1"/>
  <c r="H23" i="1"/>
  <c r="I23" i="1" s="1"/>
  <c r="H22" i="1"/>
  <c r="I22" i="1" s="1"/>
  <c r="H21" i="1"/>
  <c r="I21" i="1" s="1"/>
  <c r="H17" i="1"/>
  <c r="I17" i="1" s="1"/>
  <c r="H15" i="1"/>
  <c r="I15" i="1" s="1"/>
  <c r="H18" i="1"/>
  <c r="I18" i="1" s="1"/>
  <c r="J17" i="1" s="1"/>
  <c r="H16" i="1"/>
  <c r="I16" i="1" s="1"/>
  <c r="H14" i="1"/>
  <c r="I14" i="1" s="1"/>
  <c r="H9" i="1"/>
  <c r="I9" i="1" s="1"/>
  <c r="H12" i="1"/>
  <c r="I12" i="1" s="1"/>
  <c r="H8" i="1"/>
  <c r="I8" i="1" s="1"/>
  <c r="H11" i="1"/>
  <c r="I11" i="1" s="1"/>
  <c r="H10" i="1"/>
  <c r="I10" i="1" s="1"/>
  <c r="H6" i="1"/>
  <c r="I6" i="1" s="1"/>
  <c r="H5" i="1"/>
  <c r="I5" i="1" s="1"/>
  <c r="H4" i="1"/>
  <c r="I4" i="1" s="1"/>
  <c r="H3" i="1"/>
  <c r="I3" i="1" s="1"/>
  <c r="H2" i="1"/>
  <c r="I2" i="1" s="1"/>
  <c r="K32" i="1" l="1"/>
  <c r="J32" i="1"/>
  <c r="L35" i="1"/>
  <c r="G29" i="1"/>
  <c r="H28" i="1"/>
  <c r="I28" i="1" s="1"/>
  <c r="K26" i="1"/>
  <c r="J26" i="1"/>
  <c r="J23" i="1"/>
  <c r="K23" i="1"/>
  <c r="K20" i="1"/>
  <c r="J20" i="1"/>
  <c r="L23" i="1"/>
  <c r="K17" i="1"/>
  <c r="K14" i="1"/>
  <c r="J14" i="1"/>
  <c r="L17" i="1"/>
  <c r="L11" i="1"/>
  <c r="J8" i="1"/>
  <c r="K8" i="1"/>
  <c r="J11" i="1"/>
  <c r="K11" i="1"/>
  <c r="J5" i="1"/>
  <c r="K5" i="1"/>
  <c r="K2" i="1"/>
  <c r="J2" i="1"/>
  <c r="L5" i="1"/>
  <c r="G30" i="1" l="1"/>
  <c r="H29" i="1"/>
  <c r="I29" i="1" s="1"/>
  <c r="G31" i="1" l="1"/>
  <c r="H31" i="1" s="1"/>
  <c r="I31" i="1" s="1"/>
  <c r="H30" i="1"/>
  <c r="I30" i="1" s="1"/>
  <c r="K29" i="1" s="1"/>
  <c r="L29" i="1" l="1"/>
  <c r="J29" i="1"/>
</calcChain>
</file>

<file path=xl/sharedStrings.xml><?xml version="1.0" encoding="utf-8"?>
<sst xmlns="http://schemas.openxmlformats.org/spreadsheetml/2006/main" count="270" uniqueCount="78">
  <si>
    <t xml:space="preserve">Cq   </t>
  </si>
  <si>
    <t>Cq Mean</t>
  </si>
  <si>
    <t>target gene</t>
  </si>
  <si>
    <t>expression</t>
  </si>
  <si>
    <t>average</t>
  </si>
  <si>
    <t>p value</t>
  </si>
  <si>
    <t>NCM460</t>
    <phoneticPr fontId="1" type="noConversion"/>
  </si>
  <si>
    <t>GAPDH</t>
  </si>
  <si>
    <t>SW1116</t>
    <phoneticPr fontId="1" type="noConversion"/>
  </si>
  <si>
    <t>CASC15</t>
  </si>
  <si>
    <t>CASC8</t>
  </si>
  <si>
    <t>CASC9</t>
  </si>
  <si>
    <t>CASC19</t>
  </si>
  <si>
    <t>CASC16</t>
  </si>
  <si>
    <t>CASC18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</si>
  <si>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</si>
  <si>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</si>
  <si>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</si>
  <si>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</si>
  <si>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</si>
  <si>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</si>
  <si>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</si>
  <si>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</si>
  <si>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</si>
  <si>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</si>
  <si>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</si>
  <si>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</si>
  <si>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</si>
  <si>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</si>
  <si>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</si>
  <si>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</si>
  <si>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</si>
  <si>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</si>
  <si>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</si>
  <si>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</si>
  <si>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</si>
  <si>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</si>
  <si>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</si>
  <si>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</si>
  <si>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</si>
  <si>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</si>
  <si>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</si>
  <si>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</si>
  <si>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</si>
  <si>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</si>
  <si>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</si>
  <si>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</si>
  <si>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</si>
  <si>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</si>
  <si>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</si>
  <si>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</si>
  <si>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</si>
  <si>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</si>
  <si>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</si>
  <si>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</si>
  <si>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</si>
  <si>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</si>
  <si>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</si>
  <si>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GAPDH</t>
    <phoneticPr fontId="1" type="noConversion"/>
  </si>
  <si>
    <t>CASC15</t>
    <phoneticPr fontId="1" type="noConversion"/>
  </si>
  <si>
    <t>CASC8</t>
    <phoneticPr fontId="1" type="noConversion"/>
  </si>
  <si>
    <t>CASC9</t>
    <phoneticPr fontId="1" type="noConversion"/>
  </si>
  <si>
    <t>CASC19</t>
    <phoneticPr fontId="1" type="noConversion"/>
  </si>
  <si>
    <t>CASC16</t>
    <phoneticPr fontId="1" type="noConversion"/>
  </si>
  <si>
    <t>CASC18</t>
    <phoneticPr fontId="1" type="noConversion"/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</si>
  <si>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</si>
  <si>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</si>
  <si>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</si>
  <si>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</si>
  <si>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</si>
  <si>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</si>
  <si>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si-CASC15</t>
    <phoneticPr fontId="1" type="noConversion"/>
  </si>
  <si>
    <t xml:space="preserve">Pore </t>
  </si>
  <si>
    <t>channel</t>
  </si>
  <si>
    <t>CT value</t>
    <phoneticPr fontId="1" type="noConversion"/>
  </si>
  <si>
    <t>TM value</t>
    <phoneticPr fontId="1" type="noConversion"/>
  </si>
  <si>
    <t>Target Gene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</si>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</sst>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7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9" fontId="0" fillId="0" borderId="0" xfId="2" applyFont="1" applyAlignment="1"/>
    <xf numFmtId="0" fontId="6" fillId="0" borderId="0" xfId="0" applyFont="1" applyAlignment="1">
      <alignment horizontal="center" vertical="center"/>
    </xf>
  </cellXfs>
  <cellStyles count="3">
    <cellStyle name="Normal" xfId="1" xr:uid="{5D528F78-ABD6-4DF6-93E8-EC6F186AEB03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workbookViewId="0">
      <selection activeCell="S25" sqref="S25"/>
    </sheetView>
  </sheetViews>
  <sheetFormatPr defaultRowHeight="14" x14ac:dyDescent="0.3"/>
  <sheetData>
    <row r="1" spans="1:18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4"/>
      <c r="P1" s="4"/>
      <c r="Q1" s="4"/>
      <c r="R1" s="4"/>
    </row>
    <row r="2" spans="1:18" s="2" customFormat="1" ht="15.5" x14ac:dyDescent="0.3">
      <c r="A2" s="5" t="s">
        <v>6</v>
      </c>
      <c r="B2" t="s">
        <v>7</v>
      </c>
      <c r="C2" s="2">
        <v>14.36</v>
      </c>
      <c r="D2" s="1">
        <f>AVERAGE(C2:C4)</f>
        <v>14.339999999999998</v>
      </c>
      <c r="E2" s="2">
        <v>29.73</v>
      </c>
      <c r="F2" s="1">
        <f>E2-D2</f>
        <v>15.390000000000002</v>
      </c>
      <c r="G2" s="1">
        <f>AVERAGE(F2:F4)</f>
        <v>15.403333333333336</v>
      </c>
      <c r="H2" s="1">
        <f>F2-G2</f>
        <v>-1.3333333333333641E-2</v>
      </c>
      <c r="I2">
        <f>POWER(2,-H2)</f>
        <v>1.0092848012118745</v>
      </c>
      <c r="J2">
        <f>AVERAGE(I2:I4)</f>
        <v>1.0031483272325612</v>
      </c>
      <c r="K2">
        <f>STDEV(I2:I4)</f>
        <v>9.689074191944283E-2</v>
      </c>
      <c r="L2"/>
      <c r="M2" s="10" t="s">
        <v>59</v>
      </c>
      <c r="P2" s="4"/>
      <c r="R2" s="4"/>
    </row>
    <row r="3" spans="1:18" s="2" customFormat="1" ht="15.5" x14ac:dyDescent="0.3">
      <c r="A3" s="5" t="s">
        <v>6</v>
      </c>
      <c r="B3" t="s">
        <v>7</v>
      </c>
      <c r="C3" s="2">
        <v>14.32</v>
      </c>
      <c r="D3" s="1">
        <f>AVERAGE(C2:C4)</f>
        <v>14.339999999999998</v>
      </c>
      <c r="E3" s="2">
        <v>29.89</v>
      </c>
      <c r="F3" s="1">
        <f t="shared" ref="F3:F7" si="0">E3-D3</f>
        <v>15.550000000000002</v>
      </c>
      <c r="G3" s="1">
        <f>G2</f>
        <v>15.403333333333336</v>
      </c>
      <c r="H3" s="1">
        <f t="shared" ref="H3:H7" si="1">F3-G3</f>
        <v>0.1466666666666665</v>
      </c>
      <c r="I3">
        <f t="shared" ref="I3:I7" si="2">POWER(2,-H3)</f>
        <v>0.90333520079118224</v>
      </c>
      <c r="J3"/>
      <c r="K3"/>
      <c r="L3"/>
      <c r="M3" s="10"/>
      <c r="P3" s="4"/>
      <c r="R3" s="4"/>
    </row>
    <row r="4" spans="1:18" s="2" customFormat="1" ht="15.5" x14ac:dyDescent="0.3">
      <c r="A4" s="5" t="s">
        <v>6</v>
      </c>
      <c r="B4" t="s">
        <v>7</v>
      </c>
      <c r="C4" s="2">
        <v>14.34</v>
      </c>
      <c r="D4" s="1">
        <f>AVERAGE(C2:C4)</f>
        <v>14.339999999999998</v>
      </c>
      <c r="E4" s="2">
        <v>29.61</v>
      </c>
      <c r="F4" s="1">
        <f t="shared" si="0"/>
        <v>15.270000000000001</v>
      </c>
      <c r="G4" s="1">
        <f t="shared" ref="G4:G7" si="3">G3</f>
        <v>15.403333333333336</v>
      </c>
      <c r="H4" s="1">
        <f t="shared" si="1"/>
        <v>-0.13333333333333464</v>
      </c>
      <c r="I4">
        <f t="shared" si="2"/>
        <v>1.096824979694627</v>
      </c>
      <c r="J4"/>
      <c r="K4"/>
      <c r="L4"/>
      <c r="M4" s="10"/>
      <c r="P4" s="4"/>
      <c r="R4" s="4"/>
    </row>
    <row r="5" spans="1:18" s="2" customFormat="1" ht="15.5" x14ac:dyDescent="0.3">
      <c r="A5" s="5" t="s">
        <v>8</v>
      </c>
      <c r="B5" t="s">
        <v>7</v>
      </c>
      <c r="C5" s="2">
        <v>14.56</v>
      </c>
      <c r="D5" s="1">
        <f>AVERAGE(C5:C7)</f>
        <v>14.516666666666666</v>
      </c>
      <c r="E5" s="2">
        <v>28.37</v>
      </c>
      <c r="F5" s="1">
        <f t="shared" si="0"/>
        <v>13.853333333333335</v>
      </c>
      <c r="G5" s="1">
        <f t="shared" si="3"/>
        <v>15.403333333333336</v>
      </c>
      <c r="H5" s="1">
        <f t="shared" si="1"/>
        <v>-1.5500000000000007</v>
      </c>
      <c r="I5">
        <f t="shared" si="2"/>
        <v>2.9281713918912518</v>
      </c>
      <c r="J5">
        <f>AVERAGE(I5:I7)</f>
        <v>3.17314405056662</v>
      </c>
      <c r="K5">
        <f>STDEV(I5:I7)</f>
        <v>0.23098416393907631</v>
      </c>
      <c r="L5" s="6">
        <f>IF(_xlfn.F.TEST(I2:I4,I5:I7)&gt;0.05,_xlfn.T.TEST(I2:I4,I5:I7,2,2),_xlfn.T.TEST(I2:I4,I5:I7,2,3))</f>
        <v>1.1492967513344771E-4</v>
      </c>
      <c r="M5" s="10"/>
      <c r="P5" s="4"/>
      <c r="R5" s="4"/>
    </row>
    <row r="6" spans="1:18" s="2" customFormat="1" ht="15.5" x14ac:dyDescent="0.3">
      <c r="A6" s="5" t="s">
        <v>8</v>
      </c>
      <c r="B6" t="s">
        <v>7</v>
      </c>
      <c r="C6" s="2">
        <v>14.51</v>
      </c>
      <c r="D6" s="1">
        <f>AVERAGE(C5:C7)</f>
        <v>14.516666666666666</v>
      </c>
      <c r="E6" s="2">
        <v>28.16</v>
      </c>
      <c r="F6" s="1">
        <f t="shared" si="0"/>
        <v>13.643333333333334</v>
      </c>
      <c r="G6" s="1">
        <f t="shared" si="3"/>
        <v>15.403333333333336</v>
      </c>
      <c r="H6" s="1">
        <f t="shared" si="1"/>
        <v>-1.7600000000000016</v>
      </c>
      <c r="I6">
        <f t="shared" si="2"/>
        <v>3.3869812494501121</v>
      </c>
      <c r="J6"/>
      <c r="K6"/>
      <c r="L6"/>
      <c r="M6" s="10"/>
      <c r="P6" s="4"/>
      <c r="R6" s="4"/>
    </row>
    <row r="7" spans="1:18" s="2" customFormat="1" ht="15.5" x14ac:dyDescent="0.3">
      <c r="A7" s="5" t="s">
        <v>8</v>
      </c>
      <c r="B7" t="s">
        <v>7</v>
      </c>
      <c r="C7" s="2">
        <v>14.48</v>
      </c>
      <c r="D7" s="1">
        <f>AVERAGE(C5:C7)</f>
        <v>14.516666666666666</v>
      </c>
      <c r="E7" s="2">
        <v>28.24</v>
      </c>
      <c r="F7" s="1">
        <f t="shared" si="0"/>
        <v>13.723333333333333</v>
      </c>
      <c r="G7" s="1">
        <f t="shared" si="3"/>
        <v>15.403333333333336</v>
      </c>
      <c r="H7" s="1">
        <f t="shared" si="1"/>
        <v>-1.6800000000000033</v>
      </c>
      <c r="I7">
        <f t="shared" si="2"/>
        <v>3.2042795103584956</v>
      </c>
      <c r="J7"/>
      <c r="K7"/>
      <c r="L7"/>
      <c r="M7" s="10"/>
      <c r="P7" s="4"/>
      <c r="R7" s="4"/>
    </row>
    <row r="8" spans="1:18" s="2" customFormat="1" ht="15.5" x14ac:dyDescent="0.3">
      <c r="A8" s="5" t="s">
        <v>6</v>
      </c>
      <c r="B8" t="s">
        <v>7</v>
      </c>
      <c r="C8" s="2">
        <v>14.36</v>
      </c>
      <c r="D8" s="1">
        <f>AVERAGE(C8:C10)</f>
        <v>14.339999999999998</v>
      </c>
      <c r="E8" s="2">
        <v>32.36</v>
      </c>
      <c r="F8" s="1">
        <f>E8-D8</f>
        <v>18.020000000000003</v>
      </c>
      <c r="G8" s="1">
        <f>AVERAGE(F8:F10)</f>
        <v>18.486666666666668</v>
      </c>
      <c r="H8" s="1">
        <f>F8-G8</f>
        <v>-0.46666666666666501</v>
      </c>
      <c r="I8">
        <f>POWER(2,-H8)</f>
        <v>1.3819128799677745</v>
      </c>
      <c r="J8">
        <f>AVERAGE(I8:I10)</f>
        <v>1.0316908223871957</v>
      </c>
      <c r="K8">
        <f>STDEV(I8:I10)</f>
        <v>0.3195089064334693</v>
      </c>
      <c r="L8"/>
      <c r="M8" s="10" t="s">
        <v>60</v>
      </c>
      <c r="P8" s="4"/>
      <c r="R8" s="4"/>
    </row>
    <row r="9" spans="1:18" s="2" customFormat="1" ht="15.5" x14ac:dyDescent="0.3">
      <c r="A9" s="5" t="s">
        <v>6</v>
      </c>
      <c r="B9" t="s">
        <v>7</v>
      </c>
      <c r="C9" s="2">
        <v>14.32</v>
      </c>
      <c r="D9" s="1">
        <f>AVERAGE(C8:C10)</f>
        <v>14.339999999999998</v>
      </c>
      <c r="E9" s="2">
        <v>33.229999999999997</v>
      </c>
      <c r="F9" s="1">
        <f t="shared" ref="F9:F13" si="4">E9-D9</f>
        <v>18.89</v>
      </c>
      <c r="G9" s="1">
        <f>G8</f>
        <v>18.486666666666668</v>
      </c>
      <c r="H9" s="1">
        <f t="shared" ref="H9:H13" si="5">F9-G9</f>
        <v>0.40333333333333243</v>
      </c>
      <c r="I9">
        <f t="shared" ref="I9:I13" si="6">POWER(2,-H9)</f>
        <v>0.75610928011991341</v>
      </c>
      <c r="J9"/>
      <c r="K9"/>
      <c r="L9"/>
      <c r="M9" s="10"/>
      <c r="P9" s="4"/>
      <c r="R9" s="4"/>
    </row>
    <row r="10" spans="1:18" s="2" customFormat="1" ht="15.5" x14ac:dyDescent="0.3">
      <c r="A10" s="5" t="s">
        <v>6</v>
      </c>
      <c r="B10" t="s">
        <v>7</v>
      </c>
      <c r="C10" s="2">
        <v>14.34</v>
      </c>
      <c r="D10" s="1">
        <f>AVERAGE(C8:C10)</f>
        <v>14.339999999999998</v>
      </c>
      <c r="E10" s="2">
        <v>32.89</v>
      </c>
      <c r="F10" s="1">
        <f t="shared" si="4"/>
        <v>18.550000000000004</v>
      </c>
      <c r="G10" s="1">
        <f t="shared" ref="G10:G13" si="7">G9</f>
        <v>18.486666666666668</v>
      </c>
      <c r="H10" s="1">
        <f t="shared" si="5"/>
        <v>6.3333333333336128E-2</v>
      </c>
      <c r="I10">
        <f t="shared" si="6"/>
        <v>0.95705030707389949</v>
      </c>
      <c r="J10"/>
      <c r="K10"/>
      <c r="L10"/>
      <c r="M10" s="10"/>
      <c r="P10" s="4"/>
      <c r="R10" s="4"/>
    </row>
    <row r="11" spans="1:18" s="2" customFormat="1" ht="15.5" x14ac:dyDescent="0.3">
      <c r="A11" s="5" t="s">
        <v>8</v>
      </c>
      <c r="B11" t="s">
        <v>7</v>
      </c>
      <c r="C11" s="2">
        <v>14.56</v>
      </c>
      <c r="D11" s="1">
        <f>AVERAGE(C11:C13)</f>
        <v>14.516666666666666</v>
      </c>
      <c r="E11" s="2">
        <v>31.55</v>
      </c>
      <c r="F11" s="1">
        <f t="shared" si="4"/>
        <v>17.033333333333335</v>
      </c>
      <c r="G11" s="1">
        <f t="shared" si="7"/>
        <v>18.486666666666668</v>
      </c>
      <c r="H11" s="1">
        <f t="shared" si="5"/>
        <v>-1.4533333333333331</v>
      </c>
      <c r="I11">
        <f t="shared" si="6"/>
        <v>2.7384002579023834</v>
      </c>
      <c r="J11">
        <f>AVERAGE(I11:I13)</f>
        <v>2.7899052224012331</v>
      </c>
      <c r="K11">
        <f>STDEV(I11:I13)</f>
        <v>5.9270352308655981E-2</v>
      </c>
      <c r="L11" s="6">
        <f>IF(_xlfn.F.TEST(I8:I10,I11:I13)&gt;0.05,_xlfn.T.TEST(I8:I10,I11:I13,2,2),_xlfn.T.TEST(I8:I10,I11:I13,2,3))</f>
        <v>7.2222325901682234E-4</v>
      </c>
      <c r="M11" s="10"/>
      <c r="P11" s="4"/>
      <c r="R11" s="4"/>
    </row>
    <row r="12" spans="1:18" s="2" customFormat="1" ht="15.5" x14ac:dyDescent="0.3">
      <c r="A12" s="5" t="s">
        <v>8</v>
      </c>
      <c r="B12" t="s">
        <v>7</v>
      </c>
      <c r="C12" s="2">
        <v>14.51</v>
      </c>
      <c r="D12" s="1">
        <f>AVERAGE(C11:C13)</f>
        <v>14.516666666666666</v>
      </c>
      <c r="E12" s="2">
        <v>31.53</v>
      </c>
      <c r="F12" s="1">
        <f t="shared" si="4"/>
        <v>17.013333333333335</v>
      </c>
      <c r="G12" s="1">
        <f t="shared" si="7"/>
        <v>18.486666666666668</v>
      </c>
      <c r="H12" s="1">
        <f t="shared" si="5"/>
        <v>-1.4733333333333327</v>
      </c>
      <c r="I12">
        <f t="shared" si="6"/>
        <v>2.7766269009595814</v>
      </c>
      <c r="J12"/>
      <c r="K12"/>
      <c r="L12"/>
      <c r="M12" s="10"/>
      <c r="P12" s="4"/>
      <c r="R12" s="4"/>
    </row>
    <row r="13" spans="1:18" s="2" customFormat="1" ht="15.5" x14ac:dyDescent="0.3">
      <c r="A13" s="5" t="s">
        <v>8</v>
      </c>
      <c r="B13" t="s">
        <v>7</v>
      </c>
      <c r="C13" s="2">
        <v>14.48</v>
      </c>
      <c r="D13" s="1">
        <f>AVERAGE(C11:C13)</f>
        <v>14.516666666666666</v>
      </c>
      <c r="E13" s="2">
        <v>31.49</v>
      </c>
      <c r="F13" s="1">
        <f t="shared" si="4"/>
        <v>16.973333333333333</v>
      </c>
      <c r="G13" s="1">
        <f t="shared" si="7"/>
        <v>18.486666666666668</v>
      </c>
      <c r="H13" s="1">
        <f t="shared" si="5"/>
        <v>-1.5133333333333354</v>
      </c>
      <c r="I13">
        <f t="shared" si="6"/>
        <v>2.8546885083417348</v>
      </c>
      <c r="J13"/>
      <c r="K13"/>
      <c r="L13"/>
      <c r="M13" s="10"/>
      <c r="P13" s="4"/>
      <c r="R13" s="4"/>
    </row>
    <row r="14" spans="1:18" s="2" customFormat="1" ht="15.5" x14ac:dyDescent="0.3">
      <c r="A14" s="5" t="s">
        <v>6</v>
      </c>
      <c r="B14" t="s">
        <v>7</v>
      </c>
      <c r="C14" s="2">
        <v>14.36</v>
      </c>
      <c r="D14" s="1">
        <f>AVERAGE(C14:C16)</f>
        <v>14.339999999999998</v>
      </c>
      <c r="E14" s="2">
        <v>27.97</v>
      </c>
      <c r="F14" s="1">
        <f>E14-D14</f>
        <v>13.63</v>
      </c>
      <c r="G14" s="1">
        <f>AVERAGE(F14:F16)</f>
        <v>13.303333333333335</v>
      </c>
      <c r="H14" s="1">
        <f>F14-G14</f>
        <v>0.32666666666666622</v>
      </c>
      <c r="I14">
        <f>POWER(2,-H14)</f>
        <v>0.79737668839319709</v>
      </c>
      <c r="J14">
        <f>AVERAGE(I14:I16)</f>
        <v>1.0264784182639952</v>
      </c>
      <c r="K14">
        <f>STDEV(I14:I16)</f>
        <v>0.29529835343362104</v>
      </c>
      <c r="L14"/>
      <c r="M14" s="10" t="s">
        <v>61</v>
      </c>
      <c r="P14" s="4"/>
      <c r="R14" s="4"/>
    </row>
    <row r="15" spans="1:18" s="2" customFormat="1" ht="15.5" x14ac:dyDescent="0.3">
      <c r="A15" s="5" t="s">
        <v>6</v>
      </c>
      <c r="B15" t="s">
        <v>7</v>
      </c>
      <c r="C15" s="2">
        <v>14.32</v>
      </c>
      <c r="D15" s="1">
        <f>AVERAGE(C14:C16)</f>
        <v>14.339999999999998</v>
      </c>
      <c r="E15" s="2">
        <v>27.2</v>
      </c>
      <c r="F15" s="1">
        <f t="shared" ref="F15:F19" si="8">E15-D15</f>
        <v>12.860000000000001</v>
      </c>
      <c r="G15" s="1">
        <f>G14</f>
        <v>13.303333333333335</v>
      </c>
      <c r="H15" s="1">
        <f t="shared" ref="H15:H19" si="9">F15-G15</f>
        <v>-0.44333333333333336</v>
      </c>
      <c r="I15">
        <f t="shared" ref="I15:I19" si="10">POWER(2,-H15)</f>
        <v>1.3597423728128504</v>
      </c>
      <c r="J15"/>
      <c r="K15"/>
      <c r="L15"/>
      <c r="M15" s="10"/>
      <c r="P15" s="4"/>
      <c r="R15" s="4"/>
    </row>
    <row r="16" spans="1:18" s="2" customFormat="1" ht="15.5" x14ac:dyDescent="0.3">
      <c r="A16" s="5" t="s">
        <v>6</v>
      </c>
      <c r="B16" t="s">
        <v>7</v>
      </c>
      <c r="C16" s="2">
        <v>14.34</v>
      </c>
      <c r="D16" s="1">
        <f>AVERAGE(C14:C16)</f>
        <v>14.339999999999998</v>
      </c>
      <c r="E16" s="2">
        <v>27.76</v>
      </c>
      <c r="F16" s="1">
        <f t="shared" si="8"/>
        <v>13.420000000000003</v>
      </c>
      <c r="G16" s="1">
        <f t="shared" ref="G16:G19" si="11">G15</f>
        <v>13.303333333333335</v>
      </c>
      <c r="H16" s="1">
        <f t="shared" si="9"/>
        <v>0.11666666666666892</v>
      </c>
      <c r="I16">
        <f t="shared" si="10"/>
        <v>0.92231619358593786</v>
      </c>
      <c r="J16"/>
      <c r="K16"/>
      <c r="L16"/>
      <c r="M16" s="10"/>
      <c r="P16" s="4"/>
      <c r="R16" s="4"/>
    </row>
    <row r="17" spans="1:18" s="2" customFormat="1" ht="15.5" x14ac:dyDescent="0.3">
      <c r="A17" s="5" t="s">
        <v>8</v>
      </c>
      <c r="B17" t="s">
        <v>7</v>
      </c>
      <c r="C17" s="2">
        <v>14.56</v>
      </c>
      <c r="D17" s="1">
        <f>AVERAGE(C17:C19)</f>
        <v>14.516666666666666</v>
      </c>
      <c r="E17" s="2">
        <v>26.21</v>
      </c>
      <c r="F17" s="1">
        <f t="shared" si="8"/>
        <v>11.693333333333335</v>
      </c>
      <c r="G17" s="1">
        <f t="shared" si="11"/>
        <v>13.303333333333335</v>
      </c>
      <c r="H17" s="1">
        <f t="shared" si="9"/>
        <v>-1.6099999999999994</v>
      </c>
      <c r="I17">
        <f t="shared" si="10"/>
        <v>3.0525184179211169</v>
      </c>
      <c r="J17">
        <f>AVERAGE(I17:I19)</f>
        <v>3.0037546854830324</v>
      </c>
      <c r="K17">
        <f>STDEV(I17:I19)</f>
        <v>4.3474657298835484E-2</v>
      </c>
      <c r="L17" s="6">
        <f>IF(_xlfn.F.TEST(I14:I16,I17:I19)&gt;0.05,_xlfn.T.TEST(I14:I16,I17:I19,2,2),_xlfn.T.TEST(I14:I16,I17:I19,2,3))</f>
        <v>6.4338467247979508E-3</v>
      </c>
      <c r="M17" s="10"/>
      <c r="P17" s="4"/>
      <c r="R17" s="4"/>
    </row>
    <row r="18" spans="1:18" s="2" customFormat="1" ht="15.5" x14ac:dyDescent="0.3">
      <c r="A18" s="5" t="s">
        <v>8</v>
      </c>
      <c r="B18" t="s">
        <v>7</v>
      </c>
      <c r="C18" s="2">
        <v>14.51</v>
      </c>
      <c r="D18" s="1">
        <f>AVERAGE(C17:C19)</f>
        <v>14.516666666666666</v>
      </c>
      <c r="E18" s="2">
        <v>26.25</v>
      </c>
      <c r="F18" s="1">
        <f t="shared" si="8"/>
        <v>11.733333333333334</v>
      </c>
      <c r="G18" s="1">
        <f t="shared" si="11"/>
        <v>13.303333333333335</v>
      </c>
      <c r="H18" s="1">
        <f t="shared" si="9"/>
        <v>-1.5700000000000003</v>
      </c>
      <c r="I18">
        <f t="shared" si="10"/>
        <v>2.9690471412580988</v>
      </c>
      <c r="J18"/>
      <c r="K18"/>
      <c r="L18"/>
      <c r="M18" s="10"/>
      <c r="P18" s="4"/>
      <c r="R18" s="4"/>
    </row>
    <row r="19" spans="1:18" s="2" customFormat="1" ht="15.5" x14ac:dyDescent="0.3">
      <c r="A19" s="5" t="s">
        <v>8</v>
      </c>
      <c r="B19" t="s">
        <v>7</v>
      </c>
      <c r="C19" s="2">
        <v>14.48</v>
      </c>
      <c r="D19" s="1">
        <f>AVERAGE(C17:C19)</f>
        <v>14.516666666666666</v>
      </c>
      <c r="E19" s="2">
        <v>26.24</v>
      </c>
      <c r="F19" s="1">
        <f t="shared" si="8"/>
        <v>11.723333333333333</v>
      </c>
      <c r="G19" s="1">
        <f t="shared" si="11"/>
        <v>13.303333333333335</v>
      </c>
      <c r="H19" s="1">
        <f t="shared" si="9"/>
        <v>-1.5800000000000018</v>
      </c>
      <c r="I19">
        <f t="shared" si="10"/>
        <v>2.9896984972698801</v>
      </c>
      <c r="J19"/>
      <c r="K19"/>
      <c r="L19"/>
      <c r="M19" s="10"/>
      <c r="P19" s="4"/>
      <c r="R19" s="4"/>
    </row>
    <row r="20" spans="1:18" s="2" customFormat="1" ht="15.5" x14ac:dyDescent="0.3">
      <c r="A20" s="5" t="s">
        <v>6</v>
      </c>
      <c r="B20" t="s">
        <v>7</v>
      </c>
      <c r="C20" s="2">
        <v>14.36</v>
      </c>
      <c r="D20" s="1">
        <f>AVERAGE(C20:C22)</f>
        <v>14.339999999999998</v>
      </c>
      <c r="E20" s="2">
        <v>23.65</v>
      </c>
      <c r="F20" s="1">
        <f>E20-D20</f>
        <v>9.31</v>
      </c>
      <c r="G20" s="1">
        <f>AVERAGE(F20:F22)</f>
        <v>9.3400000000000016</v>
      </c>
      <c r="H20" s="1">
        <f>F20-G20</f>
        <v>-3.0000000000001137E-2</v>
      </c>
      <c r="I20">
        <f>POWER(2,-H20)</f>
        <v>1.021012125707194</v>
      </c>
      <c r="J20">
        <f>AVERAGE(I20:I22)</f>
        <v>1.0001441410980401</v>
      </c>
      <c r="K20">
        <f>STDEV(I20:I22)</f>
        <v>2.079628870949295E-2</v>
      </c>
      <c r="L20"/>
      <c r="M20" s="10" t="s">
        <v>62</v>
      </c>
      <c r="P20" s="4"/>
      <c r="R20" s="4"/>
    </row>
    <row r="21" spans="1:18" s="2" customFormat="1" ht="15.5" x14ac:dyDescent="0.3">
      <c r="A21" s="5" t="s">
        <v>6</v>
      </c>
      <c r="B21" t="s">
        <v>7</v>
      </c>
      <c r="C21" s="2">
        <v>14.32</v>
      </c>
      <c r="D21" s="1">
        <f>AVERAGE(C20:C22)</f>
        <v>14.339999999999998</v>
      </c>
      <c r="E21" s="2">
        <v>23.71</v>
      </c>
      <c r="F21" s="1">
        <f t="shared" ref="F21:F25" si="12">E21-D21</f>
        <v>9.3700000000000028</v>
      </c>
      <c r="G21" s="1">
        <f>G20</f>
        <v>9.3400000000000016</v>
      </c>
      <c r="H21" s="1">
        <f t="shared" ref="H21:H25" si="13">F21-G21</f>
        <v>3.0000000000001137E-2</v>
      </c>
      <c r="I21">
        <f t="shared" ref="I21:I25" si="14">POWER(2,-H21)</f>
        <v>0.97942029758692617</v>
      </c>
      <c r="J21"/>
      <c r="K21"/>
      <c r="L21"/>
      <c r="M21" s="10"/>
      <c r="P21" s="4"/>
      <c r="R21" s="4"/>
    </row>
    <row r="22" spans="1:18" s="2" customFormat="1" ht="15.5" x14ac:dyDescent="0.3">
      <c r="A22" s="5" t="s">
        <v>6</v>
      </c>
      <c r="B22" t="s">
        <v>7</v>
      </c>
      <c r="C22" s="2">
        <v>14.34</v>
      </c>
      <c r="D22" s="1">
        <f>AVERAGE(C20:C22)</f>
        <v>14.339999999999998</v>
      </c>
      <c r="E22" s="2">
        <v>23.68</v>
      </c>
      <c r="F22" s="1">
        <f t="shared" si="12"/>
        <v>9.3400000000000016</v>
      </c>
      <c r="G22" s="1">
        <f t="shared" ref="G22:G25" si="15">G21</f>
        <v>9.3400000000000016</v>
      </c>
      <c r="H22" s="1">
        <f t="shared" si="13"/>
        <v>0</v>
      </c>
      <c r="I22">
        <f t="shared" si="14"/>
        <v>1</v>
      </c>
      <c r="J22"/>
      <c r="K22"/>
      <c r="L22"/>
      <c r="M22" s="10"/>
      <c r="P22" s="4"/>
      <c r="R22" s="4"/>
    </row>
    <row r="23" spans="1:18" s="2" customFormat="1" ht="15.5" x14ac:dyDescent="0.3">
      <c r="A23" s="5" t="s">
        <v>8</v>
      </c>
      <c r="B23" t="s">
        <v>7</v>
      </c>
      <c r="C23" s="2">
        <v>14.56</v>
      </c>
      <c r="D23" s="1">
        <f>AVERAGE(C23:C25)</f>
        <v>14.516666666666666</v>
      </c>
      <c r="E23" s="2">
        <v>23.33</v>
      </c>
      <c r="F23" s="1">
        <f t="shared" si="12"/>
        <v>8.8133333333333326</v>
      </c>
      <c r="G23" s="1">
        <f t="shared" si="15"/>
        <v>9.3400000000000016</v>
      </c>
      <c r="H23" s="1">
        <f t="shared" si="13"/>
        <v>-0.52666666666666906</v>
      </c>
      <c r="I23">
        <f t="shared" si="14"/>
        <v>1.4405968618317553</v>
      </c>
      <c r="J23">
        <f>AVERAGE(I23:I25)</f>
        <v>1.4406199332275966</v>
      </c>
      <c r="K23">
        <f>STDEV(I23:I25)</f>
        <v>9.9855564799996421E-3</v>
      </c>
      <c r="L23" s="6">
        <f>IF(_xlfn.F.TEST(I20:I22,I23:I25)&gt;0.05,_xlfn.T.TEST(I20:I22,I23:I25,2,2),_xlfn.T.TEST(I20:I22,I23:I25,2,3))</f>
        <v>4.9856603595475546E-6</v>
      </c>
      <c r="M23" s="10"/>
      <c r="P23" s="4"/>
      <c r="R23" s="4"/>
    </row>
    <row r="24" spans="1:18" s="2" customFormat="1" ht="15.5" x14ac:dyDescent="0.3">
      <c r="A24" s="5" t="s">
        <v>8</v>
      </c>
      <c r="B24" t="s">
        <v>7</v>
      </c>
      <c r="C24" s="2">
        <v>14.51</v>
      </c>
      <c r="D24" s="1">
        <f>AVERAGE(C23:C25)</f>
        <v>14.516666666666666</v>
      </c>
      <c r="E24" s="2">
        <v>23.32</v>
      </c>
      <c r="F24" s="1">
        <f t="shared" si="12"/>
        <v>8.8033333333333346</v>
      </c>
      <c r="G24" s="1">
        <f t="shared" si="15"/>
        <v>9.3400000000000016</v>
      </c>
      <c r="H24" s="1">
        <f t="shared" si="13"/>
        <v>-0.53666666666666707</v>
      </c>
      <c r="I24">
        <f t="shared" si="14"/>
        <v>1.4506170054157761</v>
      </c>
      <c r="J24"/>
      <c r="K24"/>
      <c r="L24"/>
      <c r="M24" s="10"/>
      <c r="P24" s="4"/>
      <c r="R24" s="4"/>
    </row>
    <row r="25" spans="1:18" s="2" customFormat="1" ht="15.5" x14ac:dyDescent="0.3">
      <c r="A25" s="5" t="s">
        <v>8</v>
      </c>
      <c r="B25" t="s">
        <v>7</v>
      </c>
      <c r="C25" s="2">
        <v>14.48</v>
      </c>
      <c r="D25" s="1">
        <f>AVERAGE(C23:C25)</f>
        <v>14.516666666666666</v>
      </c>
      <c r="E25" s="2">
        <v>23.34</v>
      </c>
      <c r="F25" s="1">
        <f t="shared" si="12"/>
        <v>8.8233333333333341</v>
      </c>
      <c r="G25" s="1">
        <f t="shared" si="15"/>
        <v>9.3400000000000016</v>
      </c>
      <c r="H25" s="1">
        <f t="shared" si="13"/>
        <v>-0.5166666666666675</v>
      </c>
      <c r="I25">
        <f t="shared" si="14"/>
        <v>1.4306459324352592</v>
      </c>
      <c r="J25"/>
      <c r="K25"/>
      <c r="L25"/>
      <c r="M25" s="10"/>
      <c r="P25" s="4"/>
      <c r="R25" s="4"/>
    </row>
    <row r="26" spans="1:18" s="2" customFormat="1" ht="15.5" x14ac:dyDescent="0.3">
      <c r="A26" s="5" t="s">
        <v>6</v>
      </c>
      <c r="B26" t="s">
        <v>7</v>
      </c>
      <c r="C26" s="2">
        <v>14.36</v>
      </c>
      <c r="D26" s="1">
        <f>AVERAGE(C26:C28)</f>
        <v>14.339999999999998</v>
      </c>
      <c r="E26" s="2">
        <v>20.56</v>
      </c>
      <c r="F26" s="1">
        <f>E26-D26</f>
        <v>6.2200000000000006</v>
      </c>
      <c r="G26" s="1">
        <f>AVERAGE(F26:F28)</f>
        <v>6.1766666666666667</v>
      </c>
      <c r="H26" s="1">
        <f>F26-G26</f>
        <v>4.333333333333389E-2</v>
      </c>
      <c r="I26">
        <f>POWER(2,-H26)</f>
        <v>0.97041023149354022</v>
      </c>
      <c r="J26">
        <f>AVERAGE(I26:I28)</f>
        <v>1.000911422316479</v>
      </c>
      <c r="K26">
        <f>STDEV(I26:I28)</f>
        <v>5.2829612196683418E-2</v>
      </c>
      <c r="L26"/>
      <c r="M26" s="10" t="s">
        <v>63</v>
      </c>
      <c r="P26" s="4"/>
      <c r="R26" s="4"/>
    </row>
    <row r="27" spans="1:18" s="2" customFormat="1" ht="15.5" x14ac:dyDescent="0.3">
      <c r="A27" s="5" t="s">
        <v>6</v>
      </c>
      <c r="B27" t="s">
        <v>7</v>
      </c>
      <c r="C27" s="2">
        <v>14.32</v>
      </c>
      <c r="D27" s="1">
        <f>AVERAGE(C26:C28)</f>
        <v>14.339999999999998</v>
      </c>
      <c r="E27" s="2">
        <v>20.56</v>
      </c>
      <c r="F27" s="1">
        <f t="shared" ref="F27:F31" si="16">E27-D27</f>
        <v>6.2200000000000006</v>
      </c>
      <c r="G27" s="1">
        <f>G26</f>
        <v>6.1766666666666667</v>
      </c>
      <c r="H27" s="1">
        <f t="shared" ref="H27:H31" si="17">F27-G27</f>
        <v>4.333333333333389E-2</v>
      </c>
      <c r="I27">
        <f t="shared" ref="I27:I31" si="18">POWER(2,-H27)</f>
        <v>0.97041023149354022</v>
      </c>
      <c r="J27"/>
      <c r="K27"/>
      <c r="L27"/>
      <c r="M27" s="10"/>
      <c r="P27" s="4"/>
      <c r="R27" s="4"/>
    </row>
    <row r="28" spans="1:18" s="2" customFormat="1" ht="15.5" x14ac:dyDescent="0.3">
      <c r="A28" s="5" t="s">
        <v>6</v>
      </c>
      <c r="B28" t="s">
        <v>7</v>
      </c>
      <c r="C28" s="2">
        <v>14.34</v>
      </c>
      <c r="D28" s="1">
        <f>AVERAGE(C26:C28)</f>
        <v>14.339999999999998</v>
      </c>
      <c r="E28" s="2">
        <v>20.43</v>
      </c>
      <c r="F28" s="1">
        <f t="shared" si="16"/>
        <v>6.0900000000000016</v>
      </c>
      <c r="G28" s="1">
        <f t="shared" ref="G28:G31" si="19">G27</f>
        <v>6.1766666666666667</v>
      </c>
      <c r="H28" s="1">
        <f t="shared" si="17"/>
        <v>-8.6666666666665115E-2</v>
      </c>
      <c r="I28">
        <f t="shared" si="18"/>
        <v>1.0619138039623564</v>
      </c>
      <c r="J28"/>
      <c r="K28"/>
      <c r="L28"/>
      <c r="M28" s="10"/>
      <c r="P28" s="4"/>
      <c r="R28" s="4"/>
    </row>
    <row r="29" spans="1:18" s="2" customFormat="1" ht="15.5" x14ac:dyDescent="0.3">
      <c r="A29" s="5" t="s">
        <v>8</v>
      </c>
      <c r="B29" t="s">
        <v>7</v>
      </c>
      <c r="C29" s="2">
        <v>14.56</v>
      </c>
      <c r="D29" s="1">
        <f>AVERAGE(C29:C31)</f>
        <v>14.516666666666666</v>
      </c>
      <c r="E29" s="2">
        <v>21.09</v>
      </c>
      <c r="F29" s="1">
        <f t="shared" si="16"/>
        <v>6.5733333333333341</v>
      </c>
      <c r="G29" s="1">
        <f t="shared" si="19"/>
        <v>6.1766666666666667</v>
      </c>
      <c r="H29" s="1">
        <f t="shared" si="17"/>
        <v>0.39666666666666739</v>
      </c>
      <c r="I29">
        <f t="shared" si="18"/>
        <v>0.7596113321177993</v>
      </c>
      <c r="J29">
        <f>AVERAGE(I29:I31)</f>
        <v>0.74761909431859586</v>
      </c>
      <c r="K29">
        <f>STDEV(I29:I31)</f>
        <v>2.077116516466853E-2</v>
      </c>
      <c r="L29" s="6">
        <f>IF(_xlfn.F.TEST(I26:I28,I29:I31)&gt;0.05,_xlfn.T.TEST(I26:I28,I29:I31,2,2),_xlfn.T.TEST(I26:I28,I29:I31,2,3))</f>
        <v>1.5093800670050522E-3</v>
      </c>
      <c r="M29" s="10"/>
      <c r="P29" s="4"/>
      <c r="R29" s="4"/>
    </row>
    <row r="30" spans="1:18" s="2" customFormat="1" ht="15.5" x14ac:dyDescent="0.3">
      <c r="A30" s="5" t="s">
        <v>8</v>
      </c>
      <c r="B30" t="s">
        <v>7</v>
      </c>
      <c r="C30" s="2">
        <v>14.51</v>
      </c>
      <c r="D30" s="1">
        <f>AVERAGE(C29:C31)</f>
        <v>14.516666666666666</v>
      </c>
      <c r="E30" s="2">
        <v>21.16</v>
      </c>
      <c r="F30" s="1">
        <f t="shared" si="16"/>
        <v>6.6433333333333344</v>
      </c>
      <c r="G30" s="1">
        <f t="shared" si="19"/>
        <v>6.1766666666666667</v>
      </c>
      <c r="H30" s="1">
        <f t="shared" si="17"/>
        <v>0.46666666666666767</v>
      </c>
      <c r="I30">
        <f t="shared" si="18"/>
        <v>0.72363461872018864</v>
      </c>
      <c r="J30"/>
      <c r="K30"/>
      <c r="L30"/>
      <c r="M30" s="10"/>
      <c r="P30" s="4"/>
      <c r="R30" s="4"/>
    </row>
    <row r="31" spans="1:18" s="2" customFormat="1" ht="15.5" x14ac:dyDescent="0.3">
      <c r="A31" s="5" t="s">
        <v>8</v>
      </c>
      <c r="B31" t="s">
        <v>7</v>
      </c>
      <c r="C31" s="2">
        <v>14.48</v>
      </c>
      <c r="D31" s="1">
        <f>AVERAGE(C29:C31)</f>
        <v>14.516666666666666</v>
      </c>
      <c r="E31" s="2">
        <v>21.09</v>
      </c>
      <c r="F31" s="1">
        <f t="shared" si="16"/>
        <v>6.5733333333333341</v>
      </c>
      <c r="G31" s="1">
        <f t="shared" si="19"/>
        <v>6.1766666666666667</v>
      </c>
      <c r="H31" s="1">
        <f t="shared" si="17"/>
        <v>0.39666666666666739</v>
      </c>
      <c r="I31">
        <f t="shared" si="18"/>
        <v>0.7596113321177993</v>
      </c>
      <c r="J31"/>
      <c r="K31"/>
      <c r="L31"/>
      <c r="M31" s="10"/>
      <c r="P31" s="4"/>
      <c r="R31" s="4"/>
    </row>
    <row r="32" spans="1:18" s="2" customFormat="1" ht="15.5" x14ac:dyDescent="0.3">
      <c r="A32" s="5" t="s">
        <v>6</v>
      </c>
      <c r="B32" t="s">
        <v>7</v>
      </c>
      <c r="C32" s="2">
        <v>14.36</v>
      </c>
      <c r="D32" s="1">
        <f>AVERAGE(C32:C34)</f>
        <v>14.339999999999998</v>
      </c>
      <c r="E32" s="2">
        <v>20.38</v>
      </c>
      <c r="F32" s="1">
        <f>E32-D32</f>
        <v>6.0400000000000009</v>
      </c>
      <c r="G32" s="1">
        <f>AVERAGE(F32:F34)</f>
        <v>6.0500000000000016</v>
      </c>
      <c r="H32" s="1">
        <f>F32-G32</f>
        <v>-1.0000000000000675E-2</v>
      </c>
      <c r="I32">
        <f>POWER(2,-H32)</f>
        <v>1.0069555500567193</v>
      </c>
      <c r="J32">
        <f>AVERAGE(I32:I34)</f>
        <v>1.0000160151645854</v>
      </c>
      <c r="K32">
        <f>STDEV(I32:I34)</f>
        <v>6.9315411858545907E-3</v>
      </c>
      <c r="L32"/>
      <c r="M32" s="10" t="s">
        <v>64</v>
      </c>
      <c r="P32" s="4"/>
      <c r="R32" s="4"/>
    </row>
    <row r="33" spans="1:18" s="2" customFormat="1" ht="15.5" x14ac:dyDescent="0.3">
      <c r="A33" s="5" t="s">
        <v>6</v>
      </c>
      <c r="B33" t="s">
        <v>7</v>
      </c>
      <c r="C33" s="2">
        <v>14.32</v>
      </c>
      <c r="D33" s="1">
        <f>AVERAGE(C32:C34)</f>
        <v>14.339999999999998</v>
      </c>
      <c r="E33" s="2">
        <v>20.39</v>
      </c>
      <c r="F33" s="1">
        <f t="shared" ref="F33:F37" si="20">E33-D33</f>
        <v>6.0500000000000025</v>
      </c>
      <c r="G33" s="1">
        <f>G32</f>
        <v>6.0500000000000016</v>
      </c>
      <c r="H33" s="1">
        <f t="shared" ref="H33:H37" si="21">F33-G33</f>
        <v>0</v>
      </c>
      <c r="I33">
        <f t="shared" ref="I33:I37" si="22">POWER(2,-H33)</f>
        <v>1</v>
      </c>
      <c r="J33"/>
      <c r="K33"/>
      <c r="L33"/>
      <c r="M33" s="10"/>
      <c r="P33" s="4"/>
      <c r="R33" s="4"/>
    </row>
    <row r="34" spans="1:18" s="2" customFormat="1" ht="15.5" x14ac:dyDescent="0.3">
      <c r="A34" s="5" t="s">
        <v>6</v>
      </c>
      <c r="B34" t="s">
        <v>7</v>
      </c>
      <c r="C34" s="2">
        <v>14.34</v>
      </c>
      <c r="D34" s="1">
        <f>AVERAGE(C32:C34)</f>
        <v>14.339999999999998</v>
      </c>
      <c r="E34" s="2">
        <v>20.399999999999999</v>
      </c>
      <c r="F34" s="1">
        <f t="shared" si="20"/>
        <v>6.0600000000000005</v>
      </c>
      <c r="G34" s="1">
        <f t="shared" ref="G34:G37" si="23">G33</f>
        <v>6.0500000000000016</v>
      </c>
      <c r="H34" s="1">
        <f t="shared" si="21"/>
        <v>9.9999999999988987E-3</v>
      </c>
      <c r="I34">
        <f t="shared" si="22"/>
        <v>0.9930924954370367</v>
      </c>
      <c r="J34"/>
      <c r="K34"/>
      <c r="L34"/>
      <c r="M34" s="10"/>
      <c r="P34" s="4"/>
      <c r="R34" s="4"/>
    </row>
    <row r="35" spans="1:18" s="2" customFormat="1" ht="15.5" x14ac:dyDescent="0.3">
      <c r="A35" s="5" t="s">
        <v>8</v>
      </c>
      <c r="B35" t="s">
        <v>7</v>
      </c>
      <c r="C35" s="2">
        <v>14.56</v>
      </c>
      <c r="D35" s="1">
        <f>AVERAGE(C35:C37)</f>
        <v>14.516666666666666</v>
      </c>
      <c r="E35" s="2">
        <v>21.51</v>
      </c>
      <c r="F35" s="1">
        <f t="shared" si="20"/>
        <v>6.9933333333333358</v>
      </c>
      <c r="G35" s="1">
        <f t="shared" si="23"/>
        <v>6.0500000000000016</v>
      </c>
      <c r="H35" s="1">
        <f t="shared" si="21"/>
        <v>0.94333333333333425</v>
      </c>
      <c r="I35">
        <f t="shared" si="22"/>
        <v>0.52002996694423853</v>
      </c>
      <c r="J35">
        <f>AVERAGE(I35:I37)</f>
        <v>0.51661098572964304</v>
      </c>
      <c r="K35">
        <f>STDEV(I35:I37)</f>
        <v>1.6326149693421169E-2</v>
      </c>
      <c r="L35" s="6">
        <f>IF(_xlfn.F.TEST(I32:I34,I35:I37)&gt;0.05,_xlfn.T.TEST(I32:I34,I35:I37,2,2),_xlfn.T.TEST(I32:I34,I35:I37,2,3))</f>
        <v>1.2046314325092908E-6</v>
      </c>
      <c r="M35" s="10"/>
      <c r="P35" s="4"/>
      <c r="R35" s="4"/>
    </row>
    <row r="36" spans="1:18" s="2" customFormat="1" ht="15.5" x14ac:dyDescent="0.3">
      <c r="A36" s="5" t="s">
        <v>8</v>
      </c>
      <c r="B36" t="s">
        <v>7</v>
      </c>
      <c r="C36" s="2">
        <v>14.51</v>
      </c>
      <c r="D36" s="1">
        <f>AVERAGE(C35:C37)</f>
        <v>14.516666666666666</v>
      </c>
      <c r="E36" s="2">
        <v>21.57</v>
      </c>
      <c r="F36" s="1">
        <f t="shared" si="20"/>
        <v>7.0533333333333346</v>
      </c>
      <c r="G36" s="1">
        <f t="shared" si="23"/>
        <v>6.0500000000000016</v>
      </c>
      <c r="H36" s="1">
        <f t="shared" si="21"/>
        <v>1.003333333333333</v>
      </c>
      <c r="I36">
        <f t="shared" si="22"/>
        <v>0.49884608826351179</v>
      </c>
      <c r="J36"/>
      <c r="K36"/>
      <c r="L36"/>
      <c r="M36" s="10"/>
      <c r="P36" s="4"/>
      <c r="R36" s="4"/>
    </row>
    <row r="37" spans="1:18" s="2" customFormat="1" ht="15.5" x14ac:dyDescent="0.3">
      <c r="A37" s="5" t="s">
        <v>8</v>
      </c>
      <c r="B37" t="s">
        <v>7</v>
      </c>
      <c r="C37" s="2">
        <v>14.48</v>
      </c>
      <c r="D37" s="1">
        <f>AVERAGE(C35:C37)</f>
        <v>14.516666666666666</v>
      </c>
      <c r="E37" s="2">
        <v>21.48</v>
      </c>
      <c r="F37" s="1">
        <f t="shared" si="20"/>
        <v>6.9633333333333347</v>
      </c>
      <c r="G37" s="1">
        <f t="shared" si="23"/>
        <v>6.0500000000000016</v>
      </c>
      <c r="H37" s="1">
        <f t="shared" si="21"/>
        <v>0.91333333333333311</v>
      </c>
      <c r="I37">
        <f t="shared" si="22"/>
        <v>0.53095690198117884</v>
      </c>
      <c r="J37"/>
      <c r="K37"/>
      <c r="L37"/>
      <c r="M37" s="10"/>
      <c r="P37" s="4"/>
      <c r="R37" s="4"/>
    </row>
  </sheetData>
  <mergeCells count="6">
    <mergeCell ref="M32:M37"/>
    <mergeCell ref="M2:M7"/>
    <mergeCell ref="M8:M13"/>
    <mergeCell ref="M14:M19"/>
    <mergeCell ref="M20:M25"/>
    <mergeCell ref="M26:M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B697-3A9E-4874-ADDB-7BF6A68835F5}">
  <dimension ref="A1:F43"/>
  <sheetViews>
    <sheetView topLeftCell="A28" workbookViewId="0">
      <selection activeCell="G1" sqref="G1:J2"/>
    </sheetView>
  </sheetViews>
  <sheetFormatPr defaultRowHeight="14" x14ac:dyDescent="0.3"/>
  <sheetData>
    <row r="1" spans="1:6" s="2" customFormat="1" x14ac:dyDescent="0.3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</row>
    <row r="2" spans="1:6" s="2" customFormat="1" ht="15.5" x14ac:dyDescent="0.3">
      <c r="A2" s="2" t="s">
        <v>15</v>
      </c>
      <c r="B2" s="2" t="s">
        <v>16</v>
      </c>
      <c r="C2" s="2">
        <v>29.73</v>
      </c>
      <c r="D2" s="2">
        <v>86</v>
      </c>
      <c r="E2" s="2" t="s">
        <v>9</v>
      </c>
      <c r="F2" s="5" t="s">
        <v>6</v>
      </c>
    </row>
    <row r="3" spans="1:6" s="2" customFormat="1" ht="15.5" x14ac:dyDescent="0.3">
      <c r="A3" s="2" t="s">
        <v>17</v>
      </c>
      <c r="B3" s="2" t="s">
        <v>16</v>
      </c>
      <c r="C3" s="2">
        <v>29.89</v>
      </c>
      <c r="D3" s="2">
        <v>86</v>
      </c>
      <c r="E3" s="2" t="s">
        <v>9</v>
      </c>
      <c r="F3" s="5" t="s">
        <v>6</v>
      </c>
    </row>
    <row r="4" spans="1:6" s="2" customFormat="1" ht="15.5" x14ac:dyDescent="0.3">
      <c r="A4" s="2" t="s">
        <v>18</v>
      </c>
      <c r="B4" s="2" t="s">
        <v>16</v>
      </c>
      <c r="C4" s="2">
        <v>29.61</v>
      </c>
      <c r="D4" s="2">
        <v>86</v>
      </c>
      <c r="E4" s="2" t="s">
        <v>9</v>
      </c>
      <c r="F4" s="5" t="s">
        <v>6</v>
      </c>
    </row>
    <row r="5" spans="1:6" s="2" customFormat="1" ht="15.5" x14ac:dyDescent="0.3">
      <c r="A5" s="2" t="s">
        <v>19</v>
      </c>
      <c r="B5" s="2" t="s">
        <v>16</v>
      </c>
      <c r="C5" s="2">
        <v>28.37</v>
      </c>
      <c r="D5" s="2">
        <v>85.5</v>
      </c>
      <c r="E5" s="2" t="s">
        <v>9</v>
      </c>
      <c r="F5" s="5" t="s">
        <v>8</v>
      </c>
    </row>
    <row r="6" spans="1:6" s="2" customFormat="1" ht="15.5" x14ac:dyDescent="0.3">
      <c r="A6" s="2" t="s">
        <v>20</v>
      </c>
      <c r="B6" s="2" t="s">
        <v>16</v>
      </c>
      <c r="C6" s="2">
        <v>28.16</v>
      </c>
      <c r="D6" s="2">
        <v>85.5</v>
      </c>
      <c r="E6" s="2" t="s">
        <v>9</v>
      </c>
      <c r="F6" s="5" t="s">
        <v>8</v>
      </c>
    </row>
    <row r="7" spans="1:6" s="2" customFormat="1" ht="15.5" x14ac:dyDescent="0.3">
      <c r="A7" s="2" t="s">
        <v>21</v>
      </c>
      <c r="B7" s="2" t="s">
        <v>16</v>
      </c>
      <c r="C7" s="2">
        <v>28.24</v>
      </c>
      <c r="D7" s="2">
        <v>85.5</v>
      </c>
      <c r="E7" s="2" t="s">
        <v>9</v>
      </c>
      <c r="F7" s="5" t="s">
        <v>8</v>
      </c>
    </row>
    <row r="8" spans="1:6" s="2" customFormat="1" ht="15.5" x14ac:dyDescent="0.3">
      <c r="A8" s="2" t="s">
        <v>22</v>
      </c>
      <c r="B8" s="2" t="s">
        <v>16</v>
      </c>
      <c r="C8" s="2">
        <v>32.36</v>
      </c>
      <c r="D8" s="2">
        <v>74</v>
      </c>
      <c r="E8" s="2" t="s">
        <v>60</v>
      </c>
      <c r="F8" s="5" t="s">
        <v>6</v>
      </c>
    </row>
    <row r="9" spans="1:6" s="2" customFormat="1" ht="15.5" x14ac:dyDescent="0.3">
      <c r="A9" s="2" t="s">
        <v>23</v>
      </c>
      <c r="B9" s="2" t="s">
        <v>16</v>
      </c>
      <c r="C9" s="2">
        <v>33.229999999999997</v>
      </c>
      <c r="D9" s="2">
        <v>75</v>
      </c>
      <c r="E9" s="2" t="s">
        <v>60</v>
      </c>
      <c r="F9" s="5" t="s">
        <v>6</v>
      </c>
    </row>
    <row r="10" spans="1:6" s="2" customFormat="1" ht="15.5" x14ac:dyDescent="0.3">
      <c r="A10" s="2" t="s">
        <v>24</v>
      </c>
      <c r="B10" s="2" t="s">
        <v>16</v>
      </c>
      <c r="C10" s="2">
        <v>32.89</v>
      </c>
      <c r="D10" s="2">
        <v>74.5</v>
      </c>
      <c r="E10" s="2" t="s">
        <v>10</v>
      </c>
      <c r="F10" s="5" t="s">
        <v>6</v>
      </c>
    </row>
    <row r="11" spans="1:6" s="2" customFormat="1" ht="15.5" x14ac:dyDescent="0.3">
      <c r="A11" s="2" t="s">
        <v>25</v>
      </c>
      <c r="B11" s="2" t="s">
        <v>16</v>
      </c>
      <c r="C11" s="2">
        <v>31.55</v>
      </c>
      <c r="D11" s="2">
        <v>79</v>
      </c>
      <c r="E11" s="2" t="s">
        <v>10</v>
      </c>
      <c r="F11" s="5" t="s">
        <v>8</v>
      </c>
    </row>
    <row r="12" spans="1:6" s="2" customFormat="1" ht="15.5" x14ac:dyDescent="0.3">
      <c r="A12" s="2" t="s">
        <v>26</v>
      </c>
      <c r="B12" s="2" t="s">
        <v>16</v>
      </c>
      <c r="C12" s="2">
        <v>31.53</v>
      </c>
      <c r="D12" s="2">
        <v>79</v>
      </c>
      <c r="E12" s="2" t="s">
        <v>10</v>
      </c>
      <c r="F12" s="5" t="s">
        <v>8</v>
      </c>
    </row>
    <row r="13" spans="1:6" s="2" customFormat="1" ht="15.5" x14ac:dyDescent="0.3">
      <c r="A13" s="2" t="s">
        <v>27</v>
      </c>
      <c r="B13" s="2" t="s">
        <v>16</v>
      </c>
      <c r="C13" s="2">
        <v>31.49</v>
      </c>
      <c r="D13" s="2">
        <v>79</v>
      </c>
      <c r="E13" s="2" t="s">
        <v>10</v>
      </c>
      <c r="F13" s="5" t="s">
        <v>8</v>
      </c>
    </row>
    <row r="14" spans="1:6" s="2" customFormat="1" ht="15.5" x14ac:dyDescent="0.3">
      <c r="A14" s="2" t="s">
        <v>28</v>
      </c>
      <c r="B14" s="2" t="s">
        <v>16</v>
      </c>
      <c r="C14" s="2">
        <v>27.97</v>
      </c>
      <c r="D14" s="2">
        <v>84.5</v>
      </c>
      <c r="E14" s="2" t="s">
        <v>11</v>
      </c>
      <c r="F14" s="5" t="s">
        <v>6</v>
      </c>
    </row>
    <row r="15" spans="1:6" s="2" customFormat="1" ht="15.5" x14ac:dyDescent="0.3">
      <c r="A15" s="2" t="s">
        <v>29</v>
      </c>
      <c r="B15" s="2" t="s">
        <v>16</v>
      </c>
      <c r="C15" s="2">
        <v>27.2</v>
      </c>
      <c r="D15" s="2">
        <v>84.5</v>
      </c>
      <c r="E15" s="2" t="s">
        <v>11</v>
      </c>
      <c r="F15" s="5" t="s">
        <v>6</v>
      </c>
    </row>
    <row r="16" spans="1:6" s="2" customFormat="1" ht="15.5" x14ac:dyDescent="0.3">
      <c r="A16" s="2" t="s">
        <v>30</v>
      </c>
      <c r="B16" s="2" t="s">
        <v>16</v>
      </c>
      <c r="C16" s="2">
        <v>27.76</v>
      </c>
      <c r="D16" s="2">
        <v>84.5</v>
      </c>
      <c r="E16" s="2" t="s">
        <v>11</v>
      </c>
      <c r="F16" s="5" t="s">
        <v>6</v>
      </c>
    </row>
    <row r="17" spans="1:6" s="2" customFormat="1" ht="15.5" x14ac:dyDescent="0.3">
      <c r="A17" s="2" t="s">
        <v>31</v>
      </c>
      <c r="B17" s="2" t="s">
        <v>16</v>
      </c>
      <c r="C17" s="2">
        <v>26.21</v>
      </c>
      <c r="D17" s="2">
        <v>84.5</v>
      </c>
      <c r="E17" s="2" t="s">
        <v>11</v>
      </c>
      <c r="F17" s="5" t="s">
        <v>8</v>
      </c>
    </row>
    <row r="18" spans="1:6" s="2" customFormat="1" ht="15.5" x14ac:dyDescent="0.3">
      <c r="A18" s="2" t="s">
        <v>32</v>
      </c>
      <c r="B18" s="2" t="s">
        <v>16</v>
      </c>
      <c r="C18" s="2">
        <v>26.25</v>
      </c>
      <c r="D18" s="2">
        <v>84.5</v>
      </c>
      <c r="E18" s="2" t="s">
        <v>11</v>
      </c>
      <c r="F18" s="5" t="s">
        <v>8</v>
      </c>
    </row>
    <row r="19" spans="1:6" s="2" customFormat="1" ht="15.5" x14ac:dyDescent="0.3">
      <c r="A19" s="2" t="s">
        <v>33</v>
      </c>
      <c r="B19" s="2" t="s">
        <v>16</v>
      </c>
      <c r="C19" s="2">
        <v>26.24</v>
      </c>
      <c r="D19" s="2">
        <v>84.5</v>
      </c>
      <c r="E19" s="2" t="s">
        <v>11</v>
      </c>
      <c r="F19" s="5" t="s">
        <v>8</v>
      </c>
    </row>
    <row r="20" spans="1:6" s="2" customFormat="1" ht="15.5" x14ac:dyDescent="0.3">
      <c r="A20" s="2" t="s">
        <v>34</v>
      </c>
      <c r="B20" s="2" t="s">
        <v>16</v>
      </c>
      <c r="C20" s="2">
        <v>23.65</v>
      </c>
      <c r="D20" s="2">
        <v>85.5</v>
      </c>
      <c r="E20" s="2" t="s">
        <v>12</v>
      </c>
      <c r="F20" s="5" t="s">
        <v>6</v>
      </c>
    </row>
    <row r="21" spans="1:6" s="2" customFormat="1" ht="15.5" x14ac:dyDescent="0.3">
      <c r="A21" s="2" t="s">
        <v>35</v>
      </c>
      <c r="B21" s="2" t="s">
        <v>16</v>
      </c>
      <c r="C21" s="2">
        <v>23.71</v>
      </c>
      <c r="D21" s="2">
        <v>85.5</v>
      </c>
      <c r="E21" s="2" t="s">
        <v>12</v>
      </c>
      <c r="F21" s="5" t="s">
        <v>6</v>
      </c>
    </row>
    <row r="22" spans="1:6" s="2" customFormat="1" ht="15.5" x14ac:dyDescent="0.3">
      <c r="A22" s="2" t="s">
        <v>36</v>
      </c>
      <c r="B22" s="2" t="s">
        <v>16</v>
      </c>
      <c r="C22" s="2">
        <v>23.68</v>
      </c>
      <c r="D22" s="2">
        <v>86.5</v>
      </c>
      <c r="E22" s="2" t="s">
        <v>12</v>
      </c>
      <c r="F22" s="5" t="s">
        <v>6</v>
      </c>
    </row>
    <row r="23" spans="1:6" s="2" customFormat="1" ht="15.5" x14ac:dyDescent="0.3">
      <c r="A23" s="2" t="s">
        <v>37</v>
      </c>
      <c r="B23" s="2" t="s">
        <v>16</v>
      </c>
      <c r="C23" s="2">
        <v>23.33</v>
      </c>
      <c r="D23" s="2">
        <v>86.5</v>
      </c>
      <c r="E23" s="2" t="s">
        <v>12</v>
      </c>
      <c r="F23" s="5" t="s">
        <v>8</v>
      </c>
    </row>
    <row r="24" spans="1:6" s="2" customFormat="1" ht="15.5" x14ac:dyDescent="0.3">
      <c r="A24" s="2" t="s">
        <v>38</v>
      </c>
      <c r="B24" s="2" t="s">
        <v>16</v>
      </c>
      <c r="C24" s="2">
        <v>23.32</v>
      </c>
      <c r="D24" s="2">
        <v>86.5</v>
      </c>
      <c r="E24" s="2" t="s">
        <v>12</v>
      </c>
      <c r="F24" s="5" t="s">
        <v>8</v>
      </c>
    </row>
    <row r="25" spans="1:6" s="2" customFormat="1" ht="15.5" x14ac:dyDescent="0.3">
      <c r="A25" s="2" t="s">
        <v>39</v>
      </c>
      <c r="B25" s="2" t="s">
        <v>16</v>
      </c>
      <c r="C25" s="2">
        <v>23.34</v>
      </c>
      <c r="D25" s="2">
        <v>86.5</v>
      </c>
      <c r="E25" s="2" t="s">
        <v>12</v>
      </c>
      <c r="F25" s="5" t="s">
        <v>8</v>
      </c>
    </row>
    <row r="26" spans="1:6" s="2" customFormat="1" ht="15.5" x14ac:dyDescent="0.3">
      <c r="A26" s="2" t="s">
        <v>40</v>
      </c>
      <c r="B26" s="2" t="s">
        <v>16</v>
      </c>
      <c r="C26" s="2">
        <v>20.56</v>
      </c>
      <c r="D26" s="2">
        <v>79</v>
      </c>
      <c r="E26" s="2" t="s">
        <v>13</v>
      </c>
      <c r="F26" s="5" t="s">
        <v>6</v>
      </c>
    </row>
    <row r="27" spans="1:6" s="2" customFormat="1" ht="15.5" x14ac:dyDescent="0.3">
      <c r="A27" s="2" t="s">
        <v>41</v>
      </c>
      <c r="B27" s="2" t="s">
        <v>16</v>
      </c>
      <c r="C27" s="2">
        <v>20.56</v>
      </c>
      <c r="D27" s="2">
        <v>79</v>
      </c>
      <c r="E27" s="2" t="s">
        <v>13</v>
      </c>
      <c r="F27" s="5" t="s">
        <v>6</v>
      </c>
    </row>
    <row r="28" spans="1:6" s="2" customFormat="1" ht="15.5" x14ac:dyDescent="0.3">
      <c r="A28" s="2" t="s">
        <v>42</v>
      </c>
      <c r="B28" s="2" t="s">
        <v>16</v>
      </c>
      <c r="C28" s="2">
        <v>20.43</v>
      </c>
      <c r="D28" s="2">
        <v>79</v>
      </c>
      <c r="E28" s="2" t="s">
        <v>13</v>
      </c>
      <c r="F28" s="5" t="s">
        <v>6</v>
      </c>
    </row>
    <row r="29" spans="1:6" s="2" customFormat="1" ht="15.5" x14ac:dyDescent="0.3">
      <c r="A29" s="2" t="s">
        <v>43</v>
      </c>
      <c r="B29" s="2" t="s">
        <v>16</v>
      </c>
      <c r="C29" s="2">
        <v>21.09</v>
      </c>
      <c r="D29" s="2">
        <v>79</v>
      </c>
      <c r="E29" s="2" t="s">
        <v>13</v>
      </c>
      <c r="F29" s="5" t="s">
        <v>8</v>
      </c>
    </row>
    <row r="30" spans="1:6" s="2" customFormat="1" ht="15.5" x14ac:dyDescent="0.3">
      <c r="A30" s="2" t="s">
        <v>44</v>
      </c>
      <c r="B30" s="2" t="s">
        <v>16</v>
      </c>
      <c r="C30" s="2">
        <v>21.16</v>
      </c>
      <c r="D30" s="2">
        <v>79</v>
      </c>
      <c r="E30" s="2" t="s">
        <v>13</v>
      </c>
      <c r="F30" s="5" t="s">
        <v>8</v>
      </c>
    </row>
    <row r="31" spans="1:6" s="2" customFormat="1" ht="15.5" x14ac:dyDescent="0.3">
      <c r="A31" s="2" t="s">
        <v>45</v>
      </c>
      <c r="B31" s="2" t="s">
        <v>16</v>
      </c>
      <c r="C31" s="2">
        <v>21.09</v>
      </c>
      <c r="D31" s="2">
        <v>79</v>
      </c>
      <c r="E31" s="2" t="s">
        <v>13</v>
      </c>
      <c r="F31" s="5" t="s">
        <v>8</v>
      </c>
    </row>
    <row r="32" spans="1:6" s="2" customFormat="1" ht="15.5" x14ac:dyDescent="0.3">
      <c r="A32" s="2" t="s">
        <v>46</v>
      </c>
      <c r="B32" s="2" t="s">
        <v>16</v>
      </c>
      <c r="C32" s="2">
        <v>20.38</v>
      </c>
      <c r="D32" s="2">
        <v>85</v>
      </c>
      <c r="E32" s="2" t="s">
        <v>14</v>
      </c>
      <c r="F32" s="5" t="s">
        <v>6</v>
      </c>
    </row>
    <row r="33" spans="1:6" s="2" customFormat="1" ht="15.5" x14ac:dyDescent="0.3">
      <c r="A33" s="2" t="s">
        <v>47</v>
      </c>
      <c r="B33" s="2" t="s">
        <v>16</v>
      </c>
      <c r="C33" s="2">
        <v>20.39</v>
      </c>
      <c r="D33" s="2">
        <v>85</v>
      </c>
      <c r="E33" s="2" t="s">
        <v>14</v>
      </c>
      <c r="F33" s="5" t="s">
        <v>6</v>
      </c>
    </row>
    <row r="34" spans="1:6" s="2" customFormat="1" ht="15.5" x14ac:dyDescent="0.3">
      <c r="A34" s="2" t="s">
        <v>48</v>
      </c>
      <c r="B34" s="2" t="s">
        <v>16</v>
      </c>
      <c r="C34" s="2">
        <v>20.399999999999999</v>
      </c>
      <c r="D34" s="2">
        <v>85</v>
      </c>
      <c r="E34" s="2" t="s">
        <v>14</v>
      </c>
      <c r="F34" s="5" t="s">
        <v>6</v>
      </c>
    </row>
    <row r="35" spans="1:6" s="2" customFormat="1" ht="15.5" x14ac:dyDescent="0.3">
      <c r="A35" s="2" t="s">
        <v>49</v>
      </c>
      <c r="B35" s="2" t="s">
        <v>16</v>
      </c>
      <c r="C35" s="2">
        <v>21.51</v>
      </c>
      <c r="D35" s="2">
        <v>85</v>
      </c>
      <c r="E35" s="2" t="s">
        <v>14</v>
      </c>
      <c r="F35" s="5" t="s">
        <v>8</v>
      </c>
    </row>
    <row r="36" spans="1:6" s="2" customFormat="1" ht="15.5" x14ac:dyDescent="0.3">
      <c r="A36" s="2" t="s">
        <v>50</v>
      </c>
      <c r="B36" s="2" t="s">
        <v>16</v>
      </c>
      <c r="C36" s="2">
        <v>21.57</v>
      </c>
      <c r="D36" s="2">
        <v>85</v>
      </c>
      <c r="E36" s="2" t="s">
        <v>14</v>
      </c>
      <c r="F36" s="5" t="s">
        <v>8</v>
      </c>
    </row>
    <row r="37" spans="1:6" s="2" customFormat="1" ht="15.5" x14ac:dyDescent="0.3">
      <c r="A37" s="2" t="s">
        <v>51</v>
      </c>
      <c r="B37" s="2" t="s">
        <v>16</v>
      </c>
      <c r="C37" s="2">
        <v>21.48</v>
      </c>
      <c r="D37" s="2">
        <v>85</v>
      </c>
      <c r="E37" s="2" t="s">
        <v>14</v>
      </c>
      <c r="F37" s="5" t="s">
        <v>8</v>
      </c>
    </row>
    <row r="38" spans="1:6" s="2" customFormat="1" ht="15.5" x14ac:dyDescent="0.3">
      <c r="A38" s="2" t="s">
        <v>52</v>
      </c>
      <c r="B38" s="2" t="s">
        <v>16</v>
      </c>
      <c r="C38" s="2">
        <v>14.36</v>
      </c>
      <c r="D38" s="2">
        <v>86</v>
      </c>
      <c r="E38" s="2" t="s">
        <v>58</v>
      </c>
      <c r="F38" s="5" t="s">
        <v>6</v>
      </c>
    </row>
    <row r="39" spans="1:6" s="2" customFormat="1" ht="15.5" x14ac:dyDescent="0.3">
      <c r="A39" s="2" t="s">
        <v>53</v>
      </c>
      <c r="B39" s="2" t="s">
        <v>16</v>
      </c>
      <c r="C39" s="2">
        <v>14.32</v>
      </c>
      <c r="D39" s="2">
        <v>86</v>
      </c>
      <c r="E39" s="2" t="s">
        <v>58</v>
      </c>
      <c r="F39" s="5" t="s">
        <v>6</v>
      </c>
    </row>
    <row r="40" spans="1:6" s="2" customFormat="1" ht="15.5" x14ac:dyDescent="0.3">
      <c r="A40" s="2" t="s">
        <v>54</v>
      </c>
      <c r="B40" s="2" t="s">
        <v>16</v>
      </c>
      <c r="C40" s="2">
        <v>14.34</v>
      </c>
      <c r="D40" s="2">
        <v>86</v>
      </c>
      <c r="E40" s="2" t="s">
        <v>58</v>
      </c>
      <c r="F40" s="5" t="s">
        <v>6</v>
      </c>
    </row>
    <row r="41" spans="1:6" s="2" customFormat="1" ht="15.5" x14ac:dyDescent="0.3">
      <c r="A41" s="2" t="s">
        <v>55</v>
      </c>
      <c r="B41" s="2" t="s">
        <v>16</v>
      </c>
      <c r="C41" s="2">
        <v>14.56</v>
      </c>
      <c r="D41" s="2">
        <v>86</v>
      </c>
      <c r="E41" s="2" t="s">
        <v>58</v>
      </c>
      <c r="F41" s="5" t="s">
        <v>8</v>
      </c>
    </row>
    <row r="42" spans="1:6" s="2" customFormat="1" ht="15.5" x14ac:dyDescent="0.3">
      <c r="A42" s="2" t="s">
        <v>56</v>
      </c>
      <c r="B42" s="2" t="s">
        <v>16</v>
      </c>
      <c r="C42" s="2">
        <v>14.51</v>
      </c>
      <c r="D42" s="2">
        <v>86</v>
      </c>
      <c r="E42" s="2" t="s">
        <v>58</v>
      </c>
      <c r="F42" s="5" t="s">
        <v>8</v>
      </c>
    </row>
    <row r="43" spans="1:6" s="2" customFormat="1" ht="15.5" x14ac:dyDescent="0.3">
      <c r="A43" s="2" t="s">
        <v>57</v>
      </c>
      <c r="B43" s="2" t="s">
        <v>16</v>
      </c>
      <c r="C43" s="2">
        <v>14.48</v>
      </c>
      <c r="D43" s="2">
        <v>86</v>
      </c>
      <c r="E43" s="2" t="s">
        <v>58</v>
      </c>
      <c r="F43" s="5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B707-A8FC-4570-A39F-EFDFC201DA5E}">
  <dimension ref="A1:E4"/>
  <sheetViews>
    <sheetView workbookViewId="0">
      <selection activeCell="C38" sqref="C38"/>
    </sheetView>
  </sheetViews>
  <sheetFormatPr defaultRowHeight="14" x14ac:dyDescent="0.3"/>
  <sheetData>
    <row r="1" spans="1:5" x14ac:dyDescent="0.3">
      <c r="A1" t="s">
        <v>8</v>
      </c>
      <c r="C1" s="3" t="s">
        <v>65</v>
      </c>
      <c r="D1" s="3" t="s">
        <v>71</v>
      </c>
      <c r="E1" s="3" t="s">
        <v>66</v>
      </c>
    </row>
    <row r="2" spans="1:5" x14ac:dyDescent="0.3">
      <c r="B2" s="3" t="s">
        <v>67</v>
      </c>
      <c r="C2" s="7">
        <v>556</v>
      </c>
      <c r="D2" s="7">
        <v>123</v>
      </c>
      <c r="E2" s="3">
        <f>_xlfn.T.TEST(C2:C4,D2:D4,2,3)</f>
        <v>1.0315717657907559E-3</v>
      </c>
    </row>
    <row r="3" spans="1:5" x14ac:dyDescent="0.3">
      <c r="B3" s="3"/>
      <c r="C3" s="7">
        <v>549</v>
      </c>
      <c r="D3" s="7">
        <v>109</v>
      </c>
      <c r="E3" s="3"/>
    </row>
    <row r="4" spans="1:5" x14ac:dyDescent="0.3">
      <c r="B4" s="3"/>
      <c r="C4" s="7">
        <v>501</v>
      </c>
      <c r="D4" s="7">
        <v>118</v>
      </c>
      <c r="E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3E92-BE53-4E18-A1F2-446ED8E23649}">
  <dimension ref="A1:K7"/>
  <sheetViews>
    <sheetView tabSelected="1" workbookViewId="0">
      <selection activeCell="N32" sqref="N32"/>
    </sheetView>
  </sheetViews>
  <sheetFormatPr defaultRowHeight="14" x14ac:dyDescent="0.3"/>
  <sheetData>
    <row r="1" spans="1:11" ht="15.5" x14ac:dyDescent="0.3">
      <c r="A1" t="s">
        <v>65</v>
      </c>
      <c r="B1" t="s">
        <v>68</v>
      </c>
      <c r="D1" t="s">
        <v>69</v>
      </c>
      <c r="F1" s="8" t="s">
        <v>71</v>
      </c>
      <c r="G1" t="s">
        <v>68</v>
      </c>
      <c r="I1" t="s">
        <v>69</v>
      </c>
      <c r="K1" t="s">
        <v>70</v>
      </c>
    </row>
    <row r="2" spans="1:11" x14ac:dyDescent="0.3">
      <c r="A2">
        <v>1</v>
      </c>
      <c r="B2">
        <v>1191589</v>
      </c>
      <c r="C2">
        <f>AVERAGE(B2:B4)</f>
        <v>1193904.6666666667</v>
      </c>
      <c r="F2">
        <v>1</v>
      </c>
      <c r="G2">
        <v>1215381</v>
      </c>
      <c r="H2">
        <f>G2/G2</f>
        <v>1</v>
      </c>
      <c r="J2">
        <f>AVERAGE(G2:G4)</f>
        <v>1191868.3333333333</v>
      </c>
    </row>
    <row r="3" spans="1:11" x14ac:dyDescent="0.3">
      <c r="A3">
        <v>1</v>
      </c>
      <c r="B3">
        <v>1195611</v>
      </c>
      <c r="F3">
        <v>1</v>
      </c>
      <c r="G3">
        <v>1164697</v>
      </c>
      <c r="H3">
        <f t="shared" ref="H3:H4" si="0">G3/G3</f>
        <v>1</v>
      </c>
    </row>
    <row r="4" spans="1:11" x14ac:dyDescent="0.3">
      <c r="A4">
        <v>1</v>
      </c>
      <c r="B4">
        <v>1194514</v>
      </c>
      <c r="F4">
        <v>1</v>
      </c>
      <c r="G4">
        <v>1195527</v>
      </c>
      <c r="H4">
        <f t="shared" si="0"/>
        <v>1</v>
      </c>
    </row>
    <row r="5" spans="1:11" x14ac:dyDescent="0.3">
      <c r="A5">
        <v>1</v>
      </c>
      <c r="B5">
        <v>421322</v>
      </c>
      <c r="C5" s="9">
        <f>B5/C2</f>
        <v>0.35289417301325565</v>
      </c>
      <c r="D5" s="9">
        <f>1-C5</f>
        <v>0.64710582698674435</v>
      </c>
      <c r="F5">
        <v>1</v>
      </c>
      <c r="G5">
        <v>725497</v>
      </c>
      <c r="H5" s="9">
        <f>G5/J2</f>
        <v>0.6087056596016619</v>
      </c>
      <c r="I5" s="9">
        <f>1-H5</f>
        <v>0.3912943403983381</v>
      </c>
      <c r="K5">
        <f>_xlfn.T.TEST(D5:D7,I5:I7,2,3)</f>
        <v>7.9247156141842574E-5</v>
      </c>
    </row>
    <row r="6" spans="1:11" x14ac:dyDescent="0.3">
      <c r="A6">
        <v>1</v>
      </c>
      <c r="B6">
        <v>460198</v>
      </c>
      <c r="C6" s="9">
        <f>B6/C2</f>
        <v>0.38545623687430092</v>
      </c>
      <c r="D6" s="9">
        <f t="shared" ref="D6:D7" si="1">1-C6</f>
        <v>0.61454376312569914</v>
      </c>
      <c r="F6">
        <v>1</v>
      </c>
      <c r="G6">
        <v>697084</v>
      </c>
      <c r="H6" s="9">
        <f>G6/J2</f>
        <v>0.58486661697810582</v>
      </c>
      <c r="I6" s="9">
        <f t="shared" ref="I6:I7" si="2">1-H6</f>
        <v>0.41513338302189418</v>
      </c>
    </row>
    <row r="7" spans="1:11" x14ac:dyDescent="0.3">
      <c r="A7">
        <v>1</v>
      </c>
      <c r="B7">
        <v>445861</v>
      </c>
      <c r="C7" s="9">
        <f>B7/C2</f>
        <v>0.37344774038351469</v>
      </c>
      <c r="D7" s="9">
        <f t="shared" si="1"/>
        <v>0.62655225961648531</v>
      </c>
      <c r="F7">
        <v>1</v>
      </c>
      <c r="G7">
        <v>715963</v>
      </c>
      <c r="H7" s="9">
        <f>G7/J2</f>
        <v>0.60070645387284116</v>
      </c>
      <c r="I7" s="9">
        <f t="shared" si="2"/>
        <v>0.39929354612715884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2024-09-29T02:02:09Z</dcterms:modified>
</cp:coreProperties>
</file>