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xinyuan_min_wur_nl/Documents/paper 1. Economic feasibility/Greenhouse econ data/"/>
    </mc:Choice>
  </mc:AlternateContent>
  <xr:revisionPtr revIDLastSave="53" documentId="8_{36A94A8F-9D39-5D40-B7F9-0198B4E9F7F3}" xr6:coauthVersionLast="47" xr6:coauthVersionMax="47" xr10:uidLastSave="{E5F0FE79-2BB8-1840-854E-215673720701}"/>
  <bookViews>
    <workbookView xWindow="780" yWindow="1000" windowWidth="27640" windowHeight="16440" activeTab="2" xr2:uid="{518E55D1-E766-7045-87DD-2EBF153B5D89}"/>
  </bookViews>
  <sheets>
    <sheet name="Hebei" sheetId="1" r:id="rId1"/>
    <sheet name="Jiangsu" sheetId="2" r:id="rId2"/>
    <sheet name="Shandong" sheetId="4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3" i="4" l="1"/>
  <c r="Q83" i="4"/>
  <c r="P83" i="4"/>
  <c r="O83" i="4"/>
  <c r="O77" i="4"/>
  <c r="N77" i="4"/>
  <c r="M77" i="4"/>
  <c r="L77" i="4"/>
  <c r="K77" i="4"/>
  <c r="J77" i="4"/>
  <c r="I77" i="4"/>
  <c r="S77" i="4" s="1"/>
  <c r="U77" i="4" s="1"/>
  <c r="R76" i="4"/>
  <c r="P76" i="4"/>
  <c r="O76" i="4"/>
  <c r="N76" i="4"/>
  <c r="M76" i="4"/>
  <c r="L76" i="4"/>
  <c r="K76" i="4"/>
  <c r="J76" i="4"/>
  <c r="I76" i="4"/>
  <c r="R75" i="4"/>
  <c r="Q75" i="4"/>
  <c r="P75" i="4"/>
  <c r="O75" i="4"/>
  <c r="N75" i="4"/>
  <c r="M75" i="4"/>
  <c r="L75" i="4"/>
  <c r="K75" i="4"/>
  <c r="J75" i="4"/>
  <c r="I75" i="4"/>
  <c r="R74" i="4"/>
  <c r="Q74" i="4"/>
  <c r="P74" i="4"/>
  <c r="O74" i="4"/>
  <c r="N74" i="4"/>
  <c r="M74" i="4"/>
  <c r="L74" i="4"/>
  <c r="K74" i="4"/>
  <c r="J74" i="4"/>
  <c r="I74" i="4"/>
  <c r="R73" i="4"/>
  <c r="Q73" i="4"/>
  <c r="P73" i="4"/>
  <c r="O73" i="4"/>
  <c r="N73" i="4"/>
  <c r="M73" i="4"/>
  <c r="L73" i="4"/>
  <c r="K73" i="4"/>
  <c r="J73" i="4"/>
  <c r="I73" i="4"/>
  <c r="R72" i="4"/>
  <c r="Q72" i="4"/>
  <c r="P72" i="4"/>
  <c r="O72" i="4"/>
  <c r="N72" i="4"/>
  <c r="M72" i="4"/>
  <c r="L72" i="4"/>
  <c r="K72" i="4"/>
  <c r="J72" i="4"/>
  <c r="R67" i="4"/>
  <c r="Q67" i="4"/>
  <c r="P67" i="4"/>
  <c r="O67" i="4"/>
  <c r="N67" i="4"/>
  <c r="N83" i="4" s="1"/>
  <c r="M67" i="4"/>
  <c r="M83" i="4" s="1"/>
  <c r="L67" i="4"/>
  <c r="L83" i="4" s="1"/>
  <c r="K67" i="4"/>
  <c r="K83" i="4" s="1"/>
  <c r="J67" i="4"/>
  <c r="J83" i="4" s="1"/>
  <c r="I67" i="4"/>
  <c r="I83" i="4" s="1"/>
  <c r="S79" i="4" s="1"/>
  <c r="R66" i="4"/>
  <c r="Q66" i="4"/>
  <c r="O66" i="4"/>
  <c r="N66" i="4"/>
  <c r="R65" i="4"/>
  <c r="Q65" i="4"/>
  <c r="O65" i="4"/>
  <c r="N65" i="4"/>
  <c r="R64" i="4"/>
  <c r="Q64" i="4"/>
  <c r="O64" i="4"/>
  <c r="N64" i="4"/>
  <c r="R63" i="4"/>
  <c r="Q63" i="4"/>
  <c r="P63" i="4"/>
  <c r="O63" i="4"/>
  <c r="N63" i="4"/>
  <c r="M63" i="4"/>
  <c r="L63" i="4"/>
  <c r="K63" i="4"/>
  <c r="J63" i="4"/>
  <c r="I63" i="4"/>
  <c r="R51" i="4"/>
  <c r="Q51" i="4"/>
  <c r="P51" i="4"/>
  <c r="O51" i="4"/>
  <c r="N51" i="4"/>
  <c r="M51" i="4"/>
  <c r="L51" i="4"/>
  <c r="K51" i="4"/>
  <c r="J51" i="4"/>
  <c r="I51" i="4"/>
  <c r="R50" i="4"/>
  <c r="Q50" i="4"/>
  <c r="P50" i="4"/>
  <c r="O50" i="4"/>
  <c r="N50" i="4"/>
  <c r="R49" i="4"/>
  <c r="Q49" i="4"/>
  <c r="P49" i="4"/>
  <c r="O49" i="4"/>
  <c r="N49" i="4"/>
  <c r="R48" i="4"/>
  <c r="Q48" i="4"/>
  <c r="P48" i="4"/>
  <c r="O48" i="4"/>
  <c r="N48" i="4"/>
  <c r="R47" i="4"/>
  <c r="Q47" i="4"/>
  <c r="P47" i="4"/>
  <c r="O47" i="4"/>
  <c r="N47" i="4"/>
  <c r="M47" i="4"/>
  <c r="L47" i="4"/>
  <c r="K47" i="4"/>
  <c r="J47" i="4"/>
  <c r="I47" i="4"/>
  <c r="R36" i="4"/>
  <c r="Q36" i="4"/>
  <c r="P36" i="4"/>
  <c r="O36" i="4"/>
  <c r="N36" i="4"/>
  <c r="M36" i="4"/>
  <c r="M78" i="4" s="1"/>
  <c r="L36" i="4"/>
  <c r="L78" i="4" s="1"/>
  <c r="K36" i="4"/>
  <c r="K78" i="4" s="1"/>
  <c r="J36" i="4"/>
  <c r="I36" i="4"/>
  <c r="R35" i="4"/>
  <c r="Q35" i="4"/>
  <c r="P35" i="4"/>
  <c r="R34" i="4"/>
  <c r="Q34" i="4"/>
  <c r="P34" i="4"/>
  <c r="R33" i="4"/>
  <c r="Q33" i="4"/>
  <c r="P33" i="4"/>
  <c r="R32" i="4"/>
  <c r="Q32" i="4"/>
  <c r="P32" i="4"/>
  <c r="L32" i="4"/>
  <c r="K32" i="4"/>
  <c r="J32" i="4"/>
  <c r="I32" i="4"/>
  <c r="R31" i="4"/>
  <c r="R77" i="4" s="1"/>
  <c r="Q31" i="4"/>
  <c r="Q77" i="4" s="1"/>
  <c r="P31" i="4"/>
  <c r="P77" i="4" s="1"/>
  <c r="I31" i="4"/>
  <c r="Q30" i="4"/>
  <c r="Q76" i="4" s="1"/>
  <c r="R20" i="4"/>
  <c r="R82" i="4" s="1"/>
  <c r="Q20" i="4"/>
  <c r="P20" i="4"/>
  <c r="O20" i="4"/>
  <c r="N20" i="4"/>
  <c r="M20" i="4"/>
  <c r="M82" i="4" s="1"/>
  <c r="L20" i="4"/>
  <c r="K20" i="4"/>
  <c r="J20" i="4"/>
  <c r="J82" i="4" s="1"/>
  <c r="I20" i="4"/>
  <c r="R19" i="4"/>
  <c r="Q19" i="4"/>
  <c r="P19" i="4"/>
  <c r="O19" i="4"/>
  <c r="O81" i="4" s="1"/>
  <c r="N19" i="4"/>
  <c r="N81" i="4" s="1"/>
  <c r="R18" i="4"/>
  <c r="Q18" i="4"/>
  <c r="P18" i="4"/>
  <c r="O18" i="4"/>
  <c r="O80" i="4" s="1"/>
  <c r="N18" i="4"/>
  <c r="R17" i="4"/>
  <c r="Q17" i="4"/>
  <c r="P17" i="4"/>
  <c r="P79" i="4" s="1"/>
  <c r="O17" i="4"/>
  <c r="N17" i="4"/>
  <c r="N79" i="4" s="1"/>
  <c r="R16" i="4"/>
  <c r="Q16" i="4"/>
  <c r="Q78" i="4" s="1"/>
  <c r="P16" i="4"/>
  <c r="O16" i="4"/>
  <c r="N16" i="4"/>
  <c r="I10" i="4"/>
  <c r="I72" i="4" s="1"/>
  <c r="S72" i="4" s="1"/>
  <c r="D2295" i="2"/>
  <c r="D2293" i="2"/>
  <c r="D2289" i="2"/>
  <c r="D2206" i="2"/>
  <c r="D2172" i="2"/>
  <c r="D2171" i="2"/>
  <c r="D2167" i="2"/>
  <c r="D2117" i="2"/>
  <c r="N60" i="2" s="1"/>
  <c r="D2066" i="2"/>
  <c r="O65" i="2"/>
  <c r="N65" i="2"/>
  <c r="M65" i="2"/>
  <c r="L65" i="2"/>
  <c r="K65" i="2"/>
  <c r="J65" i="2"/>
  <c r="I65" i="2"/>
  <c r="O64" i="2"/>
  <c r="N64" i="2"/>
  <c r="M64" i="2"/>
  <c r="L64" i="2"/>
  <c r="K64" i="2"/>
  <c r="J64" i="2"/>
  <c r="I64" i="2"/>
  <c r="H64" i="2"/>
  <c r="O63" i="2"/>
  <c r="O62" i="2"/>
  <c r="O61" i="2"/>
  <c r="O60" i="2"/>
  <c r="M60" i="2"/>
  <c r="L60" i="2"/>
  <c r="K60" i="2"/>
  <c r="J60" i="2"/>
  <c r="I60" i="2"/>
  <c r="H60" i="2"/>
  <c r="O59" i="2"/>
  <c r="N59" i="2"/>
  <c r="M59" i="2"/>
  <c r="L59" i="2"/>
  <c r="K59" i="2"/>
  <c r="J59" i="2"/>
  <c r="I59" i="2"/>
  <c r="H59" i="2"/>
  <c r="O58" i="2"/>
  <c r="N58" i="2"/>
  <c r="M58" i="2"/>
  <c r="L58" i="2"/>
  <c r="K58" i="2"/>
  <c r="J58" i="2"/>
  <c r="I58" i="2"/>
  <c r="H58" i="2"/>
  <c r="O57" i="2"/>
  <c r="N57" i="2"/>
  <c r="M57" i="2"/>
  <c r="L57" i="2"/>
  <c r="K57" i="2"/>
  <c r="J57" i="2"/>
  <c r="I57" i="2"/>
  <c r="H57" i="2"/>
  <c r="O56" i="2"/>
  <c r="N56" i="2"/>
  <c r="M56" i="2"/>
  <c r="L56" i="2"/>
  <c r="K56" i="2"/>
  <c r="J56" i="2"/>
  <c r="I56" i="2"/>
  <c r="H56" i="2"/>
  <c r="O55" i="2"/>
  <c r="N55" i="2"/>
  <c r="M55" i="2"/>
  <c r="L55" i="2"/>
  <c r="K55" i="2"/>
  <c r="J55" i="2"/>
  <c r="I55" i="2"/>
  <c r="H55" i="2"/>
  <c r="O54" i="2"/>
  <c r="N54" i="2"/>
  <c r="M54" i="2"/>
  <c r="L54" i="2"/>
  <c r="K54" i="2"/>
  <c r="J54" i="2"/>
  <c r="I54" i="2"/>
  <c r="H54" i="2"/>
  <c r="O16" i="2"/>
  <c r="N16" i="2"/>
  <c r="M16" i="2"/>
  <c r="L16" i="2"/>
  <c r="K16" i="2"/>
  <c r="J16" i="2"/>
  <c r="I16" i="2"/>
  <c r="H16" i="2"/>
  <c r="O15" i="2"/>
  <c r="N15" i="2"/>
  <c r="M15" i="2"/>
  <c r="L15" i="2"/>
  <c r="K15" i="2"/>
  <c r="J15" i="2"/>
  <c r="I15" i="2"/>
  <c r="H15" i="2"/>
  <c r="T15" i="2" s="1"/>
  <c r="O14" i="2"/>
  <c r="N14" i="2"/>
  <c r="M14" i="2"/>
  <c r="L14" i="2"/>
  <c r="K14" i="2"/>
  <c r="J14" i="2"/>
  <c r="H14" i="2"/>
  <c r="T14" i="2" s="1"/>
  <c r="O13" i="2"/>
  <c r="N13" i="2"/>
  <c r="M13" i="2"/>
  <c r="L13" i="2"/>
  <c r="K13" i="2"/>
  <c r="J13" i="2"/>
  <c r="I13" i="2"/>
  <c r="H13" i="2"/>
  <c r="O12" i="2"/>
  <c r="N12" i="2"/>
  <c r="M12" i="2"/>
  <c r="L12" i="2"/>
  <c r="K12" i="2"/>
  <c r="J12" i="2"/>
  <c r="I12" i="2"/>
  <c r="H12" i="2"/>
  <c r="O11" i="2"/>
  <c r="N11" i="2"/>
  <c r="M11" i="2"/>
  <c r="L11" i="2"/>
  <c r="K11" i="2"/>
  <c r="J11" i="2"/>
  <c r="I11" i="2"/>
  <c r="H11" i="2"/>
  <c r="O10" i="2"/>
  <c r="N10" i="2"/>
  <c r="M10" i="2"/>
  <c r="L10" i="2"/>
  <c r="K10" i="2"/>
  <c r="J10" i="2"/>
  <c r="I10" i="2"/>
  <c r="H10" i="2"/>
  <c r="O9" i="2"/>
  <c r="N9" i="2"/>
  <c r="M9" i="2"/>
  <c r="L9" i="2"/>
  <c r="K9" i="2"/>
  <c r="J9" i="2"/>
  <c r="I9" i="2"/>
  <c r="H9" i="2"/>
  <c r="O8" i="2"/>
  <c r="N8" i="2"/>
  <c r="M8" i="2"/>
  <c r="L8" i="2"/>
  <c r="K8" i="2"/>
  <c r="J8" i="2"/>
  <c r="I8" i="2"/>
  <c r="H8" i="2"/>
  <c r="O7" i="2"/>
  <c r="N7" i="2"/>
  <c r="M7" i="2"/>
  <c r="L7" i="2"/>
  <c r="K7" i="2"/>
  <c r="J7" i="2"/>
  <c r="I7" i="2"/>
  <c r="H7" i="2"/>
  <c r="O6" i="2"/>
  <c r="N6" i="2"/>
  <c r="M6" i="2"/>
  <c r="L6" i="2"/>
  <c r="K6" i="2"/>
  <c r="J6" i="2"/>
  <c r="I6" i="2"/>
  <c r="H6" i="2"/>
  <c r="O5" i="2"/>
  <c r="N5" i="2"/>
  <c r="M5" i="2"/>
  <c r="L5" i="2"/>
  <c r="K5" i="2"/>
  <c r="J5" i="2"/>
  <c r="I5" i="2"/>
  <c r="H5" i="2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O125" i="1"/>
  <c r="K125" i="1"/>
  <c r="D125" i="1"/>
  <c r="C125" i="1"/>
  <c r="B125" i="1"/>
  <c r="O124" i="1"/>
  <c r="K124" i="1"/>
  <c r="D124" i="1"/>
  <c r="C124" i="1"/>
  <c r="B124" i="1"/>
  <c r="O123" i="1"/>
  <c r="K123" i="1"/>
  <c r="D123" i="1"/>
  <c r="C123" i="1"/>
  <c r="B123" i="1"/>
  <c r="O122" i="1"/>
  <c r="K122" i="1"/>
  <c r="D122" i="1"/>
  <c r="C122" i="1"/>
  <c r="B122" i="1"/>
  <c r="O121" i="1"/>
  <c r="K121" i="1"/>
  <c r="D121" i="1"/>
  <c r="C121" i="1"/>
  <c r="B121" i="1"/>
  <c r="O120" i="1"/>
  <c r="K120" i="1"/>
  <c r="D120" i="1"/>
  <c r="C120" i="1"/>
  <c r="B120" i="1"/>
  <c r="O119" i="1"/>
  <c r="K119" i="1"/>
  <c r="D119" i="1"/>
  <c r="C119" i="1"/>
  <c r="B119" i="1"/>
  <c r="O118" i="1"/>
  <c r="K118" i="1"/>
  <c r="D118" i="1"/>
  <c r="C118" i="1"/>
  <c r="B118" i="1"/>
  <c r="O117" i="1"/>
  <c r="K117" i="1"/>
  <c r="D117" i="1"/>
  <c r="C117" i="1"/>
  <c r="B117" i="1"/>
  <c r="O116" i="1"/>
  <c r="K116" i="1"/>
  <c r="D116" i="1"/>
  <c r="C116" i="1"/>
  <c r="B116" i="1"/>
  <c r="O115" i="1"/>
  <c r="K115" i="1"/>
  <c r="D115" i="1"/>
  <c r="C115" i="1"/>
  <c r="B115" i="1"/>
  <c r="O114" i="1"/>
  <c r="K114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O110" i="1"/>
  <c r="M110" i="1"/>
  <c r="K110" i="1"/>
  <c r="D110" i="1"/>
  <c r="C110" i="1"/>
  <c r="B110" i="1"/>
  <c r="O109" i="1"/>
  <c r="M109" i="1"/>
  <c r="K109" i="1"/>
  <c r="D109" i="1"/>
  <c r="C109" i="1"/>
  <c r="B109" i="1"/>
  <c r="O108" i="1"/>
  <c r="M108" i="1"/>
  <c r="K108" i="1"/>
  <c r="D108" i="1"/>
  <c r="C108" i="1"/>
  <c r="B108" i="1"/>
  <c r="O107" i="1"/>
  <c r="M107" i="1"/>
  <c r="K107" i="1"/>
  <c r="D107" i="1"/>
  <c r="C107" i="1"/>
  <c r="B107" i="1"/>
  <c r="O106" i="1"/>
  <c r="M106" i="1"/>
  <c r="K106" i="1"/>
  <c r="D106" i="1"/>
  <c r="C106" i="1"/>
  <c r="B106" i="1"/>
  <c r="O105" i="1"/>
  <c r="M105" i="1"/>
  <c r="K105" i="1"/>
  <c r="D105" i="1"/>
  <c r="C105" i="1"/>
  <c r="B105" i="1"/>
  <c r="O104" i="1"/>
  <c r="M104" i="1"/>
  <c r="K104" i="1"/>
  <c r="D104" i="1"/>
  <c r="C104" i="1"/>
  <c r="B104" i="1"/>
  <c r="O103" i="1"/>
  <c r="M103" i="1"/>
  <c r="K103" i="1"/>
  <c r="D103" i="1"/>
  <c r="C103" i="1"/>
  <c r="B103" i="1"/>
  <c r="O102" i="1"/>
  <c r="M102" i="1"/>
  <c r="K102" i="1"/>
  <c r="D102" i="1"/>
  <c r="C102" i="1"/>
  <c r="B102" i="1"/>
  <c r="O101" i="1"/>
  <c r="M101" i="1"/>
  <c r="K101" i="1"/>
  <c r="D101" i="1"/>
  <c r="C101" i="1"/>
  <c r="B101" i="1"/>
  <c r="O100" i="1"/>
  <c r="M100" i="1"/>
  <c r="K100" i="1"/>
  <c r="D100" i="1"/>
  <c r="C100" i="1"/>
  <c r="B100" i="1"/>
  <c r="O99" i="1"/>
  <c r="M99" i="1"/>
  <c r="K99" i="1"/>
  <c r="D99" i="1"/>
  <c r="C99" i="1"/>
  <c r="B99" i="1"/>
  <c r="D98" i="1"/>
  <c r="C98" i="1"/>
  <c r="B98" i="1"/>
  <c r="D97" i="1"/>
  <c r="C97" i="1"/>
  <c r="B97" i="1"/>
  <c r="D96" i="1"/>
  <c r="C96" i="1"/>
  <c r="B96" i="1"/>
  <c r="O95" i="1"/>
  <c r="M95" i="1"/>
  <c r="K95" i="1"/>
  <c r="D95" i="1"/>
  <c r="C95" i="1"/>
  <c r="B95" i="1"/>
  <c r="O94" i="1"/>
  <c r="M94" i="1"/>
  <c r="K94" i="1"/>
  <c r="D94" i="1"/>
  <c r="C94" i="1"/>
  <c r="B94" i="1"/>
  <c r="O93" i="1"/>
  <c r="M93" i="1"/>
  <c r="K93" i="1"/>
  <c r="D93" i="1"/>
  <c r="C93" i="1"/>
  <c r="B93" i="1"/>
  <c r="O92" i="1"/>
  <c r="M92" i="1"/>
  <c r="K92" i="1"/>
  <c r="D92" i="1"/>
  <c r="C92" i="1"/>
  <c r="B92" i="1"/>
  <c r="O91" i="1"/>
  <c r="M91" i="1"/>
  <c r="K91" i="1"/>
  <c r="D91" i="1"/>
  <c r="C91" i="1"/>
  <c r="B91" i="1"/>
  <c r="O90" i="1"/>
  <c r="M90" i="1"/>
  <c r="K90" i="1"/>
  <c r="D90" i="1"/>
  <c r="C90" i="1"/>
  <c r="B90" i="1"/>
  <c r="O89" i="1"/>
  <c r="M89" i="1"/>
  <c r="K89" i="1"/>
  <c r="D89" i="1"/>
  <c r="C89" i="1"/>
  <c r="B89" i="1"/>
  <c r="O88" i="1"/>
  <c r="M88" i="1"/>
  <c r="K88" i="1"/>
  <c r="D88" i="1"/>
  <c r="C88" i="1"/>
  <c r="B88" i="1"/>
  <c r="O87" i="1"/>
  <c r="M87" i="1"/>
  <c r="K87" i="1"/>
  <c r="D87" i="1"/>
  <c r="C87" i="1"/>
  <c r="B87" i="1"/>
  <c r="O86" i="1"/>
  <c r="M86" i="1"/>
  <c r="K86" i="1"/>
  <c r="D86" i="1"/>
  <c r="C86" i="1"/>
  <c r="B86" i="1"/>
  <c r="O85" i="1"/>
  <c r="M85" i="1"/>
  <c r="K85" i="1"/>
  <c r="D85" i="1"/>
  <c r="C85" i="1"/>
  <c r="B85" i="1"/>
  <c r="O84" i="1"/>
  <c r="M84" i="1"/>
  <c r="K84" i="1"/>
  <c r="D84" i="1"/>
  <c r="C84" i="1"/>
  <c r="B84" i="1"/>
  <c r="D83" i="1"/>
  <c r="C83" i="1"/>
  <c r="B83" i="1"/>
  <c r="D82" i="1"/>
  <c r="C82" i="1"/>
  <c r="B82" i="1"/>
  <c r="D81" i="1"/>
  <c r="C81" i="1"/>
  <c r="B81" i="1"/>
  <c r="O80" i="1"/>
  <c r="M80" i="1"/>
  <c r="K80" i="1"/>
  <c r="D80" i="1"/>
  <c r="C80" i="1"/>
  <c r="B80" i="1"/>
  <c r="O79" i="1"/>
  <c r="M79" i="1"/>
  <c r="K79" i="1"/>
  <c r="D79" i="1"/>
  <c r="C79" i="1"/>
  <c r="B79" i="1"/>
  <c r="O78" i="1"/>
  <c r="M78" i="1"/>
  <c r="K78" i="1"/>
  <c r="D78" i="1"/>
  <c r="C78" i="1"/>
  <c r="B78" i="1"/>
  <c r="O77" i="1"/>
  <c r="M77" i="1"/>
  <c r="K77" i="1"/>
  <c r="D77" i="1"/>
  <c r="C77" i="1"/>
  <c r="B77" i="1"/>
  <c r="O76" i="1"/>
  <c r="M76" i="1"/>
  <c r="K76" i="1"/>
  <c r="D76" i="1"/>
  <c r="C76" i="1"/>
  <c r="B76" i="1"/>
  <c r="O75" i="1"/>
  <c r="M75" i="1"/>
  <c r="K75" i="1"/>
  <c r="D75" i="1"/>
  <c r="C75" i="1"/>
  <c r="B75" i="1"/>
  <c r="O74" i="1"/>
  <c r="M74" i="1"/>
  <c r="K74" i="1"/>
  <c r="D74" i="1"/>
  <c r="C74" i="1"/>
  <c r="B74" i="1"/>
  <c r="O73" i="1"/>
  <c r="M73" i="1"/>
  <c r="K73" i="1"/>
  <c r="D73" i="1"/>
  <c r="C73" i="1"/>
  <c r="B73" i="1"/>
  <c r="O72" i="1"/>
  <c r="M72" i="1"/>
  <c r="K72" i="1"/>
  <c r="D72" i="1"/>
  <c r="C72" i="1"/>
  <c r="B72" i="1"/>
  <c r="O71" i="1"/>
  <c r="M71" i="1"/>
  <c r="K71" i="1"/>
  <c r="D71" i="1"/>
  <c r="C71" i="1"/>
  <c r="B71" i="1"/>
  <c r="O70" i="1"/>
  <c r="M70" i="1"/>
  <c r="K70" i="1"/>
  <c r="D70" i="1"/>
  <c r="C70" i="1"/>
  <c r="B70" i="1"/>
  <c r="O69" i="1"/>
  <c r="M69" i="1"/>
  <c r="K69" i="1"/>
  <c r="D69" i="1"/>
  <c r="C69" i="1"/>
  <c r="B69" i="1"/>
  <c r="D68" i="1"/>
  <c r="C68" i="1"/>
  <c r="B68" i="1"/>
  <c r="D67" i="1"/>
  <c r="C67" i="1"/>
  <c r="B67" i="1"/>
  <c r="D66" i="1"/>
  <c r="C66" i="1"/>
  <c r="B66" i="1"/>
  <c r="O65" i="1"/>
  <c r="M65" i="1"/>
  <c r="K65" i="1"/>
  <c r="D65" i="1"/>
  <c r="C65" i="1"/>
  <c r="B65" i="1"/>
  <c r="O64" i="1"/>
  <c r="M64" i="1"/>
  <c r="K64" i="1"/>
  <c r="D64" i="1"/>
  <c r="C64" i="1"/>
  <c r="B64" i="1"/>
  <c r="O63" i="1"/>
  <c r="M63" i="1"/>
  <c r="K63" i="1"/>
  <c r="D63" i="1"/>
  <c r="C63" i="1"/>
  <c r="B63" i="1"/>
  <c r="O62" i="1"/>
  <c r="M62" i="1"/>
  <c r="K62" i="1"/>
  <c r="D62" i="1"/>
  <c r="C62" i="1"/>
  <c r="B62" i="1"/>
  <c r="O61" i="1"/>
  <c r="M61" i="1"/>
  <c r="K61" i="1"/>
  <c r="D61" i="1"/>
  <c r="C61" i="1"/>
  <c r="B61" i="1"/>
  <c r="O60" i="1"/>
  <c r="M60" i="1"/>
  <c r="K60" i="1"/>
  <c r="D60" i="1"/>
  <c r="C60" i="1"/>
  <c r="B60" i="1"/>
  <c r="O59" i="1"/>
  <c r="M59" i="1"/>
  <c r="K59" i="1"/>
  <c r="D59" i="1"/>
  <c r="C59" i="1"/>
  <c r="B59" i="1"/>
  <c r="O58" i="1"/>
  <c r="M58" i="1"/>
  <c r="K58" i="1"/>
  <c r="D58" i="1"/>
  <c r="C58" i="1"/>
  <c r="B58" i="1"/>
  <c r="O57" i="1"/>
  <c r="M57" i="1"/>
  <c r="K57" i="1"/>
  <c r="D57" i="1"/>
  <c r="C57" i="1"/>
  <c r="B57" i="1"/>
  <c r="O56" i="1"/>
  <c r="M56" i="1"/>
  <c r="K56" i="1"/>
  <c r="D56" i="1"/>
  <c r="C56" i="1"/>
  <c r="B56" i="1"/>
  <c r="O55" i="1"/>
  <c r="M55" i="1"/>
  <c r="K55" i="1"/>
  <c r="D55" i="1"/>
  <c r="C55" i="1"/>
  <c r="B55" i="1"/>
  <c r="O54" i="1"/>
  <c r="M54" i="1"/>
  <c r="K54" i="1"/>
  <c r="D54" i="1"/>
  <c r="C54" i="1"/>
  <c r="B54" i="1"/>
  <c r="D53" i="1"/>
  <c r="C53" i="1"/>
  <c r="B53" i="1"/>
  <c r="D52" i="1"/>
  <c r="C52" i="1"/>
  <c r="B52" i="1"/>
  <c r="D51" i="1"/>
  <c r="C51" i="1"/>
  <c r="B51" i="1"/>
  <c r="O50" i="1"/>
  <c r="M50" i="1"/>
  <c r="K50" i="1"/>
  <c r="D50" i="1"/>
  <c r="C50" i="1"/>
  <c r="B50" i="1"/>
  <c r="O49" i="1"/>
  <c r="M49" i="1"/>
  <c r="K49" i="1"/>
  <c r="D49" i="1"/>
  <c r="C49" i="1"/>
  <c r="B49" i="1"/>
  <c r="O48" i="1"/>
  <c r="M48" i="1"/>
  <c r="K48" i="1"/>
  <c r="D48" i="1"/>
  <c r="C48" i="1"/>
  <c r="B48" i="1"/>
  <c r="O47" i="1"/>
  <c r="M47" i="1"/>
  <c r="K47" i="1"/>
  <c r="D47" i="1"/>
  <c r="C47" i="1"/>
  <c r="B47" i="1"/>
  <c r="O46" i="1"/>
  <c r="M46" i="1"/>
  <c r="K46" i="1"/>
  <c r="D46" i="1"/>
  <c r="C46" i="1"/>
  <c r="B46" i="1"/>
  <c r="O45" i="1"/>
  <c r="M45" i="1"/>
  <c r="K45" i="1"/>
  <c r="D45" i="1"/>
  <c r="C45" i="1"/>
  <c r="B45" i="1"/>
  <c r="O44" i="1"/>
  <c r="M44" i="1"/>
  <c r="K44" i="1"/>
  <c r="D44" i="1"/>
  <c r="C44" i="1"/>
  <c r="B44" i="1"/>
  <c r="O43" i="1"/>
  <c r="M43" i="1"/>
  <c r="K43" i="1"/>
  <c r="D43" i="1"/>
  <c r="C43" i="1"/>
  <c r="B43" i="1"/>
  <c r="O42" i="1"/>
  <c r="M42" i="1"/>
  <c r="K42" i="1"/>
  <c r="D42" i="1"/>
  <c r="C42" i="1"/>
  <c r="B42" i="1"/>
  <c r="O41" i="1"/>
  <c r="M41" i="1"/>
  <c r="K41" i="1"/>
  <c r="D41" i="1"/>
  <c r="C41" i="1"/>
  <c r="B41" i="1"/>
  <c r="O40" i="1"/>
  <c r="M40" i="1"/>
  <c r="K40" i="1"/>
  <c r="D40" i="1"/>
  <c r="C40" i="1"/>
  <c r="B40" i="1"/>
  <c r="O39" i="1"/>
  <c r="M39" i="1"/>
  <c r="K39" i="1"/>
  <c r="D39" i="1"/>
  <c r="C39" i="1"/>
  <c r="B39" i="1"/>
  <c r="D38" i="1"/>
  <c r="C38" i="1"/>
  <c r="B38" i="1"/>
  <c r="D37" i="1"/>
  <c r="C37" i="1"/>
  <c r="B37" i="1"/>
  <c r="D36" i="1"/>
  <c r="C36" i="1"/>
  <c r="B36" i="1"/>
  <c r="O35" i="1"/>
  <c r="M35" i="1"/>
  <c r="K35" i="1"/>
  <c r="D35" i="1"/>
  <c r="C35" i="1"/>
  <c r="B35" i="1"/>
  <c r="O34" i="1"/>
  <c r="M34" i="1"/>
  <c r="K34" i="1"/>
  <c r="D34" i="1"/>
  <c r="C34" i="1"/>
  <c r="B34" i="1"/>
  <c r="O33" i="1"/>
  <c r="M33" i="1"/>
  <c r="K33" i="1"/>
  <c r="D33" i="1"/>
  <c r="C33" i="1"/>
  <c r="B33" i="1"/>
  <c r="O32" i="1"/>
  <c r="M32" i="1"/>
  <c r="K32" i="1"/>
  <c r="D32" i="1"/>
  <c r="C32" i="1"/>
  <c r="B32" i="1"/>
  <c r="O31" i="1"/>
  <c r="M31" i="1"/>
  <c r="K31" i="1"/>
  <c r="D31" i="1"/>
  <c r="C31" i="1"/>
  <c r="B31" i="1"/>
  <c r="O30" i="1"/>
  <c r="M30" i="1"/>
  <c r="K30" i="1"/>
  <c r="D30" i="1"/>
  <c r="C30" i="1"/>
  <c r="B30" i="1"/>
  <c r="O29" i="1"/>
  <c r="M29" i="1"/>
  <c r="K29" i="1"/>
  <c r="D29" i="1"/>
  <c r="C29" i="1"/>
  <c r="B29" i="1"/>
  <c r="O28" i="1"/>
  <c r="M28" i="1"/>
  <c r="K28" i="1"/>
  <c r="D28" i="1"/>
  <c r="C28" i="1"/>
  <c r="B28" i="1"/>
  <c r="O27" i="1"/>
  <c r="M27" i="1"/>
  <c r="K27" i="1"/>
  <c r="D27" i="1"/>
  <c r="C27" i="1"/>
  <c r="B27" i="1"/>
  <c r="O26" i="1"/>
  <c r="M26" i="1"/>
  <c r="K26" i="1"/>
  <c r="D26" i="1"/>
  <c r="C26" i="1"/>
  <c r="B26" i="1"/>
  <c r="O25" i="1"/>
  <c r="M25" i="1"/>
  <c r="K25" i="1"/>
  <c r="D25" i="1"/>
  <c r="C25" i="1"/>
  <c r="B25" i="1"/>
  <c r="T24" i="1"/>
  <c r="O24" i="1"/>
  <c r="M24" i="1"/>
  <c r="K24" i="1"/>
  <c r="D24" i="1"/>
  <c r="C24" i="1"/>
  <c r="B24" i="1"/>
  <c r="D23" i="1"/>
  <c r="C23" i="1"/>
  <c r="B23" i="1"/>
  <c r="D22" i="1"/>
  <c r="C22" i="1"/>
  <c r="B22" i="1"/>
  <c r="W21" i="1"/>
  <c r="D21" i="1"/>
  <c r="C21" i="1"/>
  <c r="B21" i="1"/>
  <c r="D20" i="1"/>
  <c r="C20" i="1"/>
  <c r="B20" i="1"/>
  <c r="O19" i="1"/>
  <c r="M19" i="1"/>
  <c r="K19" i="1"/>
  <c r="D19" i="1"/>
  <c r="C19" i="1"/>
  <c r="B19" i="1"/>
  <c r="O18" i="1"/>
  <c r="M18" i="1"/>
  <c r="K18" i="1"/>
  <c r="D18" i="1"/>
  <c r="C18" i="1"/>
  <c r="B18" i="1"/>
  <c r="T16" i="1" s="1"/>
  <c r="O17" i="1"/>
  <c r="M17" i="1"/>
  <c r="K17" i="1"/>
  <c r="D17" i="1"/>
  <c r="C17" i="1"/>
  <c r="B17" i="1"/>
  <c r="O16" i="1"/>
  <c r="M16" i="1"/>
  <c r="K16" i="1"/>
  <c r="D16" i="1"/>
  <c r="C16" i="1"/>
  <c r="B16" i="1"/>
  <c r="O15" i="1"/>
  <c r="M15" i="1"/>
  <c r="K15" i="1"/>
  <c r="D15" i="1"/>
  <c r="C15" i="1"/>
  <c r="B15" i="1"/>
  <c r="O14" i="1"/>
  <c r="M14" i="1"/>
  <c r="K14" i="1"/>
  <c r="D14" i="1"/>
  <c r="C14" i="1"/>
  <c r="B14" i="1"/>
  <c r="W13" i="1"/>
  <c r="O13" i="1"/>
  <c r="M13" i="1"/>
  <c r="K13" i="1"/>
  <c r="D13" i="1"/>
  <c r="C13" i="1"/>
  <c r="B13" i="1"/>
  <c r="O12" i="1"/>
  <c r="M12" i="1"/>
  <c r="K12" i="1"/>
  <c r="D12" i="1"/>
  <c r="C12" i="1"/>
  <c r="B12" i="1"/>
  <c r="O11" i="1"/>
  <c r="M11" i="1"/>
  <c r="K11" i="1"/>
  <c r="D11" i="1"/>
  <c r="C11" i="1"/>
  <c r="B11" i="1"/>
  <c r="O10" i="1"/>
  <c r="M10" i="1"/>
  <c r="K10" i="1"/>
  <c r="D10" i="1"/>
  <c r="C10" i="1"/>
  <c r="B10" i="1"/>
  <c r="R9" i="1"/>
  <c r="O9" i="1"/>
  <c r="M9" i="1"/>
  <c r="K9" i="1"/>
  <c r="D9" i="1"/>
  <c r="C9" i="1"/>
  <c r="B9" i="1"/>
  <c r="R8" i="1"/>
  <c r="O8" i="1"/>
  <c r="M8" i="1"/>
  <c r="K8" i="1"/>
  <c r="D8" i="1"/>
  <c r="C8" i="1"/>
  <c r="B8" i="1"/>
  <c r="T6" i="1" s="1"/>
  <c r="W7" i="1"/>
  <c r="T7" i="1"/>
  <c r="K82" i="4" l="1"/>
  <c r="N78" i="4"/>
  <c r="P78" i="4"/>
  <c r="N80" i="4"/>
  <c r="O82" i="4"/>
  <c r="Q81" i="4"/>
  <c r="Q79" i="4"/>
  <c r="O78" i="4"/>
  <c r="R79" i="4"/>
  <c r="P81" i="4"/>
  <c r="N82" i="4"/>
  <c r="R80" i="4"/>
  <c r="I78" i="4"/>
  <c r="S75" i="4"/>
  <c r="U75" i="4" s="1"/>
  <c r="L82" i="4"/>
  <c r="Q80" i="4"/>
  <c r="S76" i="4"/>
  <c r="U76" i="4" s="1"/>
  <c r="O79" i="4"/>
  <c r="R81" i="4"/>
  <c r="P82" i="4"/>
  <c r="S73" i="4"/>
  <c r="U73" i="4" s="1"/>
  <c r="S74" i="4"/>
  <c r="U74" i="4" s="1"/>
  <c r="R78" i="4"/>
  <c r="P80" i="4"/>
  <c r="I82" i="4"/>
  <c r="Q82" i="4"/>
  <c r="J78" i="4"/>
  <c r="T79" i="4"/>
  <c r="U79" i="4"/>
  <c r="U72" i="4"/>
  <c r="T72" i="4"/>
  <c r="T77" i="4"/>
  <c r="V77" i="4" s="1"/>
  <c r="X7" i="1"/>
  <c r="W15" i="1"/>
  <c r="U10" i="1"/>
  <c r="Y12" i="1"/>
  <c r="U9" i="1"/>
  <c r="V9" i="1"/>
  <c r="U12" i="1"/>
  <c r="S8" i="1"/>
  <c r="L49" i="1"/>
  <c r="W8" i="1"/>
  <c r="U14" i="1"/>
  <c r="N13" i="1"/>
  <c r="W26" i="1"/>
  <c r="X10" i="1"/>
  <c r="S11" i="1"/>
  <c r="S6" i="1"/>
  <c r="U20" i="1"/>
  <c r="Y10" i="1"/>
  <c r="Y11" i="1"/>
  <c r="T30" i="1"/>
  <c r="U22" i="1"/>
  <c r="X6" i="1"/>
  <c r="P60" i="2"/>
  <c r="Q14" i="2"/>
  <c r="V60" i="2"/>
  <c r="P57" i="2"/>
  <c r="Q57" i="2" s="1"/>
  <c r="P9" i="2"/>
  <c r="R9" i="2" s="1"/>
  <c r="Q16" i="2"/>
  <c r="P10" i="2"/>
  <c r="R10" i="2" s="1"/>
  <c r="Q15" i="2"/>
  <c r="U54" i="2"/>
  <c r="Q12" i="2"/>
  <c r="Q13" i="2"/>
  <c r="S59" i="2"/>
  <c r="P8" i="2"/>
  <c r="S8" i="2" s="1"/>
  <c r="P11" i="2"/>
  <c r="R11" i="2" s="1"/>
  <c r="T12" i="2"/>
  <c r="P13" i="2"/>
  <c r="S13" i="2" s="1"/>
  <c r="P54" i="2"/>
  <c r="R54" i="2" s="1"/>
  <c r="V55" i="2"/>
  <c r="P56" i="2"/>
  <c r="R56" i="2" s="1"/>
  <c r="V56" i="2"/>
  <c r="Q5" i="2"/>
  <c r="T7" i="2"/>
  <c r="Q7" i="2"/>
  <c r="T10" i="2"/>
  <c r="P16" i="2"/>
  <c r="S16" i="2" s="1"/>
  <c r="S56" i="2"/>
  <c r="P58" i="2"/>
  <c r="R58" i="2" s="1"/>
  <c r="V59" i="2"/>
  <c r="P6" i="2"/>
  <c r="S6" i="2" s="1"/>
  <c r="Q6" i="2"/>
  <c r="T9" i="2"/>
  <c r="I14" i="2"/>
  <c r="T8" i="2"/>
  <c r="S55" i="2"/>
  <c r="U58" i="2"/>
  <c r="P5" i="2"/>
  <c r="R5" i="2" s="1"/>
  <c r="Q8" i="2"/>
  <c r="Q11" i="2"/>
  <c r="U57" i="2"/>
  <c r="T11" i="2"/>
  <c r="T16" i="2"/>
  <c r="R60" i="2"/>
  <c r="Q60" i="2"/>
  <c r="S9" i="2"/>
  <c r="S11" i="2"/>
  <c r="R57" i="2"/>
  <c r="T6" i="2"/>
  <c r="V54" i="2"/>
  <c r="S57" i="2"/>
  <c r="V58" i="2"/>
  <c r="P7" i="2"/>
  <c r="Q10" i="2"/>
  <c r="P15" i="2"/>
  <c r="P55" i="2"/>
  <c r="P59" i="2"/>
  <c r="P12" i="2"/>
  <c r="V57" i="2"/>
  <c r="S60" i="2"/>
  <c r="T5" i="2"/>
  <c r="T13" i="2"/>
  <c r="U56" i="2"/>
  <c r="U60" i="2"/>
  <c r="Q9" i="2"/>
  <c r="P14" i="2"/>
  <c r="U55" i="2"/>
  <c r="U59" i="2"/>
  <c r="S54" i="2"/>
  <c r="S58" i="2"/>
  <c r="T60" i="1"/>
  <c r="N10" i="1"/>
  <c r="N12" i="1"/>
  <c r="U11" i="1"/>
  <c r="V6" i="1"/>
  <c r="U8" i="1"/>
  <c r="X9" i="1"/>
  <c r="L11" i="1"/>
  <c r="S12" i="1"/>
  <c r="U13" i="1"/>
  <c r="X14" i="1"/>
  <c r="W20" i="1"/>
  <c r="T21" i="1"/>
  <c r="T51" i="1" s="1"/>
  <c r="U27" i="1"/>
  <c r="N28" i="1"/>
  <c r="J29" i="1"/>
  <c r="Y29" i="1"/>
  <c r="N30" i="1"/>
  <c r="Y31" i="1"/>
  <c r="S35" i="1"/>
  <c r="Y39" i="1"/>
  <c r="X44" i="1"/>
  <c r="V45" i="1"/>
  <c r="R46" i="1"/>
  <c r="J15" i="1"/>
  <c r="L9" i="1"/>
  <c r="J11" i="1"/>
  <c r="V14" i="1"/>
  <c r="R7" i="1"/>
  <c r="N9" i="1"/>
  <c r="S10" i="1"/>
  <c r="W11" i="1"/>
  <c r="W6" i="1"/>
  <c r="S7" i="1"/>
  <c r="L8" i="1"/>
  <c r="V8" i="1"/>
  <c r="Y9" i="1"/>
  <c r="J10" i="1"/>
  <c r="T10" i="1"/>
  <c r="T54" i="1" s="1"/>
  <c r="X11" i="1"/>
  <c r="J12" i="1"/>
  <c r="T12" i="1"/>
  <c r="V13" i="1"/>
  <c r="L14" i="1"/>
  <c r="Y14" i="1"/>
  <c r="N15" i="1"/>
  <c r="R16" i="1"/>
  <c r="Y20" i="1"/>
  <c r="V21" i="1"/>
  <c r="S22" i="1"/>
  <c r="S24" i="1"/>
  <c r="T25" i="1"/>
  <c r="Y27" i="1"/>
  <c r="U35" i="1"/>
  <c r="T36" i="1"/>
  <c r="U37" i="1"/>
  <c r="R38" i="1"/>
  <c r="J39" i="1"/>
  <c r="W45" i="1"/>
  <c r="N11" i="1"/>
  <c r="J13" i="1"/>
  <c r="V35" i="1"/>
  <c r="V36" i="1"/>
  <c r="W37" i="1"/>
  <c r="V38" i="1"/>
  <c r="N40" i="1"/>
  <c r="Y6" i="1"/>
  <c r="S9" i="1"/>
  <c r="V10" i="1"/>
  <c r="V12" i="1"/>
  <c r="N14" i="1"/>
  <c r="J16" i="1"/>
  <c r="S17" i="1"/>
  <c r="X21" i="1"/>
  <c r="R23" i="1"/>
  <c r="J25" i="1"/>
  <c r="W25" i="1"/>
  <c r="V28" i="1"/>
  <c r="V30" i="1"/>
  <c r="J34" i="1"/>
  <c r="W35" i="1"/>
  <c r="W36" i="1"/>
  <c r="W51" i="1" s="1"/>
  <c r="X37" i="1"/>
  <c r="X52" i="1" s="1"/>
  <c r="X38" i="1"/>
  <c r="J44" i="1"/>
  <c r="R17" i="1"/>
  <c r="V25" i="1"/>
  <c r="U28" i="1"/>
  <c r="L29" i="1"/>
  <c r="U7" i="1"/>
  <c r="N8" i="1"/>
  <c r="X8" i="1"/>
  <c r="L10" i="1"/>
  <c r="L12" i="1"/>
  <c r="Y13" i="1"/>
  <c r="U15" i="1"/>
  <c r="U16" i="1"/>
  <c r="J19" i="1"/>
  <c r="W22" i="1"/>
  <c r="U24" i="1"/>
  <c r="R6" i="1"/>
  <c r="V7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L110" i="1"/>
  <c r="N108" i="1"/>
  <c r="J104" i="1"/>
  <c r="L102" i="1"/>
  <c r="N100" i="1"/>
  <c r="J94" i="1"/>
  <c r="L92" i="1"/>
  <c r="N90" i="1"/>
  <c r="J86" i="1"/>
  <c r="L84" i="1"/>
  <c r="N80" i="1"/>
  <c r="J76" i="1"/>
  <c r="L74" i="1"/>
  <c r="N72" i="1"/>
  <c r="L64" i="1"/>
  <c r="N62" i="1"/>
  <c r="N59" i="1"/>
  <c r="L57" i="1"/>
  <c r="N55" i="1"/>
  <c r="N49" i="1"/>
  <c r="T46" i="1"/>
  <c r="J46" i="1"/>
  <c r="Y45" i="1"/>
  <c r="X43" i="1"/>
  <c r="V42" i="1"/>
  <c r="U41" i="1"/>
  <c r="R40" i="1"/>
  <c r="W39" i="1"/>
  <c r="T38" i="1"/>
  <c r="S37" i="1"/>
  <c r="R36" i="1"/>
  <c r="Y35" i="1"/>
  <c r="J32" i="1"/>
  <c r="U31" i="1"/>
  <c r="R30" i="1"/>
  <c r="N29" i="1"/>
  <c r="Y28" i="1"/>
  <c r="L28" i="1"/>
  <c r="W27" i="1"/>
  <c r="J27" i="1"/>
  <c r="U26" i="1"/>
  <c r="R25" i="1"/>
  <c r="W24" i="1"/>
  <c r="L109" i="1"/>
  <c r="N107" i="1"/>
  <c r="J103" i="1"/>
  <c r="L101" i="1"/>
  <c r="N99" i="1"/>
  <c r="J93" i="1"/>
  <c r="L91" i="1"/>
  <c r="N89" i="1"/>
  <c r="J85" i="1"/>
  <c r="N79" i="1"/>
  <c r="J75" i="1"/>
  <c r="L73" i="1"/>
  <c r="N71" i="1"/>
  <c r="J65" i="1"/>
  <c r="L63" i="1"/>
  <c r="N61" i="1"/>
  <c r="L58" i="1"/>
  <c r="J54" i="1"/>
  <c r="L50" i="1"/>
  <c r="N48" i="1"/>
  <c r="S46" i="1"/>
  <c r="X45" i="1"/>
  <c r="N45" i="1"/>
  <c r="Y44" i="1"/>
  <c r="L44" i="1"/>
  <c r="W43" i="1"/>
  <c r="J43" i="1"/>
  <c r="U42" i="1"/>
  <c r="T41" i="1"/>
  <c r="J41" i="1"/>
  <c r="Y40" i="1"/>
  <c r="Y55" i="1" s="1"/>
  <c r="V39" i="1"/>
  <c r="L39" i="1"/>
  <c r="S38" i="1"/>
  <c r="R37" i="1"/>
  <c r="Y36" i="1"/>
  <c r="Y51" i="1" s="1"/>
  <c r="X35" i="1"/>
  <c r="X50" i="1" s="1"/>
  <c r="N35" i="1"/>
  <c r="T31" i="1"/>
  <c r="J31" i="1"/>
  <c r="Y30" i="1"/>
  <c r="X28" i="1"/>
  <c r="V27" i="1"/>
  <c r="T26" i="1"/>
  <c r="J26" i="1"/>
  <c r="Y25" i="1"/>
  <c r="V24" i="1"/>
  <c r="L24" i="1"/>
  <c r="S23" i="1"/>
  <c r="R22" i="1"/>
  <c r="Y21" i="1"/>
  <c r="X20" i="1"/>
  <c r="J18" i="1"/>
  <c r="V17" i="1"/>
  <c r="L17" i="1"/>
  <c r="S16" i="1"/>
  <c r="X13" i="1"/>
  <c r="W12" i="1"/>
  <c r="T11" i="1"/>
  <c r="T55" i="1" s="1"/>
  <c r="J110" i="1"/>
  <c r="L108" i="1"/>
  <c r="N106" i="1"/>
  <c r="J102" i="1"/>
  <c r="L100" i="1"/>
  <c r="J92" i="1"/>
  <c r="L90" i="1"/>
  <c r="N88" i="1"/>
  <c r="J84" i="1"/>
  <c r="L80" i="1"/>
  <c r="N78" i="1"/>
  <c r="J74" i="1"/>
  <c r="L72" i="1"/>
  <c r="N70" i="1"/>
  <c r="J64" i="1"/>
  <c r="L62" i="1"/>
  <c r="N60" i="1"/>
  <c r="L59" i="1"/>
  <c r="J57" i="1"/>
  <c r="L55" i="1"/>
  <c r="J109" i="1"/>
  <c r="L107" i="1"/>
  <c r="N105" i="1"/>
  <c r="J101" i="1"/>
  <c r="L99" i="1"/>
  <c r="N95" i="1"/>
  <c r="J91" i="1"/>
  <c r="L89" i="1"/>
  <c r="N87" i="1"/>
  <c r="L79" i="1"/>
  <c r="N77" i="1"/>
  <c r="J73" i="1"/>
  <c r="L71" i="1"/>
  <c r="N69" i="1"/>
  <c r="J63" i="1"/>
  <c r="L61" i="1"/>
  <c r="J58" i="1"/>
  <c r="N56" i="1"/>
  <c r="J50" i="1"/>
  <c r="L48" i="1"/>
  <c r="Y46" i="1"/>
  <c r="J108" i="1"/>
  <c r="L106" i="1"/>
  <c r="N104" i="1"/>
  <c r="J100" i="1"/>
  <c r="N94" i="1"/>
  <c r="J90" i="1"/>
  <c r="L88" i="1"/>
  <c r="N86" i="1"/>
  <c r="J80" i="1"/>
  <c r="L78" i="1"/>
  <c r="N76" i="1"/>
  <c r="J72" i="1"/>
  <c r="L70" i="1"/>
  <c r="J62" i="1"/>
  <c r="L60" i="1"/>
  <c r="J59" i="1"/>
  <c r="J55" i="1"/>
  <c r="J49" i="1"/>
  <c r="L47" i="1"/>
  <c r="X46" i="1"/>
  <c r="N46" i="1"/>
  <c r="U45" i="1"/>
  <c r="V44" i="1"/>
  <c r="Y41" i="1"/>
  <c r="Y56" i="1" s="1"/>
  <c r="V40" i="1"/>
  <c r="L40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J107" i="1"/>
  <c r="L105" i="1"/>
  <c r="N103" i="1"/>
  <c r="J99" i="1"/>
  <c r="L95" i="1"/>
  <c r="N93" i="1"/>
  <c r="J89" i="1"/>
  <c r="L87" i="1"/>
  <c r="N85" i="1"/>
  <c r="J79" i="1"/>
  <c r="L77" i="1"/>
  <c r="N75" i="1"/>
  <c r="J71" i="1"/>
  <c r="L69" i="1"/>
  <c r="N65" i="1"/>
  <c r="J61" i="1"/>
  <c r="L56" i="1"/>
  <c r="N54" i="1"/>
  <c r="J48" i="1"/>
  <c r="W46" i="1"/>
  <c r="T45" i="1"/>
  <c r="J45" i="1"/>
  <c r="U44" i="1"/>
  <c r="N43" i="1"/>
  <c r="Y42" i="1"/>
  <c r="L42" i="1"/>
  <c r="X41" i="1"/>
  <c r="N41" i="1"/>
  <c r="U40" i="1"/>
  <c r="R39" i="1"/>
  <c r="W38" i="1"/>
  <c r="V37" i="1"/>
  <c r="U36" i="1"/>
  <c r="T35" i="1"/>
  <c r="J35" i="1"/>
  <c r="L33" i="1"/>
  <c r="X31" i="1"/>
  <c r="N31" i="1"/>
  <c r="U30" i="1"/>
  <c r="V29" i="1"/>
  <c r="X26" i="1"/>
  <c r="N26" i="1"/>
  <c r="U25" i="1"/>
  <c r="R24" i="1"/>
  <c r="W23" i="1"/>
  <c r="V22" i="1"/>
  <c r="U21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N110" i="1"/>
  <c r="J106" i="1"/>
  <c r="L104" i="1"/>
  <c r="N102" i="1"/>
  <c r="L94" i="1"/>
  <c r="N92" i="1"/>
  <c r="J88" i="1"/>
  <c r="L86" i="1"/>
  <c r="N84" i="1"/>
  <c r="J78" i="1"/>
  <c r="L76" i="1"/>
  <c r="N74" i="1"/>
  <c r="J70" i="1"/>
  <c r="N64" i="1"/>
  <c r="J60" i="1"/>
  <c r="N57" i="1"/>
  <c r="J47" i="1"/>
  <c r="V46" i="1"/>
  <c r="L46" i="1"/>
  <c r="S45" i="1"/>
  <c r="X42" i="1"/>
  <c r="W41" i="1"/>
  <c r="N109" i="1"/>
  <c r="J105" i="1"/>
  <c r="L103" i="1"/>
  <c r="N101" i="1"/>
  <c r="J95" i="1"/>
  <c r="L93" i="1"/>
  <c r="N91" i="1"/>
  <c r="J87" i="1"/>
  <c r="L85" i="1"/>
  <c r="J77" i="1"/>
  <c r="L75" i="1"/>
  <c r="N73" i="1"/>
  <c r="J69" i="1"/>
  <c r="L65" i="1"/>
  <c r="N63" i="1"/>
  <c r="N58" i="1"/>
  <c r="J56" i="1"/>
  <c r="L54" i="1"/>
  <c r="N50" i="1"/>
  <c r="U46" i="1"/>
  <c r="R45" i="1"/>
  <c r="N44" i="1"/>
  <c r="Y43" i="1"/>
  <c r="L43" i="1"/>
  <c r="W42" i="1"/>
  <c r="J42" i="1"/>
  <c r="V41" i="1"/>
  <c r="L41" i="1"/>
  <c r="S40" i="1"/>
  <c r="X39" i="1"/>
  <c r="X54" i="1" s="1"/>
  <c r="N39" i="1"/>
  <c r="U38" i="1"/>
  <c r="T37" i="1"/>
  <c r="S36" i="1"/>
  <c r="R35" i="1"/>
  <c r="J33" i="1"/>
  <c r="V31" i="1"/>
  <c r="L31" i="1"/>
  <c r="S30" i="1"/>
  <c r="X27" i="1"/>
  <c r="V26" i="1"/>
  <c r="L26" i="1"/>
  <c r="S25" i="1"/>
  <c r="S55" i="1" s="1"/>
  <c r="X24" i="1"/>
  <c r="N24" i="1"/>
  <c r="U23" i="1"/>
  <c r="T22" i="1"/>
  <c r="S21" i="1"/>
  <c r="R20" i="1"/>
  <c r="L18" i="1"/>
  <c r="X17" i="1"/>
  <c r="N17" i="1"/>
  <c r="Y8" i="1"/>
  <c r="J9" i="1"/>
  <c r="T9" i="1"/>
  <c r="W10" i="1"/>
  <c r="R11" i="1"/>
  <c r="X12" i="1"/>
  <c r="X56" i="1" s="1"/>
  <c r="L13" i="1"/>
  <c r="V15" i="1"/>
  <c r="V16" i="1"/>
  <c r="T17" i="1"/>
  <c r="S20" i="1"/>
  <c r="X22" i="1"/>
  <c r="T23" i="1"/>
  <c r="Y24" i="1"/>
  <c r="X25" i="1"/>
  <c r="R26" i="1"/>
  <c r="L27" i="1"/>
  <c r="W28" i="1"/>
  <c r="J30" i="1"/>
  <c r="W30" i="1"/>
  <c r="X36" i="1"/>
  <c r="X51" i="1" s="1"/>
  <c r="Y37" i="1"/>
  <c r="Y38" i="1"/>
  <c r="T40" i="1"/>
  <c r="L16" i="1"/>
  <c r="W16" i="1"/>
  <c r="W60" i="1" s="1"/>
  <c r="U17" i="1"/>
  <c r="L19" i="1"/>
  <c r="T20" i="1"/>
  <c r="T50" i="1" s="1"/>
  <c r="Y22" i="1"/>
  <c r="V23" i="1"/>
  <c r="V53" i="1" s="1"/>
  <c r="J24" i="1"/>
  <c r="L25" i="1"/>
  <c r="S26" i="1"/>
  <c r="J28" i="1"/>
  <c r="U29" i="1"/>
  <c r="X30" i="1"/>
  <c r="R31" i="1"/>
  <c r="L32" i="1"/>
  <c r="L34" i="1"/>
  <c r="L35" i="1"/>
  <c r="S39" i="1"/>
  <c r="W40" i="1"/>
  <c r="L45" i="1"/>
  <c r="Y54" i="1"/>
  <c r="X15" i="1"/>
  <c r="X59" i="1" s="1"/>
  <c r="J17" i="1"/>
  <c r="N18" i="1"/>
  <c r="N27" i="1"/>
  <c r="W29" i="1"/>
  <c r="L30" i="1"/>
  <c r="S31" i="1"/>
  <c r="N33" i="1"/>
  <c r="T39" i="1"/>
  <c r="X40" i="1"/>
  <c r="R41" i="1"/>
  <c r="N42" i="1"/>
  <c r="U43" i="1"/>
  <c r="X16" i="1"/>
  <c r="W17" i="1"/>
  <c r="X23" i="1"/>
  <c r="U6" i="1"/>
  <c r="U50" i="1" s="1"/>
  <c r="Y7" i="1"/>
  <c r="J8" i="1"/>
  <c r="T8" i="1"/>
  <c r="W9" i="1"/>
  <c r="R10" i="1"/>
  <c r="V11" i="1"/>
  <c r="R12" i="1"/>
  <c r="J14" i="1"/>
  <c r="W14" i="1"/>
  <c r="L15" i="1"/>
  <c r="Y15" i="1"/>
  <c r="Y59" i="1" s="1"/>
  <c r="N16" i="1"/>
  <c r="Y16" i="1"/>
  <c r="Y17" i="1"/>
  <c r="N19" i="1"/>
  <c r="V20" i="1"/>
  <c r="R21" i="1"/>
  <c r="Y23" i="1"/>
  <c r="N25" i="1"/>
  <c r="Y26" i="1"/>
  <c r="X29" i="1"/>
  <c r="W31" i="1"/>
  <c r="N32" i="1"/>
  <c r="N34" i="1"/>
  <c r="U39" i="1"/>
  <c r="U54" i="1" s="1"/>
  <c r="J40" i="1"/>
  <c r="S41" i="1"/>
  <c r="V43" i="1"/>
  <c r="W44" i="1"/>
  <c r="W59" i="1" s="1"/>
  <c r="N47" i="1"/>
  <c r="T75" i="4" l="1"/>
  <c r="T73" i="4"/>
  <c r="V73" i="4" s="1"/>
  <c r="V72" i="4"/>
  <c r="T74" i="4"/>
  <c r="V74" i="4" s="1"/>
  <c r="V75" i="4"/>
  <c r="T76" i="4"/>
  <c r="V76" i="4" s="1"/>
  <c r="V79" i="4"/>
  <c r="R53" i="1"/>
  <c r="Y61" i="1"/>
  <c r="Y60" i="1"/>
  <c r="X60" i="1"/>
  <c r="S52" i="1"/>
  <c r="S50" i="1"/>
  <c r="R8" i="2"/>
  <c r="R6" i="2"/>
  <c r="Q58" i="2"/>
  <c r="Q54" i="2"/>
  <c r="S5" i="2"/>
  <c r="S10" i="2"/>
  <c r="R16" i="2"/>
  <c r="R13" i="2"/>
  <c r="Q56" i="2"/>
  <c r="S14" i="2"/>
  <c r="R14" i="2"/>
  <c r="S12" i="2"/>
  <c r="R12" i="2"/>
  <c r="S7" i="2"/>
  <c r="R7" i="2"/>
  <c r="R59" i="2"/>
  <c r="Q59" i="2"/>
  <c r="R55" i="2"/>
  <c r="Q55" i="2"/>
  <c r="S15" i="2"/>
  <c r="R15" i="2"/>
  <c r="Y52" i="1"/>
  <c r="Z24" i="1"/>
  <c r="U56" i="1"/>
  <c r="T52" i="1"/>
  <c r="T53" i="1"/>
  <c r="T61" i="1"/>
  <c r="U53" i="1"/>
  <c r="W52" i="1"/>
  <c r="W58" i="1"/>
  <c r="V60" i="1"/>
  <c r="Z9" i="1"/>
  <c r="AB9" i="1" s="1"/>
  <c r="V55" i="1"/>
  <c r="W61" i="1"/>
  <c r="W57" i="1"/>
  <c r="Z45" i="1"/>
  <c r="AB45" i="1" s="1"/>
  <c r="Z35" i="1"/>
  <c r="AB35" i="1" s="1"/>
  <c r="W53" i="1"/>
  <c r="U61" i="1"/>
  <c r="W54" i="1"/>
  <c r="U58" i="1"/>
  <c r="W56" i="1"/>
  <c r="Z22" i="1"/>
  <c r="Y57" i="1"/>
  <c r="U55" i="1"/>
  <c r="Z21" i="1"/>
  <c r="Z41" i="1"/>
  <c r="X57" i="1"/>
  <c r="V51" i="1"/>
  <c r="R61" i="1"/>
  <c r="Z17" i="1"/>
  <c r="S61" i="1"/>
  <c r="Y58" i="1"/>
  <c r="Y53" i="1"/>
  <c r="R51" i="1"/>
  <c r="Z7" i="1"/>
  <c r="X58" i="1"/>
  <c r="S60" i="1"/>
  <c r="Z40" i="1"/>
  <c r="R50" i="1"/>
  <c r="Z6" i="1"/>
  <c r="V52" i="1"/>
  <c r="V58" i="1"/>
  <c r="Z8" i="1"/>
  <c r="U57" i="1"/>
  <c r="Z39" i="1"/>
  <c r="R56" i="1"/>
  <c r="Z12" i="1"/>
  <c r="Z30" i="1"/>
  <c r="V59" i="1"/>
  <c r="Z25" i="1"/>
  <c r="V57" i="1"/>
  <c r="R52" i="1"/>
  <c r="S56" i="1"/>
  <c r="V61" i="1"/>
  <c r="V56" i="1"/>
  <c r="T56" i="1"/>
  <c r="S51" i="1"/>
  <c r="Z46" i="1"/>
  <c r="X61" i="1"/>
  <c r="AB24" i="1"/>
  <c r="AA24" i="1"/>
  <c r="R54" i="1"/>
  <c r="Z10" i="1"/>
  <c r="U51" i="1"/>
  <c r="V54" i="1"/>
  <c r="Z38" i="1"/>
  <c r="W50" i="1"/>
  <c r="X53" i="1"/>
  <c r="R55" i="1"/>
  <c r="Z11" i="1"/>
  <c r="Z20" i="1"/>
  <c r="Z36" i="1"/>
  <c r="U60" i="1"/>
  <c r="S53" i="1"/>
  <c r="X55" i="1"/>
  <c r="W55" i="1"/>
  <c r="U52" i="1"/>
  <c r="Z37" i="1"/>
  <c r="U59" i="1"/>
  <c r="Z23" i="1"/>
  <c r="Y50" i="1"/>
  <c r="R60" i="1"/>
  <c r="Z16" i="1"/>
  <c r="S54" i="1"/>
  <c r="V50" i="1"/>
  <c r="AC24" i="1" l="1"/>
  <c r="AA45" i="1"/>
  <c r="AC45" i="1" s="1"/>
  <c r="Z57" i="1"/>
  <c r="AC53" i="1"/>
  <c r="AA9" i="1"/>
  <c r="AC9" i="1" s="1"/>
  <c r="Z53" i="1"/>
  <c r="AB53" i="1" s="1"/>
  <c r="AA35" i="1"/>
  <c r="AC35" i="1" s="1"/>
  <c r="Z56" i="1"/>
  <c r="AA56" i="1" s="1"/>
  <c r="AA16" i="1"/>
  <c r="AB16" i="1"/>
  <c r="AA6" i="1"/>
  <c r="AB6" i="1"/>
  <c r="AA30" i="1"/>
  <c r="AB30" i="1"/>
  <c r="AA21" i="1"/>
  <c r="AB21" i="1"/>
  <c r="Z50" i="1"/>
  <c r="AC50" i="1"/>
  <c r="AA36" i="1"/>
  <c r="AB36" i="1"/>
  <c r="AC52" i="1"/>
  <c r="Z52" i="1"/>
  <c r="AA40" i="1"/>
  <c r="AB40" i="1"/>
  <c r="AB22" i="1"/>
  <c r="AA22" i="1"/>
  <c r="Z58" i="1"/>
  <c r="AC56" i="1"/>
  <c r="AC54" i="1"/>
  <c r="Z54" i="1"/>
  <c r="AC51" i="1"/>
  <c r="Z51" i="1"/>
  <c r="AB39" i="1"/>
  <c r="AA39" i="1"/>
  <c r="AA23" i="1"/>
  <c r="AB23" i="1"/>
  <c r="AB38" i="1"/>
  <c r="AA38" i="1"/>
  <c r="AC38" i="1" s="1"/>
  <c r="AB20" i="1"/>
  <c r="AA20" i="1"/>
  <c r="AB8" i="1"/>
  <c r="AA8" i="1"/>
  <c r="AA37" i="1"/>
  <c r="AB37" i="1"/>
  <c r="AB11" i="1"/>
  <c r="AA11" i="1"/>
  <c r="AA25" i="1"/>
  <c r="AB25" i="1"/>
  <c r="AC55" i="1"/>
  <c r="Z55" i="1"/>
  <c r="AB10" i="1"/>
  <c r="AA10" i="1"/>
  <c r="AB7" i="1"/>
  <c r="AA7" i="1"/>
  <c r="AC7" i="1" s="1"/>
  <c r="AC11" i="1" l="1"/>
  <c r="AC20" i="1"/>
  <c r="AB56" i="1"/>
  <c r="AA53" i="1"/>
  <c r="AC10" i="1"/>
  <c r="AC8" i="1"/>
  <c r="AC39" i="1"/>
  <c r="AC22" i="1"/>
  <c r="AC36" i="1"/>
  <c r="AB55" i="1"/>
  <c r="AA55" i="1"/>
  <c r="AB51" i="1"/>
  <c r="AA51" i="1"/>
  <c r="AC25" i="1"/>
  <c r="AC16" i="1"/>
  <c r="AC23" i="1"/>
  <c r="AB50" i="1"/>
  <c r="AA50" i="1"/>
  <c r="AB54" i="1"/>
  <c r="AA54" i="1"/>
  <c r="AC37" i="1"/>
  <c r="AC6" i="1"/>
  <c r="AC40" i="1"/>
  <c r="AC21" i="1"/>
  <c r="AB52" i="1"/>
  <c r="AA52" i="1"/>
  <c r="AC30" i="1"/>
</calcChain>
</file>

<file path=xl/sharedStrings.xml><?xml version="1.0" encoding="utf-8"?>
<sst xmlns="http://schemas.openxmlformats.org/spreadsheetml/2006/main" count="3149" uniqueCount="59">
  <si>
    <t>中国张北蔬菜城</t>
  </si>
  <si>
    <t>8 yrs avg.</t>
  </si>
  <si>
    <t>max/8yrs avg.</t>
  </si>
  <si>
    <t>min/8yrs. avg.</t>
  </si>
  <si>
    <t>max/min</t>
  </si>
  <si>
    <t>Jan</t>
  </si>
  <si>
    <t>year</t>
  </si>
  <si>
    <t>month</t>
  </si>
  <si>
    <t>day</t>
  </si>
  <si>
    <t>河北邯郸（魏县）天仙果品农贸批发交易市场</t>
  </si>
  <si>
    <t>石家庄桥西蔬菜中心批发市场</t>
  </si>
  <si>
    <t>N</t>
  </si>
  <si>
    <t>Feb</t>
  </si>
  <si>
    <t xml:space="preserve">Mar </t>
  </si>
  <si>
    <t/>
  </si>
  <si>
    <t>Apr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</si>
  <si>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</si>
  <si>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</si>
  <si>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</si>
  <si>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</si>
  <si>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</si>
  <si>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</si>
  <si>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</si>
  <si>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</si>
  <si>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</si>
  <si>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6 yrs avg.</t>
  </si>
  <si>
    <t>max/6yrs avg.</t>
  </si>
  <si>
    <t>min/6yrs. avg.</t>
  </si>
  <si>
    <t>河北三市场平均</t>
  </si>
  <si>
    <t>Product</t>
  </si>
  <si>
    <t>cherry tomato</t>
  </si>
  <si>
    <t>Source</t>
  </si>
  <si>
    <t>全国农产品商务信息服务平台 https://nc.mofcom.gov.cn/jghq/index</t>
  </si>
  <si>
    <t>Data</t>
  </si>
  <si>
    <t>Cherry tomato wholesale prices</t>
  </si>
  <si>
    <t>Markets</t>
  </si>
  <si>
    <t>Multiple markets aggregated</t>
  </si>
  <si>
    <t>7 yrs avg (excluding 2014)</t>
  </si>
  <si>
    <t xml:space="preserve">year </t>
  </si>
  <si>
    <t>江苏朝阳市场</t>
  </si>
  <si>
    <t>No'v</t>
  </si>
  <si>
    <t xml:space="preserve">Market </t>
  </si>
  <si>
    <t>江苏无锡朝阳市场. Chaoyang Wuxi Jiangsu market</t>
  </si>
  <si>
    <t>¥ kg-1</t>
  </si>
  <si>
    <t>Unit</t>
  </si>
  <si>
    <t>Year</t>
  </si>
  <si>
    <t>Month</t>
  </si>
  <si>
    <t>寿光农产品物流园</t>
  </si>
  <si>
    <t>济南堤口果品批发市场</t>
  </si>
  <si>
    <t>章丘刁镇蔬菜批发市场</t>
  </si>
  <si>
    <t>青岛抚顺路蔬菜副食品批发市场</t>
  </si>
  <si>
    <t>na</t>
  </si>
  <si>
    <t>na0</t>
  </si>
  <si>
    <t>山东四市场平均</t>
  </si>
  <si>
    <t>10 yrs avg.</t>
  </si>
  <si>
    <t>max/10yrs avg.</t>
  </si>
  <si>
    <t>min/10yrs. avg.</t>
  </si>
  <si>
    <t>Market</t>
  </si>
  <si>
    <t>Multiple markets in Shandong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</si>
</sst>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0.0"/>
    <numFmt numFmtId="168" formatCode="0.000000000000000"/>
  </numFmts>
  <fonts count="10" x14ac:knownFonts="1"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Menlo"/>
      <family val="2"/>
    </font>
    <font>
      <i/>
      <sz val="11"/>
      <color theme="1"/>
      <name val="Calibri"/>
      <family val="2"/>
      <scheme val="minor"/>
    </font>
    <font>
      <sz val="10"/>
      <name val="Tahoma"/>
      <family val="2"/>
    </font>
    <font>
      <sz val="14"/>
      <color rgb="FF3C4043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1" fillId="0" borderId="2" xfId="1" applyNumberFormat="1" applyBorder="1" applyAlignment="1">
      <alignment horizontal="left"/>
    </xf>
    <xf numFmtId="165" fontId="0" fillId="0" borderId="3" xfId="0" applyNumberFormat="1" applyBorder="1"/>
    <xf numFmtId="14" fontId="0" fillId="0" borderId="0" xfId="0" applyNumberFormat="1"/>
    <xf numFmtId="164" fontId="0" fillId="0" borderId="4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5" xfId="0" applyNumberFormat="1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1" fontId="0" fillId="0" borderId="0" xfId="0" applyNumberFormat="1"/>
    <xf numFmtId="165" fontId="0" fillId="0" borderId="4" xfId="0" applyNumberFormat="1" applyBorder="1"/>
    <xf numFmtId="165" fontId="0" fillId="0" borderId="0" xfId="0" applyNumberFormat="1"/>
    <xf numFmtId="0" fontId="0" fillId="0" borderId="4" xfId="0" applyBorder="1"/>
    <xf numFmtId="2" fontId="0" fillId="0" borderId="0" xfId="0" applyNumberFormat="1"/>
    <xf numFmtId="2" fontId="0" fillId="0" borderId="5" xfId="0" applyNumberForma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" fontId="2" fillId="0" borderId="0" xfId="0" applyNumberFormat="1" applyFont="1"/>
    <xf numFmtId="14" fontId="3" fillId="0" borderId="4" xfId="0" applyNumberFormat="1" applyFont="1" applyBorder="1" applyAlignment="1">
      <alignment horizontal="center"/>
    </xf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14" fontId="3" fillId="0" borderId="6" xfId="0" applyNumberFormat="1" applyFont="1" applyBorder="1" applyAlignment="1">
      <alignment horizontal="center"/>
    </xf>
    <xf numFmtId="0" fontId="0" fillId="0" borderId="1" xfId="0" applyBorder="1"/>
    <xf numFmtId="2" fontId="0" fillId="2" borderId="5" xfId="0" applyNumberFormat="1" applyFill="1" applyBorder="1"/>
    <xf numFmtId="2" fontId="0" fillId="2" borderId="8" xfId="0" applyNumberFormat="1" applyFill="1" applyBorder="1"/>
    <xf numFmtId="0" fontId="1" fillId="0" borderId="0" xfId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5" fillId="0" borderId="0" xfId="0" applyNumberFormat="1" applyFont="1"/>
    <xf numFmtId="165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0" fontId="5" fillId="0" borderId="0" xfId="0" applyFont="1"/>
    <xf numFmtId="2" fontId="5" fillId="4" borderId="0" xfId="0" applyNumberFormat="1" applyFont="1" applyFill="1"/>
    <xf numFmtId="2" fontId="5" fillId="5" borderId="0" xfId="0" applyNumberFormat="1" applyFont="1" applyFill="1"/>
    <xf numFmtId="0" fontId="3" fillId="0" borderId="6" xfId="0" applyFont="1" applyBorder="1" applyAlignment="1">
      <alignment horizontal="center"/>
    </xf>
    <xf numFmtId="2" fontId="5" fillId="4" borderId="7" xfId="0" applyNumberFormat="1" applyFont="1" applyFill="1" applyBorder="1"/>
    <xf numFmtId="2" fontId="5" fillId="0" borderId="7" xfId="0" applyNumberFormat="1" applyFont="1" applyBorder="1"/>
    <xf numFmtId="0" fontId="6" fillId="0" borderId="0" xfId="0" applyFont="1"/>
    <xf numFmtId="0" fontId="4" fillId="0" borderId="1" xfId="0" applyFont="1" applyBorder="1" applyAlignment="1">
      <alignment horizontal="center" wrapText="1"/>
    </xf>
    <xf numFmtId="0" fontId="0" fillId="2" borderId="0" xfId="0" applyFill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2" fontId="5" fillId="2" borderId="7" xfId="0" applyNumberFormat="1" applyFont="1" applyFill="1" applyBorder="1"/>
    <xf numFmtId="1" fontId="0" fillId="2" borderId="0" xfId="0" applyNumberFormat="1" applyFill="1" applyAlignment="1">
      <alignment horizontal="left"/>
    </xf>
    <xf numFmtId="2" fontId="0" fillId="2" borderId="0" xfId="0" applyNumberFormat="1" applyFill="1"/>
    <xf numFmtId="0" fontId="4" fillId="0" borderId="0" xfId="0" applyFont="1"/>
    <xf numFmtId="2" fontId="4" fillId="0" borderId="0" xfId="0" applyNumberFormat="1" applyFont="1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5" xfId="0" applyBorder="1"/>
    <xf numFmtId="164" fontId="0" fillId="0" borderId="0" xfId="0" applyNumberForma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2" fillId="0" borderId="0" xfId="0" applyFont="1"/>
    <xf numFmtId="0" fontId="9" fillId="0" borderId="7" xfId="0" applyFont="1" applyBorder="1"/>
    <xf numFmtId="168" fontId="0" fillId="0" borderId="0" xfId="0" applyNumberFormat="1"/>
    <xf numFmtId="14" fontId="0" fillId="0" borderId="0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河北三市场番茄均价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[1]河北!$R$48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[1]河北!$Q$49:$Q$60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 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[1]河北!$R$49:$R$60</c:f>
              <c:numCache>
                <c:formatCode>0.00</c:formatCode>
                <c:ptCount val="12"/>
                <c:pt idx="0">
                  <c:v>5.9448360030511056</c:v>
                </c:pt>
                <c:pt idx="1">
                  <c:v>5.9317460317460302</c:v>
                </c:pt>
                <c:pt idx="2">
                  <c:v>5.7881226053639843</c:v>
                </c:pt>
                <c:pt idx="3">
                  <c:v>5.7735129068462401</c:v>
                </c:pt>
                <c:pt idx="4">
                  <c:v>5.3291666666666666</c:v>
                </c:pt>
                <c:pt idx="5">
                  <c:v>3.8297524314765696</c:v>
                </c:pt>
                <c:pt idx="6">
                  <c:v>3.768518518518519</c:v>
                </c:pt>
                <c:pt idx="10">
                  <c:v>3.3497709478594047</c:v>
                </c:pt>
                <c:pt idx="11">
                  <c:v>3.953076923076924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C-AB4A-BE3C-A6797F671B25}"/>
            </c:ext>
          </c:extLst>
        </c:ser>
        <c:ser>
          <c:idx val="1"/>
          <c:order val="1"/>
          <c:tx>
            <c:strRef>
              <c:f>[1]河北!$S$48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[1]河北!$S$49:$S$60</c:f>
              <c:numCache>
                <c:formatCode>0.00</c:formatCode>
                <c:ptCount val="12"/>
                <c:pt idx="0">
                  <c:v>4.9507312440645777</c:v>
                </c:pt>
                <c:pt idx="1">
                  <c:v>5.7904761904761903</c:v>
                </c:pt>
                <c:pt idx="2">
                  <c:v>5.1704415954415959</c:v>
                </c:pt>
                <c:pt idx="3">
                  <c:v>4.9975783475783464</c:v>
                </c:pt>
                <c:pt idx="4">
                  <c:v>4.4935378631030805</c:v>
                </c:pt>
                <c:pt idx="5">
                  <c:v>3.5180555555555548</c:v>
                </c:pt>
                <c:pt idx="6">
                  <c:v>3.3068965517241375</c:v>
                </c:pt>
                <c:pt idx="10">
                  <c:v>0</c:v>
                </c:pt>
                <c:pt idx="11">
                  <c:v>6.9789968652037642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C-AB4A-BE3C-A6797F671B25}"/>
            </c:ext>
          </c:extLst>
        </c:ser>
        <c:ser>
          <c:idx val="2"/>
          <c:order val="2"/>
          <c:tx>
            <c:strRef>
              <c:f>[1]河北!$T$48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[1]河北!$T$49:$T$54</c:f>
              <c:numCache>
                <c:formatCode>0.00</c:formatCode>
                <c:ptCount val="6"/>
                <c:pt idx="0">
                  <c:v>6.9383374689826312</c:v>
                </c:pt>
                <c:pt idx="1">
                  <c:v>8.3965517241379306</c:v>
                </c:pt>
                <c:pt idx="2">
                  <c:v>5.8762499999999998</c:v>
                </c:pt>
                <c:pt idx="3">
                  <c:v>5.6978260869565203</c:v>
                </c:pt>
                <c:pt idx="4">
                  <c:v>5.1204433497536943</c:v>
                </c:pt>
                <c:pt idx="5">
                  <c:v>4.1623342175066309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C-AB4A-BE3C-A6797F671B25}"/>
            </c:ext>
          </c:extLst>
        </c:ser>
        <c:ser>
          <c:idx val="3"/>
          <c:order val="3"/>
          <c:tx>
            <c:strRef>
              <c:f>[1]河北!$U$48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[1]河北!$U$49:$U$60</c:f>
              <c:numCache>
                <c:formatCode>0.00</c:formatCode>
                <c:ptCount val="12"/>
                <c:pt idx="0">
                  <c:v>5.0175213675213675</c:v>
                </c:pt>
                <c:pt idx="1">
                  <c:v>5.0197530864197519</c:v>
                </c:pt>
                <c:pt idx="2">
                  <c:v>4.981752136752136</c:v>
                </c:pt>
                <c:pt idx="3">
                  <c:v>5.7551282051282042</c:v>
                </c:pt>
                <c:pt idx="4">
                  <c:v>5.2076190476190467</c:v>
                </c:pt>
                <c:pt idx="5">
                  <c:v>3.9701149425287348</c:v>
                </c:pt>
                <c:pt idx="6">
                  <c:v>3.8802150537634397</c:v>
                </c:pt>
                <c:pt idx="7">
                  <c:v>3.7554460864805681</c:v>
                </c:pt>
                <c:pt idx="8">
                  <c:v>4.2402298850574702</c:v>
                </c:pt>
                <c:pt idx="9">
                  <c:v>4.7911111111111113</c:v>
                </c:pt>
                <c:pt idx="10">
                  <c:v>5.3376847290640397</c:v>
                </c:pt>
                <c:pt idx="11">
                  <c:v>6.2874603174603179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C-AB4A-BE3C-A6797F671B25}"/>
            </c:ext>
          </c:extLst>
        </c:ser>
        <c:ser>
          <c:idx val="4"/>
          <c:order val="4"/>
          <c:tx>
            <c:strRef>
              <c:f>[1]河北!$V$48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[1]河北!$V$49:$V$60</c:f>
              <c:numCache>
                <c:formatCode>0.00</c:formatCode>
                <c:ptCount val="12"/>
                <c:pt idx="0">
                  <c:v>6.444047619047617</c:v>
                </c:pt>
                <c:pt idx="1">
                  <c:v>5.7781746031746026</c:v>
                </c:pt>
                <c:pt idx="2">
                  <c:v>5.2605017921146962</c:v>
                </c:pt>
                <c:pt idx="3">
                  <c:v>5.2969337822671152</c:v>
                </c:pt>
                <c:pt idx="4">
                  <c:v>5.0392820512820506</c:v>
                </c:pt>
                <c:pt idx="5">
                  <c:v>4.3667126436781603</c:v>
                </c:pt>
                <c:pt idx="6">
                  <c:v>4.7945849297573426</c:v>
                </c:pt>
                <c:pt idx="7">
                  <c:v>5.3866666666666658</c:v>
                </c:pt>
                <c:pt idx="8">
                  <c:v>5.6483950617283938</c:v>
                </c:pt>
                <c:pt idx="9">
                  <c:v>6.0044254510921178</c:v>
                </c:pt>
                <c:pt idx="10">
                  <c:v>5.5261904761904761</c:v>
                </c:pt>
                <c:pt idx="11">
                  <c:v>5.3344086021505381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C-AB4A-BE3C-A6797F671B25}"/>
            </c:ext>
          </c:extLst>
        </c:ser>
        <c:ser>
          <c:idx val="5"/>
          <c:order val="5"/>
          <c:tx>
            <c:strRef>
              <c:f>[1]河北!$W$48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[1]河北!$W$49:$W$60</c:f>
              <c:numCache>
                <c:formatCode>0.00</c:formatCode>
                <c:ptCount val="12"/>
                <c:pt idx="0">
                  <c:v>6.3702380952380961</c:v>
                </c:pt>
                <c:pt idx="1">
                  <c:v>6.0090909090909097</c:v>
                </c:pt>
                <c:pt idx="2">
                  <c:v>7.102643678160919</c:v>
                </c:pt>
                <c:pt idx="3">
                  <c:v>7.5</c:v>
                </c:pt>
                <c:pt idx="4">
                  <c:v>7.6194050033806633</c:v>
                </c:pt>
                <c:pt idx="5">
                  <c:v>7.1949206349206349</c:v>
                </c:pt>
                <c:pt idx="6">
                  <c:v>6.637037037037036</c:v>
                </c:pt>
                <c:pt idx="7">
                  <c:v>6.7432098765432107</c:v>
                </c:pt>
                <c:pt idx="8">
                  <c:v>8.6866666666666656</c:v>
                </c:pt>
                <c:pt idx="9">
                  <c:v>8.2931182795698923</c:v>
                </c:pt>
                <c:pt idx="10">
                  <c:v>7.7803571428571416</c:v>
                </c:pt>
                <c:pt idx="11">
                  <c:v>11.005172413793105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AC-AB4A-BE3C-A6797F671B25}"/>
            </c:ext>
          </c:extLst>
        </c:ser>
        <c:ser>
          <c:idx val="6"/>
          <c:order val="6"/>
          <c:tx>
            <c:strRef>
              <c:f>[1]河北!$X$48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[1]河北!$X$49:$X$60</c:f>
              <c:numCache>
                <c:formatCode>0.00</c:formatCode>
                <c:ptCount val="12"/>
                <c:pt idx="0">
                  <c:v>11.180434782608696</c:v>
                </c:pt>
                <c:pt idx="1">
                  <c:v>6.4500000000000011</c:v>
                </c:pt>
                <c:pt idx="2">
                  <c:v>5.5600000000000005</c:v>
                </c:pt>
                <c:pt idx="3">
                  <c:v>6.8172413793103432</c:v>
                </c:pt>
                <c:pt idx="4">
                  <c:v>6.0954022988505736</c:v>
                </c:pt>
                <c:pt idx="5">
                  <c:v>5.5392857142857128</c:v>
                </c:pt>
                <c:pt idx="6">
                  <c:v>6.1862068965517238</c:v>
                </c:pt>
                <c:pt idx="7">
                  <c:v>6.7571428571428562</c:v>
                </c:pt>
                <c:pt idx="8">
                  <c:v>7.5500000000000007</c:v>
                </c:pt>
                <c:pt idx="9">
                  <c:v>8.2083333333333339</c:v>
                </c:pt>
                <c:pt idx="10">
                  <c:v>7.3000000000000007</c:v>
                </c:pt>
                <c:pt idx="11">
                  <c:v>9.0740740740740726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AC-AB4A-BE3C-A6797F671B25}"/>
            </c:ext>
          </c:extLst>
        </c:ser>
        <c:ser>
          <c:idx val="7"/>
          <c:order val="7"/>
          <c:tx>
            <c:strRef>
              <c:f>[1]河北!$Y$48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[1]河北!$Y$49:$Y$60</c:f>
              <c:numCache>
                <c:formatCode>0.00</c:formatCode>
                <c:ptCount val="12"/>
                <c:pt idx="0">
                  <c:v>10.154166666666665</c:v>
                </c:pt>
                <c:pt idx="1">
                  <c:v>9.7249999999999996</c:v>
                </c:pt>
                <c:pt idx="2">
                  <c:v>11.269354838709678</c:v>
                </c:pt>
                <c:pt idx="3">
                  <c:v>10.623333333333331</c:v>
                </c:pt>
                <c:pt idx="4">
                  <c:v>9.6166666666666654</c:v>
                </c:pt>
                <c:pt idx="5">
                  <c:v>8.5233333333333334</c:v>
                </c:pt>
                <c:pt idx="6">
                  <c:v>7.7196969696969706</c:v>
                </c:pt>
                <c:pt idx="7">
                  <c:v>7.6166666666666671</c:v>
                </c:pt>
                <c:pt idx="8">
                  <c:v>7.8588888888888881</c:v>
                </c:pt>
                <c:pt idx="9">
                  <c:v>8.2293103448275868</c:v>
                </c:pt>
                <c:pt idx="10">
                  <c:v>11.451416122004357</c:v>
                </c:pt>
                <c:pt idx="11">
                  <c:v>11.966666666666665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AC-AB4A-BE3C-A6797F671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028880"/>
        <c:axId val="1103451376"/>
      </c:lineChart>
      <c:catAx>
        <c:axId val="11040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03451376"/>
        <c:crosses val="autoZero"/>
        <c:auto val="1"/>
        <c:lblAlgn val="ctr"/>
        <c:lblOffset val="100"/>
        <c:noMultiLvlLbl val="0"/>
      </c:catAx>
      <c:valAx>
        <c:axId val="11034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040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Tomato price over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[1]江苏!$H$4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[1]江苏!$G$5:$G$16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[1]江苏!$H$5:$H$13</c:f>
              <c:numCache>
                <c:formatCode>0.00</c:formatCode>
                <c:ptCount val="9"/>
                <c:pt idx="0">
                  <c:v>8.7137037037037004</c:v>
                </c:pt>
                <c:pt idx="1">
                  <c:v>10.711428571428574</c:v>
                </c:pt>
                <c:pt idx="2">
                  <c:v>11.383928571428571</c:v>
                </c:pt>
                <c:pt idx="3">
                  <c:v>10.017692307692307</c:v>
                </c:pt>
                <c:pt idx="4">
                  <c:v>8.8377777777777755</c:v>
                </c:pt>
                <c:pt idx="5">
                  <c:v>6.2146428571428558</c:v>
                </c:pt>
                <c:pt idx="6">
                  <c:v>6.3953124999999984</c:v>
                </c:pt>
                <c:pt idx="7">
                  <c:v>7.2693548387096776</c:v>
                </c:pt>
                <c:pt idx="8">
                  <c:v>7.18896551724138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C-EC4E-858F-3D3579B99E2D}"/>
            </c:ext>
          </c:extLst>
        </c:ser>
        <c:ser>
          <c:idx val="1"/>
          <c:order val="1"/>
          <c:tx>
            <c:strRef>
              <c:f>[1]江苏!$I$4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[1]江苏!$G$5:$G$16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[1]江苏!$I$5:$I$16</c:f>
              <c:numCache>
                <c:formatCode>0.00</c:formatCode>
                <c:ptCount val="12"/>
                <c:pt idx="0">
                  <c:v>7.23</c:v>
                </c:pt>
                <c:pt idx="1">
                  <c:v>7.7490476190476185</c:v>
                </c:pt>
                <c:pt idx="2">
                  <c:v>7.5070370370370378</c:v>
                </c:pt>
                <c:pt idx="3">
                  <c:v>9.4407142857142894</c:v>
                </c:pt>
                <c:pt idx="4">
                  <c:v>8.2695454545454545</c:v>
                </c:pt>
                <c:pt idx="5">
                  <c:v>5.6751851851851844</c:v>
                </c:pt>
                <c:pt idx="6">
                  <c:v>6.5532258064516125</c:v>
                </c:pt>
                <c:pt idx="7">
                  <c:v>8.9944827586206912</c:v>
                </c:pt>
                <c:pt idx="8">
                  <c:v>7.6869999999999994</c:v>
                </c:pt>
                <c:pt idx="9">
                  <c:v>8.0713499999999989</c:v>
                </c:pt>
                <c:pt idx="10">
                  <c:v>8.1280952380952378</c:v>
                </c:pt>
                <c:pt idx="11">
                  <c:v>9.7780645161290316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C-EC4E-858F-3D3579B99E2D}"/>
            </c:ext>
          </c:extLst>
        </c:ser>
        <c:ser>
          <c:idx val="2"/>
          <c:order val="2"/>
          <c:tx>
            <c:strRef>
              <c:f>[1]江苏!$J$4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[1]江苏!$G$5:$G$16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[1]江苏!$J$5:$J$16</c:f>
              <c:numCache>
                <c:formatCode>0.00</c:formatCode>
                <c:ptCount val="12"/>
                <c:pt idx="0">
                  <c:v>10.305483870967743</c:v>
                </c:pt>
                <c:pt idx="1">
                  <c:v>9.6862500000000011</c:v>
                </c:pt>
                <c:pt idx="2">
                  <c:v>12.144285714285713</c:v>
                </c:pt>
                <c:pt idx="3">
                  <c:v>9.4770000000000003</c:v>
                </c:pt>
                <c:pt idx="4">
                  <c:v>7.9079999999999995</c:v>
                </c:pt>
                <c:pt idx="5">
                  <c:v>5.8936666666666673</c:v>
                </c:pt>
                <c:pt idx="6">
                  <c:v>6.2193749999999994</c:v>
                </c:pt>
                <c:pt idx="7">
                  <c:v>7.3893548387096777</c:v>
                </c:pt>
                <c:pt idx="8">
                  <c:v>8.354137931034483</c:v>
                </c:pt>
                <c:pt idx="9">
                  <c:v>9.9374999999999982</c:v>
                </c:pt>
                <c:pt idx="10">
                  <c:v>9.2096666666666653</c:v>
                </c:pt>
                <c:pt idx="11">
                  <c:v>10.092903225806451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C-EC4E-858F-3D3579B99E2D}"/>
            </c:ext>
          </c:extLst>
        </c:ser>
        <c:ser>
          <c:idx val="3"/>
          <c:order val="3"/>
          <c:tx>
            <c:strRef>
              <c:f>[1]江苏!$K$4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[1]江苏!$G$5:$G$16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[1]江苏!$K$5:$K$16</c:f>
              <c:numCache>
                <c:formatCode>0.00</c:formatCode>
                <c:ptCount val="12"/>
                <c:pt idx="0">
                  <c:v>11.088965517241379</c:v>
                </c:pt>
                <c:pt idx="1">
                  <c:v>11.788214285714288</c:v>
                </c:pt>
                <c:pt idx="2">
                  <c:v>12.381333333333334</c:v>
                </c:pt>
                <c:pt idx="3">
                  <c:v>12.091034482758619</c:v>
                </c:pt>
                <c:pt idx="4">
                  <c:v>9.8786666666666676</c:v>
                </c:pt>
                <c:pt idx="5">
                  <c:v>6.9444827586206905</c:v>
                </c:pt>
                <c:pt idx="6">
                  <c:v>6.9806666666666661</c:v>
                </c:pt>
                <c:pt idx="7">
                  <c:v>7.0311111111111124</c:v>
                </c:pt>
                <c:pt idx="8">
                  <c:v>8.3531034482758635</c:v>
                </c:pt>
                <c:pt idx="9">
                  <c:v>8.1950000000000003</c:v>
                </c:pt>
                <c:pt idx="10">
                  <c:v>8.484333333333332</c:v>
                </c:pt>
                <c:pt idx="11">
                  <c:v>10.336999999999998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C-EC4E-858F-3D3579B99E2D}"/>
            </c:ext>
          </c:extLst>
        </c:ser>
        <c:ser>
          <c:idx val="4"/>
          <c:order val="4"/>
          <c:tx>
            <c:strRef>
              <c:f>[1]江苏!$L$4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[1]江苏!$G$5:$G$16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[1]江苏!$L$5:$L$16</c:f>
              <c:numCache>
                <c:formatCode>0.00</c:formatCode>
                <c:ptCount val="12"/>
                <c:pt idx="0">
                  <c:v>11.34310344827586</c:v>
                </c:pt>
                <c:pt idx="1">
                  <c:v>10.729166666666666</c:v>
                </c:pt>
                <c:pt idx="2">
                  <c:v>9.5376666666666665</c:v>
                </c:pt>
                <c:pt idx="3">
                  <c:v>9.475172413793107</c:v>
                </c:pt>
                <c:pt idx="4">
                  <c:v>7.5592857142857142</c:v>
                </c:pt>
                <c:pt idx="5">
                  <c:v>5.0520000000000005</c:v>
                </c:pt>
                <c:pt idx="6">
                  <c:v>6.4716666666666649</c:v>
                </c:pt>
                <c:pt idx="7">
                  <c:v>7.0832258064516145</c:v>
                </c:pt>
                <c:pt idx="8">
                  <c:v>7.283703703703706</c:v>
                </c:pt>
                <c:pt idx="9">
                  <c:v>7.7143749999999978</c:v>
                </c:pt>
                <c:pt idx="10">
                  <c:v>6.7055172413793089</c:v>
                </c:pt>
                <c:pt idx="11">
                  <c:v>6.2743333333333338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6C-EC4E-858F-3D3579B99E2D}"/>
            </c:ext>
          </c:extLst>
        </c:ser>
        <c:ser>
          <c:idx val="5"/>
          <c:order val="5"/>
          <c:tx>
            <c:strRef>
              <c:f>[1]江苏!$M$4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[1]江苏!$G$5:$G$16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[1]江苏!$M$5:$M$16</c:f>
              <c:numCache>
                <c:formatCode>0.00</c:formatCode>
                <c:ptCount val="12"/>
                <c:pt idx="0">
                  <c:v>5.8851724137931027</c:v>
                </c:pt>
                <c:pt idx="1">
                  <c:v>6.2025925925925938</c:v>
                </c:pt>
                <c:pt idx="2">
                  <c:v>8.5786666666666651</c:v>
                </c:pt>
                <c:pt idx="3">
                  <c:v>9.9367857142857154</c:v>
                </c:pt>
                <c:pt idx="4">
                  <c:v>9.3163333333333345</c:v>
                </c:pt>
                <c:pt idx="5">
                  <c:v>7.2393103448275848</c:v>
                </c:pt>
                <c:pt idx="6">
                  <c:v>7.222758620689655</c:v>
                </c:pt>
                <c:pt idx="7">
                  <c:v>7.6365517241379299</c:v>
                </c:pt>
                <c:pt idx="8">
                  <c:v>8.1634482758620681</c:v>
                </c:pt>
                <c:pt idx="9">
                  <c:v>8.6859375000000014</c:v>
                </c:pt>
                <c:pt idx="10">
                  <c:v>7.7357142857142858</c:v>
                </c:pt>
                <c:pt idx="11">
                  <c:v>7.670967741935482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6C-EC4E-858F-3D3579B99E2D}"/>
            </c:ext>
          </c:extLst>
        </c:ser>
        <c:ser>
          <c:idx val="6"/>
          <c:order val="6"/>
          <c:tx>
            <c:strRef>
              <c:f>[1]江苏!$N$4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[1]江苏!$G$5:$G$16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[1]江苏!$N$5:$N$16</c:f>
              <c:numCache>
                <c:formatCode>0.00</c:formatCode>
                <c:ptCount val="12"/>
                <c:pt idx="0">
                  <c:v>7.5606451612903207</c:v>
                </c:pt>
                <c:pt idx="1">
                  <c:v>7.961379310344828</c:v>
                </c:pt>
                <c:pt idx="2">
                  <c:v>7.6380645161290337</c:v>
                </c:pt>
                <c:pt idx="3">
                  <c:v>9.2587096774193558</c:v>
                </c:pt>
                <c:pt idx="4">
                  <c:v>7.2803225806451621</c:v>
                </c:pt>
                <c:pt idx="5">
                  <c:v>6.1280000000000001</c:v>
                </c:pt>
                <c:pt idx="6">
                  <c:v>8.0427419354838712</c:v>
                </c:pt>
                <c:pt idx="7">
                  <c:v>9.0916129032258031</c:v>
                </c:pt>
                <c:pt idx="8">
                  <c:v>10.854827586206895</c:v>
                </c:pt>
                <c:pt idx="9">
                  <c:v>10.564516129032258</c:v>
                </c:pt>
                <c:pt idx="10">
                  <c:v>8.1206666666666649</c:v>
                </c:pt>
                <c:pt idx="11">
                  <c:v>8.0969354838709702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6C-EC4E-858F-3D3579B99E2D}"/>
            </c:ext>
          </c:extLst>
        </c:ser>
        <c:ser>
          <c:idx val="7"/>
          <c:order val="7"/>
          <c:tx>
            <c:strRef>
              <c:f>[1]江苏!$O$4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[1]江苏!$O$5:$O$16</c:f>
              <c:numCache>
                <c:formatCode>0.00</c:formatCode>
                <c:ptCount val="12"/>
                <c:pt idx="0">
                  <c:v>8.0010344827586213</c:v>
                </c:pt>
                <c:pt idx="1">
                  <c:v>7.4474074074074057</c:v>
                </c:pt>
                <c:pt idx="2">
                  <c:v>6.4070967741935485</c:v>
                </c:pt>
                <c:pt idx="3">
                  <c:v>7.3507142857142851</c:v>
                </c:pt>
                <c:pt idx="4">
                  <c:v>9.0346428571428561</c:v>
                </c:pt>
                <c:pt idx="5">
                  <c:v>7.7489655172413796</c:v>
                </c:pt>
                <c:pt idx="6">
                  <c:v>7.867</c:v>
                </c:pt>
                <c:pt idx="7">
                  <c:v>8.5639999999999983</c:v>
                </c:pt>
                <c:pt idx="8">
                  <c:v>9.4663333333333313</c:v>
                </c:pt>
                <c:pt idx="9">
                  <c:v>10.058387096774192</c:v>
                </c:pt>
                <c:pt idx="10">
                  <c:v>11.878620689655172</c:v>
                </c:pt>
                <c:pt idx="11">
                  <c:v>12.467499999999999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6C-EC4E-858F-3D3579B99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60496"/>
        <c:axId val="431081904"/>
      </c:lineChart>
      <c:catAx>
        <c:axId val="4139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31081904"/>
        <c:crosses val="autoZero"/>
        <c:auto val="1"/>
        <c:lblAlgn val="ctr"/>
        <c:lblOffset val="100"/>
        <c:noMultiLvlLbl val="0"/>
      </c:catAx>
      <c:valAx>
        <c:axId val="4310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139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山东四市场番茄均价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[1]山东潍坊!$I$65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[1]山东潍坊!$H$66:$H$77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 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[1]山东潍坊!$I$66:$I$77</c:f>
              <c:numCache>
                <c:formatCode>0.00</c:formatCode>
                <c:ptCount val="12"/>
                <c:pt idx="0">
                  <c:v>4.33</c:v>
                </c:pt>
                <c:pt idx="1">
                  <c:v>5.753333333333333</c:v>
                </c:pt>
                <c:pt idx="2">
                  <c:v>6.32</c:v>
                </c:pt>
                <c:pt idx="3">
                  <c:v>7.23</c:v>
                </c:pt>
                <c:pt idx="4">
                  <c:v>4.5966666666666667</c:v>
                </c:pt>
                <c:pt idx="5">
                  <c:v>0</c:v>
                </c:pt>
                <c:pt idx="6">
                  <c:v>2.5100000000000002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D-064B-A312-A80345342A82}"/>
            </c:ext>
          </c:extLst>
        </c:ser>
        <c:ser>
          <c:idx val="1"/>
          <c:order val="1"/>
          <c:tx>
            <c:strRef>
              <c:f>[1]山东潍坊!$J$65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[1]山东潍坊!$H$66:$H$77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 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[1]山东潍坊!$J$66:$J$77</c:f>
              <c:numCache>
                <c:formatCode>0.00</c:formatCode>
                <c:ptCount val="12"/>
                <c:pt idx="0">
                  <c:v>4.2033333333333331</c:v>
                </c:pt>
                <c:pt idx="1">
                  <c:v>4.4433333333333334</c:v>
                </c:pt>
                <c:pt idx="2">
                  <c:v>5.0366666666666662</c:v>
                </c:pt>
                <c:pt idx="3">
                  <c:v>5.8499999999999988</c:v>
                </c:pt>
                <c:pt idx="4">
                  <c:v>4.42</c:v>
                </c:pt>
                <c:pt idx="5">
                  <c:v>0</c:v>
                </c:pt>
                <c:pt idx="6">
                  <c:v>0</c:v>
                </c:pt>
                <c:pt idx="10">
                  <c:v>0</c:v>
                </c:pt>
                <c:pt idx="11">
                  <c:v>5.0824999999999996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D-064B-A312-A80345342A82}"/>
            </c:ext>
          </c:extLst>
        </c:ser>
        <c:ser>
          <c:idx val="2"/>
          <c:order val="2"/>
          <c:tx>
            <c:strRef>
              <c:f>[1]山东潍坊!$K$65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[1]山东潍坊!$H$66:$H$77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 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[1]山东潍坊!$K$66:$K$77</c:f>
              <c:numCache>
                <c:formatCode>0.00</c:formatCode>
                <c:ptCount val="12"/>
                <c:pt idx="0">
                  <c:v>5.5049999999999999</c:v>
                </c:pt>
                <c:pt idx="1">
                  <c:v>7.05</c:v>
                </c:pt>
                <c:pt idx="2">
                  <c:v>8.23</c:v>
                </c:pt>
                <c:pt idx="3">
                  <c:v>7.5333333333333341</c:v>
                </c:pt>
                <c:pt idx="4">
                  <c:v>6.8</c:v>
                </c:pt>
                <c:pt idx="5">
                  <c:v>0</c:v>
                </c:pt>
                <c:pt idx="6">
                  <c:v>0</c:v>
                </c:pt>
                <c:pt idx="10">
                  <c:v>0</c:v>
                </c:pt>
                <c:pt idx="11">
                  <c:v>4.1033333333333335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D-064B-A312-A80345342A82}"/>
            </c:ext>
          </c:extLst>
        </c:ser>
        <c:ser>
          <c:idx val="3"/>
          <c:order val="3"/>
          <c:tx>
            <c:strRef>
              <c:f>[1]山东潍坊!$L$65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[1]山东潍坊!$H$66:$H$77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 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[1]山东潍坊!$L$66:$L$77</c:f>
              <c:numCache>
                <c:formatCode>0.00</c:formatCode>
                <c:ptCount val="12"/>
                <c:pt idx="0">
                  <c:v>4.21</c:v>
                </c:pt>
                <c:pt idx="1">
                  <c:v>4.84</c:v>
                </c:pt>
                <c:pt idx="2">
                  <c:v>6.4866666666666672</c:v>
                </c:pt>
                <c:pt idx="3">
                  <c:v>5.83</c:v>
                </c:pt>
                <c:pt idx="4">
                  <c:v>5.66</c:v>
                </c:pt>
                <c:pt idx="5">
                  <c:v>0</c:v>
                </c:pt>
                <c:pt idx="6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D-064B-A312-A80345342A82}"/>
            </c:ext>
          </c:extLst>
        </c:ser>
        <c:ser>
          <c:idx val="4"/>
          <c:order val="4"/>
          <c:tx>
            <c:strRef>
              <c:f>[1]山东潍坊!$M$65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[1]山东潍坊!$H$66:$H$77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 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[1]山东潍坊!$M$66:$M$77</c:f>
              <c:numCache>
                <c:formatCode>0.00</c:formatCode>
                <c:ptCount val="12"/>
                <c:pt idx="0">
                  <c:v>5.2149999999999999</c:v>
                </c:pt>
                <c:pt idx="1">
                  <c:v>6.3149999999999995</c:v>
                </c:pt>
                <c:pt idx="2">
                  <c:v>7.38</c:v>
                </c:pt>
                <c:pt idx="3">
                  <c:v>7.4466666666666681</c:v>
                </c:pt>
                <c:pt idx="4">
                  <c:v>6.4899999999999993</c:v>
                </c:pt>
                <c:pt idx="5">
                  <c:v>0</c:v>
                </c:pt>
                <c:pt idx="6">
                  <c:v>0</c:v>
                </c:pt>
                <c:pt idx="10">
                  <c:v>5.2233333333333327</c:v>
                </c:pt>
                <c:pt idx="11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D-064B-A312-A80345342A82}"/>
            </c:ext>
          </c:extLst>
        </c:ser>
        <c:ser>
          <c:idx val="5"/>
          <c:order val="5"/>
          <c:tx>
            <c:strRef>
              <c:f>[1]山东潍坊!$N$65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[1]山东潍坊!$H$66:$H$77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 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[1]山东潍坊!$N$66:$N$77</c:f>
              <c:numCache>
                <c:formatCode>0.00</c:formatCode>
                <c:ptCount val="12"/>
                <c:pt idx="0">
                  <c:v>6.1733333333333329</c:v>
                </c:pt>
                <c:pt idx="1">
                  <c:v>6.8000000000000007</c:v>
                </c:pt>
                <c:pt idx="2">
                  <c:v>6.706666666666667</c:v>
                </c:pt>
                <c:pt idx="3">
                  <c:v>9.2200000000000006</c:v>
                </c:pt>
                <c:pt idx="4">
                  <c:v>8.9766666666666666</c:v>
                </c:pt>
                <c:pt idx="5">
                  <c:v>6.6566666666666663</c:v>
                </c:pt>
                <c:pt idx="6">
                  <c:v>6.07</c:v>
                </c:pt>
                <c:pt idx="7">
                  <c:v>5.8466666666666667</c:v>
                </c:pt>
                <c:pt idx="8">
                  <c:v>6.56</c:v>
                </c:pt>
                <c:pt idx="9">
                  <c:v>6.5733333333333333</c:v>
                </c:pt>
                <c:pt idx="10">
                  <c:v>6.55</c:v>
                </c:pt>
                <c:pt idx="11">
                  <c:v>7.0666666666666664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D-064B-A312-A80345342A82}"/>
            </c:ext>
          </c:extLst>
        </c:ser>
        <c:ser>
          <c:idx val="6"/>
          <c:order val="6"/>
          <c:tx>
            <c:strRef>
              <c:f>[1]山东潍坊!$O$65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[1]山东潍坊!$H$66:$H$77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 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[1]山东潍坊!$O$66:$O$77</c:f>
              <c:numCache>
                <c:formatCode>0.00</c:formatCode>
                <c:ptCount val="12"/>
                <c:pt idx="0">
                  <c:v>6.2666666666666666</c:v>
                </c:pt>
                <c:pt idx="1">
                  <c:v>5.7399999999999993</c:v>
                </c:pt>
                <c:pt idx="2">
                  <c:v>5.8299999999999992</c:v>
                </c:pt>
                <c:pt idx="3">
                  <c:v>6.0766666666666671</c:v>
                </c:pt>
                <c:pt idx="4">
                  <c:v>5.45</c:v>
                </c:pt>
                <c:pt idx="5">
                  <c:v>4.0166666666666666</c:v>
                </c:pt>
                <c:pt idx="6">
                  <c:v>3.5649999999999999</c:v>
                </c:pt>
                <c:pt idx="7">
                  <c:v>3.73</c:v>
                </c:pt>
                <c:pt idx="8">
                  <c:v>5.1549999999999994</c:v>
                </c:pt>
                <c:pt idx="9">
                  <c:v>6.06</c:v>
                </c:pt>
                <c:pt idx="10">
                  <c:v>6</c:v>
                </c:pt>
                <c:pt idx="11">
                  <c:v>4.1850000000000005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D-064B-A312-A80345342A82}"/>
            </c:ext>
          </c:extLst>
        </c:ser>
        <c:ser>
          <c:idx val="7"/>
          <c:order val="7"/>
          <c:tx>
            <c:strRef>
              <c:f>[1]山东潍坊!$P$65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[1]山东潍坊!$P$66:$P$77</c:f>
              <c:numCache>
                <c:formatCode>0.00</c:formatCode>
                <c:ptCount val="12"/>
                <c:pt idx="0">
                  <c:v>5.6433333333333335</c:v>
                </c:pt>
                <c:pt idx="1">
                  <c:v>6.5100000000000007</c:v>
                </c:pt>
                <c:pt idx="2">
                  <c:v>7.8599999999999994</c:v>
                </c:pt>
                <c:pt idx="3">
                  <c:v>9.2433333333333341</c:v>
                </c:pt>
                <c:pt idx="4">
                  <c:v>7.7333333333333343</c:v>
                </c:pt>
                <c:pt idx="5">
                  <c:v>3.41</c:v>
                </c:pt>
                <c:pt idx="6">
                  <c:v>4.4033333333333333</c:v>
                </c:pt>
                <c:pt idx="7">
                  <c:v>4.8566666666666665</c:v>
                </c:pt>
                <c:pt idx="8">
                  <c:v>4.6066666666666665</c:v>
                </c:pt>
                <c:pt idx="9">
                  <c:v>5.2966666666666669</c:v>
                </c:pt>
                <c:pt idx="10">
                  <c:v>5.623333333333334</c:v>
                </c:pt>
                <c:pt idx="11">
                  <c:v>6.3866666666666667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2D-064B-A312-A80345342A82}"/>
            </c:ext>
          </c:extLst>
        </c:ser>
        <c:ser>
          <c:idx val="8"/>
          <c:order val="8"/>
          <c:tx>
            <c:strRef>
              <c:f>[1]山东潍坊!$Q$65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[1]山东潍坊!$Q$66:$Q$77</c:f>
              <c:numCache>
                <c:formatCode>0.00</c:formatCode>
                <c:ptCount val="12"/>
                <c:pt idx="0">
                  <c:v>8.3699999999999992</c:v>
                </c:pt>
                <c:pt idx="1">
                  <c:v>6.6866666666666674</c:v>
                </c:pt>
                <c:pt idx="2">
                  <c:v>6.7433333333333323</c:v>
                </c:pt>
                <c:pt idx="3">
                  <c:v>7.32</c:v>
                </c:pt>
                <c:pt idx="4">
                  <c:v>5.4466666666666663</c:v>
                </c:pt>
                <c:pt idx="5">
                  <c:v>3.8533333333333335</c:v>
                </c:pt>
                <c:pt idx="6">
                  <c:v>5.1733333333333329</c:v>
                </c:pt>
                <c:pt idx="7">
                  <c:v>5.4833333333333334</c:v>
                </c:pt>
                <c:pt idx="8">
                  <c:v>6.88</c:v>
                </c:pt>
                <c:pt idx="9">
                  <c:v>7.1574999999999998</c:v>
                </c:pt>
                <c:pt idx="10">
                  <c:v>6.9250000000000007</c:v>
                </c:pt>
                <c:pt idx="11">
                  <c:v>7.1475000000000009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D-064B-A312-A80345342A82}"/>
            </c:ext>
          </c:extLst>
        </c:ser>
        <c:ser>
          <c:idx val="9"/>
          <c:order val="9"/>
          <c:tx>
            <c:strRef>
              <c:f>[1]山东潍坊!$R$65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[1]山东潍坊!$R$66:$R$77</c:f>
              <c:numCache>
                <c:formatCode>0.00</c:formatCode>
                <c:ptCount val="12"/>
                <c:pt idx="0">
                  <c:v>7.24</c:v>
                </c:pt>
                <c:pt idx="1">
                  <c:v>8.6624999999999996</c:v>
                </c:pt>
                <c:pt idx="2">
                  <c:v>8.44</c:v>
                </c:pt>
                <c:pt idx="3">
                  <c:v>7.4049999999999994</c:v>
                </c:pt>
                <c:pt idx="4">
                  <c:v>6.0333333333333341</c:v>
                </c:pt>
                <c:pt idx="5">
                  <c:v>4.503333333333333</c:v>
                </c:pt>
                <c:pt idx="6">
                  <c:v>5.8550000000000004</c:v>
                </c:pt>
                <c:pt idx="7">
                  <c:v>6.0749999999999993</c:v>
                </c:pt>
                <c:pt idx="8">
                  <c:v>6.6233333333333322</c:v>
                </c:pt>
                <c:pt idx="9">
                  <c:v>7.3725000000000005</c:v>
                </c:pt>
                <c:pt idx="10">
                  <c:v>8.5549999999999997</c:v>
                </c:pt>
                <c:pt idx="11">
                  <c:v>9.120000000000001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2D-064B-A312-A80345342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518080"/>
        <c:axId val="1874419152"/>
      </c:lineChart>
      <c:catAx>
        <c:axId val="19025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4419152"/>
        <c:crosses val="autoZero"/>
        <c:auto val="1"/>
        <c:lblAlgn val="ctr"/>
        <c:lblOffset val="100"/>
        <c:noMultiLvlLbl val="0"/>
      </c:catAx>
      <c:valAx>
        <c:axId val="18744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0251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298178</xdr:colOff>
      <xdr:row>65</xdr:row>
      <xdr:rowOff>172811</xdr:rowOff>
    </xdr:from>
    <xdr:to>
      <xdr:col>26</xdr:col>
      <xdr:colOff>583928</xdr:colOff>
      <xdr:row>81</xdr:row>
      <xdr:rowOff>96611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B192B-7E63-7C41-9419-D8133DFFB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17</xdr:row>
      <xdr:rowOff>44450</xdr:rowOff>
    </xdr:from>
    <xdr:to>
      <xdr:col>17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091ED-7CCA-B942-8475-C884014DB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1335591</xdr:colOff>
      <xdr:row>29</xdr:row>
      <xdr:rowOff>79828</xdr:rowOff>
    </xdr:from>
    <xdr:to>
      <xdr:col>27</xdr:col>
      <xdr:colOff>181427</xdr:colOff>
      <xdr:row>46</xdr:row>
      <xdr:rowOff>223296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DEAC1-A141-D34E-B5A3-72125E322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sa/Library/CloudStorage/OneDrive-WageningenUniversity&amp;Research/paper%201.%20Economic%20feasibility/run%20Intkam+Kaspro/economic%20model/Price%20data/Tomato%20price/&#27185;&#26691;&#35199;&#32418;&#26623;&#20215;&#26684;&#34892;&#2477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江苏"/>
      <sheetName val="河北"/>
      <sheetName val="北京"/>
      <sheetName val="甘肃平凉"/>
      <sheetName val="云南弥渡"/>
      <sheetName val="山东潍坊"/>
      <sheetName val="Sheet2"/>
      <sheetName val="各地区多年平均"/>
      <sheetName val="d"/>
      <sheetName val="估alpha和sigma"/>
      <sheetName val="GBM"/>
      <sheetName val="Dec &amp; Jan"/>
    </sheetNames>
    <sheetDataSet>
      <sheetData sheetId="0">
        <row r="4">
          <cell r="H4">
            <v>2014</v>
          </cell>
          <cell r="I4">
            <v>2015</v>
          </cell>
          <cell r="J4">
            <v>2016</v>
          </cell>
          <cell r="K4">
            <v>2017</v>
          </cell>
          <cell r="L4">
            <v>2018</v>
          </cell>
          <cell r="M4">
            <v>2019</v>
          </cell>
          <cell r="N4">
            <v>2020</v>
          </cell>
          <cell r="O4">
            <v>2021</v>
          </cell>
        </row>
        <row r="5">
          <cell r="G5" t="str">
            <v>Jan</v>
          </cell>
          <cell r="H5">
            <v>8.7137037037037004</v>
          </cell>
          <cell r="I5">
            <v>7.23</v>
          </cell>
          <cell r="J5">
            <v>10.305483870967743</v>
          </cell>
          <cell r="K5">
            <v>11.088965517241379</v>
          </cell>
          <cell r="L5">
            <v>11.34310344827586</v>
          </cell>
          <cell r="M5">
            <v>5.8851724137931027</v>
          </cell>
          <cell r="N5">
            <v>7.5606451612903207</v>
          </cell>
          <cell r="O5">
            <v>8.0010344827586213</v>
          </cell>
        </row>
        <row r="6">
          <cell r="G6" t="str">
            <v>Feb</v>
          </cell>
          <cell r="H6">
            <v>10.711428571428574</v>
          </cell>
          <cell r="I6">
            <v>7.7490476190476185</v>
          </cell>
          <cell r="J6">
            <v>9.6862500000000011</v>
          </cell>
          <cell r="K6">
            <v>11.788214285714288</v>
          </cell>
          <cell r="L6">
            <v>10.729166666666666</v>
          </cell>
          <cell r="M6">
            <v>6.2025925925925938</v>
          </cell>
          <cell r="N6">
            <v>7.961379310344828</v>
          </cell>
          <cell r="O6">
            <v>7.4474074074074057</v>
          </cell>
        </row>
        <row r="7">
          <cell r="G7" t="str">
            <v>Mar</v>
          </cell>
          <cell r="H7">
            <v>11.383928571428571</v>
          </cell>
          <cell r="I7">
            <v>7.5070370370370378</v>
          </cell>
          <cell r="J7">
            <v>12.144285714285713</v>
          </cell>
          <cell r="K7">
            <v>12.381333333333334</v>
          </cell>
          <cell r="L7">
            <v>9.5376666666666665</v>
          </cell>
          <cell r="M7">
            <v>8.5786666666666651</v>
          </cell>
          <cell r="N7">
            <v>7.6380645161290337</v>
          </cell>
          <cell r="O7">
            <v>6.4070967741935485</v>
          </cell>
        </row>
        <row r="8">
          <cell r="G8" t="str">
            <v>Apr</v>
          </cell>
          <cell r="H8">
            <v>10.017692307692307</v>
          </cell>
          <cell r="I8">
            <v>9.4407142857142894</v>
          </cell>
          <cell r="J8">
            <v>9.4770000000000003</v>
          </cell>
          <cell r="K8">
            <v>12.091034482758619</v>
          </cell>
          <cell r="L8">
            <v>9.475172413793107</v>
          </cell>
          <cell r="M8">
            <v>9.9367857142857154</v>
          </cell>
          <cell r="N8">
            <v>9.2587096774193558</v>
          </cell>
          <cell r="O8">
            <v>7.3507142857142851</v>
          </cell>
        </row>
        <row r="9">
          <cell r="G9" t="str">
            <v>May</v>
          </cell>
          <cell r="H9">
            <v>8.8377777777777755</v>
          </cell>
          <cell r="I9">
            <v>8.2695454545454545</v>
          </cell>
          <cell r="J9">
            <v>7.9079999999999995</v>
          </cell>
          <cell r="K9">
            <v>9.8786666666666676</v>
          </cell>
          <cell r="L9">
            <v>7.5592857142857142</v>
          </cell>
          <cell r="M9">
            <v>9.3163333333333345</v>
          </cell>
          <cell r="N9">
            <v>7.2803225806451621</v>
          </cell>
          <cell r="O9">
            <v>9.0346428571428561</v>
          </cell>
        </row>
        <row r="10">
          <cell r="G10" t="str">
            <v>Jun</v>
          </cell>
          <cell r="H10">
            <v>6.2146428571428558</v>
          </cell>
          <cell r="I10">
            <v>5.6751851851851844</v>
          </cell>
          <cell r="J10">
            <v>5.8936666666666673</v>
          </cell>
          <cell r="K10">
            <v>6.9444827586206905</v>
          </cell>
          <cell r="L10">
            <v>5.0520000000000005</v>
          </cell>
          <cell r="M10">
            <v>7.2393103448275848</v>
          </cell>
          <cell r="N10">
            <v>6.1280000000000001</v>
          </cell>
          <cell r="O10">
            <v>7.7489655172413796</v>
          </cell>
        </row>
        <row r="11">
          <cell r="G11" t="str">
            <v>Jul</v>
          </cell>
          <cell r="H11">
            <v>6.3953124999999984</v>
          </cell>
          <cell r="I11">
            <v>6.5532258064516125</v>
          </cell>
          <cell r="J11">
            <v>6.2193749999999994</v>
          </cell>
          <cell r="K11">
            <v>6.9806666666666661</v>
          </cell>
          <cell r="L11">
            <v>6.4716666666666649</v>
          </cell>
          <cell r="M11">
            <v>7.222758620689655</v>
          </cell>
          <cell r="N11">
            <v>8.0427419354838712</v>
          </cell>
          <cell r="O11">
            <v>7.867</v>
          </cell>
        </row>
        <row r="12">
          <cell r="G12" t="str">
            <v>Aug</v>
          </cell>
          <cell r="H12">
            <v>7.2693548387096776</v>
          </cell>
          <cell r="I12">
            <v>8.9944827586206912</v>
          </cell>
          <cell r="J12">
            <v>7.3893548387096777</v>
          </cell>
          <cell r="K12">
            <v>7.0311111111111124</v>
          </cell>
          <cell r="L12">
            <v>7.0832258064516145</v>
          </cell>
          <cell r="M12">
            <v>7.6365517241379299</v>
          </cell>
          <cell r="N12">
            <v>9.0916129032258031</v>
          </cell>
          <cell r="O12">
            <v>8.5639999999999983</v>
          </cell>
        </row>
        <row r="13">
          <cell r="G13" t="str">
            <v>Sep</v>
          </cell>
          <cell r="H13">
            <v>7.18896551724138</v>
          </cell>
          <cell r="I13">
            <v>7.6869999999999994</v>
          </cell>
          <cell r="J13">
            <v>8.354137931034483</v>
          </cell>
          <cell r="K13">
            <v>8.3531034482758635</v>
          </cell>
          <cell r="L13">
            <v>7.283703703703706</v>
          </cell>
          <cell r="M13">
            <v>8.1634482758620681</v>
          </cell>
          <cell r="N13">
            <v>10.854827586206895</v>
          </cell>
          <cell r="O13">
            <v>9.4663333333333313</v>
          </cell>
        </row>
        <row r="14">
          <cell r="G14" t="str">
            <v>Oct</v>
          </cell>
          <cell r="I14">
            <v>8.0713499999999989</v>
          </cell>
          <cell r="J14">
            <v>9.9374999999999982</v>
          </cell>
          <cell r="K14">
            <v>8.1950000000000003</v>
          </cell>
          <cell r="L14">
            <v>7.7143749999999978</v>
          </cell>
          <cell r="M14">
            <v>8.6859375000000014</v>
          </cell>
          <cell r="N14">
            <v>10.564516129032258</v>
          </cell>
          <cell r="O14">
            <v>10.058387096774192</v>
          </cell>
        </row>
        <row r="15">
          <cell r="G15" t="str">
            <v>Nov</v>
          </cell>
          <cell r="I15">
            <v>8.1280952380952378</v>
          </cell>
          <cell r="J15">
            <v>9.2096666666666653</v>
          </cell>
          <cell r="K15">
            <v>8.484333333333332</v>
          </cell>
          <cell r="L15">
            <v>6.7055172413793089</v>
          </cell>
          <cell r="M15">
            <v>7.7357142857142858</v>
          </cell>
          <cell r="N15">
            <v>8.1206666666666649</v>
          </cell>
          <cell r="O15">
            <v>11.878620689655172</v>
          </cell>
        </row>
        <row r="16">
          <cell r="G16" t="str">
            <v>Dec</v>
          </cell>
          <cell r="I16">
            <v>9.7780645161290316</v>
          </cell>
          <cell r="J16">
            <v>10.092903225806451</v>
          </cell>
          <cell r="K16">
            <v>10.336999999999998</v>
          </cell>
          <cell r="L16">
            <v>6.2743333333333338</v>
          </cell>
          <cell r="M16">
            <v>7.670967741935482</v>
          </cell>
          <cell r="N16">
            <v>8.0969354838709702</v>
          </cell>
          <cell r="O16">
            <v>12.467499999999999</v>
          </cell>
        </row>
      </sheetData>
      <sheetData sheetId="1">
        <row r="48">
          <cell r="R48">
            <v>2014</v>
          </cell>
          <cell r="S48">
            <v>2015</v>
          </cell>
          <cell r="T48">
            <v>2016</v>
          </cell>
          <cell r="U48">
            <v>2017</v>
          </cell>
          <cell r="V48">
            <v>2018</v>
          </cell>
          <cell r="W48">
            <v>2019</v>
          </cell>
          <cell r="X48">
            <v>2020</v>
          </cell>
          <cell r="Y48">
            <v>2021</v>
          </cell>
        </row>
        <row r="49">
          <cell r="Q49" t="str">
            <v>Jan</v>
          </cell>
          <cell r="R49">
            <v>5.9448360030511056</v>
          </cell>
          <cell r="S49">
            <v>4.9507312440645777</v>
          </cell>
          <cell r="T49">
            <v>6.9383374689826312</v>
          </cell>
          <cell r="U49">
            <v>5.0175213675213675</v>
          </cell>
          <cell r="V49">
            <v>6.444047619047617</v>
          </cell>
          <cell r="W49">
            <v>6.3702380952380961</v>
          </cell>
          <cell r="X49">
            <v>11.180434782608696</v>
          </cell>
          <cell r="Y49">
            <v>10.154166666666665</v>
          </cell>
        </row>
        <row r="50">
          <cell r="Q50" t="str">
            <v>Feb</v>
          </cell>
          <cell r="R50">
            <v>5.9317460317460302</v>
          </cell>
          <cell r="S50">
            <v>5.7904761904761903</v>
          </cell>
          <cell r="T50">
            <v>8.3965517241379306</v>
          </cell>
          <cell r="U50">
            <v>5.0197530864197519</v>
          </cell>
          <cell r="V50">
            <v>5.7781746031746026</v>
          </cell>
          <cell r="W50">
            <v>6.0090909090909097</v>
          </cell>
          <cell r="X50">
            <v>6.4500000000000011</v>
          </cell>
          <cell r="Y50">
            <v>9.7249999999999996</v>
          </cell>
        </row>
        <row r="51">
          <cell r="Q51" t="str">
            <v xml:space="preserve">Mar </v>
          </cell>
          <cell r="R51">
            <v>5.7881226053639843</v>
          </cell>
          <cell r="S51">
            <v>5.1704415954415959</v>
          </cell>
          <cell r="T51">
            <v>5.8762499999999998</v>
          </cell>
          <cell r="U51">
            <v>4.981752136752136</v>
          </cell>
          <cell r="V51">
            <v>5.2605017921146962</v>
          </cell>
          <cell r="W51">
            <v>7.102643678160919</v>
          </cell>
          <cell r="X51">
            <v>5.5600000000000005</v>
          </cell>
          <cell r="Y51">
            <v>11.269354838709678</v>
          </cell>
        </row>
        <row r="52">
          <cell r="Q52" t="str">
            <v>Apr</v>
          </cell>
          <cell r="R52">
            <v>5.7735129068462401</v>
          </cell>
          <cell r="S52">
            <v>4.9975783475783464</v>
          </cell>
          <cell r="T52">
            <v>5.6978260869565203</v>
          </cell>
          <cell r="U52">
            <v>5.7551282051282042</v>
          </cell>
          <cell r="V52">
            <v>5.2969337822671152</v>
          </cell>
          <cell r="W52">
            <v>7.5</v>
          </cell>
          <cell r="X52">
            <v>6.8172413793103432</v>
          </cell>
          <cell r="Y52">
            <v>10.623333333333331</v>
          </cell>
        </row>
        <row r="53">
          <cell r="Q53" t="str">
            <v>May</v>
          </cell>
          <cell r="R53">
            <v>5.3291666666666666</v>
          </cell>
          <cell r="S53">
            <v>4.4935378631030805</v>
          </cell>
          <cell r="T53">
            <v>5.1204433497536943</v>
          </cell>
          <cell r="U53">
            <v>5.2076190476190467</v>
          </cell>
          <cell r="V53">
            <v>5.0392820512820506</v>
          </cell>
          <cell r="W53">
            <v>7.6194050033806633</v>
          </cell>
          <cell r="X53">
            <v>6.0954022988505736</v>
          </cell>
          <cell r="Y53">
            <v>9.6166666666666654</v>
          </cell>
        </row>
        <row r="54">
          <cell r="Q54" t="str">
            <v>Jun</v>
          </cell>
          <cell r="R54">
            <v>3.8297524314765696</v>
          </cell>
          <cell r="S54">
            <v>3.5180555555555548</v>
          </cell>
          <cell r="T54">
            <v>4.1623342175066309</v>
          </cell>
          <cell r="U54">
            <v>3.9701149425287348</v>
          </cell>
          <cell r="V54">
            <v>4.3667126436781603</v>
          </cell>
          <cell r="W54">
            <v>7.1949206349206349</v>
          </cell>
          <cell r="X54">
            <v>5.5392857142857128</v>
          </cell>
          <cell r="Y54">
            <v>8.5233333333333334</v>
          </cell>
        </row>
        <row r="55">
          <cell r="Q55" t="str">
            <v>Jul</v>
          </cell>
          <cell r="R55">
            <v>3.768518518518519</v>
          </cell>
          <cell r="S55">
            <v>3.3068965517241375</v>
          </cell>
          <cell r="U55">
            <v>3.8802150537634397</v>
          </cell>
          <cell r="V55">
            <v>4.7945849297573426</v>
          </cell>
          <cell r="W55">
            <v>6.637037037037036</v>
          </cell>
          <cell r="X55">
            <v>6.1862068965517238</v>
          </cell>
          <cell r="Y55">
            <v>7.7196969696969706</v>
          </cell>
        </row>
        <row r="56">
          <cell r="Q56" t="str">
            <v>Aug</v>
          </cell>
          <cell r="U56">
            <v>3.7554460864805681</v>
          </cell>
          <cell r="V56">
            <v>5.3866666666666658</v>
          </cell>
          <cell r="W56">
            <v>6.7432098765432107</v>
          </cell>
          <cell r="X56">
            <v>6.7571428571428562</v>
          </cell>
          <cell r="Y56">
            <v>7.6166666666666671</v>
          </cell>
        </row>
        <row r="57">
          <cell r="Q57" t="str">
            <v>Sep</v>
          </cell>
          <cell r="U57">
            <v>4.2402298850574702</v>
          </cell>
          <cell r="V57">
            <v>5.6483950617283938</v>
          </cell>
          <cell r="W57">
            <v>8.6866666666666656</v>
          </cell>
          <cell r="X57">
            <v>7.5500000000000007</v>
          </cell>
          <cell r="Y57">
            <v>7.8588888888888881</v>
          </cell>
        </row>
        <row r="58">
          <cell r="Q58" t="str">
            <v>Oct</v>
          </cell>
          <cell r="U58">
            <v>4.7911111111111113</v>
          </cell>
          <cell r="V58">
            <v>6.0044254510921178</v>
          </cell>
          <cell r="W58">
            <v>8.2931182795698923</v>
          </cell>
          <cell r="X58">
            <v>8.2083333333333339</v>
          </cell>
          <cell r="Y58">
            <v>8.2293103448275868</v>
          </cell>
        </row>
        <row r="59">
          <cell r="Q59" t="str">
            <v>Nov</v>
          </cell>
          <cell r="R59">
            <v>3.3497709478594047</v>
          </cell>
          <cell r="S59" t="e">
            <v>#DIV/0!</v>
          </cell>
          <cell r="U59">
            <v>5.3376847290640397</v>
          </cell>
          <cell r="V59">
            <v>5.5261904761904761</v>
          </cell>
          <cell r="W59">
            <v>7.7803571428571416</v>
          </cell>
          <cell r="X59">
            <v>7.3000000000000007</v>
          </cell>
          <cell r="Y59">
            <v>11.451416122004357</v>
          </cell>
        </row>
        <row r="60">
          <cell r="Q60" t="str">
            <v>Dec</v>
          </cell>
          <cell r="R60">
            <v>3.953076923076924</v>
          </cell>
          <cell r="S60">
            <v>6.9789968652037642</v>
          </cell>
          <cell r="U60">
            <v>6.2874603174603179</v>
          </cell>
          <cell r="V60">
            <v>5.3344086021505381</v>
          </cell>
          <cell r="W60">
            <v>11.005172413793105</v>
          </cell>
          <cell r="X60">
            <v>9.0740740740740726</v>
          </cell>
          <cell r="Y60">
            <v>11.966666666666665</v>
          </cell>
        </row>
      </sheetData>
      <sheetData sheetId="2"/>
      <sheetData sheetId="3"/>
      <sheetData sheetId="4"/>
      <sheetData sheetId="5">
        <row r="65">
          <cell r="I65">
            <v>2012</v>
          </cell>
          <cell r="J65">
            <v>2013</v>
          </cell>
          <cell r="K65">
            <v>2014</v>
          </cell>
          <cell r="L65">
            <v>2015</v>
          </cell>
          <cell r="M65">
            <v>2016</v>
          </cell>
          <cell r="N65">
            <v>2017</v>
          </cell>
          <cell r="O65">
            <v>2018</v>
          </cell>
          <cell r="P65">
            <v>2019</v>
          </cell>
          <cell r="Q65">
            <v>2020</v>
          </cell>
          <cell r="R65">
            <v>2021</v>
          </cell>
        </row>
        <row r="66">
          <cell r="H66" t="str">
            <v>Jan</v>
          </cell>
          <cell r="I66">
            <v>4.33</v>
          </cell>
          <cell r="J66">
            <v>4.2033333333333331</v>
          </cell>
          <cell r="K66">
            <v>5.5049999999999999</v>
          </cell>
          <cell r="L66">
            <v>4.21</v>
          </cell>
          <cell r="M66">
            <v>5.2149999999999999</v>
          </cell>
          <cell r="N66">
            <v>6.1733333333333329</v>
          </cell>
          <cell r="O66">
            <v>6.2666666666666666</v>
          </cell>
          <cell r="P66">
            <v>5.6433333333333335</v>
          </cell>
          <cell r="Q66">
            <v>8.3699999999999992</v>
          </cell>
          <cell r="R66">
            <v>7.24</v>
          </cell>
        </row>
        <row r="67">
          <cell r="H67" t="str">
            <v>Feb</v>
          </cell>
          <cell r="I67">
            <v>5.753333333333333</v>
          </cell>
          <cell r="J67">
            <v>4.4433333333333334</v>
          </cell>
          <cell r="K67">
            <v>7.05</v>
          </cell>
          <cell r="L67">
            <v>4.84</v>
          </cell>
          <cell r="M67">
            <v>6.3149999999999995</v>
          </cell>
          <cell r="N67">
            <v>6.8000000000000007</v>
          </cell>
          <cell r="O67">
            <v>5.7399999999999993</v>
          </cell>
          <cell r="P67">
            <v>6.5100000000000007</v>
          </cell>
          <cell r="Q67">
            <v>6.6866666666666674</v>
          </cell>
          <cell r="R67">
            <v>8.6624999999999996</v>
          </cell>
        </row>
        <row r="68">
          <cell r="H68" t="str">
            <v xml:space="preserve">Mar </v>
          </cell>
          <cell r="I68">
            <v>6.32</v>
          </cell>
          <cell r="J68">
            <v>5.0366666666666662</v>
          </cell>
          <cell r="K68">
            <v>8.23</v>
          </cell>
          <cell r="L68">
            <v>6.4866666666666672</v>
          </cell>
          <cell r="M68">
            <v>7.38</v>
          </cell>
          <cell r="N68">
            <v>6.706666666666667</v>
          </cell>
          <cell r="O68">
            <v>5.8299999999999992</v>
          </cell>
          <cell r="P68">
            <v>7.8599999999999994</v>
          </cell>
          <cell r="Q68">
            <v>6.7433333333333323</v>
          </cell>
          <cell r="R68">
            <v>8.44</v>
          </cell>
        </row>
        <row r="69">
          <cell r="H69" t="str">
            <v>Apr</v>
          </cell>
          <cell r="I69">
            <v>7.23</v>
          </cell>
          <cell r="J69">
            <v>5.8499999999999988</v>
          </cell>
          <cell r="K69">
            <v>7.5333333333333341</v>
          </cell>
          <cell r="L69">
            <v>5.83</v>
          </cell>
          <cell r="M69">
            <v>7.4466666666666681</v>
          </cell>
          <cell r="N69">
            <v>9.2200000000000006</v>
          </cell>
          <cell r="O69">
            <v>6.0766666666666671</v>
          </cell>
          <cell r="P69">
            <v>9.2433333333333341</v>
          </cell>
          <cell r="Q69">
            <v>7.32</v>
          </cell>
          <cell r="R69">
            <v>7.4049999999999994</v>
          </cell>
        </row>
        <row r="70">
          <cell r="H70" t="str">
            <v>May</v>
          </cell>
          <cell r="I70">
            <v>4.5966666666666667</v>
          </cell>
          <cell r="J70">
            <v>4.42</v>
          </cell>
          <cell r="K70">
            <v>6.8</v>
          </cell>
          <cell r="L70">
            <v>5.66</v>
          </cell>
          <cell r="M70">
            <v>6.4899999999999993</v>
          </cell>
          <cell r="N70">
            <v>8.9766666666666666</v>
          </cell>
          <cell r="O70">
            <v>5.45</v>
          </cell>
          <cell r="P70">
            <v>7.7333333333333343</v>
          </cell>
          <cell r="Q70">
            <v>5.4466666666666663</v>
          </cell>
          <cell r="R70">
            <v>6.0333333333333341</v>
          </cell>
        </row>
        <row r="71">
          <cell r="H71" t="str">
            <v>Jun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 t="e">
            <v>#REF!</v>
          </cell>
          <cell r="N71">
            <v>6.6566666666666663</v>
          </cell>
          <cell r="O71">
            <v>4.0166666666666666</v>
          </cell>
          <cell r="P71">
            <v>3.41</v>
          </cell>
          <cell r="Q71">
            <v>3.8533333333333335</v>
          </cell>
          <cell r="R71">
            <v>4.503333333333333</v>
          </cell>
        </row>
        <row r="72">
          <cell r="H72" t="str">
            <v>Jul</v>
          </cell>
          <cell r="I72">
            <v>2.5100000000000002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>
            <v>6.07</v>
          </cell>
          <cell r="O72">
            <v>3.5649999999999999</v>
          </cell>
          <cell r="P72">
            <v>4.4033333333333333</v>
          </cell>
          <cell r="Q72">
            <v>5.1733333333333329</v>
          </cell>
          <cell r="R72">
            <v>5.8550000000000004</v>
          </cell>
        </row>
        <row r="73">
          <cell r="H73" t="str">
            <v>Aug</v>
          </cell>
          <cell r="N73">
            <v>5.8466666666666667</v>
          </cell>
          <cell r="O73">
            <v>3.73</v>
          </cell>
          <cell r="P73">
            <v>4.8566666666666665</v>
          </cell>
          <cell r="Q73">
            <v>5.4833333333333334</v>
          </cell>
          <cell r="R73">
            <v>6.0749999999999993</v>
          </cell>
        </row>
        <row r="74">
          <cell r="H74" t="str">
            <v>Sep</v>
          </cell>
          <cell r="N74">
            <v>6.56</v>
          </cell>
          <cell r="O74">
            <v>5.1549999999999994</v>
          </cell>
          <cell r="P74">
            <v>4.6066666666666665</v>
          </cell>
          <cell r="Q74">
            <v>6.88</v>
          </cell>
          <cell r="R74">
            <v>6.6233333333333322</v>
          </cell>
        </row>
        <row r="75">
          <cell r="H75" t="str">
            <v>Oct</v>
          </cell>
          <cell r="N75">
            <v>6.5733333333333333</v>
          </cell>
          <cell r="O75">
            <v>6.06</v>
          </cell>
          <cell r="P75">
            <v>5.2966666666666669</v>
          </cell>
          <cell r="Q75">
            <v>7.1574999999999998</v>
          </cell>
          <cell r="R75">
            <v>7.3725000000000005</v>
          </cell>
        </row>
        <row r="76">
          <cell r="H76" t="str">
            <v>Nov</v>
          </cell>
          <cell r="I76" t="e">
            <v>#DIV/0!</v>
          </cell>
          <cell r="J76" t="e">
            <v>#DIV/0!</v>
          </cell>
          <cell r="K76" t="e">
            <v>#DIV/0!</v>
          </cell>
          <cell r="L76" t="e">
            <v>#DIV/0!</v>
          </cell>
          <cell r="M76">
            <v>5.2233333333333327</v>
          </cell>
          <cell r="N76">
            <v>6.55</v>
          </cell>
          <cell r="O76">
            <v>6</v>
          </cell>
          <cell r="P76">
            <v>5.623333333333334</v>
          </cell>
          <cell r="Q76">
            <v>6.9250000000000007</v>
          </cell>
          <cell r="R76">
            <v>8.5549999999999997</v>
          </cell>
        </row>
        <row r="77">
          <cell r="H77" t="str">
            <v>Dec</v>
          </cell>
          <cell r="I77" t="e">
            <v>#DIV/0!</v>
          </cell>
          <cell r="J77">
            <v>5.0824999999999996</v>
          </cell>
          <cell r="K77">
            <v>4.1033333333333335</v>
          </cell>
          <cell r="L77" t="e">
            <v>#DIV/0!</v>
          </cell>
          <cell r="M77">
            <v>5.44</v>
          </cell>
          <cell r="N77">
            <v>7.0666666666666664</v>
          </cell>
          <cell r="O77">
            <v>4.1850000000000005</v>
          </cell>
          <cell r="P77">
            <v>6.3866666666666667</v>
          </cell>
          <cell r="Q77">
            <v>7.1475000000000009</v>
          </cell>
          <cell r="R77">
            <v>9.120000000000001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B6B5-5D9C-EC40-A523-47C296C0FC11}">
  <dimension ref="A1:AC3004"/>
  <sheetViews>
    <sheetView workbookViewId="0">
      <selection activeCell="A5" sqref="A5"/>
    </sheetView>
  </sheetViews>
  <sheetFormatPr baseColWidth="10" defaultColWidth="8.83203125" defaultRowHeight="16" x14ac:dyDescent="0.2"/>
  <cols>
    <col min="1" max="1" width="10.5" bestFit="1" customWidth="1"/>
    <col min="2" max="3" width="10.5" style="14" customWidth="1"/>
    <col min="4" max="4" width="6.83203125" style="14" customWidth="1"/>
    <col min="5" max="5" width="10.5" style="15" customWidth="1"/>
    <col min="6" max="6" width="10.5" style="16" customWidth="1"/>
    <col min="7" max="7" width="14.5" style="9" customWidth="1"/>
    <col min="8" max="8" width="10.6640625" customWidth="1"/>
    <col min="14" max="14" width="10.5" style="6" bestFit="1" customWidth="1"/>
    <col min="20" max="20" width="10.5" style="6" bestFit="1" customWidth="1"/>
  </cols>
  <sheetData>
    <row r="1" spans="1:29" x14ac:dyDescent="0.2">
      <c r="A1" s="1" t="s">
        <v>33</v>
      </c>
      <c r="B1" s="2" t="s">
        <v>34</v>
      </c>
      <c r="C1" s="2"/>
      <c r="D1" s="2"/>
      <c r="F1" s="4"/>
      <c r="G1" s="5"/>
    </row>
    <row r="2" spans="1:29" x14ac:dyDescent="0.2">
      <c r="A2" s="1" t="s">
        <v>31</v>
      </c>
      <c r="B2" s="3" t="s">
        <v>32</v>
      </c>
      <c r="C2" s="2"/>
      <c r="D2" s="2"/>
      <c r="E2" s="7"/>
      <c r="F2" s="8"/>
    </row>
    <row r="3" spans="1:29" x14ac:dyDescent="0.2">
      <c r="A3" s="1" t="s">
        <v>29</v>
      </c>
      <c r="B3" s="2" t="s">
        <v>30</v>
      </c>
      <c r="C3" s="2"/>
      <c r="D3" s="2"/>
      <c r="E3" s="7"/>
      <c r="F3" s="8"/>
    </row>
    <row r="4" spans="1:29" ht="23" customHeight="1" x14ac:dyDescent="0.2">
      <c r="A4" s="1" t="s">
        <v>35</v>
      </c>
      <c r="B4" s="2" t="s">
        <v>36</v>
      </c>
      <c r="C4" s="2"/>
      <c r="D4" s="2"/>
      <c r="E4" s="7"/>
      <c r="F4" s="8"/>
      <c r="Q4" s="10" t="s">
        <v>0</v>
      </c>
      <c r="R4" s="11">
        <v>2014</v>
      </c>
      <c r="S4" s="11">
        <v>2015</v>
      </c>
      <c r="T4" s="11">
        <v>2016</v>
      </c>
      <c r="U4" s="11">
        <v>2017</v>
      </c>
      <c r="V4" s="11">
        <v>2018</v>
      </c>
      <c r="W4" s="11">
        <v>2019</v>
      </c>
      <c r="X4" s="11">
        <v>2020</v>
      </c>
      <c r="Y4" s="12">
        <v>2021</v>
      </c>
      <c r="Z4" s="13" t="s">
        <v>1</v>
      </c>
      <c r="AA4" s="13" t="s">
        <v>2</v>
      </c>
      <c r="AB4" s="13" t="s">
        <v>3</v>
      </c>
      <c r="AC4" s="13" t="s">
        <v>4</v>
      </c>
    </row>
    <row r="5" spans="1:29" ht="17" customHeight="1" x14ac:dyDescent="0.2">
      <c r="A5" s="1" t="s">
        <v>44</v>
      </c>
      <c r="B5" s="2" t="s">
        <v>43</v>
      </c>
      <c r="C5" s="2"/>
      <c r="D5" s="2"/>
      <c r="E5" s="7"/>
      <c r="F5" s="8"/>
      <c r="Q5" s="20"/>
      <c r="R5" s="58"/>
      <c r="S5" s="58"/>
      <c r="T5" s="58"/>
      <c r="U5" s="58"/>
      <c r="V5" s="58"/>
      <c r="W5" s="58"/>
      <c r="X5" s="58"/>
      <c r="Y5" s="59"/>
      <c r="Z5" s="13"/>
      <c r="AA5" s="13"/>
      <c r="AB5" s="13"/>
      <c r="AC5" s="13"/>
    </row>
    <row r="6" spans="1:29" x14ac:dyDescent="0.2">
      <c r="H6" s="8"/>
      <c r="Q6" s="17" t="s">
        <v>5</v>
      </c>
      <c r="R6" s="18">
        <f>AVERAGEIFS(E:E,B:B,2014,C:C,1)</f>
        <v>6.0260869565217376</v>
      </c>
      <c r="S6" s="18">
        <f>AVERAGEIFS(E:E,B:B,2015,C:C,1)</f>
        <v>5.7629629629629626</v>
      </c>
      <c r="T6" s="18">
        <f>AVERAGEIFS(E:E,B:B,2016,C:C,1)</f>
        <v>7.4153846153846183</v>
      </c>
      <c r="U6" s="18">
        <f>AVERAGEIFS(E:E,B:B,2017,C:C,1)</f>
        <v>3.6</v>
      </c>
      <c r="V6" s="18">
        <f>AVERAGEIFS(E:E,B:B,2018,C:C,1)</f>
        <v>5.5999999999999979</v>
      </c>
      <c r="W6" s="18">
        <f>AVERAGEIFS(E:E,B:B,2019,C:C,1)</f>
        <v>7</v>
      </c>
      <c r="X6" s="18">
        <f>AVERAGEIFS(E:E,B:B,2020,C:C,1)</f>
        <v>15</v>
      </c>
      <c r="Y6" s="19">
        <f>AVERAGEIFS(E:E,B:B,2021,C:C,1)</f>
        <v>8.93333333333333</v>
      </c>
      <c r="Z6" s="18">
        <f>AVERAGE(R6:Y6)</f>
        <v>7.4172209835253309</v>
      </c>
      <c r="AA6">
        <f>MAX(R6:Y6)/Z6</f>
        <v>2.0223207631695299</v>
      </c>
      <c r="AB6">
        <f>MIN(R6:Y6)/Z6</f>
        <v>0.48535698316068726</v>
      </c>
      <c r="AC6">
        <f>AA6/AB6</f>
        <v>4.1666666666666661</v>
      </c>
    </row>
    <row r="7" spans="1:29" ht="52.25" customHeight="1" x14ac:dyDescent="0.2">
      <c r="B7" s="14" t="s">
        <v>6</v>
      </c>
      <c r="C7" s="14" t="s">
        <v>7</v>
      </c>
      <c r="D7" s="14" t="s">
        <v>8</v>
      </c>
      <c r="E7" s="20" t="s">
        <v>0</v>
      </c>
      <c r="F7" s="13" t="s">
        <v>9</v>
      </c>
      <c r="G7" s="21" t="s">
        <v>10</v>
      </c>
      <c r="I7" s="22">
        <v>2014</v>
      </c>
      <c r="J7" t="s">
        <v>0</v>
      </c>
      <c r="K7" t="s">
        <v>11</v>
      </c>
      <c r="L7" t="s">
        <v>9</v>
      </c>
      <c r="M7" t="s">
        <v>11</v>
      </c>
      <c r="N7" t="s">
        <v>10</v>
      </c>
      <c r="O7" t="s">
        <v>11</v>
      </c>
      <c r="Q7" s="17" t="s">
        <v>12</v>
      </c>
      <c r="R7" s="18">
        <f>AVERAGEIFS(E:E,B:B,2014,C:C,2)</f>
        <v>6.299999999999998</v>
      </c>
      <c r="S7" s="18">
        <f>AVERAGEIFS(E:E,B:B,2015,C:C,2)</f>
        <v>6.5142857142857133</v>
      </c>
      <c r="T7" s="18" t="e">
        <f>AVERAGEIFS(E:E,B:B,2016,C:C,2)</f>
        <v>#DIV/0!</v>
      </c>
      <c r="U7" s="18">
        <f>AVERAGEIFS(E:E,B:B,2017,C:C,2)</f>
        <v>5.799999999999998</v>
      </c>
      <c r="V7" s="18">
        <f>AVERAGEIFS(E:E,B:B,2018,C:C,2)</f>
        <v>5.6</v>
      </c>
      <c r="W7" s="18" t="e">
        <f>AVERAGEIFS(E:E,B:B,2019,C:C,2)</f>
        <v>#DIV/0!</v>
      </c>
      <c r="X7" s="18" t="e">
        <f>AVERAGEIFS(E:E,B:B,2020,C:C,2)</f>
        <v>#DIV/0!</v>
      </c>
      <c r="Y7" s="19" t="e">
        <f>AVERAGEIFS(E:E,B:B,2021,C:C,2)</f>
        <v>#DIV/0!</v>
      </c>
      <c r="Z7" s="18">
        <f>AVERAGE(R7,S7,U7,V7)</f>
        <v>6.053571428571427</v>
      </c>
      <c r="AA7">
        <f>MAX(R7,S7,U7,V7)/Z7</f>
        <v>1.0761061946902657</v>
      </c>
      <c r="AB7">
        <f>MIN(R7,S7,U7,V7)/Z7</f>
        <v>0.92507374631268457</v>
      </c>
      <c r="AC7">
        <f t="shared" ref="AC7:AC11" si="0">AA7/AB7</f>
        <v>1.1632653061224489</v>
      </c>
    </row>
    <row r="8" spans="1:29" x14ac:dyDescent="0.2">
      <c r="A8" s="6">
        <v>41640</v>
      </c>
      <c r="B8" s="14">
        <f>YEAR(A8)</f>
        <v>2014</v>
      </c>
      <c r="C8" s="14">
        <f>MONTH(A8)</f>
        <v>1</v>
      </c>
      <c r="D8" s="14">
        <f>DAY(A8)</f>
        <v>1</v>
      </c>
      <c r="E8" s="15">
        <v>6.3</v>
      </c>
      <c r="F8" s="16">
        <v>5</v>
      </c>
      <c r="G8" s="9">
        <v>5.5</v>
      </c>
      <c r="I8" s="23" t="s">
        <v>5</v>
      </c>
      <c r="J8" s="18">
        <f>AVERAGEIFS(E:E,B:B,2014,C:C,1)</f>
        <v>6.0260869565217376</v>
      </c>
      <c r="K8">
        <f>COUNT(E8:E38)</f>
        <v>23</v>
      </c>
      <c r="L8" s="18">
        <f>AVERAGEIFS(F:F,B:B,2014,C:C,1)</f>
        <v>5.84</v>
      </c>
      <c r="M8">
        <f>COUNT(F8:F38)</f>
        <v>25</v>
      </c>
      <c r="N8" s="18">
        <f>AVERAGEIFS(G:G,B:B,2014,C:C,1)</f>
        <v>5.9684210526315784</v>
      </c>
      <c r="O8">
        <f>COUNT(G8:G38)</f>
        <v>19</v>
      </c>
      <c r="Q8" s="17" t="s">
        <v>13</v>
      </c>
      <c r="R8" s="18">
        <f>AVERAGEIFS(E:E,B:B,2014,C:C,3)</f>
        <v>6.333333333333333</v>
      </c>
      <c r="S8" s="18">
        <f>AVERAGEIFS(E:E,B:B,2015,C:C,3)</f>
        <v>5.2555555555555555</v>
      </c>
      <c r="T8" s="18">
        <f>AVERAGEIFS(E:E,B:B,2016,C:C,3)</f>
        <v>6.9124999999999996</v>
      </c>
      <c r="U8" s="18">
        <f>AVERAGEIFS(E:E,B:B,2017,C:C,3)</f>
        <v>5.7999999999999989</v>
      </c>
      <c r="V8" s="18">
        <f>AVERAGEIFS(E:E,B:B,2018,C:C,3)</f>
        <v>5.6</v>
      </c>
      <c r="W8" s="18">
        <f>AVERAGEIFS(E:E,B:B,2019,C:C,3)</f>
        <v>8</v>
      </c>
      <c r="X8" s="18" t="e">
        <f>AVERAGEIFS(E:E,B:B,2020,C:C,3)</f>
        <v>#DIV/0!</v>
      </c>
      <c r="Y8" s="19">
        <f>AVERAGEIFS(E:E,B:B,2021,C:C,3)</f>
        <v>14.5</v>
      </c>
      <c r="Z8" s="18">
        <f>AVERAGE(R8,T8,S8,U8,W8,V8,Y8)</f>
        <v>7.4859126984126982</v>
      </c>
      <c r="AA8">
        <f>MAX(R8,S8,T8,U8,V8,W8,Y8)/Z8</f>
        <v>1.9369715603382014</v>
      </c>
      <c r="AB8">
        <f>MIN(R8:W8,Y8)/Z8</f>
        <v>0.70205942378541708</v>
      </c>
      <c r="AC8">
        <f t="shared" si="0"/>
        <v>2.7589852008456659</v>
      </c>
    </row>
    <row r="9" spans="1:29" x14ac:dyDescent="0.2">
      <c r="A9" s="6">
        <v>41641</v>
      </c>
      <c r="B9" s="14">
        <f t="shared" ref="B9:B72" si="1">YEAR(A9)</f>
        <v>2014</v>
      </c>
      <c r="C9" s="14">
        <f t="shared" ref="C9:C72" si="2">MONTH(A9)</f>
        <v>1</v>
      </c>
      <c r="D9" s="14">
        <f t="shared" ref="D9:D72" si="3">DAY(A9)</f>
        <v>2</v>
      </c>
      <c r="E9" s="15">
        <v>0</v>
      </c>
      <c r="F9" s="16" t="s">
        <v>14</v>
      </c>
      <c r="G9" s="9">
        <v>5.8</v>
      </c>
      <c r="I9" s="23" t="s">
        <v>12</v>
      </c>
      <c r="J9" s="18">
        <f>AVERAGEIFS(E:E,B:B,2014,C:C,2)</f>
        <v>6.299999999999998</v>
      </c>
      <c r="K9">
        <f>COUNT(E39:E66)</f>
        <v>14</v>
      </c>
      <c r="L9" s="18">
        <f>AVERAGEIFS(F:F,B:B,2014,C:C,2)</f>
        <v>6.2857142857142856</v>
      </c>
      <c r="M9">
        <f>COUNT(F39:F66)</f>
        <v>21</v>
      </c>
      <c r="N9" s="18">
        <f>AVERAGEIFS(G:G,B:B,2014,C:C,2)</f>
        <v>5.2095238095238088</v>
      </c>
      <c r="O9">
        <f>COUNT(G39:G66)</f>
        <v>21</v>
      </c>
      <c r="Q9" s="17" t="s">
        <v>15</v>
      </c>
      <c r="R9" s="18">
        <f>AVERAGEIFS(E:E,B:B,2014,C:C,4)</f>
        <v>6.4181818181818189</v>
      </c>
      <c r="S9" s="18">
        <f>AVERAGEIFS(E:E,B:B,2015,C:C,4)</f>
        <v>5.0538461538461528</v>
      </c>
      <c r="T9" s="18">
        <f>AVERAGEIFS(E:E,B:B,2016,C:C,4)</f>
        <v>6.8956521739130405</v>
      </c>
      <c r="U9" s="18">
        <f>AVERAGEIFS(E:E,B:B,2017,C:C,4)</f>
        <v>5.799999999999998</v>
      </c>
      <c r="V9" s="18">
        <f>AVERAGEIFS(E:E,B:B,2018,C:C,4)</f>
        <v>5.2727272727272698</v>
      </c>
      <c r="W9" s="18">
        <f>AVERAGEIFS(E:E,B:B,2019,C:C,4)</f>
        <v>7.4</v>
      </c>
      <c r="X9" s="18">
        <f>AVERAGEIFS(E:E,B:B,2020,C:C,4)</f>
        <v>6.599999999999997</v>
      </c>
      <c r="Y9" s="19">
        <f>AVERAGEIFS(E:E,B:B,2021,C:C,4)</f>
        <v>13.726666666666665</v>
      </c>
      <c r="Z9" s="18">
        <f t="shared" ref="Z9:Z10" si="4">AVERAGE(R9:Y9)</f>
        <v>7.1458842606668673</v>
      </c>
      <c r="AA9">
        <f>MAX(R9:Y9)/Z9</f>
        <v>1.9209192544892502</v>
      </c>
      <c r="AB9">
        <f>MIN(R9:Y9)/Z9</f>
        <v>0.70723873624207267</v>
      </c>
      <c r="AC9">
        <f t="shared" si="0"/>
        <v>2.7160832064941656</v>
      </c>
    </row>
    <row r="10" spans="1:29" x14ac:dyDescent="0.2">
      <c r="A10" s="6">
        <v>41642</v>
      </c>
      <c r="B10" s="14">
        <f t="shared" si="1"/>
        <v>2014</v>
      </c>
      <c r="C10" s="14">
        <f t="shared" si="2"/>
        <v>1</v>
      </c>
      <c r="D10" s="14">
        <f t="shared" si="3"/>
        <v>3</v>
      </c>
      <c r="E10" s="15">
        <v>6.3</v>
      </c>
      <c r="F10" s="16">
        <v>5</v>
      </c>
      <c r="G10" s="9">
        <v>5.8</v>
      </c>
      <c r="I10" s="23" t="s">
        <v>16</v>
      </c>
      <c r="J10" s="18">
        <f>AVERAGEIFS(E:E,B:B,2014,C:C,3)</f>
        <v>6.333333333333333</v>
      </c>
      <c r="K10">
        <f>COUNT(E67:E97)</f>
        <v>30</v>
      </c>
      <c r="L10" s="18">
        <f>AVERAGEIFS(F:F,B:B,2014,C:C,3)</f>
        <v>5.8758620689655165</v>
      </c>
      <c r="M10">
        <f>COUNT(F67:F97)</f>
        <v>29</v>
      </c>
      <c r="N10" s="18">
        <f>AVERAGEIFS(G:G,B:B,2014,C:C,3)</f>
        <v>5.1551724137931023</v>
      </c>
      <c r="O10">
        <f>COUNT(G67:G97)</f>
        <v>29</v>
      </c>
      <c r="Q10" s="17" t="s">
        <v>17</v>
      </c>
      <c r="R10" s="18">
        <f>AVERAGEIFS(E:E,B:B,2014,C:C,5)</f>
        <v>6.549999999999998</v>
      </c>
      <c r="S10" s="18">
        <f>AVERAGEIFS(E:E,B:B,2015,C:C,5)</f>
        <v>4.8952380952380938</v>
      </c>
      <c r="T10" s="18">
        <f>AVERAGEIFS(E:E,B:B,2016,C:C,5)</f>
        <v>5.885714285714287</v>
      </c>
      <c r="U10" s="18">
        <f>AVERAGEIFS(E:E,B:B,2017,C:C,5)</f>
        <v>5.799999999999998</v>
      </c>
      <c r="V10" s="18">
        <f>AVERAGEIFS(E:E,B:B,2018,C:C,5)</f>
        <v>5.5999999999999979</v>
      </c>
      <c r="W10" s="18">
        <f>AVERAGEIFS(E:E,B:B,2019,C:C,5)</f>
        <v>7.8823529411764719</v>
      </c>
      <c r="X10" s="18">
        <f>AVERAGEIFS(E:E,B:B,2020,C:C,5)</f>
        <v>6.6666666666666652</v>
      </c>
      <c r="Y10" s="19">
        <f>AVERAGEIFS(E:E,B:B,2021,C:C,5)</f>
        <v>11.599999999999996</v>
      </c>
      <c r="Z10" s="18">
        <f t="shared" si="4"/>
        <v>6.8599964985994379</v>
      </c>
      <c r="AA10">
        <f t="shared" ref="AA10:AA11" si="5">MAX(R10:Y10)/Z10</f>
        <v>1.6909629622068021</v>
      </c>
      <c r="AB10">
        <f t="shared" ref="AB10:AB11" si="6">MIN(R10:Y10)/Z10</f>
        <v>0.71359192329580978</v>
      </c>
      <c r="AC10">
        <f t="shared" si="0"/>
        <v>2.3696498054474708</v>
      </c>
    </row>
    <row r="11" spans="1:29" x14ac:dyDescent="0.2">
      <c r="A11" s="6">
        <v>41643</v>
      </c>
      <c r="B11" s="14">
        <f t="shared" si="1"/>
        <v>2014</v>
      </c>
      <c r="C11" s="14">
        <f t="shared" si="2"/>
        <v>1</v>
      </c>
      <c r="D11" s="14">
        <f t="shared" si="3"/>
        <v>4</v>
      </c>
      <c r="E11" s="15">
        <v>6.3</v>
      </c>
      <c r="F11" s="16">
        <v>5</v>
      </c>
      <c r="G11" s="9">
        <v>5.8</v>
      </c>
      <c r="I11" s="23" t="s">
        <v>15</v>
      </c>
      <c r="J11" s="18">
        <f>AVERAGEIFS(E:E,B:B,2014,C:C,4)</f>
        <v>6.4181818181818189</v>
      </c>
      <c r="K11">
        <f>COUNT(E98:E127)</f>
        <v>22</v>
      </c>
      <c r="L11" s="18">
        <f>AVERAGEIFS(F:F,B:B,2014,C:C,4)</f>
        <v>5.0727272727272723</v>
      </c>
      <c r="M11">
        <f>COUNT(F98:F127)</f>
        <v>22</v>
      </c>
      <c r="N11" s="18">
        <f>AVERAGEIFS(G:G,B:B,2014,C:C,4)</f>
        <v>5.8296296296296282</v>
      </c>
      <c r="O11">
        <f>COUNT(G98:G127)</f>
        <v>27</v>
      </c>
      <c r="Q11" s="17" t="s">
        <v>18</v>
      </c>
      <c r="R11" s="18">
        <f>AVERAGEIFS(E:E,B:B,2014,C:C,6)</f>
        <v>6.5500000000000016</v>
      </c>
      <c r="S11" s="18">
        <f>AVERAGEIFS(E:E,B:B,2015,C:C,6)</f>
        <v>4.924999999999998</v>
      </c>
      <c r="T11" s="18">
        <f>AVERAGEIFS(E:E,B:B,2016,C:C,6)</f>
        <v>4.3384615384615364</v>
      </c>
      <c r="U11" s="18">
        <f>AVERAGEIFS(E:E,B:B,2017,C:C,6)</f>
        <v>5.799999999999998</v>
      </c>
      <c r="V11" s="18">
        <f>AVERAGEIFS(E:E,B:B,2018,C:C,6)</f>
        <v>5.5999999999999979</v>
      </c>
      <c r="W11" s="18">
        <f>AVERAGEIFS(E:E,B:B,2019,C:C,6)</f>
        <v>13</v>
      </c>
      <c r="X11" s="18">
        <f>AVERAGEIFS(E:E,B:B,2020,C:C,6)</f>
        <v>6.8</v>
      </c>
      <c r="Y11" s="19">
        <f>AVERAGEIFS(E:E,B:B,2021,C:C,6)</f>
        <v>11.599999999999996</v>
      </c>
      <c r="Z11" s="18">
        <f>AVERAGE(R11:Y11)</f>
        <v>7.3266826923076902</v>
      </c>
      <c r="AA11">
        <f t="shared" si="5"/>
        <v>1.774336428360511</v>
      </c>
      <c r="AB11">
        <f t="shared" si="6"/>
        <v>0.59214541159486844</v>
      </c>
      <c r="AC11">
        <f t="shared" si="0"/>
        <v>2.9964539007092212</v>
      </c>
    </row>
    <row r="12" spans="1:29" x14ac:dyDescent="0.2">
      <c r="A12" s="6">
        <v>41644</v>
      </c>
      <c r="B12" s="14">
        <f t="shared" si="1"/>
        <v>2014</v>
      </c>
      <c r="C12" s="14">
        <f t="shared" si="2"/>
        <v>1</v>
      </c>
      <c r="D12" s="14">
        <f t="shared" si="3"/>
        <v>5</v>
      </c>
      <c r="E12" s="15">
        <v>6.3</v>
      </c>
      <c r="F12" s="16">
        <v>5</v>
      </c>
      <c r="G12" s="9" t="s">
        <v>14</v>
      </c>
      <c r="I12" s="23" t="s">
        <v>17</v>
      </c>
      <c r="J12" s="18">
        <f>AVERAGEIFS(E:E,B:B,2014,C:C,5)</f>
        <v>6.549999999999998</v>
      </c>
      <c r="K12">
        <f>COUNT(E128:E158)</f>
        <v>19</v>
      </c>
      <c r="L12" s="18">
        <f>AVERAGEIFS(F:F,B:B,2014,C:C,5)</f>
        <v>3.8416666666666668</v>
      </c>
      <c r="M12">
        <f>COUNT(F128:F158)</f>
        <v>24</v>
      </c>
      <c r="N12" s="18">
        <f>AVERAGEIFS(G:G,B:B,2014,C:C,5)</f>
        <v>5.5958333333333341</v>
      </c>
      <c r="O12">
        <f>COUNT(G128:G158)</f>
        <v>24</v>
      </c>
      <c r="Q12" s="17" t="s">
        <v>19</v>
      </c>
      <c r="R12">
        <f>AVERAGEIFS(E:E,B:B,2014,C:C,7)</f>
        <v>6.5500000000000016</v>
      </c>
      <c r="S12">
        <f>AVERAGEIFS(E:E,B:B,2015,C:C,7)</f>
        <v>4.6137931034482751</v>
      </c>
      <c r="T12">
        <f>AVERAGEIFS(E:E,B:B,2016,C:C,7)</f>
        <v>4.3555555555555534</v>
      </c>
      <c r="U12">
        <f>AVERAGEIFS(E:E,B:B,2017,C:C,7)</f>
        <v>5.799999999999998</v>
      </c>
      <c r="V12">
        <f>AVERAGEIFS(E:E,B:B,2018,C:C,7)</f>
        <v>4.8444444444444432</v>
      </c>
      <c r="W12">
        <f>AVERAGEIFS(E:E,B:B,2019,C:C,7)</f>
        <v>11.444444444444445</v>
      </c>
      <c r="X12">
        <f>AVERAGEIFS(E:E,B:B,2020,C:C,7)</f>
        <v>6.799999999999998</v>
      </c>
      <c r="Y12">
        <f>AVERAGEIFS(E:E,B:B,2021,C:C,7)</f>
        <v>9.4727272727272727</v>
      </c>
      <c r="Z12" s="18">
        <f>AVERAGE(R12:Y12)</f>
        <v>6.7351206025774975</v>
      </c>
    </row>
    <row r="13" spans="1:29" x14ac:dyDescent="0.2">
      <c r="A13" s="6">
        <v>41645</v>
      </c>
      <c r="B13" s="14">
        <f t="shared" si="1"/>
        <v>2014</v>
      </c>
      <c r="C13" s="14">
        <f t="shared" si="2"/>
        <v>1</v>
      </c>
      <c r="D13" s="14">
        <f t="shared" si="3"/>
        <v>6</v>
      </c>
      <c r="E13" s="15">
        <v>6.3</v>
      </c>
      <c r="F13" s="16">
        <v>5</v>
      </c>
      <c r="G13" s="9" t="s">
        <v>14</v>
      </c>
      <c r="I13" s="23" t="s">
        <v>18</v>
      </c>
      <c r="J13" s="18">
        <f>AVERAGEIFS(E:E,B:B,2014,C:C,6)</f>
        <v>6.5500000000000016</v>
      </c>
      <c r="K13">
        <f>COUNT(E159:E188)</f>
        <v>26</v>
      </c>
      <c r="L13" s="18">
        <f>AVERAGEIFS(F:F,B:B,2014,C:C,6)</f>
        <v>1.8461538461538467</v>
      </c>
      <c r="M13">
        <f>COUNT(F159:F188)</f>
        <v>26</v>
      </c>
      <c r="N13" s="18">
        <f>AVERAGEIFS(G:G,B:B,2014,C:C,6)</f>
        <v>3.0931034482758615</v>
      </c>
      <c r="O13">
        <f>COUNT(G159:G188)</f>
        <v>29</v>
      </c>
      <c r="Q13" s="17" t="s">
        <v>20</v>
      </c>
      <c r="U13">
        <f>AVERAGEIFS(E:E,B:B,2017,C:C,8)</f>
        <v>4.9904761904761887</v>
      </c>
      <c r="V13" s="18">
        <f>AVERAGEIFS(E:E,B:B,2018,C:C,8)</f>
        <v>4.7999999999999989</v>
      </c>
      <c r="W13">
        <f>AVERAGEIFS(E:E,B:B,2019,C:C,8)</f>
        <v>11</v>
      </c>
      <c r="X13">
        <f>AVERAGEIFS(E:E,B:B,2020,C:C,8)</f>
        <v>6.799999999999998</v>
      </c>
      <c r="Y13">
        <f>AVERAGEIFS(E:E,B:B,2021,C:C,8)</f>
        <v>9</v>
      </c>
    </row>
    <row r="14" spans="1:29" x14ac:dyDescent="0.2">
      <c r="A14" s="6">
        <v>41646</v>
      </c>
      <c r="B14" s="14">
        <f t="shared" si="1"/>
        <v>2014</v>
      </c>
      <c r="C14" s="14">
        <f t="shared" si="2"/>
        <v>1</v>
      </c>
      <c r="D14" s="14">
        <f t="shared" si="3"/>
        <v>7</v>
      </c>
      <c r="E14" s="15">
        <v>6.3</v>
      </c>
      <c r="F14" s="16">
        <v>5</v>
      </c>
      <c r="G14" s="9" t="s">
        <v>14</v>
      </c>
      <c r="I14" s="23" t="s">
        <v>19</v>
      </c>
      <c r="J14" s="18">
        <f>AVERAGEIFS(E:E,B:B,2014,C:C,7)</f>
        <v>6.5500000000000016</v>
      </c>
      <c r="K14">
        <f>COUNT(E189:E219)</f>
        <v>27</v>
      </c>
      <c r="L14" s="18">
        <f>AVERAGEIFS(F:F,B:B,2014,C:C,7)</f>
        <v>1.8</v>
      </c>
      <c r="M14">
        <f>COUNT(F189:F219)</f>
        <v>30</v>
      </c>
      <c r="N14" s="18">
        <f>AVERAGEIFS(G:G,B:B,2014,C:C,7)</f>
        <v>2.9555555555555557</v>
      </c>
      <c r="O14">
        <f>COUNT(G189:G219)</f>
        <v>9</v>
      </c>
      <c r="Q14" s="17" t="s">
        <v>21</v>
      </c>
      <c r="U14">
        <f>AVERAGEIFS(E:E,B:B,2017,C:C,9)</f>
        <v>4.799999999999998</v>
      </c>
      <c r="V14" s="18">
        <f>AVERAGEIFS(E:E,B:B,2018,C:C,9)</f>
        <v>4.7999999999999989</v>
      </c>
      <c r="W14">
        <f>AVERAGEIFS(E:E,B:B,2019,C:C,9)</f>
        <v>11</v>
      </c>
      <c r="X14">
        <f>AVERAGEIFS(E:E,B:B,2020,C:C,9)</f>
        <v>6.8000000000000007</v>
      </c>
      <c r="Y14">
        <f>AVERAGEIFS(E:E,B:B,2021,C:C,9)</f>
        <v>8.94</v>
      </c>
    </row>
    <row r="15" spans="1:29" x14ac:dyDescent="0.2">
      <c r="A15" s="6">
        <v>41647</v>
      </c>
      <c r="B15" s="14">
        <f t="shared" si="1"/>
        <v>2014</v>
      </c>
      <c r="C15" s="14">
        <f t="shared" si="2"/>
        <v>1</v>
      </c>
      <c r="D15" s="14">
        <f t="shared" si="3"/>
        <v>8</v>
      </c>
      <c r="E15" s="15">
        <v>6.3</v>
      </c>
      <c r="F15" s="16">
        <v>5</v>
      </c>
      <c r="G15" s="9" t="s">
        <v>14</v>
      </c>
      <c r="I15" s="23" t="s">
        <v>20</v>
      </c>
      <c r="J15" s="18">
        <f>AVERAGEIFS(E:E,B:B,2014,C:C,8)</f>
        <v>6.5500000000000016</v>
      </c>
      <c r="K15">
        <f>COUNT(E220:E250)</f>
        <v>27</v>
      </c>
      <c r="L15" s="18">
        <f>AVERAGEIFS(F:F,B:B,2014,C:C,8)</f>
        <v>1.706666666666667</v>
      </c>
      <c r="M15">
        <f>COUNT(F220:F250)</f>
        <v>15</v>
      </c>
      <c r="N15" s="18" t="e">
        <f>AVERAGEIFS(G:G,B:B,2014,C:C,8)</f>
        <v>#DIV/0!</v>
      </c>
      <c r="O15">
        <f>COUNT(G220:G250)</f>
        <v>0</v>
      </c>
      <c r="Q15" s="17" t="s">
        <v>22</v>
      </c>
      <c r="U15">
        <f>AVERAGEIFS(E:E,B:B,2017,C:C,10)</f>
        <v>4.7999999999999989</v>
      </c>
      <c r="V15">
        <f>AVERAGEIFS(E:E,B:B,2018,C:C,10)</f>
        <v>5.5384615384615383</v>
      </c>
      <c r="W15">
        <f>AVERAGEIFS(E:E,B:B,2019,C:C,10)</f>
        <v>9.9733333333333309</v>
      </c>
      <c r="X15">
        <f>AVERAGEIFS(E:E,B:B,2020,C:C,10)</f>
        <v>6.8000000000000007</v>
      </c>
      <c r="Y15">
        <f>AVERAGEIFS(E:E,B:B,2021,C:C,10)</f>
        <v>8.8000000000000025</v>
      </c>
    </row>
    <row r="16" spans="1:29" x14ac:dyDescent="0.2">
      <c r="A16" s="6">
        <v>41648</v>
      </c>
      <c r="B16" s="14">
        <f t="shared" si="1"/>
        <v>2014</v>
      </c>
      <c r="C16" s="14">
        <f t="shared" si="2"/>
        <v>1</v>
      </c>
      <c r="D16" s="14">
        <f t="shared" si="3"/>
        <v>9</v>
      </c>
      <c r="E16" s="15">
        <v>6.3</v>
      </c>
      <c r="F16" s="16">
        <v>5</v>
      </c>
      <c r="G16" s="9" t="s">
        <v>14</v>
      </c>
      <c r="I16" s="23" t="s">
        <v>21</v>
      </c>
      <c r="J16" s="18">
        <f>AVERAGEIFS(E:E,B:B,2014,C:C,9)</f>
        <v>6.5500000000000016</v>
      </c>
      <c r="K16">
        <f>COUNT(E251:E280)</f>
        <v>26</v>
      </c>
      <c r="L16" s="18" t="e">
        <f>AVERAGEIFS(F:F,B:B,2014,C:C,9)</f>
        <v>#DIV/0!</v>
      </c>
      <c r="M16">
        <f>COUNT(F251:F280)</f>
        <v>0</v>
      </c>
      <c r="N16" s="18" t="e">
        <f>AVERAGEIFS(G:G,B:B,2014,C:C,9)</f>
        <v>#DIV/0!</v>
      </c>
      <c r="O16">
        <f>COUNT(G251:G280)</f>
        <v>0</v>
      </c>
      <c r="Q16" s="17" t="s">
        <v>23</v>
      </c>
      <c r="R16">
        <f>AVERAGEIFS(E:E,B:B,2014,C:C,11)</f>
        <v>4.4869565217391321</v>
      </c>
      <c r="S16">
        <f>AVERAGEIFS(E:E,B:B,2015,C:C,11)</f>
        <v>6.2583333333333329</v>
      </c>
      <c r="T16">
        <f>AVERAGEIFS(E:E,B:B,2016,C:C,11)</f>
        <v>3.5999999999999996</v>
      </c>
      <c r="U16">
        <f>AVERAGEIFS(E:E,B:B,2017,C:C,11)</f>
        <v>4.7999999999999989</v>
      </c>
      <c r="V16">
        <f>AVERAGEIFS(E:E,B:B,2018,C:C,11)</f>
        <v>5.5999999999999979</v>
      </c>
      <c r="W16">
        <f>AVERAGEIFS(E:E,B:B,2019,C:C,11)</f>
        <v>9.5999999999999979</v>
      </c>
      <c r="X16">
        <f>AVERAGEIFS(E:E,B:B,2020,C:C,11)</f>
        <v>6.8000000000000016</v>
      </c>
      <c r="Y16">
        <f>AVERAGEIFS(E:E,B:B,2021,C:C,11)</f>
        <v>12.517647058823528</v>
      </c>
      <c r="Z16" s="18">
        <f>AVERAGE(R16:Y16)</f>
        <v>6.7078671142369988</v>
      </c>
      <c r="AA16">
        <f>MAX(R17:Y17)/Z16</f>
        <v>2.2361802558914001</v>
      </c>
      <c r="AB16">
        <f>MIN(R17:Y17)/Z16</f>
        <v>0.53668326141393596</v>
      </c>
      <c r="AC16">
        <f>AA16/AB16</f>
        <v>4.166666666666667</v>
      </c>
    </row>
    <row r="17" spans="1:29" x14ac:dyDescent="0.2">
      <c r="A17" s="6">
        <v>41649</v>
      </c>
      <c r="B17" s="14">
        <f t="shared" si="1"/>
        <v>2014</v>
      </c>
      <c r="C17" s="14">
        <f t="shared" si="2"/>
        <v>1</v>
      </c>
      <c r="D17" s="14">
        <f t="shared" si="3"/>
        <v>10</v>
      </c>
      <c r="E17" s="15">
        <v>6.3</v>
      </c>
      <c r="F17" s="16" t="s">
        <v>14</v>
      </c>
      <c r="G17" s="9" t="s">
        <v>14</v>
      </c>
      <c r="I17" s="23" t="s">
        <v>22</v>
      </c>
      <c r="J17" s="18">
        <f>AVERAGEIFS(E:E,B:B,2014,C:C,10)</f>
        <v>6.5500000000000025</v>
      </c>
      <c r="K17">
        <f>COUNT(E281:E311)</f>
        <v>29</v>
      </c>
      <c r="L17" s="18" t="e">
        <f>AVERAGEIFS(F:F,B:B,2014,C:C,10)</f>
        <v>#DIV/0!</v>
      </c>
      <c r="M17">
        <f>COUNT(F281:F311)</f>
        <v>0</v>
      </c>
      <c r="N17" s="18">
        <f>AVERAGEIFS(G:G,B:B,2014,C:C,10)</f>
        <v>3.2923076923076922</v>
      </c>
      <c r="O17">
        <f>COUNT(G281:G311)</f>
        <v>13</v>
      </c>
      <c r="Q17" s="24" t="s">
        <v>24</v>
      </c>
      <c r="R17" s="25">
        <f>AVERAGEIFS(E:E,B:B,2014,C:C,12)</f>
        <v>5.1233333333333348</v>
      </c>
      <c r="S17" s="25">
        <f>AVERAGEIFS(E:E,B:B,2015,C:C,12)</f>
        <v>7.9034482758620728</v>
      </c>
      <c r="T17" s="25">
        <f>AVERAGEIFS(E:E,B:B,2016,C:C,12)</f>
        <v>3.5999999999999992</v>
      </c>
      <c r="U17" s="25">
        <f>AVERAGEIFS(E:E,B:B,2017,C:C,12)</f>
        <v>5.2399999999999975</v>
      </c>
      <c r="V17" s="25">
        <f>AVERAGEIFS(E:E,B:B,2018,C:C,12)</f>
        <v>5.5999999999999988</v>
      </c>
      <c r="W17" s="25">
        <f>AVERAGEIFS(E:E,B:B,2019,C:C,12)</f>
        <v>15</v>
      </c>
      <c r="X17" s="25">
        <f>AVERAGEIFS(E:E,B:B,2020,C:C,12)</f>
        <v>7.3333333333333313</v>
      </c>
      <c r="Y17" s="26">
        <f>AVERAGEIFS(E:E,B:B,2021,C:C,12)</f>
        <v>11.558333333333332</v>
      </c>
      <c r="Z17" s="18">
        <f>AVERAGE(R17:Y17)</f>
        <v>7.6698060344827574</v>
      </c>
    </row>
    <row r="18" spans="1:29" x14ac:dyDescent="0.2">
      <c r="A18" s="6">
        <v>41650</v>
      </c>
      <c r="B18" s="14">
        <f t="shared" si="1"/>
        <v>2014</v>
      </c>
      <c r="C18" s="14">
        <f t="shared" si="2"/>
        <v>1</v>
      </c>
      <c r="D18" s="14">
        <f t="shared" si="3"/>
        <v>11</v>
      </c>
      <c r="E18" s="15">
        <v>6.3</v>
      </c>
      <c r="F18" s="16">
        <v>5</v>
      </c>
      <c r="G18" s="9" t="s">
        <v>14</v>
      </c>
      <c r="I18" s="23" t="s">
        <v>23</v>
      </c>
      <c r="J18" s="18">
        <f>AVERAGEIFS(E:E,B:B,2014,C:C,11)</f>
        <v>4.4869565217391321</v>
      </c>
      <c r="K18">
        <f>COUNT(E312:E341)</f>
        <v>23</v>
      </c>
      <c r="L18" s="18">
        <f>AVERAGEIFS(F:F,B:B,2014,C:C,11)</f>
        <v>2.1416666666666671</v>
      </c>
      <c r="M18">
        <f>COUNT(F312:F341)</f>
        <v>24</v>
      </c>
      <c r="N18" s="18">
        <f>AVERAGEIFS(G:G,B:B,2014,C:C,11)</f>
        <v>3.4206896551724144</v>
      </c>
      <c r="O18">
        <f>COUNT(G312:G341)</f>
        <v>29</v>
      </c>
    </row>
    <row r="19" spans="1:29" ht="34" x14ac:dyDescent="0.2">
      <c r="A19" s="6">
        <v>41651</v>
      </c>
      <c r="B19" s="14">
        <f t="shared" si="1"/>
        <v>2014</v>
      </c>
      <c r="C19" s="14">
        <f t="shared" si="2"/>
        <v>1</v>
      </c>
      <c r="D19" s="14">
        <f t="shared" si="3"/>
        <v>12</v>
      </c>
      <c r="E19" s="15" t="s">
        <v>14</v>
      </c>
      <c r="F19" s="16">
        <v>5</v>
      </c>
      <c r="G19" s="9" t="s">
        <v>14</v>
      </c>
      <c r="I19" s="27" t="s">
        <v>24</v>
      </c>
      <c r="J19" s="18">
        <f>AVERAGEIFS(E:E,B:B,2014,C:C,12)</f>
        <v>5.1233333333333348</v>
      </c>
      <c r="K19">
        <f>COUNT(E342:E372)</f>
        <v>30</v>
      </c>
      <c r="L19" s="18">
        <f>AVERAGEIFS(F:F,B:B,2014,C:C,12)</f>
        <v>2.9692307692307693</v>
      </c>
      <c r="M19">
        <f>COUNT(F342:F372)</f>
        <v>26</v>
      </c>
      <c r="N19" s="18">
        <f>AVERAGEIFS(G:G,B:B,2014,C:C,12)</f>
        <v>3.7666666666666671</v>
      </c>
      <c r="O19">
        <f>COUNT(G342:G372)</f>
        <v>30</v>
      </c>
      <c r="Q19" s="28" t="s">
        <v>9</v>
      </c>
      <c r="R19" s="11">
        <v>2014</v>
      </c>
      <c r="S19" s="11">
        <v>2015</v>
      </c>
      <c r="T19" s="11">
        <v>2016</v>
      </c>
      <c r="U19" s="11">
        <v>2017</v>
      </c>
      <c r="V19" s="11">
        <v>2018</v>
      </c>
      <c r="W19" s="11">
        <v>2019</v>
      </c>
      <c r="X19" s="11">
        <v>2020</v>
      </c>
      <c r="Y19" s="12">
        <v>2021</v>
      </c>
      <c r="Z19" s="13" t="s">
        <v>25</v>
      </c>
      <c r="AA19" s="13" t="s">
        <v>26</v>
      </c>
      <c r="AB19" s="13" t="s">
        <v>27</v>
      </c>
      <c r="AC19" s="13" t="s">
        <v>4</v>
      </c>
    </row>
    <row r="20" spans="1:29" x14ac:dyDescent="0.2">
      <c r="A20" s="6">
        <v>41652</v>
      </c>
      <c r="B20" s="14">
        <f t="shared" si="1"/>
        <v>2014</v>
      </c>
      <c r="C20" s="14">
        <f t="shared" si="2"/>
        <v>1</v>
      </c>
      <c r="D20" s="14">
        <f t="shared" si="3"/>
        <v>13</v>
      </c>
      <c r="E20" s="15">
        <v>6.3</v>
      </c>
      <c r="F20" s="16">
        <v>5</v>
      </c>
      <c r="G20" s="9">
        <v>6</v>
      </c>
      <c r="Q20" s="17" t="s">
        <v>5</v>
      </c>
      <c r="R20" s="18">
        <f>AVERAGEIFS(F:F,B:B,2014,C:C,1)</f>
        <v>5.84</v>
      </c>
      <c r="S20" s="18">
        <f>AVERAGEIFS(F:F,B:B,2015,C:C,1)</f>
        <v>3.3692307692307701</v>
      </c>
      <c r="T20" s="18">
        <f>AVERAGEIFS(F:F,B:B,2016,C:C,1)</f>
        <v>6.461290322580644</v>
      </c>
      <c r="U20" s="18">
        <f>AVERAGEIFS(F:F,B:B,2017,C:C,1)</f>
        <v>5.8333333333333348</v>
      </c>
      <c r="V20" s="18">
        <f>AVERAGEIFS(F:F,B:B,2018,C:C,1)</f>
        <v>5.8107142857142851</v>
      </c>
      <c r="W20" s="18">
        <f>AVERAGEIFS(F:F,B:B,2019,C:C,1)</f>
        <v>5.0750000000000028</v>
      </c>
      <c r="X20" s="18" t="e">
        <f>AVERAGEIFS(F:F,B:B,2020,C:C,1)</f>
        <v>#DIV/0!</v>
      </c>
      <c r="Y20" s="19" t="e">
        <f>AVERAGEIFS(F:F,B:B,2021,C:C,1)</f>
        <v>#DIV/0!</v>
      </c>
      <c r="Z20" s="18">
        <f>AVERAGE(R20:W20)</f>
        <v>5.39826145180984</v>
      </c>
      <c r="AA20" s="18">
        <f t="shared" ref="AA20:AA25" si="7">MAX(R20:W20)/Z20</f>
        <v>1.1969205975406043</v>
      </c>
      <c r="AB20">
        <f t="shared" ref="AB20:AB25" si="8">MIN(R20:W20)/Z20</f>
        <v>0.62413256551351182</v>
      </c>
      <c r="AC20">
        <f t="shared" ref="AC20:AC25" si="9">AA20/AB20</f>
        <v>1.9177345706289575</v>
      </c>
    </row>
    <row r="21" spans="1:29" x14ac:dyDescent="0.2">
      <c r="A21" s="6">
        <v>41653</v>
      </c>
      <c r="B21" s="14">
        <f t="shared" si="1"/>
        <v>2014</v>
      </c>
      <c r="C21" s="14">
        <f t="shared" si="2"/>
        <v>1</v>
      </c>
      <c r="D21" s="14">
        <f t="shared" si="3"/>
        <v>14</v>
      </c>
      <c r="E21" s="15">
        <v>6.3</v>
      </c>
      <c r="F21" s="16">
        <v>5</v>
      </c>
      <c r="G21" s="9">
        <v>6</v>
      </c>
      <c r="Q21" s="17" t="s">
        <v>12</v>
      </c>
      <c r="R21" s="18">
        <f>AVERAGEIFS(F:F,B:B,2014,C:C,2)</f>
        <v>6.2857142857142856</v>
      </c>
      <c r="S21" s="18">
        <f>AVERAGEIFS(F:F,B:B,2015,C:C,2)</f>
        <v>6</v>
      </c>
      <c r="T21" s="18">
        <f>AVERAGEIFS(F:F,B:B,2016,C:C,2)</f>
        <v>8.3965517241379306</v>
      </c>
      <c r="U21" s="18">
        <f>AVERAGEIFS(F:F,B:B,2017,C:C,2)</f>
        <v>4.9481481481481469</v>
      </c>
      <c r="V21" s="18">
        <f>AVERAGEIFS(F:F,B:B,2018,C:C,2)</f>
        <v>5.6583333333333323</v>
      </c>
      <c r="W21" s="18">
        <f>AVERAGEIFS(F:F,B:B,2019,C:C,2)</f>
        <v>5.0590909090909095</v>
      </c>
      <c r="X21" s="18" t="e">
        <f>AVERAGEIFS(F:F,B:B,2020,C:C,2)</f>
        <v>#DIV/0!</v>
      </c>
      <c r="Y21" s="19" t="e">
        <f>AVERAGEIFS(F:F,B:B,2021,C:C,2)</f>
        <v>#DIV/0!</v>
      </c>
      <c r="Z21" s="18">
        <f t="shared" ref="Z21:Z25" si="10">AVERAGE(R21:W21)</f>
        <v>6.057973066737433</v>
      </c>
      <c r="AA21" s="18">
        <f t="shared" si="7"/>
        <v>1.3860331882690189</v>
      </c>
      <c r="AB21">
        <f t="shared" si="8"/>
        <v>0.81679929798912254</v>
      </c>
      <c r="AC21">
        <f t="shared" si="9"/>
        <v>1.6969079083212886</v>
      </c>
    </row>
    <row r="22" spans="1:29" x14ac:dyDescent="0.2">
      <c r="A22" s="6">
        <v>41654</v>
      </c>
      <c r="B22" s="14">
        <f t="shared" si="1"/>
        <v>2014</v>
      </c>
      <c r="C22" s="14">
        <f t="shared" si="2"/>
        <v>1</v>
      </c>
      <c r="D22" s="14">
        <f t="shared" si="3"/>
        <v>15</v>
      </c>
      <c r="E22" s="15">
        <v>6.3</v>
      </c>
      <c r="F22" s="16">
        <v>5</v>
      </c>
      <c r="G22" s="9">
        <v>6</v>
      </c>
      <c r="Q22" s="17" t="s">
        <v>13</v>
      </c>
      <c r="R22" s="18">
        <f>AVERAGEIFS(F:F,B:B,2014,C:C,3)</f>
        <v>5.8758620689655165</v>
      </c>
      <c r="S22" s="18">
        <f>AVERAGEIFS(F:F,B:B,2015,C:C,3)</f>
        <v>5</v>
      </c>
      <c r="T22" s="18">
        <f>AVERAGEIFS(F:F,B:B,2016,C:C,3)</f>
        <v>4.84</v>
      </c>
      <c r="U22" s="18">
        <f>AVERAGEIFS(F:F,B:B,2017,C:C,3)</f>
        <v>3.5433333333333317</v>
      </c>
      <c r="V22" s="18">
        <f>AVERAGEIFS(F:F,B:B,2018,C:C,3)</f>
        <v>4.3548387096774208</v>
      </c>
      <c r="W22" s="18">
        <f>AVERAGEIFS(F:F,B:B,2019,C:C,3)</f>
        <v>4.7379310344827559</v>
      </c>
      <c r="X22" s="18" t="e">
        <f>AVERAGEIFS(F:F,B:B,2020,C:C,3)</f>
        <v>#DIV/0!</v>
      </c>
      <c r="Y22" s="19" t="e">
        <f>AVERAGEIFS(F:F,B:B,2021,C:C,3)</f>
        <v>#DIV/0!</v>
      </c>
      <c r="Z22" s="18">
        <f t="shared" si="10"/>
        <v>4.7253275244098374</v>
      </c>
      <c r="AA22" s="18">
        <f t="shared" si="7"/>
        <v>1.2434824969512295</v>
      </c>
      <c r="AB22">
        <f t="shared" si="8"/>
        <v>0.74985983829255753</v>
      </c>
      <c r="AC22">
        <f t="shared" si="9"/>
        <v>1.6582865669705134</v>
      </c>
    </row>
    <row r="23" spans="1:29" x14ac:dyDescent="0.2">
      <c r="A23" s="6">
        <v>41655</v>
      </c>
      <c r="B23" s="14">
        <f t="shared" si="1"/>
        <v>2014</v>
      </c>
      <c r="C23" s="14">
        <f t="shared" si="2"/>
        <v>1</v>
      </c>
      <c r="D23" s="14">
        <f t="shared" si="3"/>
        <v>16</v>
      </c>
      <c r="E23" s="15">
        <v>6.3</v>
      </c>
      <c r="F23" s="16">
        <v>6</v>
      </c>
      <c r="G23" s="9">
        <v>5.7</v>
      </c>
      <c r="I23" s="22">
        <v>2015</v>
      </c>
      <c r="J23" t="s">
        <v>0</v>
      </c>
      <c r="K23" t="s">
        <v>11</v>
      </c>
      <c r="L23" t="s">
        <v>9</v>
      </c>
      <c r="M23" t="s">
        <v>11</v>
      </c>
      <c r="N23" t="s">
        <v>10</v>
      </c>
      <c r="O23" t="s">
        <v>11</v>
      </c>
      <c r="Q23" s="17" t="s">
        <v>15</v>
      </c>
      <c r="R23" s="18">
        <f>AVERAGEIFS(F:F,B:B,2014,C:C,4)</f>
        <v>5.0727272727272723</v>
      </c>
      <c r="S23" s="18">
        <f>AVERAGEIFS(F:F,B:B,2015,C:C,4)</f>
        <v>4.7499999999999973</v>
      </c>
      <c r="T23" s="18">
        <f>AVERAGEIFS(F:F,B:B,2016,C:C,4)</f>
        <v>4.5</v>
      </c>
      <c r="U23" s="18">
        <f>AVERAGEIFS(F:F,B:B,2017,C:C,4)</f>
        <v>3.5</v>
      </c>
      <c r="V23" s="18">
        <f>AVERAGEIFS(F:F,B:B,2018,C:C,4)</f>
        <v>4.144000000000001</v>
      </c>
      <c r="W23" s="18">
        <f>AVERAGEIFS(F:F,B:B,2019,C:C,4)</f>
        <v>4.5999999999999979</v>
      </c>
      <c r="X23" s="18" t="e">
        <f>AVERAGEIFS(F:F,B:B,2020,C:C,4)</f>
        <v>#DIV/0!</v>
      </c>
      <c r="Y23" s="19" t="e">
        <f>AVERAGEIFS(F:F,B:B,2021,C:C,4)</f>
        <v>#DIV/0!</v>
      </c>
      <c r="Z23" s="18">
        <f t="shared" si="10"/>
        <v>4.4277878787878784</v>
      </c>
      <c r="AA23" s="18">
        <f t="shared" si="7"/>
        <v>1.1456572472744444</v>
      </c>
      <c r="AB23">
        <f t="shared" si="8"/>
        <v>0.79046243763559343</v>
      </c>
      <c r="AC23">
        <f t="shared" si="9"/>
        <v>1.4493506493506492</v>
      </c>
    </row>
    <row r="24" spans="1:29" x14ac:dyDescent="0.2">
      <c r="A24" s="6">
        <v>41656</v>
      </c>
      <c r="B24" s="14">
        <f t="shared" si="1"/>
        <v>2014</v>
      </c>
      <c r="C24" s="14">
        <f t="shared" si="2"/>
        <v>1</v>
      </c>
      <c r="D24" s="14">
        <f t="shared" si="3"/>
        <v>17</v>
      </c>
      <c r="E24" s="15">
        <v>6.3</v>
      </c>
      <c r="F24" s="16">
        <v>6</v>
      </c>
      <c r="G24" s="9">
        <v>5.7</v>
      </c>
      <c r="I24" s="23" t="s">
        <v>5</v>
      </c>
      <c r="J24" s="18">
        <f>AVERAGEIFS(E:E,B:B,2015,C:C,1)</f>
        <v>5.7629629629629626</v>
      </c>
      <c r="K24">
        <f>COUNT(E373:E403)</f>
        <v>27</v>
      </c>
      <c r="L24" s="18">
        <f>AVERAGEIFS(F:F,B:B,2015,C:C,1)</f>
        <v>3.3692307692307701</v>
      </c>
      <c r="M24">
        <f>COUNT(F373:F403)</f>
        <v>26</v>
      </c>
      <c r="N24" s="18">
        <f>AVERAGEIFS(G:G,B:B,2015,C:C,1)</f>
        <v>5.7200000000000006</v>
      </c>
      <c r="O24">
        <f>COUNT(G373:G403)</f>
        <v>30</v>
      </c>
      <c r="Q24" s="17" t="s">
        <v>17</v>
      </c>
      <c r="R24" s="18">
        <f>AVERAGEIFS(F:F,B:B,2014,C:C,5)</f>
        <v>3.8416666666666668</v>
      </c>
      <c r="S24" s="18">
        <f>AVERAGEIFS(F:F,B:B,2015,C:C,5)</f>
        <v>3.1217391304347823</v>
      </c>
      <c r="T24" s="18">
        <f>AVERAGEIFS(F:F,B:B,2016,C:C,5)</f>
        <v>4.3551724137931016</v>
      </c>
      <c r="U24" s="18">
        <f>AVERAGEIFS(F:F,B:B,2017,C:C,5)</f>
        <v>3.1928571428571417</v>
      </c>
      <c r="V24" s="18">
        <f>AVERAGEIFS(F:F,B:B,2018,C:C,5)</f>
        <v>3.9538461538461531</v>
      </c>
      <c r="W24" s="18">
        <f>AVERAGEIFS(F:F,B:B,2019,C:C,5)</f>
        <v>6.6551724137931014</v>
      </c>
      <c r="X24" s="18" t="e">
        <f>AVERAGEIFS(F:F,B:B,2020,C:C,5)</f>
        <v>#DIV/0!</v>
      </c>
      <c r="Y24" s="19" t="e">
        <f>AVERAGEIFS(F:F,B:B,2021,C:C,5)</f>
        <v>#DIV/0!</v>
      </c>
      <c r="Z24" s="18">
        <f t="shared" si="10"/>
        <v>4.1867423202318248</v>
      </c>
      <c r="AA24" s="18">
        <f t="shared" si="7"/>
        <v>1.5895825213873198</v>
      </c>
      <c r="AB24">
        <f t="shared" si="8"/>
        <v>0.74562485380326149</v>
      </c>
      <c r="AC24">
        <f t="shared" si="9"/>
        <v>2.1318797425799634</v>
      </c>
    </row>
    <row r="25" spans="1:29" x14ac:dyDescent="0.2">
      <c r="A25" s="6">
        <v>41657</v>
      </c>
      <c r="B25" s="14">
        <f t="shared" si="1"/>
        <v>2014</v>
      </c>
      <c r="C25" s="14">
        <f t="shared" si="2"/>
        <v>1</v>
      </c>
      <c r="D25" s="14">
        <f t="shared" si="3"/>
        <v>18</v>
      </c>
      <c r="E25" s="15">
        <v>6.3</v>
      </c>
      <c r="F25" s="16">
        <v>6</v>
      </c>
      <c r="G25" s="9">
        <v>5.7</v>
      </c>
      <c r="I25" s="23" t="s">
        <v>12</v>
      </c>
      <c r="J25" s="18">
        <f>AVERAGEIFS(E:E,B:B,2015,C:C,2)</f>
        <v>6.5142857142857133</v>
      </c>
      <c r="K25">
        <f>COUNT(E404:E431)</f>
        <v>7</v>
      </c>
      <c r="L25" s="18">
        <f>AVERAGEIFS(F:F,B:B,2015,C:C,2)</f>
        <v>6</v>
      </c>
      <c r="M25">
        <f>COUNT(F404:F431)</f>
        <v>18</v>
      </c>
      <c r="N25" s="18">
        <f>AVERAGEIFS(G:G,B:B,2015,C:C,2)</f>
        <v>4.8571428571428568</v>
      </c>
      <c r="O25">
        <f>COUNT(G404:G431)</f>
        <v>21</v>
      </c>
      <c r="Q25" s="17" t="s">
        <v>18</v>
      </c>
      <c r="R25" s="18">
        <f>AVERAGEIFS(F:F,B:B,2014,C:C,6)</f>
        <v>1.8461538461538467</v>
      </c>
      <c r="S25" s="18">
        <f>AVERAGEIFS(F:F,B:B,2015,C:C,6)</f>
        <v>2.1111111111111112</v>
      </c>
      <c r="T25" s="18">
        <f>AVERAGEIFS(F:F,B:B,2016,C:C,6)</f>
        <v>3.9862068965517259</v>
      </c>
      <c r="U25" s="18">
        <f>AVERAGEIFS(F:F,B:B,2017,C:C,6)</f>
        <v>2.6413793103448264</v>
      </c>
      <c r="V25" s="18">
        <f>AVERAGEIFS(F:F,B:B,2018,C:C,6)</f>
        <v>3.3760000000000021</v>
      </c>
      <c r="W25" s="18">
        <f>AVERAGEIFS(F:F,B:B,2019,C:C,6)</f>
        <v>3.3633333333333328</v>
      </c>
      <c r="X25" s="18" t="e">
        <f>AVERAGEIFS(F:F,B:B,2020,C:C,6)</f>
        <v>#DIV/0!</v>
      </c>
      <c r="Y25" s="19" t="e">
        <f>AVERAGEIFS(F:F,B:B,2021,C:C,6)</f>
        <v>#DIV/0!</v>
      </c>
      <c r="Z25" s="18">
        <f t="shared" si="10"/>
        <v>2.8873640829158074</v>
      </c>
      <c r="AA25" s="18">
        <f t="shared" si="7"/>
        <v>1.3805695375022644</v>
      </c>
      <c r="AB25">
        <f t="shared" si="8"/>
        <v>0.63939073602713326</v>
      </c>
      <c r="AC25">
        <f t="shared" si="9"/>
        <v>2.1591954022988511</v>
      </c>
    </row>
    <row r="26" spans="1:29" x14ac:dyDescent="0.2">
      <c r="A26" s="6">
        <v>41658</v>
      </c>
      <c r="B26" s="14">
        <f t="shared" si="1"/>
        <v>2014</v>
      </c>
      <c r="C26" s="14">
        <f t="shared" si="2"/>
        <v>1</v>
      </c>
      <c r="D26" s="14">
        <f t="shared" si="3"/>
        <v>19</v>
      </c>
      <c r="E26" s="15">
        <v>6.3</v>
      </c>
      <c r="F26" s="16">
        <v>7</v>
      </c>
      <c r="G26" s="9">
        <v>5.5</v>
      </c>
      <c r="I26" s="23" t="s">
        <v>16</v>
      </c>
      <c r="J26" s="18">
        <f>AVERAGEIFS(E:E,B:B,2015,C:C,3)</f>
        <v>5.2555555555555555</v>
      </c>
      <c r="K26">
        <f>COUNT(E432:E462)</f>
        <v>18</v>
      </c>
      <c r="L26" s="18">
        <f>AVERAGEIFS(F:F,B:B,2015,C:C,3)</f>
        <v>5</v>
      </c>
      <c r="M26">
        <f>COUNT(F432:F462)</f>
        <v>26</v>
      </c>
      <c r="N26" s="18">
        <f>AVERAGEIFS(G:G,B:B,2015,C:C,3)</f>
        <v>5.2557692307692303</v>
      </c>
      <c r="O26">
        <f>COUNT(G432:G462)</f>
        <v>26</v>
      </c>
      <c r="Q26" s="17" t="s">
        <v>19</v>
      </c>
      <c r="R26">
        <f>AVERAGEIFS(F:F,B:B,2014,C:C,7)</f>
        <v>1.8</v>
      </c>
      <c r="S26" s="18">
        <f>AVERAGEIFS(F:F,B:B,2015,C:C,7)</f>
        <v>2</v>
      </c>
      <c r="T26" s="18">
        <f>AVERAGEIFS(F:F,B:B,2016,C:C,7)</f>
        <v>3.2645161290322586</v>
      </c>
      <c r="U26" s="18">
        <f>AVERAGEIFS(F:F,B:B,2017,C:C,7)</f>
        <v>2.3600000000000003</v>
      </c>
      <c r="V26" s="18">
        <f>AVERAGEIFS(F:F,B:B,2018,C:C,7)</f>
        <v>3.5599999999999987</v>
      </c>
      <c r="W26" s="18">
        <f>AVERAGEIFS(F:F,B:B,2019,C:C,7)</f>
        <v>3.5999999999999983</v>
      </c>
      <c r="X26" s="18" t="e">
        <f>AVERAGEIFS(F:F,B:B,2020,C:C,7)</f>
        <v>#DIV/0!</v>
      </c>
      <c r="Y26" s="19" t="e">
        <f>AVERAGEIFS(F:F,B:B,2021,C:C,7)</f>
        <v>#DIV/0!</v>
      </c>
    </row>
    <row r="27" spans="1:29" x14ac:dyDescent="0.2">
      <c r="A27" s="6">
        <v>41659</v>
      </c>
      <c r="B27" s="14">
        <f t="shared" si="1"/>
        <v>2014</v>
      </c>
      <c r="C27" s="14">
        <f t="shared" si="2"/>
        <v>1</v>
      </c>
      <c r="D27" s="14">
        <f t="shared" si="3"/>
        <v>20</v>
      </c>
      <c r="E27" s="15">
        <v>6.3</v>
      </c>
      <c r="F27" s="16">
        <v>7</v>
      </c>
      <c r="G27" s="9">
        <v>5.5</v>
      </c>
      <c r="I27" s="23" t="s">
        <v>15</v>
      </c>
      <c r="J27" s="18">
        <f>AVERAGEIFS(E:E,B:B,2015,C:C,4)</f>
        <v>5.0538461538461528</v>
      </c>
      <c r="K27">
        <f>COUNT(E463:E492)</f>
        <v>26</v>
      </c>
      <c r="L27" s="18">
        <f>AVERAGEIFS(F:F,B:B,2015,C:C,4)</f>
        <v>4.7499999999999973</v>
      </c>
      <c r="M27">
        <f>COUNT(F463:F492)</f>
        <v>24</v>
      </c>
      <c r="N27" s="18">
        <f>AVERAGEIFS(G:G,B:B,2015,C:C,4)</f>
        <v>5.18888888888889</v>
      </c>
      <c r="O27">
        <f>COUNT(G463:G492)</f>
        <v>27</v>
      </c>
      <c r="Q27" s="17" t="s">
        <v>20</v>
      </c>
      <c r="U27" s="18">
        <f>AVERAGEIFS(F:F,B:B,2017,C:C,8)</f>
        <v>2.6999999999999988</v>
      </c>
      <c r="V27" s="18">
        <f>AVERAGEIFS(F:F,B:B,2018,C:C,7)</f>
        <v>3.5599999999999987</v>
      </c>
      <c r="W27" s="18">
        <f>AVERAGEIFS(F:F,B:B,2019,C:C,8)</f>
        <v>3.600000000000001</v>
      </c>
      <c r="X27" s="18" t="e">
        <f>AVERAGEIFS(F:F,B:B,2020,C:C,7)</f>
        <v>#DIV/0!</v>
      </c>
      <c r="Y27" s="19" t="e">
        <f>AVERAGEIFS(F:F,B:B,2021,C:C,7)</f>
        <v>#DIV/0!</v>
      </c>
    </row>
    <row r="28" spans="1:29" x14ac:dyDescent="0.2">
      <c r="A28" s="6">
        <v>41660</v>
      </c>
      <c r="B28" s="14">
        <f t="shared" si="1"/>
        <v>2014</v>
      </c>
      <c r="C28" s="14">
        <f t="shared" si="2"/>
        <v>1</v>
      </c>
      <c r="D28" s="14">
        <f t="shared" si="3"/>
        <v>21</v>
      </c>
      <c r="E28" s="15">
        <v>6.3</v>
      </c>
      <c r="F28" s="16">
        <v>7</v>
      </c>
      <c r="G28" s="9">
        <v>7</v>
      </c>
      <c r="I28" s="23" t="s">
        <v>17</v>
      </c>
      <c r="J28" s="18">
        <f>AVERAGEIFS(E:E,B:B,2015,C:C,5)</f>
        <v>4.8952380952380938</v>
      </c>
      <c r="K28">
        <f>COUNT(E493:E523)</f>
        <v>21</v>
      </c>
      <c r="L28" s="18">
        <f>AVERAGEIFS(F:F,B:B,2015,C:C,5)</f>
        <v>3.1217391304347823</v>
      </c>
      <c r="M28">
        <f>COUNT(F493:F523)</f>
        <v>23</v>
      </c>
      <c r="N28" s="18">
        <f>AVERAGEIFS(G:G,B:B,2015,C:C,5)</f>
        <v>5.4636363636363647</v>
      </c>
      <c r="O28">
        <f>COUNT(G493:G523)</f>
        <v>11</v>
      </c>
      <c r="Q28" s="17" t="s">
        <v>21</v>
      </c>
      <c r="U28" s="18">
        <f>AVERAGEIFS(F:F,B:B,2017,C:C,9)</f>
        <v>3.5517241379310325</v>
      </c>
      <c r="V28" s="18">
        <f>AVERAGEIFS(F:F,B:B,2018,C:C,7)</f>
        <v>3.5599999999999987</v>
      </c>
      <c r="W28" s="18" t="e">
        <f>AVERAGEIFS(F:F,B:B,2019,C:C,9)</f>
        <v>#DIV/0!</v>
      </c>
      <c r="X28" s="18" t="e">
        <f>AVERAGEIFS(F:F,B:B,2020,C:C,7)</f>
        <v>#DIV/0!</v>
      </c>
      <c r="Y28" s="19" t="e">
        <f>AVERAGEIFS(F:F,B:B,2021,C:C,7)</f>
        <v>#DIV/0!</v>
      </c>
    </row>
    <row r="29" spans="1:29" x14ac:dyDescent="0.2">
      <c r="A29" s="6">
        <v>41661</v>
      </c>
      <c r="B29" s="14">
        <f t="shared" si="1"/>
        <v>2014</v>
      </c>
      <c r="C29" s="14">
        <f t="shared" si="2"/>
        <v>1</v>
      </c>
      <c r="D29" s="14">
        <f t="shared" si="3"/>
        <v>22</v>
      </c>
      <c r="E29" s="15" t="s">
        <v>14</v>
      </c>
      <c r="F29" s="16">
        <v>7</v>
      </c>
      <c r="G29" s="9">
        <v>6.5</v>
      </c>
      <c r="I29" s="23" t="s">
        <v>18</v>
      </c>
      <c r="J29" s="18">
        <f>AVERAGEIFS(E:E,B:B,2015,C:C,6)</f>
        <v>4.924999999999998</v>
      </c>
      <c r="K29">
        <f>COUNT(E524:E553)</f>
        <v>24</v>
      </c>
      <c r="L29" s="18">
        <f>AVERAGEIFS(F:F,B:B,2015,C:C,6)</f>
        <v>2.1111111111111112</v>
      </c>
      <c r="M29">
        <f>COUNT(F524:F553)</f>
        <v>27</v>
      </c>
      <c r="N29" s="18" t="e">
        <f>AVERAGEIFS(G:G,B:B,2015,C:C,6)</f>
        <v>#DIV/0!</v>
      </c>
      <c r="O29">
        <f>COUNT(G524:G553)</f>
        <v>0</v>
      </c>
      <c r="Q29" s="17" t="s">
        <v>22</v>
      </c>
      <c r="U29" s="18">
        <f>AVERAGEIFS(F:F,B:B,2017,C:C,10)</f>
        <v>4.2266666666666692</v>
      </c>
      <c r="V29" s="18">
        <f>AVERAGEIFS(F:F,B:B,2018,C:C,7)</f>
        <v>3.5599999999999987</v>
      </c>
      <c r="W29" s="18" t="e">
        <f>AVERAGEIFS(F:F,B:B,2019,C:C,10)</f>
        <v>#DIV/0!</v>
      </c>
      <c r="X29" s="18" t="e">
        <f>AVERAGEIFS(F:F,B:B,2020,C:C,7)</f>
        <v>#DIV/0!</v>
      </c>
      <c r="Y29" s="19" t="e">
        <f>AVERAGEIFS(F:F,B:B,2021,C:C,7)</f>
        <v>#DIV/0!</v>
      </c>
    </row>
    <row r="30" spans="1:29" x14ac:dyDescent="0.2">
      <c r="A30" s="6">
        <v>41662</v>
      </c>
      <c r="B30" s="14">
        <f t="shared" si="1"/>
        <v>2014</v>
      </c>
      <c r="C30" s="14">
        <f t="shared" si="2"/>
        <v>1</v>
      </c>
      <c r="D30" s="14">
        <f t="shared" si="3"/>
        <v>23</v>
      </c>
      <c r="E30" s="15">
        <v>6.3</v>
      </c>
      <c r="F30" s="16">
        <v>7</v>
      </c>
      <c r="G30" s="9">
        <v>6.5</v>
      </c>
      <c r="I30" s="23" t="s">
        <v>19</v>
      </c>
      <c r="J30" s="18">
        <f>AVERAGEIFS(E:E,B:B,2015,C:C,7)</f>
        <v>4.6137931034482751</v>
      </c>
      <c r="K30">
        <f>COUNT(E554:E584)</f>
        <v>29</v>
      </c>
      <c r="L30" s="18">
        <f>AVERAGEIFS(F:F,B:B,2015,C:C,7)</f>
        <v>2</v>
      </c>
      <c r="M30">
        <f>COUNT(F554:F584)</f>
        <v>26</v>
      </c>
      <c r="N30" s="18" t="e">
        <f>AVERAGEIFS(G:G,B:B,2015,C:C,7)</f>
        <v>#DIV/0!</v>
      </c>
      <c r="O30">
        <f>COUNT(G554:G584)</f>
        <v>0</v>
      </c>
      <c r="Q30" s="17" t="s">
        <v>23</v>
      </c>
      <c r="R30">
        <f>AVERAGEIFS(F:F,B:B,2014,C:C,11)</f>
        <v>2.1416666666666671</v>
      </c>
      <c r="S30" t="e">
        <f>AVERAGEIFS(F:F,B:B,2015,C:C,11)</f>
        <v>#DIV/0!</v>
      </c>
      <c r="T30">
        <f>AVERAGEIFS(F:F,B:B,2016,C:C,11)</f>
        <v>4.9862068965517237</v>
      </c>
      <c r="U30">
        <f>AVERAGEIFS(F:F,B:B,2017,C:C,11)</f>
        <v>4.2785714285714302</v>
      </c>
      <c r="V30">
        <f>AVERAGEIFS(F:F,B:B,2018,C:C,11)</f>
        <v>4.4000000000000021</v>
      </c>
      <c r="W30" t="e">
        <f>AVERAGEIFS(F:F,B:B,2019,C:C,11)</f>
        <v>#DIV/0!</v>
      </c>
      <c r="X30" t="e">
        <f>AVERAGEIFS(F:F,B:B,2020,C:C,11)</f>
        <v>#DIV/0!</v>
      </c>
      <c r="Y30" t="e">
        <f>AVERAGEIFS(F:F,B:B,2021,C:C,11)</f>
        <v>#DIV/0!</v>
      </c>
      <c r="Z30" s="18">
        <f>AVERAGE(R31:V31)</f>
        <v>4.6198305135724489</v>
      </c>
      <c r="AA30" s="18">
        <f>MAX(R31:V31)/Z30</f>
        <v>1.3105557523718683</v>
      </c>
      <c r="AB30">
        <f>MIN(R31:V31)/Z30</f>
        <v>0.6427142209021659</v>
      </c>
      <c r="AC30">
        <f>AA30/AB30</f>
        <v>2.0390956194065004</v>
      </c>
    </row>
    <row r="31" spans="1:29" x14ac:dyDescent="0.2">
      <c r="A31" s="6">
        <v>41663</v>
      </c>
      <c r="B31" s="14">
        <f t="shared" si="1"/>
        <v>2014</v>
      </c>
      <c r="C31" s="14">
        <f t="shared" si="2"/>
        <v>1</v>
      </c>
      <c r="D31" s="14">
        <f t="shared" si="3"/>
        <v>24</v>
      </c>
      <c r="E31" s="15">
        <v>6.3</v>
      </c>
      <c r="F31" s="16">
        <v>7</v>
      </c>
      <c r="G31" s="9">
        <v>6.1</v>
      </c>
      <c r="I31" s="23" t="s">
        <v>20</v>
      </c>
      <c r="J31" s="18">
        <f>AVERAGEIFS(E:E,B:B,2015,C:C,8)</f>
        <v>7.8000000000000025</v>
      </c>
      <c r="K31">
        <f>COUNT(E585:E615)</f>
        <v>26</v>
      </c>
      <c r="L31" s="18">
        <f>AVERAGEIFS(F:F,B:B,2015,C:C,8)</f>
        <v>2.3529411764705892</v>
      </c>
      <c r="M31">
        <f>COUNT(F585:F615)</f>
        <v>17</v>
      </c>
      <c r="N31" s="18" t="e">
        <f>AVERAGEIFS(G:G,B:B,2015,C:C,8)</f>
        <v>#DIV/0!</v>
      </c>
      <c r="O31">
        <f>COUNT(G585:G615)</f>
        <v>0</v>
      </c>
      <c r="Q31" s="24" t="s">
        <v>24</v>
      </c>
      <c r="R31" s="25">
        <f>AVERAGEIFS(F:F,B:B,2014,C:C,12)</f>
        <v>2.9692307692307693</v>
      </c>
      <c r="S31" s="25">
        <f>AVERAGEIFS(F:F,B:B,2015,C:C,12)</f>
        <v>6.0545454545454556</v>
      </c>
      <c r="T31" s="25">
        <f>AVERAGEIFS(F:F,B:B,2016,C:C,12)</f>
        <v>4.6387096774193521</v>
      </c>
      <c r="U31" s="25">
        <f>AVERAGEIFS(F:F,B:B,2017,C:C,12)</f>
        <v>4.6366666666666676</v>
      </c>
      <c r="V31" s="25">
        <f>AVERAGEIFS(F:F,B:B,2018,C:C,12)</f>
        <v>4.8</v>
      </c>
      <c r="W31" s="25" t="e">
        <f>AVERAGEIFS(F:F,B:B,2019,C:C,12)</f>
        <v>#DIV/0!</v>
      </c>
      <c r="X31" s="25" t="e">
        <f>AVERAGEIFS(F:F,B:B,2020,C:C,12)</f>
        <v>#DIV/0!</v>
      </c>
      <c r="Y31" s="26" t="e">
        <f>AVERAGEIFS(F:F,B:B,2021,C:C,12)</f>
        <v>#DIV/0!</v>
      </c>
    </row>
    <row r="32" spans="1:29" x14ac:dyDescent="0.2">
      <c r="A32" s="6">
        <v>41664</v>
      </c>
      <c r="B32" s="14">
        <f t="shared" si="1"/>
        <v>2014</v>
      </c>
      <c r="C32" s="14">
        <f t="shared" si="2"/>
        <v>1</v>
      </c>
      <c r="D32" s="14">
        <f t="shared" si="3"/>
        <v>25</v>
      </c>
      <c r="E32" s="15">
        <v>6.3</v>
      </c>
      <c r="F32" s="16">
        <v>7</v>
      </c>
      <c r="G32" s="9">
        <v>6.1</v>
      </c>
      <c r="I32" s="23" t="s">
        <v>21</v>
      </c>
      <c r="J32" s="18">
        <f>AVERAGEIFS(E:E,B:B,2015,C:C,9)</f>
        <v>7.2222222222222188</v>
      </c>
      <c r="K32">
        <f>COUNT(E616:E645)</f>
        <v>27</v>
      </c>
      <c r="L32" s="18" t="e">
        <f>AVERAGEIFS(F:F,B:B,2015,C:C,9)</f>
        <v>#DIV/0!</v>
      </c>
      <c r="M32">
        <f>COUNT(F616:F645)</f>
        <v>0</v>
      </c>
      <c r="N32" s="18" t="e">
        <f>AVERAGEIFS(G:G,B:B,2015,C:C,9)</f>
        <v>#DIV/0!</v>
      </c>
      <c r="O32">
        <f>COUNT(G616:G645)</f>
        <v>0</v>
      </c>
    </row>
    <row r="33" spans="1:29" x14ac:dyDescent="0.2">
      <c r="A33" s="6">
        <v>41665</v>
      </c>
      <c r="B33" s="14">
        <f t="shared" si="1"/>
        <v>2014</v>
      </c>
      <c r="C33" s="14">
        <f t="shared" si="2"/>
        <v>1</v>
      </c>
      <c r="D33" s="14">
        <f t="shared" si="3"/>
        <v>26</v>
      </c>
      <c r="E33" s="15" t="s">
        <v>14</v>
      </c>
      <c r="F33" s="16">
        <v>7</v>
      </c>
      <c r="G33" s="9">
        <v>6.1</v>
      </c>
      <c r="I33" s="23" t="s">
        <v>22</v>
      </c>
      <c r="J33" s="18">
        <f>AVERAGEIFS(E:E,B:B,2015,C:C,10)</f>
        <v>6.2370370370370383</v>
      </c>
      <c r="K33">
        <f>COUNT(E646:E676)</f>
        <v>27</v>
      </c>
      <c r="L33" s="18" t="e">
        <f>AVERAGEIFS(F:F,B:B,2015,C:C,10)</f>
        <v>#DIV/0!</v>
      </c>
      <c r="M33">
        <f>COUNT(F646:F676)</f>
        <v>0</v>
      </c>
      <c r="N33" s="18" t="e">
        <f>AVERAGEIFS(G:G,B:B,2015,C:C,10)</f>
        <v>#DIV/0!</v>
      </c>
      <c r="O33">
        <f>COUNT(G646:G676)</f>
        <v>0</v>
      </c>
    </row>
    <row r="34" spans="1:29" ht="34" x14ac:dyDescent="0.2">
      <c r="A34" s="6">
        <v>41666</v>
      </c>
      <c r="B34" s="14">
        <f t="shared" si="1"/>
        <v>2014</v>
      </c>
      <c r="C34" s="14">
        <f t="shared" si="2"/>
        <v>1</v>
      </c>
      <c r="D34" s="14">
        <f t="shared" si="3"/>
        <v>27</v>
      </c>
      <c r="E34" s="15" t="s">
        <v>14</v>
      </c>
      <c r="F34" s="16">
        <v>7</v>
      </c>
      <c r="G34" s="9">
        <v>6.1</v>
      </c>
      <c r="I34" s="23" t="s">
        <v>23</v>
      </c>
      <c r="J34" s="18">
        <f>AVERAGEIFS(E:E,B:B,2015,C:C,11)</f>
        <v>6.2583333333333329</v>
      </c>
      <c r="K34">
        <f>COUNT(E677:E706)</f>
        <v>24</v>
      </c>
      <c r="L34" s="18" t="e">
        <f>AVERAGEIFS(F:F,B:B,2015,C:C,11)</f>
        <v>#DIV/0!</v>
      </c>
      <c r="M34">
        <f>COUNT(F677:F706)</f>
        <v>0</v>
      </c>
      <c r="N34" s="18" t="e">
        <f>AVERAGEIFS(G:G,B:B,2015,C:C,11)</f>
        <v>#DIV/0!</v>
      </c>
      <c r="O34">
        <f>COUNT(G677:G706)</f>
        <v>0</v>
      </c>
      <c r="Q34" s="28" t="s">
        <v>10</v>
      </c>
      <c r="R34" s="11">
        <v>2014</v>
      </c>
      <c r="S34" s="11">
        <v>2015</v>
      </c>
      <c r="T34" s="11">
        <v>2016</v>
      </c>
      <c r="U34" s="11">
        <v>2017</v>
      </c>
      <c r="V34" s="11">
        <v>2018</v>
      </c>
      <c r="W34" s="11">
        <v>2019</v>
      </c>
      <c r="X34" s="11">
        <v>2020</v>
      </c>
      <c r="Y34" s="12">
        <v>2021</v>
      </c>
      <c r="Z34" s="13" t="s">
        <v>1</v>
      </c>
      <c r="AA34" s="13" t="s">
        <v>2</v>
      </c>
      <c r="AB34" s="13" t="s">
        <v>3</v>
      </c>
      <c r="AC34" s="13" t="s">
        <v>4</v>
      </c>
    </row>
    <row r="35" spans="1:29" x14ac:dyDescent="0.2">
      <c r="A35" s="6">
        <v>41667</v>
      </c>
      <c r="B35" s="14">
        <f t="shared" si="1"/>
        <v>2014</v>
      </c>
      <c r="C35" s="14">
        <f t="shared" si="2"/>
        <v>1</v>
      </c>
      <c r="D35" s="14">
        <f t="shared" si="3"/>
        <v>28</v>
      </c>
      <c r="E35" s="15" t="s">
        <v>14</v>
      </c>
      <c r="F35" s="16" t="s">
        <v>14</v>
      </c>
      <c r="G35" s="9" t="s">
        <v>14</v>
      </c>
      <c r="I35" s="27" t="s">
        <v>24</v>
      </c>
      <c r="J35" s="18">
        <f>AVERAGEIFS(E:E,B:B,2015,C:C,12)</f>
        <v>7.9034482758620728</v>
      </c>
      <c r="K35">
        <f>COUNT(E707:E737)</f>
        <v>29</v>
      </c>
      <c r="L35" s="18">
        <f>AVERAGEIFS(F:F,B:B,2015,C:C,12)</f>
        <v>6.0545454545454556</v>
      </c>
      <c r="M35">
        <f>COUNT(F707:F737)</f>
        <v>11</v>
      </c>
      <c r="N35" s="18" t="e">
        <f>AVERAGEIFS(G:G,B:B,2015,C:C,12)</f>
        <v>#DIV/0!</v>
      </c>
      <c r="O35">
        <f>COUNT(G707:G737)</f>
        <v>0</v>
      </c>
      <c r="Q35" s="17" t="s">
        <v>5</v>
      </c>
      <c r="R35" s="18">
        <f>AVERAGEIFS(G:G,B:B,2014,C:C,1)</f>
        <v>5.9684210526315784</v>
      </c>
      <c r="S35" s="18">
        <f>AVERAGEIFS(G:G,B:B,2015,C:C,1)</f>
        <v>5.7200000000000006</v>
      </c>
      <c r="T35" s="18" t="e">
        <f>AVERAGEIFS(G:G,B:B,2016,C:C,1)</f>
        <v>#DIV/0!</v>
      </c>
      <c r="U35" s="18">
        <f>AVERAGEIFS(G:G,B:B,2017,C:C,1)</f>
        <v>5.6192307692307679</v>
      </c>
      <c r="V35" s="18">
        <f>AVERAGEIFS(G:G,B:B,2018,C:C,1)</f>
        <v>7.9214285714285699</v>
      </c>
      <c r="W35" s="18">
        <f>AVERAGEIFS(G:G,B:B,2019,C:C,1)</f>
        <v>7.0357142857142847</v>
      </c>
      <c r="X35" s="18">
        <f>AVERAGEIFS(G:G,B:B,2020,C:C,1)</f>
        <v>7.3608695652173903</v>
      </c>
      <c r="Y35" s="19">
        <f>AVERAGEIFS(G:G,B:B,2021,C:C,1)</f>
        <v>11.375</v>
      </c>
      <c r="Z35" s="18">
        <f>AVERAGE(R35,S35,U35,V35,W35,X35,Y35)</f>
        <v>7.2858091777460858</v>
      </c>
      <c r="AA35">
        <f>MAX(R35,S35,U35,V35,W35,X35,Y35)/Z35</f>
        <v>1.5612541754104701</v>
      </c>
      <c r="AB35">
        <f>MIN(R35,S35,U35,V35,W35,X35,Y35)/Z35</f>
        <v>0.77125692316980432</v>
      </c>
      <c r="AC35">
        <f t="shared" ref="AC35:AC40" si="11">AA35/AB35</f>
        <v>2.0242984257357977</v>
      </c>
    </row>
    <row r="36" spans="1:29" x14ac:dyDescent="0.2">
      <c r="A36" s="6">
        <v>41668</v>
      </c>
      <c r="B36" s="14">
        <f t="shared" si="1"/>
        <v>2014</v>
      </c>
      <c r="C36" s="14">
        <f t="shared" si="2"/>
        <v>1</v>
      </c>
      <c r="D36" s="14">
        <f t="shared" si="3"/>
        <v>29</v>
      </c>
      <c r="E36" s="15" t="s">
        <v>14</v>
      </c>
      <c r="F36" s="16" t="s">
        <v>14</v>
      </c>
      <c r="G36" s="9" t="s">
        <v>14</v>
      </c>
      <c r="Q36" s="17" t="s">
        <v>12</v>
      </c>
      <c r="R36" s="18">
        <f>AVERAGEIFS(G:G,B:B,2014,C:C,2)</f>
        <v>5.2095238095238088</v>
      </c>
      <c r="S36" s="18">
        <f>AVERAGEIFS(G:G,B:B,2015,C:C,2)</f>
        <v>4.8571428571428568</v>
      </c>
      <c r="T36" s="18" t="e">
        <f>AVERAGEIFS(G:G,B:B,2016,C:C,2)</f>
        <v>#DIV/0!</v>
      </c>
      <c r="U36" s="18">
        <f>AVERAGEIFS(G:G,B:B,2017,C:C,2)</f>
        <v>4.3111111111111109</v>
      </c>
      <c r="V36" s="18">
        <f>AVERAGEIFS(G:G,B:B,2018,C:C,2)</f>
        <v>6.0761904761904759</v>
      </c>
      <c r="W36" s="18">
        <f>AVERAGEIFS(G:G,B:B,2019,C:C,2)</f>
        <v>6.9590909090909099</v>
      </c>
      <c r="X36" s="18">
        <f>AVERAGEIFS(G:G,B:B,2020,C:C,2)</f>
        <v>6.4500000000000011</v>
      </c>
      <c r="Y36" s="19">
        <f>AVERAGEIFS(G:G,B:B,2021,C:C,2)</f>
        <v>9.7249999999999996</v>
      </c>
      <c r="Z36" s="18">
        <f>AVERAGE(R36,S36,U36,V36,W36,X36,Y36)</f>
        <v>6.2268655947227378</v>
      </c>
      <c r="AA36">
        <f>MAX(R36,S36,U36,V36,W36,X36,Y36)/Z36</f>
        <v>1.5617809397141842</v>
      </c>
      <c r="AB36">
        <f>MIN(R36,S36,U36,V36,W36,X36,Y36)/Z36</f>
        <v>0.69234047941628496</v>
      </c>
      <c r="AC36">
        <f t="shared" si="11"/>
        <v>2.2557989690721651</v>
      </c>
    </row>
    <row r="37" spans="1:29" x14ac:dyDescent="0.2">
      <c r="A37" s="6">
        <v>41669</v>
      </c>
      <c r="B37" s="14">
        <f t="shared" si="1"/>
        <v>2014</v>
      </c>
      <c r="C37" s="14">
        <f t="shared" si="2"/>
        <v>1</v>
      </c>
      <c r="D37" s="14">
        <f t="shared" si="3"/>
        <v>30</v>
      </c>
      <c r="E37" s="15" t="s">
        <v>14</v>
      </c>
      <c r="F37" s="16" t="s">
        <v>14</v>
      </c>
      <c r="G37" s="9" t="s">
        <v>14</v>
      </c>
      <c r="Q37" s="17" t="s">
        <v>13</v>
      </c>
      <c r="R37" s="18">
        <f>AVERAGEIFS(G:G,B:B,2014,C:C,3)</f>
        <v>5.1551724137931023</v>
      </c>
      <c r="S37" s="18">
        <f>AVERAGEIFS(G:G,B:B,2015,C:C,3)</f>
        <v>5.2557692307692303</v>
      </c>
      <c r="T37" s="18" t="e">
        <f>AVERAGEIFS(G:G,B:B,2016,C:C,3)</f>
        <v>#DIV/0!</v>
      </c>
      <c r="U37" s="18">
        <f>AVERAGEIFS(G:G,B:B,2017,C:C,3)</f>
        <v>5.601923076923077</v>
      </c>
      <c r="V37" s="18">
        <f>AVERAGEIFS(G:G,B:B,2018,C:C,3)</f>
        <v>5.8266666666666671</v>
      </c>
      <c r="W37" s="18">
        <f>AVERAGEIFS(G:G,B:B,2019,C:C,3)</f>
        <v>8.57</v>
      </c>
      <c r="X37" s="18">
        <f>AVERAGEIFS(G:G,B:B,2020,C:C,3)</f>
        <v>5.5600000000000005</v>
      </c>
      <c r="Y37" s="19">
        <f>AVERAGEIFS(G:G,B:B,2021,C:C,3)</f>
        <v>8.0387096774193534</v>
      </c>
      <c r="Z37" s="18">
        <f>AVERAGE(R37,S37,U37,V37,W37,X37,Y37)</f>
        <v>6.2868915807959187</v>
      </c>
      <c r="AA37">
        <f>MAX(R37,S37,U37,V37,W37,X37,Y37)/Z37</f>
        <v>1.3631537763714769</v>
      </c>
      <c r="AB37">
        <f>MIN(R37,S37,U37,V37,W37,X37,Y37)/Z37</f>
        <v>0.81998748468006166</v>
      </c>
      <c r="AC37">
        <f t="shared" si="11"/>
        <v>1.6624080267558534</v>
      </c>
    </row>
    <row r="38" spans="1:29" x14ac:dyDescent="0.2">
      <c r="A38" s="6">
        <v>41670</v>
      </c>
      <c r="B38" s="14">
        <f t="shared" si="1"/>
        <v>2014</v>
      </c>
      <c r="C38" s="14">
        <f t="shared" si="2"/>
        <v>1</v>
      </c>
      <c r="D38" s="14">
        <f t="shared" si="3"/>
        <v>31</v>
      </c>
      <c r="E38" s="15" t="s">
        <v>14</v>
      </c>
      <c r="F38" s="16" t="s">
        <v>14</v>
      </c>
      <c r="G38" s="9" t="s">
        <v>14</v>
      </c>
      <c r="I38" s="22">
        <v>2016</v>
      </c>
      <c r="J38" t="s">
        <v>0</v>
      </c>
      <c r="K38" t="s">
        <v>11</v>
      </c>
      <c r="L38" t="s">
        <v>9</v>
      </c>
      <c r="M38" t="s">
        <v>11</v>
      </c>
      <c r="N38" t="s">
        <v>10</v>
      </c>
      <c r="O38" t="s">
        <v>11</v>
      </c>
      <c r="Q38" s="17" t="s">
        <v>15</v>
      </c>
      <c r="R38" s="18">
        <f>AVERAGEIFS(G:G,B:B,2014,C:C,4)</f>
        <v>5.8296296296296282</v>
      </c>
      <c r="S38" s="18">
        <f>AVERAGEIFS(G:G,B:B,2015,C:C,4)</f>
        <v>5.18888888888889</v>
      </c>
      <c r="T38" s="18" t="e">
        <f>AVERAGEIFS(G:G,B:B,2016,C:C,4)</f>
        <v>#DIV/0!</v>
      </c>
      <c r="U38" s="18">
        <f>AVERAGEIFS(G:G,B:B,2017,C:C,4)</f>
        <v>7.9653846153846155</v>
      </c>
      <c r="V38" s="18">
        <f>AVERAGEIFS(G:G,B:B,2018,C:C,4)</f>
        <v>6.4740740740740756</v>
      </c>
      <c r="W38" s="18">
        <f>AVERAGEIFS(G:G,B:B,2019,C:C,4)</f>
        <v>10.5</v>
      </c>
      <c r="X38" s="18">
        <f>AVERAGEIFS(G:G,B:B,2020,C:C,4)</f>
        <v>7.0344827586206895</v>
      </c>
      <c r="Y38" s="19">
        <f>AVERAGEIFS(G:G,B:B,2021,C:C,4)</f>
        <v>7.5199999999999987</v>
      </c>
      <c r="Z38" s="18">
        <f>AVERAGE(R38,S38,U38,V38,W38,X38,Y38)</f>
        <v>7.2160657095139848</v>
      </c>
      <c r="AA38">
        <f>MAX(R38,S38,U38,V38,W38,X38,Y38)/Z38</f>
        <v>1.4550865281279699</v>
      </c>
      <c r="AB38">
        <f>MIN(R38,S38,U38,V38,W38,X38,Y38)/Z38</f>
        <v>0.71907450649286997</v>
      </c>
      <c r="AC38">
        <f t="shared" si="11"/>
        <v>2.023554603854389</v>
      </c>
    </row>
    <row r="39" spans="1:29" x14ac:dyDescent="0.2">
      <c r="A39" s="6">
        <v>41671</v>
      </c>
      <c r="B39" s="14">
        <f t="shared" si="1"/>
        <v>2014</v>
      </c>
      <c r="C39" s="14">
        <f t="shared" si="2"/>
        <v>2</v>
      </c>
      <c r="D39" s="14">
        <f t="shared" si="3"/>
        <v>1</v>
      </c>
      <c r="E39" s="15" t="s">
        <v>14</v>
      </c>
      <c r="F39" s="16" t="s">
        <v>14</v>
      </c>
      <c r="G39" s="9" t="s">
        <v>14</v>
      </c>
      <c r="I39" s="23" t="s">
        <v>5</v>
      </c>
      <c r="J39" s="18">
        <f>AVERAGEIFS(E:E,B:B,2016,C:C,1)</f>
        <v>7.4153846153846183</v>
      </c>
      <c r="K39">
        <f>COUNT(E738:E768)</f>
        <v>26</v>
      </c>
      <c r="L39" s="18">
        <f>AVERAGEIFS(F:F,B:B,2016,C:C,1)</f>
        <v>6.461290322580644</v>
      </c>
      <c r="M39">
        <f>COUNT(F738:F768)</f>
        <v>31</v>
      </c>
      <c r="N39" s="18" t="e">
        <f>AVERAGEIFS(G:G,B:B,2016,C:C,1)</f>
        <v>#DIV/0!</v>
      </c>
      <c r="O39">
        <f>COUNT(G738:G768)</f>
        <v>0</v>
      </c>
      <c r="Q39" s="17" t="s">
        <v>17</v>
      </c>
      <c r="R39" s="18">
        <f>AVERAGEIFS(G:G,B:B,2014,C:C,5)</f>
        <v>5.5958333333333341</v>
      </c>
      <c r="S39" s="18">
        <f>AVERAGEIFS(G:G,B:B,2015,C:C,5)</f>
        <v>5.4636363636363647</v>
      </c>
      <c r="T39" s="18" t="e">
        <f>AVERAGEIFS(G:G,B:B,2016,C:C,5)</f>
        <v>#DIV/0!</v>
      </c>
      <c r="U39" s="18">
        <f>AVERAGEIFS(G:G,B:B,2017,C:C,5)</f>
        <v>6.63</v>
      </c>
      <c r="V39" s="18">
        <f>AVERAGEIFS(G:G,B:B,2018,C:C,5)</f>
        <v>5.5640000000000001</v>
      </c>
      <c r="W39" s="18">
        <f>AVERAGEIFS(G:G,B:B,2019,C:C,5)</f>
        <v>8.3206896551724139</v>
      </c>
      <c r="X39" s="18">
        <f>AVERAGEIFS(G:G,B:B,2020,C:C,5)</f>
        <v>5.524137931034482</v>
      </c>
      <c r="Y39" s="19">
        <f>AVERAGEIFS(G:G,B:B,2021,C:C,5)</f>
        <v>7.6333333333333355</v>
      </c>
      <c r="Z39" s="18">
        <f>AVERAGE(R39,S39,U39,V39,W39,X39,Y39)</f>
        <v>6.3902329452157032</v>
      </c>
      <c r="AA39">
        <f>MAX(R39,S39,U39,V39,W39,X39,Y39)/Z39</f>
        <v>1.3020948886381398</v>
      </c>
      <c r="AB39">
        <f>MIN(R39,S39,U39,V39,W39,X39,Y39)/Z39</f>
        <v>0.85499799623532169</v>
      </c>
      <c r="AC39">
        <f t="shared" si="11"/>
        <v>1.5229215675024381</v>
      </c>
    </row>
    <row r="40" spans="1:29" x14ac:dyDescent="0.2">
      <c r="A40" s="6">
        <v>41672</v>
      </c>
      <c r="B40" s="14">
        <f t="shared" si="1"/>
        <v>2014</v>
      </c>
      <c r="C40" s="14">
        <f t="shared" si="2"/>
        <v>2</v>
      </c>
      <c r="D40" s="14">
        <f t="shared" si="3"/>
        <v>2</v>
      </c>
      <c r="E40" s="15" t="s">
        <v>14</v>
      </c>
      <c r="F40" s="16" t="s">
        <v>14</v>
      </c>
      <c r="G40" s="9" t="s">
        <v>14</v>
      </c>
      <c r="I40" s="23" t="s">
        <v>12</v>
      </c>
      <c r="J40" s="18" t="e">
        <f>AVERAGEIFS(E:E,B:B,2016,C:C,2)</f>
        <v>#DIV/0!</v>
      </c>
      <c r="K40">
        <f>COUNT(E769:E797)</f>
        <v>0</v>
      </c>
      <c r="L40" s="18">
        <f>AVERAGEIFS(F:F,B:B,2016,C:C,2)</f>
        <v>8.3965517241379306</v>
      </c>
      <c r="M40">
        <f>COUNT(F769:F797)</f>
        <v>29</v>
      </c>
      <c r="N40" s="18" t="e">
        <f>AVERAGEIFS(G:G,B:B,2016,C:C,2)</f>
        <v>#DIV/0!</v>
      </c>
      <c r="O40">
        <f>COUNT(G769:G797)</f>
        <v>0</v>
      </c>
      <c r="Q40" s="17" t="s">
        <v>18</v>
      </c>
      <c r="R40" s="18">
        <f>AVERAGEIFS(G:G,B:B,2014,C:C,6)</f>
        <v>3.0931034482758615</v>
      </c>
      <c r="S40" s="18" t="e">
        <f>AVERAGEIFS(G:G,B:B,2015,C:C,6)</f>
        <v>#DIV/0!</v>
      </c>
      <c r="T40" s="18" t="e">
        <f>AVERAGEIFS(G:G,B:B,2016,C:C,6)</f>
        <v>#DIV/0!</v>
      </c>
      <c r="U40" s="18">
        <f>AVERAGEIFS(G:G,B:B,2017,C:C,6)</f>
        <v>3.4689655172413785</v>
      </c>
      <c r="V40" s="18">
        <f>AVERAGEIFS(G:G,B:B,2018,C:C,6)</f>
        <v>4.1241379310344808</v>
      </c>
      <c r="W40" s="18">
        <f>AVERAGEIFS(G:G,B:B,2019,C:C,7)</f>
        <v>5.2214285714285706</v>
      </c>
      <c r="X40" s="18">
        <f>AVERAGEIFS(G:G,B:B,2020,C:C,6)</f>
        <v>4.2785714285714267</v>
      </c>
      <c r="Y40" s="19">
        <f>AVERAGEIFS(G:G,B:B,2021,C:C,6)</f>
        <v>5.446666666666669</v>
      </c>
      <c r="Z40" s="18">
        <f>AVERAGE(R40,U40,V40,W40,X40,Y40)</f>
        <v>4.2721455938697313</v>
      </c>
      <c r="AA40">
        <f>MAX(R40,U40,V40,W40,X40,Y40)/Z40</f>
        <v>1.2749253383317047</v>
      </c>
      <c r="AB40">
        <f>MIN(R40,U40,V40,W40,X40,Y40)/Z40</f>
        <v>0.72401639417773511</v>
      </c>
      <c r="AC40">
        <f t="shared" si="11"/>
        <v>1.7609067261241185</v>
      </c>
    </row>
    <row r="41" spans="1:29" x14ac:dyDescent="0.2">
      <c r="A41" s="6">
        <v>41673</v>
      </c>
      <c r="B41" s="14">
        <f t="shared" si="1"/>
        <v>2014</v>
      </c>
      <c r="C41" s="14">
        <f t="shared" si="2"/>
        <v>2</v>
      </c>
      <c r="D41" s="14">
        <f t="shared" si="3"/>
        <v>3</v>
      </c>
      <c r="E41" s="15" t="s">
        <v>14</v>
      </c>
      <c r="F41" s="16" t="s">
        <v>14</v>
      </c>
      <c r="G41" s="9" t="s">
        <v>14</v>
      </c>
      <c r="I41" s="23" t="s">
        <v>16</v>
      </c>
      <c r="J41" s="18">
        <f>AVERAGEIFS(E:E,B:B,2016,C:C,3)</f>
        <v>6.9124999999999996</v>
      </c>
      <c r="K41">
        <f>COUNT(E798:E828)</f>
        <v>16</v>
      </c>
      <c r="L41" s="18">
        <f>AVERAGEIFS(F:F,B:B,2016,C:C,3)</f>
        <v>4.84</v>
      </c>
      <c r="M41">
        <f>COUNT(F798:F828)</f>
        <v>25</v>
      </c>
      <c r="N41" s="18" t="e">
        <f>AVERAGEIFS(G:G,B:B,2016,C:C,3)</f>
        <v>#DIV/0!</v>
      </c>
      <c r="O41">
        <f>COUNT(G798:G828)</f>
        <v>0</v>
      </c>
      <c r="Q41" s="17" t="s">
        <v>19</v>
      </c>
      <c r="R41" s="18">
        <f>AVERAGEIFS(G:G,B:B,2014,C:C,7)</f>
        <v>2.9555555555555557</v>
      </c>
      <c r="S41" s="18" t="e">
        <f>AVERAGEIFS(G:G,B:B,2015,C:C,7)</f>
        <v>#DIV/0!</v>
      </c>
      <c r="T41" s="18" t="e">
        <f>AVERAGEIFS(G:G,B:B,2016,C:C,7)</f>
        <v>#DIV/0!</v>
      </c>
      <c r="U41" s="18">
        <f>AVERAGEIFS(G:G,B:B,2017,C:C,7)</f>
        <v>3.4806451612903215</v>
      </c>
      <c r="V41" s="18">
        <f>AVERAGEIFS(G:G,B:B,2018,C:C,7)</f>
        <v>5.9793103448275851</v>
      </c>
      <c r="W41" s="18">
        <f>AVERAGEIFS(G:G,B:B,2019,C:C,6)</f>
        <v>4.8666666666666663</v>
      </c>
      <c r="X41" s="18">
        <f>AVERAGEIFS(G:G,B:B,2020,C:C,7)</f>
        <v>5.5724137931034488</v>
      </c>
      <c r="Y41" s="19">
        <f>AVERAGEIFS(G:G,B:B,2021,C:C,7)</f>
        <v>5.9666666666666686</v>
      </c>
      <c r="Z41" s="18">
        <f>AVERAGE(R41,U41,V41,W41,X41,Y41)</f>
        <v>4.8035430313517082</v>
      </c>
    </row>
    <row r="42" spans="1:29" x14ac:dyDescent="0.2">
      <c r="A42" s="6">
        <v>41674</v>
      </c>
      <c r="B42" s="14">
        <f t="shared" si="1"/>
        <v>2014</v>
      </c>
      <c r="C42" s="14">
        <f t="shared" si="2"/>
        <v>2</v>
      </c>
      <c r="D42" s="14">
        <f t="shared" si="3"/>
        <v>4</v>
      </c>
      <c r="E42" s="15" t="s">
        <v>14</v>
      </c>
      <c r="F42" s="16" t="s">
        <v>14</v>
      </c>
      <c r="G42" s="9" t="s">
        <v>14</v>
      </c>
      <c r="I42" s="23" t="s">
        <v>15</v>
      </c>
      <c r="J42" s="18">
        <f>AVERAGEIFS(E:E,B:B,2016,C:C,4)</f>
        <v>6.8956521739130405</v>
      </c>
      <c r="K42">
        <f>COUNT(E829:E858)</f>
        <v>23</v>
      </c>
      <c r="L42" s="18">
        <f>AVERAGEIFS(F:F,B:B,2016,C:C,4)</f>
        <v>4.5</v>
      </c>
      <c r="M42">
        <f>COUNT(F829:F858)</f>
        <v>26</v>
      </c>
      <c r="N42" s="18" t="e">
        <f>AVERAGEIFS(G:G,B:B,2016,C:C,4)</f>
        <v>#DIV/0!</v>
      </c>
      <c r="O42">
        <f>COUNT(G829:G858)</f>
        <v>0</v>
      </c>
      <c r="Q42" s="17" t="s">
        <v>20</v>
      </c>
      <c r="U42" s="18">
        <f>AVERAGEIFS(G:G,B:B,2017,C:C,8)</f>
        <v>3.5758620689655163</v>
      </c>
      <c r="V42" s="18">
        <f>AVERAGEIFS(G:G,B:B,2018,C:C,8)</f>
        <v>7.8</v>
      </c>
      <c r="W42" s="18">
        <f>AVERAGEIFS(G:G,B:B,2019,C:C,8)</f>
        <v>5.6296296296296298</v>
      </c>
      <c r="X42" s="18">
        <f>AVERAGEIFS(G:G,B:B,2020,C:C,8)</f>
        <v>6.7142857142857144</v>
      </c>
      <c r="Y42">
        <f>AVERAGEIFS(G:G,B:B,2021,C:C,8)</f>
        <v>6.2333333333333334</v>
      </c>
    </row>
    <row r="43" spans="1:29" x14ac:dyDescent="0.2">
      <c r="A43" s="6">
        <v>41675</v>
      </c>
      <c r="B43" s="14">
        <f t="shared" si="1"/>
        <v>2014</v>
      </c>
      <c r="C43" s="14">
        <f t="shared" si="2"/>
        <v>2</v>
      </c>
      <c r="D43" s="14">
        <f t="shared" si="3"/>
        <v>5</v>
      </c>
      <c r="E43" s="15" t="s">
        <v>14</v>
      </c>
      <c r="F43" s="16" t="s">
        <v>14</v>
      </c>
      <c r="G43" s="9" t="s">
        <v>14</v>
      </c>
      <c r="I43" s="23" t="s">
        <v>17</v>
      </c>
      <c r="J43" s="18">
        <f>AVERAGEIFS(E:E,B:B,2016,C:C,5)</f>
        <v>5.885714285714287</v>
      </c>
      <c r="K43">
        <f>COUNT(E859:E889)</f>
        <v>28</v>
      </c>
      <c r="L43" s="18">
        <f>AVERAGEIFS(F:F,B:B,2016,C:C,5)</f>
        <v>4.3551724137931016</v>
      </c>
      <c r="M43">
        <f>COUNT(F859:F889)</f>
        <v>29</v>
      </c>
      <c r="N43" s="18" t="e">
        <f>AVERAGEIFS(G:G,B:B,2016,C:C,5)</f>
        <v>#DIV/0!</v>
      </c>
      <c r="O43">
        <f>COUNT(G859:G889)</f>
        <v>0</v>
      </c>
      <c r="Q43" s="17" t="s">
        <v>21</v>
      </c>
      <c r="U43" s="18">
        <f>AVERAGEIFS(G:G,B:B,2017,C:C,9)</f>
        <v>4.3689655172413788</v>
      </c>
      <c r="V43" s="18">
        <f>AVERAGEIFS(G:G,B:B,2018,C:C,9)</f>
        <v>8.5851851851851855</v>
      </c>
      <c r="W43" s="18">
        <f>AVERAGEIFS(G:G,B:B,2019,C:C,9)</f>
        <v>6.3733333333333322</v>
      </c>
      <c r="X43" s="18">
        <f>AVERAGEIFS(G:G,B:B,2020,C:C,9)</f>
        <v>8.3000000000000007</v>
      </c>
      <c r="Y43">
        <f>AVERAGEIFS(G:G,B:B,2021,C:C,9)</f>
        <v>6.7777777777777777</v>
      </c>
    </row>
    <row r="44" spans="1:29" x14ac:dyDescent="0.2">
      <c r="A44" s="6">
        <v>41676</v>
      </c>
      <c r="B44" s="14">
        <f t="shared" si="1"/>
        <v>2014</v>
      </c>
      <c r="C44" s="14">
        <f t="shared" si="2"/>
        <v>2</v>
      </c>
      <c r="D44" s="14">
        <f t="shared" si="3"/>
        <v>6</v>
      </c>
      <c r="E44" s="15" t="s">
        <v>14</v>
      </c>
      <c r="F44" s="16">
        <v>7</v>
      </c>
      <c r="G44" s="9" t="s">
        <v>14</v>
      </c>
      <c r="I44" s="23" t="s">
        <v>18</v>
      </c>
      <c r="J44" s="18">
        <f>AVERAGEIFS(E:E,B:B,2016,C:C,6)</f>
        <v>4.3384615384615364</v>
      </c>
      <c r="K44">
        <f>COUNT(E890:E919)</f>
        <v>26</v>
      </c>
      <c r="L44" s="18">
        <f>AVERAGEIFS(F:F,B:B,2016,C:C,6)</f>
        <v>3.9862068965517259</v>
      </c>
      <c r="M44">
        <f>COUNT(F859:F889)</f>
        <v>29</v>
      </c>
      <c r="N44" s="18" t="e">
        <f>AVERAGEIFS(G:G,B:B,2016,C:C,6)</f>
        <v>#DIV/0!</v>
      </c>
      <c r="O44">
        <f>COUNT(G859:GE889)</f>
        <v>0</v>
      </c>
      <c r="Q44" s="17" t="s">
        <v>22</v>
      </c>
      <c r="U44" s="18">
        <f>AVERAGEIFS(G:G,B:B,2017,C:C,10)</f>
        <v>5.3466666666666685</v>
      </c>
      <c r="V44" s="18">
        <f>AVERAGEIFS(G:G,B:B,2018,C:C,10)</f>
        <v>8.9148148148148181</v>
      </c>
      <c r="W44" s="18">
        <f>AVERAGEIFS(G:G,B:B,2019,C:C,10)</f>
        <v>6.612903225806452</v>
      </c>
      <c r="X44" s="18">
        <f>AVERAGEIFS(G:G,B:B,2020,C:C,10)</f>
        <v>9.6166666666666671</v>
      </c>
      <c r="Y44">
        <f>AVERAGEIFS(G:G,B:B,2021,C:C,10)</f>
        <v>7.6586206896551721</v>
      </c>
    </row>
    <row r="45" spans="1:29" x14ac:dyDescent="0.2">
      <c r="A45" s="6">
        <v>41677</v>
      </c>
      <c r="B45" s="14">
        <f t="shared" si="1"/>
        <v>2014</v>
      </c>
      <c r="C45" s="14">
        <f t="shared" si="2"/>
        <v>2</v>
      </c>
      <c r="D45" s="14">
        <f t="shared" si="3"/>
        <v>7</v>
      </c>
      <c r="E45" s="15" t="s">
        <v>14</v>
      </c>
      <c r="F45" s="16" t="s">
        <v>14</v>
      </c>
      <c r="G45" s="9">
        <v>6.6</v>
      </c>
      <c r="I45" s="23" t="s">
        <v>19</v>
      </c>
      <c r="J45" s="18">
        <f>AVERAGEIFS(E:E,B:B,2016,C:C,7)</f>
        <v>4.3555555555555534</v>
      </c>
      <c r="K45">
        <f>COUNT(E920:E950)</f>
        <v>27</v>
      </c>
      <c r="L45" s="18">
        <f>AVERAGEIFS(F:F,B:B,2016,C:C,7)</f>
        <v>3.2645161290322586</v>
      </c>
      <c r="M45">
        <f>COUNT(F920:F950)</f>
        <v>31</v>
      </c>
      <c r="N45" s="18" t="e">
        <f>AVERAGEIFS(G:G,B:B,2016,C:C,7)</f>
        <v>#DIV/0!</v>
      </c>
      <c r="O45">
        <f>COUNT(G920:G950)</f>
        <v>0</v>
      </c>
      <c r="Q45" s="17" t="s">
        <v>23</v>
      </c>
      <c r="R45">
        <f>AVERAGEIFS(G:G,B:B,2014,C:C,11)</f>
        <v>3.4206896551724144</v>
      </c>
      <c r="S45" t="e">
        <f>AVERAGEIFS(G:G,B:B,2015,C:C,11)</f>
        <v>#DIV/0!</v>
      </c>
      <c r="T45">
        <f>AVERAGEIFS(G:G,B:B,2016,C:C,11)</f>
        <v>6.4749999999999996</v>
      </c>
      <c r="U45">
        <f>AVERAGEIFS(G:G,B:B,2017,C:C,11)</f>
        <v>6.9344827586206899</v>
      </c>
      <c r="V45">
        <f>AVERAGEIFS(G:G,B:B,2018,C:C,11)</f>
        <v>6.5785714285714283</v>
      </c>
      <c r="W45">
        <f>AVERAGEIFS(G:G,B:B,2019,C:C,11)</f>
        <v>5.9607142857142863</v>
      </c>
      <c r="X45">
        <f>AVERAGEIFS(G:G,B:B,2020,C:C,11)</f>
        <v>7.8</v>
      </c>
      <c r="Y45">
        <f>AVERAGEIFS(G:G,B:B,2021,C:C,11)</f>
        <v>10.385185185185186</v>
      </c>
      <c r="Z45" s="18">
        <f>AVERAGE(R45,U45,V45,W45,X45,Y45)</f>
        <v>6.8466072188773337</v>
      </c>
      <c r="AA45">
        <f>MAX(R46,T46,U46,V46,W46,X46,Y46)/Z45</f>
        <v>1.8074645739688247</v>
      </c>
      <c r="AB45">
        <f>MIN(R46,T46,U46,V46,W46,X46,Y46)/Z45</f>
        <v>0.55015083328882752</v>
      </c>
      <c r="AC45">
        <f>AA45/AB45</f>
        <v>3.2853982300884952</v>
      </c>
    </row>
    <row r="46" spans="1:29" x14ac:dyDescent="0.2">
      <c r="A46" s="6">
        <v>41678</v>
      </c>
      <c r="B46" s="14">
        <f t="shared" si="1"/>
        <v>2014</v>
      </c>
      <c r="C46" s="14">
        <f t="shared" si="2"/>
        <v>2</v>
      </c>
      <c r="D46" s="14">
        <f t="shared" si="3"/>
        <v>8</v>
      </c>
      <c r="E46" s="15" t="s">
        <v>14</v>
      </c>
      <c r="F46" s="16">
        <v>7</v>
      </c>
      <c r="G46" s="9">
        <v>6.6</v>
      </c>
      <c r="I46" s="23" t="s">
        <v>20</v>
      </c>
      <c r="J46" s="18">
        <f>AVERAGEIFS(E:E,B:B,2016,C:C,8)</f>
        <v>3.799999999999998</v>
      </c>
      <c r="K46">
        <f>COUNT(E951:E981)</f>
        <v>27</v>
      </c>
      <c r="L46" s="18">
        <f>AVERAGEIFS(F:F,B:B,2016,C:C,8)</f>
        <v>3.5580645161290336</v>
      </c>
      <c r="M46">
        <f>COUNT(F951:F981)</f>
        <v>31</v>
      </c>
      <c r="N46" s="18" t="e">
        <f>AVERAGEIFS(G:G,B:B,2016,C:C,8)</f>
        <v>#DIV/0!</v>
      </c>
      <c r="O46">
        <f>COUNT(G951:G981)</f>
        <v>0</v>
      </c>
      <c r="Q46" s="24" t="s">
        <v>24</v>
      </c>
      <c r="R46" s="25">
        <f>AVERAGEIFS(G:G,B:B,2014,C:C,12)</f>
        <v>3.7666666666666671</v>
      </c>
      <c r="S46" s="25" t="e">
        <f>AVERAGEIFS(G:G,B:B,2015,C:C,12)</f>
        <v>#DIV/0!</v>
      </c>
      <c r="T46" s="25">
        <f>AVERAGEIFS(G:G,B:B,2016,C:C,12)</f>
        <v>5.6099999999999994</v>
      </c>
      <c r="U46" s="25">
        <f>AVERAGEIFS(G:G,B:B,2017,C:C,12)</f>
        <v>8.9857142857142858</v>
      </c>
      <c r="V46" s="25">
        <f>AVERAGEIFS(G:G,B:B,2018,C:C,12)</f>
        <v>5.6032258064516141</v>
      </c>
      <c r="W46" s="25">
        <f>AVERAGEIFS(G:G,B:B,2019,C:C,12)</f>
        <v>7.0103448275862084</v>
      </c>
      <c r="X46" s="25">
        <f>AVERAGEIFS(G:G,B:B,2020,C:C,12)</f>
        <v>10.814814814814815</v>
      </c>
      <c r="Y46" s="26">
        <f>AVERAGEIFS(G:G,B:B,2021,C:C,12)</f>
        <v>12.375</v>
      </c>
      <c r="Z46" s="18">
        <f>AVERAGE(R46,U46,V46,W46,X46,Y46)</f>
        <v>8.0926277335389312</v>
      </c>
    </row>
    <row r="47" spans="1:29" x14ac:dyDescent="0.2">
      <c r="A47" s="6">
        <v>41679</v>
      </c>
      <c r="B47" s="14">
        <f t="shared" si="1"/>
        <v>2014</v>
      </c>
      <c r="C47" s="14">
        <f t="shared" si="2"/>
        <v>2</v>
      </c>
      <c r="D47" s="14">
        <f t="shared" si="3"/>
        <v>9</v>
      </c>
      <c r="E47" s="15" t="s">
        <v>14</v>
      </c>
      <c r="F47" s="16">
        <v>7</v>
      </c>
      <c r="G47" s="9">
        <v>6.6</v>
      </c>
      <c r="I47" s="23" t="s">
        <v>21</v>
      </c>
      <c r="J47" s="18">
        <f>AVERAGEIFS(E:E,B:B,2016,C:C,9)</f>
        <v>4.2799999999999985</v>
      </c>
      <c r="K47">
        <f>COUNT(E982:E1011)</f>
        <v>25</v>
      </c>
      <c r="L47" s="18">
        <f>AVERAGEIFS(F:F,B:B,2016,C:C,9)</f>
        <v>4</v>
      </c>
      <c r="M47">
        <f>COUNT(F982:F1011)</f>
        <v>29</v>
      </c>
      <c r="N47" s="18" t="e">
        <f>AVERAGEIFS(G:G,B:B,2016,C:C,9)</f>
        <v>#DIV/0!</v>
      </c>
      <c r="O47">
        <f>COUNT(G982:G1011)</f>
        <v>0</v>
      </c>
    </row>
    <row r="48" spans="1:29" x14ac:dyDescent="0.2">
      <c r="A48" s="6">
        <v>41680</v>
      </c>
      <c r="B48" s="14">
        <f t="shared" si="1"/>
        <v>2014</v>
      </c>
      <c r="C48" s="14">
        <f t="shared" si="2"/>
        <v>2</v>
      </c>
      <c r="D48" s="14">
        <f t="shared" si="3"/>
        <v>10</v>
      </c>
      <c r="E48" s="15" t="s">
        <v>14</v>
      </c>
      <c r="F48" s="16">
        <v>7</v>
      </c>
      <c r="G48" s="9">
        <v>5.75</v>
      </c>
      <c r="I48" s="23" t="s">
        <v>22</v>
      </c>
      <c r="J48" s="18">
        <f>AVERAGEIFS(E:E,B:B,2016,C:C,10)</f>
        <v>3.600000000000001</v>
      </c>
      <c r="K48">
        <f>COUNT(E1012:E1042)</f>
        <v>13</v>
      </c>
      <c r="L48" s="18">
        <f>AVERAGEIFS(F:F,B:B,2016,C:C,10)</f>
        <v>4.8695652173913047</v>
      </c>
      <c r="M48">
        <f>COUNT(F1012:F1042)</f>
        <v>23</v>
      </c>
      <c r="N48" s="18" t="e">
        <f>AVERAGEIFS(G:G,B:B,2016,C:C,10)</f>
        <v>#DIV/0!</v>
      </c>
      <c r="O48">
        <f>COUNT(G1012:G1042)</f>
        <v>0</v>
      </c>
    </row>
    <row r="49" spans="1:29" ht="51" x14ac:dyDescent="0.2">
      <c r="A49" s="6">
        <v>41681</v>
      </c>
      <c r="B49" s="14">
        <f t="shared" si="1"/>
        <v>2014</v>
      </c>
      <c r="C49" s="14">
        <f t="shared" si="2"/>
        <v>2</v>
      </c>
      <c r="D49" s="14">
        <f t="shared" si="3"/>
        <v>11</v>
      </c>
      <c r="E49" s="15" t="s">
        <v>14</v>
      </c>
      <c r="F49" s="16">
        <v>7</v>
      </c>
      <c r="G49" s="9">
        <v>5.75</v>
      </c>
      <c r="I49" s="23" t="s">
        <v>23</v>
      </c>
      <c r="J49" s="18">
        <f>AVERAGEIFS(E:E,B:B,2016,C:C,11)</f>
        <v>3.5999999999999996</v>
      </c>
      <c r="K49">
        <f>COUNT(E1043:E1072)</f>
        <v>22</v>
      </c>
      <c r="L49" s="18">
        <f>AVERAGEIFS(F:F,B:B,2016,C:C,11)</f>
        <v>4.9862068965517237</v>
      </c>
      <c r="M49">
        <f>COUNT(F1043:F1072)</f>
        <v>29</v>
      </c>
      <c r="N49" s="18">
        <f>AVERAGEIFS(G:G,B:B,2016,C:C,11)</f>
        <v>6.4749999999999996</v>
      </c>
      <c r="O49">
        <f>COUNT(G1043:G1072)</f>
        <v>4</v>
      </c>
      <c r="Q49" s="10" t="s">
        <v>28</v>
      </c>
      <c r="R49" s="11">
        <v>2014</v>
      </c>
      <c r="S49" s="11">
        <v>2015</v>
      </c>
      <c r="T49" s="11">
        <v>2016</v>
      </c>
      <c r="U49" s="11">
        <v>2017</v>
      </c>
      <c r="V49" s="11">
        <v>2018</v>
      </c>
      <c r="W49" s="11">
        <v>2019</v>
      </c>
      <c r="X49" s="11">
        <v>2020</v>
      </c>
      <c r="Y49" s="12">
        <v>2021</v>
      </c>
      <c r="Z49" s="13" t="s">
        <v>1</v>
      </c>
      <c r="AA49" s="13" t="s">
        <v>2</v>
      </c>
      <c r="AB49" s="13" t="s">
        <v>3</v>
      </c>
      <c r="AC49" s="13" t="s">
        <v>4</v>
      </c>
    </row>
    <row r="50" spans="1:29" x14ac:dyDescent="0.2">
      <c r="A50" s="6">
        <v>41682</v>
      </c>
      <c r="B50" s="14">
        <f t="shared" si="1"/>
        <v>2014</v>
      </c>
      <c r="C50" s="14">
        <f t="shared" si="2"/>
        <v>2</v>
      </c>
      <c r="D50" s="14">
        <f t="shared" si="3"/>
        <v>12</v>
      </c>
      <c r="E50" s="15">
        <v>6.3</v>
      </c>
      <c r="F50" s="16">
        <v>7</v>
      </c>
      <c r="G50" s="9">
        <v>4.9000000000000004</v>
      </c>
      <c r="I50" s="27" t="s">
        <v>24</v>
      </c>
      <c r="J50" s="18">
        <f>AVERAGEIFS(E:E,B:B,2016,C:C,12)</f>
        <v>3.5999999999999992</v>
      </c>
      <c r="K50">
        <f>COUNT(E1073:E1103)</f>
        <v>24</v>
      </c>
      <c r="L50" s="18">
        <f>AVERAGEIFS(F:F,B:B,2016,C:C,12)</f>
        <v>4.6387096774193521</v>
      </c>
      <c r="M50">
        <f>COUNT(F1073:F1103)</f>
        <v>31</v>
      </c>
      <c r="N50" s="18">
        <f>AVERAGEIFS(G:G,B:B,2016,C:C,12)</f>
        <v>5.6099999999999994</v>
      </c>
      <c r="O50">
        <f>COUNT(G1073:G1103)</f>
        <v>30</v>
      </c>
      <c r="Q50" s="17" t="s">
        <v>5</v>
      </c>
      <c r="R50" s="18">
        <f t="shared" ref="R50:S54" si="12">AVERAGE(R6,R20,R35)</f>
        <v>5.9448360030511056</v>
      </c>
      <c r="S50" s="18">
        <f t="shared" si="12"/>
        <v>4.9507312440645777</v>
      </c>
      <c r="T50" s="18">
        <f>AVERAGE(T6,T20)</f>
        <v>6.9383374689826312</v>
      </c>
      <c r="U50" s="18">
        <f>AVERAGE(U6,U20,U35)</f>
        <v>5.0175213675213675</v>
      </c>
      <c r="V50" s="18">
        <f>AVERAGE(V6,V20,V35)</f>
        <v>6.444047619047617</v>
      </c>
      <c r="W50" s="18">
        <f>AVERAGE(W6,W20,W35)</f>
        <v>6.3702380952380961</v>
      </c>
      <c r="X50" s="18">
        <f>AVERAGE(X6,X35)</f>
        <v>11.180434782608696</v>
      </c>
      <c r="Y50" s="29">
        <f>AVERAGE(Y6,Y35)</f>
        <v>10.154166666666665</v>
      </c>
      <c r="Z50" s="18">
        <f t="shared" ref="Z50:Z54" si="13">AVERAGE(R50:Y50)</f>
        <v>7.1250391558975945</v>
      </c>
      <c r="AA50" s="18">
        <f t="shared" ref="AA50:AA55" si="14">MAX(R50:Y50)/Z50</f>
        <v>1.5691752056343911</v>
      </c>
      <c r="AB50" s="18">
        <f t="shared" ref="AB50:AB55" si="15">MIN(R50:Y50)/Z50</f>
        <v>0.69483565433696159</v>
      </c>
      <c r="AC50" s="18">
        <f t="shared" ref="AC50:AC55" si="16">MAX(R50:Y50)/MIN(R50:Y50)</f>
        <v>2.2583400777436462</v>
      </c>
    </row>
    <row r="51" spans="1:29" x14ac:dyDescent="0.2">
      <c r="A51" s="6">
        <v>41683</v>
      </c>
      <c r="B51" s="14">
        <f t="shared" si="1"/>
        <v>2014</v>
      </c>
      <c r="C51" s="14">
        <f t="shared" si="2"/>
        <v>2</v>
      </c>
      <c r="D51" s="14">
        <f t="shared" si="3"/>
        <v>13</v>
      </c>
      <c r="E51" s="15" t="s">
        <v>14</v>
      </c>
      <c r="F51" s="16">
        <v>6</v>
      </c>
      <c r="G51" s="9">
        <v>4.8</v>
      </c>
      <c r="Q51" s="17" t="s">
        <v>12</v>
      </c>
      <c r="R51" s="18">
        <f t="shared" si="12"/>
        <v>5.9317460317460302</v>
      </c>
      <c r="S51" s="18">
        <f t="shared" si="12"/>
        <v>5.7904761904761903</v>
      </c>
      <c r="T51" s="18">
        <f>AVERAGE(T21)</f>
        <v>8.3965517241379306</v>
      </c>
      <c r="U51" s="18">
        <f t="shared" ref="U51:W59" si="17">AVERAGE(U7,U21,U36)</f>
        <v>5.0197530864197519</v>
      </c>
      <c r="V51" s="18">
        <f t="shared" si="17"/>
        <v>5.7781746031746026</v>
      </c>
      <c r="W51" s="18">
        <f>AVERAGE(W21,W36)</f>
        <v>6.0090909090909097</v>
      </c>
      <c r="X51" s="18">
        <f>AVERAGE(X36)</f>
        <v>6.4500000000000011</v>
      </c>
      <c r="Y51" s="29">
        <f>AVERAGE(Y36)</f>
        <v>9.7249999999999996</v>
      </c>
      <c r="Z51" s="18">
        <f t="shared" si="13"/>
        <v>6.6375990681306769</v>
      </c>
      <c r="AA51" s="18">
        <f t="shared" si="14"/>
        <v>1.4651382073817869</v>
      </c>
      <c r="AB51" s="18">
        <f t="shared" si="15"/>
        <v>0.75626036385976636</v>
      </c>
      <c r="AC51" s="18">
        <f t="shared" si="16"/>
        <v>1.9373462862764392</v>
      </c>
    </row>
    <row r="52" spans="1:29" x14ac:dyDescent="0.2">
      <c r="A52" s="6">
        <v>41684</v>
      </c>
      <c r="B52" s="14">
        <f t="shared" si="1"/>
        <v>2014</v>
      </c>
      <c r="C52" s="14">
        <f t="shared" si="2"/>
        <v>2</v>
      </c>
      <c r="D52" s="14">
        <f t="shared" si="3"/>
        <v>14</v>
      </c>
      <c r="E52" s="15">
        <v>6.3</v>
      </c>
      <c r="F52" s="16">
        <v>6</v>
      </c>
      <c r="G52" s="9">
        <v>4.5</v>
      </c>
      <c r="Q52" s="17" t="s">
        <v>13</v>
      </c>
      <c r="R52" s="18">
        <f t="shared" si="12"/>
        <v>5.7881226053639843</v>
      </c>
      <c r="S52" s="18">
        <f t="shared" si="12"/>
        <v>5.1704415954415959</v>
      </c>
      <c r="T52" s="18">
        <f>AVERAGE(T8,T22)</f>
        <v>5.8762499999999998</v>
      </c>
      <c r="U52" s="18">
        <f t="shared" si="17"/>
        <v>4.981752136752136</v>
      </c>
      <c r="V52" s="18">
        <f t="shared" si="17"/>
        <v>5.2605017921146962</v>
      </c>
      <c r="W52" s="18">
        <f>AVERAGE(W8,W22,W37)</f>
        <v>7.102643678160919</v>
      </c>
      <c r="X52" s="18">
        <f>AVERAGE(X37)</f>
        <v>5.5600000000000005</v>
      </c>
      <c r="Y52" s="29">
        <f t="shared" ref="Y52:Y58" si="18">AVERAGE(Y8,Y37)</f>
        <v>11.269354838709678</v>
      </c>
      <c r="Z52" s="18">
        <f t="shared" si="13"/>
        <v>6.3761333308178756</v>
      </c>
      <c r="AA52" s="18">
        <f t="shared" si="14"/>
        <v>1.7674277268076108</v>
      </c>
      <c r="AB52" s="18">
        <f t="shared" si="15"/>
        <v>0.78131241589220657</v>
      </c>
      <c r="AC52" s="18">
        <f t="shared" si="16"/>
        <v>2.2621267637086331</v>
      </c>
    </row>
    <row r="53" spans="1:29" x14ac:dyDescent="0.2">
      <c r="A53" s="6">
        <v>41685</v>
      </c>
      <c r="B53" s="14">
        <f t="shared" si="1"/>
        <v>2014</v>
      </c>
      <c r="C53" s="14">
        <f t="shared" si="2"/>
        <v>2</v>
      </c>
      <c r="D53" s="14">
        <f t="shared" si="3"/>
        <v>15</v>
      </c>
      <c r="E53" s="15">
        <v>6.3</v>
      </c>
      <c r="F53" s="16">
        <v>6</v>
      </c>
      <c r="G53" s="9">
        <v>4.8</v>
      </c>
      <c r="I53" s="22">
        <v>2017</v>
      </c>
      <c r="J53" t="s">
        <v>0</v>
      </c>
      <c r="K53" t="s">
        <v>11</v>
      </c>
      <c r="L53" t="s">
        <v>9</v>
      </c>
      <c r="M53" t="s">
        <v>11</v>
      </c>
      <c r="N53" t="s">
        <v>10</v>
      </c>
      <c r="O53" t="s">
        <v>11</v>
      </c>
      <c r="Q53" s="17" t="s">
        <v>15</v>
      </c>
      <c r="R53" s="18">
        <f t="shared" si="12"/>
        <v>5.7735129068462401</v>
      </c>
      <c r="S53" s="18">
        <f t="shared" si="12"/>
        <v>4.9975783475783464</v>
      </c>
      <c r="T53" s="18">
        <f>AVERAGE(T9,T23)</f>
        <v>5.6978260869565203</v>
      </c>
      <c r="U53" s="18">
        <f t="shared" si="17"/>
        <v>5.7551282051282042</v>
      </c>
      <c r="V53" s="18">
        <f t="shared" si="17"/>
        <v>5.2969337822671152</v>
      </c>
      <c r="W53" s="18">
        <f>AVERAGE(W9,W23,W38)</f>
        <v>7.5</v>
      </c>
      <c r="X53" s="18">
        <f>AVERAGE(X9,X38)</f>
        <v>6.8172413793103432</v>
      </c>
      <c r="Y53" s="29">
        <f t="shared" si="18"/>
        <v>10.623333333333331</v>
      </c>
      <c r="Z53" s="18">
        <f t="shared" si="13"/>
        <v>6.5576942551775126</v>
      </c>
      <c r="AA53" s="18">
        <f t="shared" si="14"/>
        <v>1.6199799685607277</v>
      </c>
      <c r="AB53" s="18">
        <f t="shared" si="15"/>
        <v>0.76209383254374752</v>
      </c>
      <c r="AC53" s="18">
        <f t="shared" si="16"/>
        <v>2.1256962061397258</v>
      </c>
    </row>
    <row r="54" spans="1:29" x14ac:dyDescent="0.2">
      <c r="A54" s="6">
        <v>41686</v>
      </c>
      <c r="B54" s="14">
        <f t="shared" si="1"/>
        <v>2014</v>
      </c>
      <c r="C54" s="14">
        <f t="shared" si="2"/>
        <v>2</v>
      </c>
      <c r="D54" s="14">
        <f t="shared" si="3"/>
        <v>16</v>
      </c>
      <c r="E54" s="15">
        <v>6.3</v>
      </c>
      <c r="F54" s="16">
        <v>6</v>
      </c>
      <c r="G54" s="9">
        <v>4.3</v>
      </c>
      <c r="I54" s="23" t="s">
        <v>5</v>
      </c>
      <c r="J54" s="18">
        <f>AVERAGEIFS(E:E,B:B,2017,C:C,1)</f>
        <v>3.6</v>
      </c>
      <c r="K54">
        <f>COUNT(E1104:E1134)</f>
        <v>19</v>
      </c>
      <c r="L54" s="18">
        <f>AVERAGEIFS(F:F,B:B,2017,C:C,1)</f>
        <v>5.8333333333333348</v>
      </c>
      <c r="M54">
        <f>COUNT(F1104:F1134)</f>
        <v>30</v>
      </c>
      <c r="N54" s="18">
        <f>AVERAGEIFS(G:G,B:B,2017,C:C,1)</f>
        <v>5.6192307692307679</v>
      </c>
      <c r="O54">
        <f>COUNT(G1104:G1134)</f>
        <v>26</v>
      </c>
      <c r="Q54" s="17" t="s">
        <v>17</v>
      </c>
      <c r="R54" s="18">
        <f t="shared" si="12"/>
        <v>5.3291666666666666</v>
      </c>
      <c r="S54" s="18">
        <f t="shared" si="12"/>
        <v>4.4935378631030805</v>
      </c>
      <c r="T54" s="18">
        <f>AVERAGE(T10,T24)</f>
        <v>5.1204433497536943</v>
      </c>
      <c r="U54" s="18">
        <f t="shared" si="17"/>
        <v>5.2076190476190467</v>
      </c>
      <c r="V54" s="18">
        <f t="shared" si="17"/>
        <v>5.0392820512820506</v>
      </c>
      <c r="W54" s="18">
        <f>AVERAGE(W10,W24,W39)</f>
        <v>7.6194050033806633</v>
      </c>
      <c r="X54" s="18">
        <f>AVERAGE(X10,X39)</f>
        <v>6.0954022988505736</v>
      </c>
      <c r="Y54" s="29">
        <f t="shared" si="18"/>
        <v>9.6166666666666654</v>
      </c>
      <c r="Z54" s="18">
        <f t="shared" si="13"/>
        <v>6.0651903684153057</v>
      </c>
      <c r="AA54" s="18">
        <f t="shared" si="14"/>
        <v>1.5855506723656687</v>
      </c>
      <c r="AB54" s="18">
        <f t="shared" si="15"/>
        <v>0.74087334282256634</v>
      </c>
      <c r="AC54" s="18">
        <f t="shared" si="16"/>
        <v>2.1401103005340496</v>
      </c>
    </row>
    <row r="55" spans="1:29" x14ac:dyDescent="0.2">
      <c r="A55" s="6">
        <v>41687</v>
      </c>
      <c r="B55" s="14">
        <f t="shared" si="1"/>
        <v>2014</v>
      </c>
      <c r="C55" s="14">
        <f t="shared" si="2"/>
        <v>2</v>
      </c>
      <c r="D55" s="14">
        <f t="shared" si="3"/>
        <v>17</v>
      </c>
      <c r="E55" s="15">
        <v>6.3</v>
      </c>
      <c r="F55" s="16">
        <v>6</v>
      </c>
      <c r="G55" s="9">
        <v>4.3</v>
      </c>
      <c r="I55" s="23" t="s">
        <v>12</v>
      </c>
      <c r="J55" s="18">
        <f>AVERAGEIFS(E:E,B:B,2017,C:C,2)</f>
        <v>5.799999999999998</v>
      </c>
      <c r="K55">
        <f>COUNT(E1135:E1162)</f>
        <v>14</v>
      </c>
      <c r="L55" s="18">
        <f>AVERAGEIFS(F:F,B:B,2017,C:C,2)</f>
        <v>4.9481481481481469</v>
      </c>
      <c r="M55">
        <f>COUNT(F1135:F1162)</f>
        <v>27</v>
      </c>
      <c r="N55" s="18">
        <f>AVERAGEIFS(G:G,B:B,2017,C:C,2)</f>
        <v>4.3111111111111109</v>
      </c>
      <c r="O55">
        <f>COUNT(G1135:G1162)</f>
        <v>27</v>
      </c>
      <c r="Q55" s="17" t="s">
        <v>18</v>
      </c>
      <c r="R55" s="18">
        <f>AVERAGE(R11,R25,R40)</f>
        <v>3.8297524314765696</v>
      </c>
      <c r="S55" s="18">
        <f>AVERAGE(S11,S25)</f>
        <v>3.5180555555555548</v>
      </c>
      <c r="T55" s="18">
        <f>AVERAGE(T11,T25)</f>
        <v>4.1623342175066309</v>
      </c>
      <c r="U55" s="18">
        <f t="shared" si="17"/>
        <v>3.9701149425287348</v>
      </c>
      <c r="V55" s="18">
        <f t="shared" si="17"/>
        <v>4.3667126436781603</v>
      </c>
      <c r="W55" s="18">
        <f>AVERAGE(W11,W25,W40)</f>
        <v>7.1949206349206349</v>
      </c>
      <c r="X55" s="18">
        <f>AVERAGE(X11,X40)</f>
        <v>5.5392857142857128</v>
      </c>
      <c r="Y55" s="29">
        <f t="shared" si="18"/>
        <v>8.5233333333333334</v>
      </c>
      <c r="Z55" s="18">
        <f>AVERAGE(R55:Y55)</f>
        <v>5.1380636841606666</v>
      </c>
      <c r="AA55" s="18">
        <f t="shared" si="14"/>
        <v>1.6588609751195933</v>
      </c>
      <c r="AB55" s="18">
        <f t="shared" si="15"/>
        <v>0.68470454471026088</v>
      </c>
      <c r="AC55" s="18">
        <f t="shared" si="16"/>
        <v>2.4227398341887096</v>
      </c>
    </row>
    <row r="56" spans="1:29" x14ac:dyDescent="0.2">
      <c r="A56" s="6">
        <v>41688</v>
      </c>
      <c r="B56" s="14">
        <f t="shared" si="1"/>
        <v>2014</v>
      </c>
      <c r="C56" s="14">
        <f t="shared" si="2"/>
        <v>2</v>
      </c>
      <c r="D56" s="14">
        <f t="shared" si="3"/>
        <v>18</v>
      </c>
      <c r="E56" s="15">
        <v>6.3</v>
      </c>
      <c r="F56" s="16">
        <v>6</v>
      </c>
      <c r="G56" s="9">
        <v>4.3</v>
      </c>
      <c r="I56" s="23" t="s">
        <v>16</v>
      </c>
      <c r="J56" s="18">
        <f>AVERAGEIFS(E:E,B:B,2017,C:C,3)</f>
        <v>5.7999999999999989</v>
      </c>
      <c r="K56">
        <f>COUNT(E1163:E1193)</f>
        <v>26</v>
      </c>
      <c r="L56" s="18">
        <f>AVERAGEIFS(F:F,B:B,2017,C:C,3)</f>
        <v>3.5433333333333317</v>
      </c>
      <c r="M56">
        <f>COUNT(F1163:F1193)</f>
        <v>30</v>
      </c>
      <c r="N56" s="18">
        <f>AVERAGEIFS(G:G,B:B,2017,C:C,3)</f>
        <v>5.601923076923077</v>
      </c>
      <c r="O56">
        <f>COUNT(G1163:G1193)</f>
        <v>26</v>
      </c>
      <c r="Q56" s="17" t="s">
        <v>19</v>
      </c>
      <c r="R56" s="18">
        <f>AVERAGE(R12,R26,R41)</f>
        <v>3.768518518518519</v>
      </c>
      <c r="S56" s="18">
        <f>AVERAGE(S12,S26)</f>
        <v>3.3068965517241375</v>
      </c>
      <c r="T56" s="18">
        <f>AVERAGE(T12,T26)</f>
        <v>3.8100358422939058</v>
      </c>
      <c r="U56" s="18">
        <f t="shared" si="17"/>
        <v>3.8802150537634397</v>
      </c>
      <c r="V56" s="18">
        <f t="shared" si="17"/>
        <v>4.7945849297573426</v>
      </c>
      <c r="W56" s="18">
        <f>AVERAGE(W12,W26,W41)</f>
        <v>6.637037037037036</v>
      </c>
      <c r="X56" s="18">
        <f>AVERAGE(X12,X41)</f>
        <v>6.1862068965517238</v>
      </c>
      <c r="Y56" s="29">
        <f t="shared" si="18"/>
        <v>7.7196969696969706</v>
      </c>
      <c r="Z56" s="18">
        <f>AVERAGE(R56:Y56)</f>
        <v>5.0128989749178841</v>
      </c>
      <c r="AA56" s="18">
        <f>MAX(R61:Y61)/Z56</f>
        <v>2.3871749114717975</v>
      </c>
      <c r="AB56" s="18">
        <f>MIN(R61:Y61)/Z56</f>
        <v>0.78858100728863767</v>
      </c>
      <c r="AC56" s="18">
        <f>MAX(R61:Y61)/MIN(R61:Y61)</f>
        <v>3.0271777907504691</v>
      </c>
    </row>
    <row r="57" spans="1:29" x14ac:dyDescent="0.2">
      <c r="A57" s="6">
        <v>41689</v>
      </c>
      <c r="B57" s="14">
        <f t="shared" si="1"/>
        <v>2014</v>
      </c>
      <c r="C57" s="14">
        <f t="shared" si="2"/>
        <v>2</v>
      </c>
      <c r="D57" s="14">
        <f t="shared" si="3"/>
        <v>19</v>
      </c>
      <c r="E57" s="15">
        <v>6.3</v>
      </c>
      <c r="F57" s="16">
        <v>6</v>
      </c>
      <c r="G57" s="9">
        <v>4.3</v>
      </c>
      <c r="I57" s="23" t="s">
        <v>15</v>
      </c>
      <c r="J57" s="18">
        <f>AVERAGEIFS(E:E,B:B,2017,C:C,4)</f>
        <v>5.799999999999998</v>
      </c>
      <c r="K57">
        <f>COUNT(E1194:E1223)</f>
        <v>23</v>
      </c>
      <c r="L57" s="18">
        <f>AVERAGEIFS(F:F,B:B,2017,C:C,4)</f>
        <v>3.5</v>
      </c>
      <c r="M57">
        <f>COUNT(F1194:F1223)</f>
        <v>29</v>
      </c>
      <c r="N57" s="18">
        <f>AVERAGEIFS(G:G,B:B,2017,C:C,4)</f>
        <v>7.9653846153846155</v>
      </c>
      <c r="O57">
        <f>COUNT(G1194:G1223)</f>
        <v>26</v>
      </c>
      <c r="Q57" s="17" t="s">
        <v>20</v>
      </c>
      <c r="U57" s="18">
        <f t="shared" si="17"/>
        <v>3.7554460864805681</v>
      </c>
      <c r="V57" s="18">
        <f t="shared" si="17"/>
        <v>5.3866666666666658</v>
      </c>
      <c r="W57" s="18">
        <f t="shared" si="17"/>
        <v>6.7432098765432107</v>
      </c>
      <c r="X57" s="18">
        <f t="shared" ref="X57:X59" si="19">AVERAGE(X13,X42)</f>
        <v>6.7571428571428562</v>
      </c>
      <c r="Y57" s="29">
        <f t="shared" si="18"/>
        <v>7.6166666666666671</v>
      </c>
      <c r="Z57" s="18" t="e">
        <f>AVERAGE(R60:Y60)</f>
        <v>#DIV/0!</v>
      </c>
    </row>
    <row r="58" spans="1:29" x14ac:dyDescent="0.2">
      <c r="A58" s="6">
        <v>41690</v>
      </c>
      <c r="B58" s="14">
        <f t="shared" si="1"/>
        <v>2014</v>
      </c>
      <c r="C58" s="14">
        <f t="shared" si="2"/>
        <v>2</v>
      </c>
      <c r="D58" s="14">
        <f t="shared" si="3"/>
        <v>20</v>
      </c>
      <c r="E58" s="15">
        <v>6.3</v>
      </c>
      <c r="F58" s="16">
        <v>6</v>
      </c>
      <c r="G58" s="9">
        <v>5</v>
      </c>
      <c r="I58" s="23" t="s">
        <v>17</v>
      </c>
      <c r="J58" s="18">
        <f>AVERAGEIFS(E:E,B:B,2017,C:C,5)</f>
        <v>5.799999999999998</v>
      </c>
      <c r="K58">
        <f>COUNT(E1224:E1254)</f>
        <v>21</v>
      </c>
      <c r="L58" s="18">
        <f>AVERAGEIFS(F:F,B:B,2017,C:C,5)</f>
        <v>3.1928571428571417</v>
      </c>
      <c r="M58">
        <f>COUNT(F1224:F1254)</f>
        <v>28</v>
      </c>
      <c r="N58" s="18">
        <f>AVERAGEIFS(G:G,B:B,2017,C:C,5)</f>
        <v>6.63</v>
      </c>
      <c r="O58">
        <f>COUNT(G1224:G1254)</f>
        <v>30</v>
      </c>
      <c r="Q58" s="17" t="s">
        <v>21</v>
      </c>
      <c r="U58" s="18">
        <f t="shared" si="17"/>
        <v>4.2402298850574702</v>
      </c>
      <c r="V58" s="18">
        <f t="shared" si="17"/>
        <v>5.6483950617283938</v>
      </c>
      <c r="W58" s="18">
        <f>AVERAGE(W14,W43)</f>
        <v>8.6866666666666656</v>
      </c>
      <c r="X58" s="18">
        <f t="shared" si="19"/>
        <v>7.5500000000000007</v>
      </c>
      <c r="Y58" s="29">
        <f t="shared" si="18"/>
        <v>7.8588888888888881</v>
      </c>
      <c r="Z58" s="18">
        <f>AVERAGE(R61:Y61)</f>
        <v>7.4020115526956474</v>
      </c>
    </row>
    <row r="59" spans="1:29" x14ac:dyDescent="0.2">
      <c r="A59" s="6">
        <v>41691</v>
      </c>
      <c r="B59" s="14">
        <f t="shared" si="1"/>
        <v>2014</v>
      </c>
      <c r="C59" s="14">
        <f t="shared" si="2"/>
        <v>2</v>
      </c>
      <c r="D59" s="14">
        <f t="shared" si="3"/>
        <v>21</v>
      </c>
      <c r="E59" s="15">
        <v>6.3</v>
      </c>
      <c r="F59" s="16">
        <v>6</v>
      </c>
      <c r="G59" s="9">
        <v>5</v>
      </c>
      <c r="I59" s="23" t="s">
        <v>18</v>
      </c>
      <c r="J59" s="18">
        <f>AVERAGEIFS(E:E,B:B,2017,C:C,6)</f>
        <v>5.799999999999998</v>
      </c>
      <c r="K59">
        <f>COUNT(E1255:E1284)</f>
        <v>23</v>
      </c>
      <c r="L59" s="18">
        <f>AVERAGEIFS(F:F,B:B,2017,C:C,6)</f>
        <v>2.6413793103448264</v>
      </c>
      <c r="M59">
        <f>COUNT(F1255:F1284)</f>
        <v>29</v>
      </c>
      <c r="N59" s="18">
        <f>AVERAGEIFS(G:G,B:B,2017,C:C,6)</f>
        <v>3.4689655172413785</v>
      </c>
      <c r="O59">
        <f>COUNT(G1255:G1284)</f>
        <v>29</v>
      </c>
      <c r="Q59" s="17" t="s">
        <v>22</v>
      </c>
      <c r="U59" s="18">
        <f t="shared" si="17"/>
        <v>4.7911111111111113</v>
      </c>
      <c r="V59" s="18">
        <f t="shared" si="17"/>
        <v>6.0044254510921178</v>
      </c>
      <c r="W59" s="18">
        <f>AVERAGE(W15,W44)</f>
        <v>8.2931182795698923</v>
      </c>
      <c r="X59" s="18">
        <f t="shared" si="19"/>
        <v>8.2083333333333339</v>
      </c>
      <c r="Y59" s="29">
        <f>AVERAGE(Y15,Y44)</f>
        <v>8.2293103448275868</v>
      </c>
    </row>
    <row r="60" spans="1:29" x14ac:dyDescent="0.2">
      <c r="A60" s="6">
        <v>41692</v>
      </c>
      <c r="B60" s="14">
        <f t="shared" si="1"/>
        <v>2014</v>
      </c>
      <c r="C60" s="14">
        <f t="shared" si="2"/>
        <v>2</v>
      </c>
      <c r="D60" s="14">
        <f t="shared" si="3"/>
        <v>22</v>
      </c>
      <c r="E60" s="15">
        <v>6.3</v>
      </c>
      <c r="F60" s="16">
        <v>6</v>
      </c>
      <c r="G60" s="9">
        <v>5</v>
      </c>
      <c r="I60" s="23" t="s">
        <v>19</v>
      </c>
      <c r="J60" s="18">
        <f>AVERAGEIFS(E:E,B:B,2017,C:C,7)</f>
        <v>5.799999999999998</v>
      </c>
      <c r="K60">
        <f>COUNT(E1285:E1315)</f>
        <v>21</v>
      </c>
      <c r="L60" s="18">
        <f>AVERAGEIFS(F:F,B:B,2017,C:C,7)</f>
        <v>2.3600000000000003</v>
      </c>
      <c r="M60">
        <f>COUNT(F1285:F1315)</f>
        <v>30</v>
      </c>
      <c r="N60" s="18">
        <f>AVERAGEIFS(G:G,B:B,2017,C:C,7)</f>
        <v>3.4806451612903215</v>
      </c>
      <c r="O60">
        <f>COUNT(G1285:G1315)</f>
        <v>31</v>
      </c>
      <c r="Q60" s="17" t="s">
        <v>23</v>
      </c>
      <c r="R60" s="18">
        <f>AVERAGE(R16,R30,R45)</f>
        <v>3.3497709478594047</v>
      </c>
      <c r="S60" s="18" t="e">
        <f>AVERAGE(S16,S30,S45)</f>
        <v>#DIV/0!</v>
      </c>
      <c r="T60" s="18">
        <f>AVERAGE(T16,T30)</f>
        <v>4.2931034482758612</v>
      </c>
      <c r="U60" s="18">
        <f>AVERAGE(U16,U30,U45)</f>
        <v>5.3376847290640397</v>
      </c>
      <c r="V60" s="18">
        <f>AVERAGE(V16,V30,V45)</f>
        <v>5.5261904761904761</v>
      </c>
      <c r="W60" s="18">
        <f>AVERAGE(W16,W45)</f>
        <v>7.7803571428571416</v>
      </c>
      <c r="X60" s="18">
        <f>AVERAGE(X16,X45)</f>
        <v>7.3000000000000007</v>
      </c>
      <c r="Y60" s="29">
        <f>AVERAGE(Y16,Y45)</f>
        <v>11.451416122004357</v>
      </c>
    </row>
    <row r="61" spans="1:29" x14ac:dyDescent="0.2">
      <c r="A61" s="6">
        <v>41693</v>
      </c>
      <c r="B61" s="14">
        <f t="shared" si="1"/>
        <v>2014</v>
      </c>
      <c r="C61" s="14">
        <f t="shared" si="2"/>
        <v>2</v>
      </c>
      <c r="D61" s="14">
        <f t="shared" si="3"/>
        <v>23</v>
      </c>
      <c r="E61" s="15">
        <v>6.3</v>
      </c>
      <c r="F61" s="16">
        <v>6</v>
      </c>
      <c r="G61" s="9">
        <v>5.2</v>
      </c>
      <c r="I61" s="23" t="s">
        <v>20</v>
      </c>
      <c r="J61" s="18">
        <f>AVERAGEIFS(E:E,B:B,2017,C:C,8)</f>
        <v>4.9904761904761887</v>
      </c>
      <c r="K61">
        <f>COUNT(E1316:E1346)</f>
        <v>21</v>
      </c>
      <c r="L61" s="18">
        <f>AVERAGEIFS(F:F,B:B,2017,C:C,8)</f>
        <v>2.6999999999999988</v>
      </c>
      <c r="M61">
        <f>COUNT(F1316:F1346)</f>
        <v>28</v>
      </c>
      <c r="N61" s="18">
        <f>AVERAGEIFS(G:G,B:B,2017,C:C,8)</f>
        <v>3.5758620689655163</v>
      </c>
      <c r="O61">
        <f>COUNT(G1316:G1346)</f>
        <v>29</v>
      </c>
      <c r="Q61" s="24" t="s">
        <v>24</v>
      </c>
      <c r="R61" s="25">
        <f>AVERAGE(R17,R31,R46)</f>
        <v>3.953076923076924</v>
      </c>
      <c r="S61" s="25">
        <f>AVERAGE(S17,S31)</f>
        <v>6.9789968652037642</v>
      </c>
      <c r="T61" s="25">
        <f>AVERAGE(T17,T31,T46)</f>
        <v>4.6162365591397831</v>
      </c>
      <c r="U61" s="25">
        <f>AVERAGE(U17,U31,U46)</f>
        <v>6.2874603174603179</v>
      </c>
      <c r="V61" s="25">
        <f>AVERAGE(V17,V31,V46)</f>
        <v>5.3344086021505381</v>
      </c>
      <c r="W61" s="25">
        <f>AVERAGE(W17,W46)</f>
        <v>11.005172413793105</v>
      </c>
      <c r="X61" s="25">
        <f>AVERAGE(X17,X46)</f>
        <v>9.0740740740740726</v>
      </c>
      <c r="Y61" s="30">
        <f>AVERAGE(Y17,Y46)</f>
        <v>11.966666666666665</v>
      </c>
    </row>
    <row r="62" spans="1:29" x14ac:dyDescent="0.2">
      <c r="A62" s="6">
        <v>41694</v>
      </c>
      <c r="B62" s="14">
        <f t="shared" si="1"/>
        <v>2014</v>
      </c>
      <c r="C62" s="14">
        <f t="shared" si="2"/>
        <v>2</v>
      </c>
      <c r="D62" s="14">
        <f t="shared" si="3"/>
        <v>24</v>
      </c>
      <c r="E62" s="15" t="s">
        <v>14</v>
      </c>
      <c r="F62" s="16" t="s">
        <v>14</v>
      </c>
      <c r="G62" s="9" t="s">
        <v>14</v>
      </c>
      <c r="I62" s="23" t="s">
        <v>21</v>
      </c>
      <c r="J62" s="18">
        <f>AVERAGEIFS(E:E,B:B,2017,C:C,9)</f>
        <v>4.799999999999998</v>
      </c>
      <c r="K62">
        <f>COUNT(E1347:E1376)</f>
        <v>26</v>
      </c>
      <c r="L62" s="18">
        <f>AVERAGEIFS(F:F,B:B,2017,C:C,9)</f>
        <v>3.5517241379310325</v>
      </c>
      <c r="M62">
        <f>COUNT(F1347:F1376)</f>
        <v>29</v>
      </c>
      <c r="N62" s="18">
        <f>AVERAGEIFS(G:G,B:B,2017,C:C,9)</f>
        <v>4.3689655172413788</v>
      </c>
      <c r="O62">
        <f>COUNT(G1347:G1376)</f>
        <v>29</v>
      </c>
    </row>
    <row r="63" spans="1:29" x14ac:dyDescent="0.2">
      <c r="A63" s="6">
        <v>41695</v>
      </c>
      <c r="B63" s="14">
        <f t="shared" si="1"/>
        <v>2014</v>
      </c>
      <c r="C63" s="14">
        <f t="shared" si="2"/>
        <v>2</v>
      </c>
      <c r="D63" s="14">
        <f t="shared" si="3"/>
        <v>25</v>
      </c>
      <c r="E63" s="15">
        <v>6.3</v>
      </c>
      <c r="F63" s="16">
        <v>6</v>
      </c>
      <c r="G63" s="9">
        <v>5.2</v>
      </c>
      <c r="I63" s="23" t="s">
        <v>22</v>
      </c>
      <c r="J63" s="18">
        <f>AVERAGEIFS(E:E,B:B,2017,C:C,10)</f>
        <v>4.7999999999999989</v>
      </c>
      <c r="K63">
        <f>COUNT(E1377:E1407)</f>
        <v>27</v>
      </c>
      <c r="L63" s="18">
        <f>AVERAGEIFS(F:F,B:B,2017,C:C,10)</f>
        <v>4.2266666666666692</v>
      </c>
      <c r="M63">
        <f>COUNT(F1377:F1407)</f>
        <v>30</v>
      </c>
      <c r="N63" s="18">
        <f>AVERAGEIFS(G:G,B:B,2017,C:C,10)</f>
        <v>5.3466666666666685</v>
      </c>
      <c r="O63">
        <f>COUNT(G1377:G1407)</f>
        <v>30</v>
      </c>
    </row>
    <row r="64" spans="1:29" x14ac:dyDescent="0.2">
      <c r="A64" s="6">
        <v>41696</v>
      </c>
      <c r="B64" s="14">
        <f t="shared" si="1"/>
        <v>2014</v>
      </c>
      <c r="C64" s="14">
        <f t="shared" si="2"/>
        <v>2</v>
      </c>
      <c r="D64" s="14">
        <f t="shared" si="3"/>
        <v>26</v>
      </c>
      <c r="E64" s="15">
        <v>6.3</v>
      </c>
      <c r="F64" s="16">
        <v>6</v>
      </c>
      <c r="G64" s="9">
        <v>5.5</v>
      </c>
      <c r="I64" s="23" t="s">
        <v>23</v>
      </c>
      <c r="J64" s="18">
        <f>AVERAGEIFS(E:E,B:B,2017,C:C,11)</f>
        <v>4.7999999999999989</v>
      </c>
      <c r="K64">
        <f>COUNT(E1408:E1437)</f>
        <v>28</v>
      </c>
      <c r="L64" s="18">
        <f>AVERAGEIFS(F:F,B:B,2017,C:C,11)</f>
        <v>4.2785714285714302</v>
      </c>
      <c r="M64">
        <f>COUNT(F1408:F1437)</f>
        <v>28</v>
      </c>
      <c r="N64" s="18">
        <f>AVERAGEIFS(G:G,B:B,2017,C:C,11)</f>
        <v>6.9344827586206899</v>
      </c>
      <c r="O64">
        <f>COUNT(G1408:G1437)</f>
        <v>29</v>
      </c>
    </row>
    <row r="65" spans="1:15" x14ac:dyDescent="0.2">
      <c r="A65" s="6">
        <v>41697</v>
      </c>
      <c r="B65" s="14">
        <f t="shared" si="1"/>
        <v>2014</v>
      </c>
      <c r="C65" s="14">
        <f t="shared" si="2"/>
        <v>2</v>
      </c>
      <c r="D65" s="14">
        <f t="shared" si="3"/>
        <v>27</v>
      </c>
      <c r="E65" s="15">
        <v>6.3</v>
      </c>
      <c r="F65" s="16">
        <v>6</v>
      </c>
      <c r="G65" s="9">
        <v>5.5</v>
      </c>
      <c r="I65" s="27" t="s">
        <v>24</v>
      </c>
      <c r="J65" s="18">
        <f>AVERAGEIFS(E:E,B:B,2017,C:C,12)</f>
        <v>5.2399999999999975</v>
      </c>
      <c r="K65">
        <f>COUNT(E1438:E1468)</f>
        <v>20</v>
      </c>
      <c r="L65" s="18">
        <f>AVERAGEIFS(F:F,B:B,2017,C:C,12)</f>
        <v>4.6366666666666676</v>
      </c>
      <c r="M65">
        <f>COUNT(F1438:F1468)</f>
        <v>30</v>
      </c>
      <c r="N65" s="18">
        <f>AVERAGEIFS(G:G,B:B,2017,C:C,12)</f>
        <v>8.9857142857142858</v>
      </c>
      <c r="O65">
        <f>COUNT(G1438:G1468)</f>
        <v>28</v>
      </c>
    </row>
    <row r="66" spans="1:15" x14ac:dyDescent="0.2">
      <c r="A66" s="6">
        <v>41698</v>
      </c>
      <c r="B66" s="14">
        <f t="shared" si="1"/>
        <v>2014</v>
      </c>
      <c r="C66" s="14">
        <f t="shared" si="2"/>
        <v>2</v>
      </c>
      <c r="D66" s="14">
        <f t="shared" si="3"/>
        <v>28</v>
      </c>
      <c r="E66" s="15" t="s">
        <v>14</v>
      </c>
      <c r="F66" s="16">
        <v>6</v>
      </c>
      <c r="G66" s="9">
        <v>5.5</v>
      </c>
    </row>
    <row r="67" spans="1:15" x14ac:dyDescent="0.2">
      <c r="A67" s="6">
        <v>41699</v>
      </c>
      <c r="B67" s="14">
        <f t="shared" si="1"/>
        <v>2014</v>
      </c>
      <c r="C67" s="14">
        <f t="shared" si="2"/>
        <v>3</v>
      </c>
      <c r="D67" s="14">
        <f t="shared" si="3"/>
        <v>1</v>
      </c>
      <c r="E67" s="15">
        <v>6.3</v>
      </c>
      <c r="F67" s="16">
        <v>6</v>
      </c>
      <c r="G67" s="9">
        <v>5.5</v>
      </c>
    </row>
    <row r="68" spans="1:15" x14ac:dyDescent="0.2">
      <c r="A68" s="6">
        <v>41700</v>
      </c>
      <c r="B68" s="14">
        <f t="shared" si="1"/>
        <v>2014</v>
      </c>
      <c r="C68" s="14">
        <f t="shared" si="2"/>
        <v>3</v>
      </c>
      <c r="D68" s="14">
        <f t="shared" si="3"/>
        <v>2</v>
      </c>
      <c r="E68" s="15">
        <v>6.3</v>
      </c>
      <c r="F68" s="16">
        <v>6</v>
      </c>
      <c r="G68" s="9">
        <v>5</v>
      </c>
      <c r="I68" s="22">
        <v>2018</v>
      </c>
      <c r="J68" t="s">
        <v>0</v>
      </c>
      <c r="K68" t="s">
        <v>11</v>
      </c>
      <c r="L68" t="s">
        <v>9</v>
      </c>
      <c r="M68" t="s">
        <v>11</v>
      </c>
      <c r="N68" t="s">
        <v>10</v>
      </c>
      <c r="O68" t="s">
        <v>11</v>
      </c>
    </row>
    <row r="69" spans="1:15" x14ac:dyDescent="0.2">
      <c r="A69" s="6">
        <v>41701</v>
      </c>
      <c r="B69" s="14">
        <f t="shared" si="1"/>
        <v>2014</v>
      </c>
      <c r="C69" s="14">
        <f t="shared" si="2"/>
        <v>3</v>
      </c>
      <c r="D69" s="14">
        <f t="shared" si="3"/>
        <v>3</v>
      </c>
      <c r="E69" s="15">
        <v>6.3</v>
      </c>
      <c r="F69" s="16">
        <v>6</v>
      </c>
      <c r="G69" s="9">
        <v>5</v>
      </c>
      <c r="I69" s="23" t="s">
        <v>5</v>
      </c>
      <c r="J69" s="18">
        <f>AVERAGEIFS(E:E,B:B,2018,C:C,1)</f>
        <v>5.5999999999999979</v>
      </c>
      <c r="K69">
        <f>COUNT(E1469:E1499)</f>
        <v>23</v>
      </c>
      <c r="L69" s="18">
        <f>AVERAGEIFS(F:F,B:B,2018,C:C,1)</f>
        <v>5.8107142857142851</v>
      </c>
      <c r="M69">
        <f>COUNT(F1469:F1499)</f>
        <v>28</v>
      </c>
      <c r="N69" s="18">
        <f>AVERAGEIFS(G:G,B:B,2018,C:C,1)</f>
        <v>7.9214285714285699</v>
      </c>
      <c r="O69">
        <f>COUNT(G1469:G1499)</f>
        <v>28</v>
      </c>
    </row>
    <row r="70" spans="1:15" x14ac:dyDescent="0.2">
      <c r="A70" s="6">
        <v>41702</v>
      </c>
      <c r="B70" s="14">
        <f t="shared" si="1"/>
        <v>2014</v>
      </c>
      <c r="C70" s="14">
        <f t="shared" si="2"/>
        <v>3</v>
      </c>
      <c r="D70" s="14">
        <f t="shared" si="3"/>
        <v>4</v>
      </c>
      <c r="E70" s="15">
        <v>6.3</v>
      </c>
      <c r="F70" s="16">
        <v>6</v>
      </c>
      <c r="G70" s="9">
        <v>5</v>
      </c>
      <c r="I70" s="23" t="s">
        <v>12</v>
      </c>
      <c r="J70" s="18">
        <f>AVERAGEIFS(E:E,B:B,2018,C:C,2)</f>
        <v>5.6</v>
      </c>
      <c r="K70">
        <f>COUNT(E1500:E1527)</f>
        <v>4</v>
      </c>
      <c r="L70" s="18">
        <f>AVERAGEIFS(F:F,B:B,2018,C:C,2)</f>
        <v>5.6583333333333323</v>
      </c>
      <c r="M70">
        <f>COUNT(F1500:F1527)</f>
        <v>24</v>
      </c>
      <c r="N70" s="18">
        <f>AVERAGEIFS(G:G,B:B,2018,C:C,2)</f>
        <v>6.0761904761904759</v>
      </c>
      <c r="O70">
        <f>COUNT(G1500:G1527)</f>
        <v>21</v>
      </c>
    </row>
    <row r="71" spans="1:15" x14ac:dyDescent="0.2">
      <c r="A71" s="6">
        <v>41703</v>
      </c>
      <c r="B71" s="14">
        <f t="shared" si="1"/>
        <v>2014</v>
      </c>
      <c r="C71" s="14">
        <f t="shared" si="2"/>
        <v>3</v>
      </c>
      <c r="D71" s="14">
        <f t="shared" si="3"/>
        <v>5</v>
      </c>
      <c r="E71" s="15">
        <v>6.3</v>
      </c>
      <c r="F71" s="16">
        <v>6</v>
      </c>
      <c r="G71" s="9">
        <v>5</v>
      </c>
      <c r="I71" s="23" t="s">
        <v>16</v>
      </c>
      <c r="J71" s="18">
        <f>AVERAGEIFS(E:E,B:B,2018,C:C,3)</f>
        <v>5.6</v>
      </c>
      <c r="K71">
        <f>COUNT(E1528:E1558)</f>
        <v>14</v>
      </c>
      <c r="L71" s="18">
        <f>AVERAGEIFS(F:F,B:B,2018,C:C,3)</f>
        <v>4.3548387096774208</v>
      </c>
      <c r="M71">
        <f>COUNT(F1528:F1558)</f>
        <v>31</v>
      </c>
      <c r="N71" s="18">
        <f>AVERAGEIFS(G:G,B:B,2018,C:C,3)</f>
        <v>5.8266666666666671</v>
      </c>
      <c r="O71">
        <f>COUNT(G1528:G1558)</f>
        <v>30</v>
      </c>
    </row>
    <row r="72" spans="1:15" x14ac:dyDescent="0.2">
      <c r="A72" s="6">
        <v>41704</v>
      </c>
      <c r="B72" s="14">
        <f t="shared" si="1"/>
        <v>2014</v>
      </c>
      <c r="C72" s="14">
        <f t="shared" si="2"/>
        <v>3</v>
      </c>
      <c r="D72" s="14">
        <f t="shared" si="3"/>
        <v>6</v>
      </c>
      <c r="E72" s="15">
        <v>6.3</v>
      </c>
      <c r="F72" s="16">
        <v>6</v>
      </c>
      <c r="G72" s="9" t="s">
        <v>14</v>
      </c>
      <c r="I72" s="23" t="s">
        <v>15</v>
      </c>
      <c r="J72" s="18">
        <f>AVERAGEIFS(E:E,B:B,2018,C:C,4)</f>
        <v>5.2727272727272698</v>
      </c>
      <c r="K72">
        <f>COUNT(E1559:E1588)</f>
        <v>22</v>
      </c>
      <c r="L72" s="18">
        <f>AVERAGEIFS(F:F,B:B,2018,C:C,4)</f>
        <v>4.144000000000001</v>
      </c>
      <c r="M72">
        <f>COUNT(F1559:F1588)</f>
        <v>25</v>
      </c>
      <c r="N72" s="18">
        <f>AVERAGEIFS(G:G,B:B,2018,C:C,4)</f>
        <v>6.4740740740740756</v>
      </c>
      <c r="O72">
        <f>COUNT(G1559:G1588)</f>
        <v>27</v>
      </c>
    </row>
    <row r="73" spans="1:15" x14ac:dyDescent="0.2">
      <c r="A73" s="6">
        <v>41705</v>
      </c>
      <c r="B73" s="14">
        <f t="shared" ref="B73:B136" si="20">YEAR(A73)</f>
        <v>2014</v>
      </c>
      <c r="C73" s="14">
        <f t="shared" ref="C73:C136" si="21">MONTH(A73)</f>
        <v>3</v>
      </c>
      <c r="D73" s="14">
        <f t="shared" ref="D73:D136" si="22">DAY(A73)</f>
        <v>7</v>
      </c>
      <c r="E73" s="15">
        <v>6.3</v>
      </c>
      <c r="F73" s="16">
        <v>6</v>
      </c>
      <c r="G73" s="9">
        <v>5</v>
      </c>
      <c r="I73" s="23" t="s">
        <v>17</v>
      </c>
      <c r="J73" s="18">
        <f>AVERAGEIFS(E:E,B:B,2018,C:C,5)</f>
        <v>5.5999999999999979</v>
      </c>
      <c r="K73">
        <f>COUNT(E1589:E1619)</f>
        <v>26</v>
      </c>
      <c r="L73" s="18">
        <f>AVERAGEIFS(F:F,B:B,2018,C:C,5)</f>
        <v>3.9538461538461531</v>
      </c>
      <c r="M73">
        <f>COUNT(F1589:F1619)</f>
        <v>26</v>
      </c>
      <c r="N73" s="18">
        <f>AVERAGEIFS(G:G,B:B,2018,C:C,5)</f>
        <v>5.5640000000000001</v>
      </c>
      <c r="O73">
        <f>COUNT(G1589:G1619)</f>
        <v>25</v>
      </c>
    </row>
    <row r="74" spans="1:15" x14ac:dyDescent="0.2">
      <c r="A74" s="6">
        <v>41706</v>
      </c>
      <c r="B74" s="14">
        <f t="shared" si="20"/>
        <v>2014</v>
      </c>
      <c r="C74" s="14">
        <f t="shared" si="21"/>
        <v>3</v>
      </c>
      <c r="D74" s="14">
        <f t="shared" si="22"/>
        <v>8</v>
      </c>
      <c r="E74" s="15">
        <v>6.3</v>
      </c>
      <c r="F74" s="16">
        <v>6</v>
      </c>
      <c r="G74" s="9">
        <v>5</v>
      </c>
      <c r="I74" s="23" t="s">
        <v>18</v>
      </c>
      <c r="J74" s="18">
        <f>AVERAGEIFS(E:E,B:B,2018,C:C,6)</f>
        <v>5.5999999999999979</v>
      </c>
      <c r="K74">
        <f>COUNT(E1620:E1649)</f>
        <v>23</v>
      </c>
      <c r="L74" s="18">
        <f>AVERAGEIFS(F:F,B:B,2018,C:C,6)</f>
        <v>3.3760000000000021</v>
      </c>
      <c r="M74">
        <f>COUNT(F1620:F1649)</f>
        <v>25</v>
      </c>
      <c r="N74" s="18">
        <f>AVERAGEIFS(G:G,B:B,2018,C:C,6)</f>
        <v>4.1241379310344808</v>
      </c>
      <c r="O74">
        <f>COUNT(G1620:G1649)</f>
        <v>29</v>
      </c>
    </row>
    <row r="75" spans="1:15" x14ac:dyDescent="0.2">
      <c r="A75" s="6">
        <v>41707</v>
      </c>
      <c r="B75" s="14">
        <f t="shared" si="20"/>
        <v>2014</v>
      </c>
      <c r="C75" s="14">
        <f t="shared" si="21"/>
        <v>3</v>
      </c>
      <c r="D75" s="14">
        <f t="shared" si="22"/>
        <v>9</v>
      </c>
      <c r="E75" s="15">
        <v>6.3</v>
      </c>
      <c r="F75" s="16">
        <v>5.6</v>
      </c>
      <c r="G75" s="9">
        <v>5</v>
      </c>
      <c r="I75" s="23" t="s">
        <v>19</v>
      </c>
      <c r="J75" s="18">
        <f>AVERAGEIFS(E:E,B:B,2018,C:C,7)</f>
        <v>4.8444444444444432</v>
      </c>
      <c r="K75">
        <f>COUNT(E1650:E1680)</f>
        <v>18</v>
      </c>
      <c r="L75" s="18">
        <f>AVERAGEIFS(F:F,B:B,2018,C:C,7)</f>
        <v>3.5599999999999987</v>
      </c>
      <c r="M75">
        <f>COUNT(F1650:F1680)</f>
        <v>25</v>
      </c>
      <c r="N75" s="18">
        <f>AVERAGEIFS(G:G,B:B,2018,C:C,7)</f>
        <v>5.9793103448275851</v>
      </c>
      <c r="O75">
        <f>COUNT(G1650:G1680)</f>
        <v>29</v>
      </c>
    </row>
    <row r="76" spans="1:15" x14ac:dyDescent="0.2">
      <c r="A76" s="6">
        <v>41708</v>
      </c>
      <c r="B76" s="14">
        <f t="shared" si="20"/>
        <v>2014</v>
      </c>
      <c r="C76" s="14">
        <f t="shared" si="21"/>
        <v>3</v>
      </c>
      <c r="D76" s="14">
        <f t="shared" si="22"/>
        <v>10</v>
      </c>
      <c r="E76" s="15">
        <v>6.3</v>
      </c>
      <c r="F76" s="16">
        <v>5.6</v>
      </c>
      <c r="G76" s="9">
        <v>5</v>
      </c>
      <c r="I76" s="23" t="s">
        <v>20</v>
      </c>
      <c r="J76" s="18">
        <f>AVERAGEIFS(E:E,B:B,2018,C:C,8)</f>
        <v>4.7999999999999989</v>
      </c>
      <c r="K76">
        <f>COUNT(E1681:E1711)</f>
        <v>19</v>
      </c>
      <c r="L76" s="18">
        <f>AVERAGEIFS(F:F,B:B,2018,C:C,8)</f>
        <v>4.599999999999997</v>
      </c>
      <c r="M76">
        <f>COUNT(F1681:F1711)</f>
        <v>29</v>
      </c>
      <c r="N76" s="18">
        <f>AVERAGEIFS(G:G,B:B,2018,C:C,8)</f>
        <v>7.8</v>
      </c>
      <c r="O76">
        <f>COUNT(G1681:G1711)</f>
        <v>30</v>
      </c>
    </row>
    <row r="77" spans="1:15" x14ac:dyDescent="0.2">
      <c r="A77" s="6">
        <v>41709</v>
      </c>
      <c r="B77" s="14">
        <f t="shared" si="20"/>
        <v>2014</v>
      </c>
      <c r="C77" s="14">
        <f t="shared" si="21"/>
        <v>3</v>
      </c>
      <c r="D77" s="14">
        <f t="shared" si="22"/>
        <v>11</v>
      </c>
      <c r="E77" s="15">
        <v>6.3</v>
      </c>
      <c r="F77" s="16">
        <v>5.6</v>
      </c>
      <c r="G77" s="9">
        <v>5</v>
      </c>
      <c r="I77" s="23" t="s">
        <v>21</v>
      </c>
      <c r="J77" s="18">
        <f>AVERAGEIFS(E:E,B:B,2018,C:C,9)</f>
        <v>4.7999999999999989</v>
      </c>
      <c r="K77">
        <f>COUNT(E1712:E1741)</f>
        <v>19</v>
      </c>
      <c r="L77" s="18">
        <f>AVERAGEIFS(F:F,B:B,2018,C:C,9)</f>
        <v>4.569230769230769</v>
      </c>
      <c r="M77">
        <f>COUNT(F1712:F1741)</f>
        <v>26</v>
      </c>
      <c r="N77" s="18">
        <f>AVERAGEIFS(G:G,B:B,2018,C:C,9)</f>
        <v>8.5851851851851855</v>
      </c>
      <c r="O77">
        <f>COUNT(G1712:G1741)</f>
        <v>27</v>
      </c>
    </row>
    <row r="78" spans="1:15" x14ac:dyDescent="0.2">
      <c r="A78" s="6">
        <v>41710</v>
      </c>
      <c r="B78" s="14">
        <f t="shared" si="20"/>
        <v>2014</v>
      </c>
      <c r="C78" s="14">
        <f t="shared" si="21"/>
        <v>3</v>
      </c>
      <c r="D78" s="14">
        <f t="shared" si="22"/>
        <v>12</v>
      </c>
      <c r="E78" s="15">
        <v>6.3</v>
      </c>
      <c r="F78" s="16">
        <v>5.6</v>
      </c>
      <c r="G78" s="9">
        <v>5</v>
      </c>
      <c r="I78" s="23" t="s">
        <v>22</v>
      </c>
      <c r="J78" s="18">
        <f>AVERAGEIFS(E:E,B:B,2018,C:C,10)</f>
        <v>5.5384615384615383</v>
      </c>
      <c r="K78">
        <f>COUNT(E1742:E1772)</f>
        <v>13</v>
      </c>
      <c r="L78" s="18">
        <f>AVERAGEIFS(F:F,B:B,2018,C:C,10)</f>
        <v>4.4000000000000021</v>
      </c>
      <c r="M78">
        <f>COUNT(F1742:F1772)</f>
        <v>27</v>
      </c>
      <c r="N78" s="18">
        <f>AVERAGEIFS(G:G,B:B,2018,C:C,10)</f>
        <v>8.9148148148148181</v>
      </c>
      <c r="O78">
        <f>COUNT(G1742:G1772)</f>
        <v>27</v>
      </c>
    </row>
    <row r="79" spans="1:15" x14ac:dyDescent="0.2">
      <c r="A79" s="6">
        <v>41711</v>
      </c>
      <c r="B79" s="14">
        <f t="shared" si="20"/>
        <v>2014</v>
      </c>
      <c r="C79" s="14">
        <f t="shared" si="21"/>
        <v>3</v>
      </c>
      <c r="D79" s="14">
        <f t="shared" si="22"/>
        <v>13</v>
      </c>
      <c r="E79" s="15">
        <v>6.3</v>
      </c>
      <c r="F79" s="16">
        <v>5.6</v>
      </c>
      <c r="G79" s="9">
        <v>5.2</v>
      </c>
      <c r="I79" s="23" t="s">
        <v>23</v>
      </c>
      <c r="J79" s="18">
        <f>AVERAGEIFS(E:E,B:B,2018,C:C,11)</f>
        <v>5.5999999999999979</v>
      </c>
      <c r="K79">
        <f>COUNT(E1773:E1802)</f>
        <v>18</v>
      </c>
      <c r="L79" s="18">
        <f>AVERAGEIFS(F:F,B:B,2018,C:C,11)</f>
        <v>4.4000000000000021</v>
      </c>
      <c r="M79">
        <f>COUNT(F1773:F1802)</f>
        <v>26</v>
      </c>
      <c r="N79" s="18">
        <f>AVERAGEIFS(G:G,B:B,2018,C:C,11)</f>
        <v>6.5785714285714283</v>
      </c>
      <c r="O79">
        <f>COUNT(G1773:G1802)</f>
        <v>28</v>
      </c>
    </row>
    <row r="80" spans="1:15" x14ac:dyDescent="0.2">
      <c r="A80" s="6">
        <v>41712</v>
      </c>
      <c r="B80" s="14">
        <f t="shared" si="20"/>
        <v>2014</v>
      </c>
      <c r="C80" s="14">
        <f t="shared" si="21"/>
        <v>3</v>
      </c>
      <c r="D80" s="14">
        <f t="shared" si="22"/>
        <v>14</v>
      </c>
      <c r="E80" s="15">
        <v>6.3</v>
      </c>
      <c r="F80" s="16">
        <v>5.6</v>
      </c>
      <c r="G80" s="9">
        <v>5.2</v>
      </c>
      <c r="I80" s="27" t="s">
        <v>24</v>
      </c>
      <c r="J80" s="18">
        <f>AVERAGEIFS(E:E,B:B,2018,C:C,12)</f>
        <v>5.5999999999999988</v>
      </c>
      <c r="K80">
        <f>COUNT(E1803:E1833)</f>
        <v>15</v>
      </c>
      <c r="L80" s="18">
        <f>AVERAGEIFS(F:F,B:B,2018,C:C,12)</f>
        <v>4.8</v>
      </c>
      <c r="M80">
        <f>COUNT(F1803:F1833)</f>
        <v>25</v>
      </c>
      <c r="N80" s="18">
        <f>AVERAGEIFS(G:G,B:B,2018,C:C,12)</f>
        <v>5.6032258064516141</v>
      </c>
      <c r="O80">
        <f>COUNT(G1803:G1833)</f>
        <v>31</v>
      </c>
    </row>
    <row r="81" spans="1:15" x14ac:dyDescent="0.2">
      <c r="A81" s="6">
        <v>41713</v>
      </c>
      <c r="B81" s="14">
        <f t="shared" si="20"/>
        <v>2014</v>
      </c>
      <c r="C81" s="14">
        <f t="shared" si="21"/>
        <v>3</v>
      </c>
      <c r="D81" s="14">
        <f t="shared" si="22"/>
        <v>15</v>
      </c>
      <c r="E81" s="15">
        <v>6.3</v>
      </c>
      <c r="F81" s="16">
        <v>5.6</v>
      </c>
      <c r="G81" s="9">
        <v>5.2</v>
      </c>
    </row>
    <row r="82" spans="1:15" x14ac:dyDescent="0.2">
      <c r="A82" s="6">
        <v>41714</v>
      </c>
      <c r="B82" s="14">
        <f t="shared" si="20"/>
        <v>2014</v>
      </c>
      <c r="C82" s="14">
        <f t="shared" si="21"/>
        <v>3</v>
      </c>
      <c r="D82" s="14">
        <f t="shared" si="22"/>
        <v>16</v>
      </c>
      <c r="E82" s="15">
        <v>6.3</v>
      </c>
      <c r="F82" s="16">
        <v>5.6</v>
      </c>
      <c r="G82" s="9">
        <v>5.5</v>
      </c>
    </row>
    <row r="83" spans="1:15" x14ac:dyDescent="0.2">
      <c r="A83" s="6">
        <v>41715</v>
      </c>
      <c r="B83" s="14">
        <f t="shared" si="20"/>
        <v>2014</v>
      </c>
      <c r="C83" s="14">
        <f t="shared" si="21"/>
        <v>3</v>
      </c>
      <c r="D83" s="14">
        <f t="shared" si="22"/>
        <v>17</v>
      </c>
      <c r="E83" s="15">
        <v>6.3</v>
      </c>
      <c r="F83" s="16">
        <v>5.6</v>
      </c>
      <c r="G83" s="9">
        <v>6</v>
      </c>
      <c r="I83" s="22">
        <v>2019</v>
      </c>
      <c r="J83" t="s">
        <v>0</v>
      </c>
      <c r="K83" t="s">
        <v>11</v>
      </c>
      <c r="L83" t="s">
        <v>9</v>
      </c>
      <c r="M83" t="s">
        <v>11</v>
      </c>
      <c r="N83" t="s">
        <v>10</v>
      </c>
      <c r="O83" t="s">
        <v>11</v>
      </c>
    </row>
    <row r="84" spans="1:15" x14ac:dyDescent="0.2">
      <c r="A84" s="6">
        <v>41716</v>
      </c>
      <c r="B84" s="14">
        <f t="shared" si="20"/>
        <v>2014</v>
      </c>
      <c r="C84" s="14">
        <f t="shared" si="21"/>
        <v>3</v>
      </c>
      <c r="D84" s="14">
        <f t="shared" si="22"/>
        <v>18</v>
      </c>
      <c r="E84" s="15" t="s">
        <v>14</v>
      </c>
      <c r="F84" s="16" t="s">
        <v>14</v>
      </c>
      <c r="G84" s="9" t="s">
        <v>14</v>
      </c>
      <c r="I84" s="23" t="s">
        <v>5</v>
      </c>
      <c r="J84" s="18">
        <f>AVERAGEIFS(E:E,B:B,2019,C:C,1)</f>
        <v>7</v>
      </c>
      <c r="K84">
        <f>COUNT(E1834:E1864)</f>
        <v>17</v>
      </c>
      <c r="L84" s="18">
        <f>AVERAGEIFS(F:F,B:B,2019,C:C,1)</f>
        <v>5.0750000000000028</v>
      </c>
      <c r="M84">
        <f>COUNT(F1834:F1864)</f>
        <v>28</v>
      </c>
      <c r="N84" s="18">
        <f>AVERAGEIFS(G:G,B:B,2019,C:C,1)</f>
        <v>7.0357142857142847</v>
      </c>
      <c r="O84">
        <f>COUNT(G1834:G1864)</f>
        <v>28</v>
      </c>
    </row>
    <row r="85" spans="1:15" x14ac:dyDescent="0.2">
      <c r="A85" s="6">
        <v>41717</v>
      </c>
      <c r="B85" s="14">
        <f t="shared" si="20"/>
        <v>2014</v>
      </c>
      <c r="C85" s="14">
        <f t="shared" si="21"/>
        <v>3</v>
      </c>
      <c r="D85" s="14">
        <f t="shared" si="22"/>
        <v>19</v>
      </c>
      <c r="E85" s="15">
        <v>6.3</v>
      </c>
      <c r="F85" s="16">
        <v>6</v>
      </c>
      <c r="G85" s="9">
        <v>5.8</v>
      </c>
      <c r="I85" s="23" t="s">
        <v>12</v>
      </c>
      <c r="J85" s="18" t="e">
        <f>AVERAGEIFS(E:E,B:B,2019,C:C,2)</f>
        <v>#DIV/0!</v>
      </c>
      <c r="K85">
        <f>COUNT(E1865:E1892)</f>
        <v>0</v>
      </c>
      <c r="L85" s="18">
        <f>AVERAGEIFS(F:F,B:B,2019,C:C,2)</f>
        <v>5.0590909090909095</v>
      </c>
      <c r="M85">
        <f>COUNT(F1865:F1892)</f>
        <v>22</v>
      </c>
      <c r="N85" s="18">
        <f>AVERAGEIFS(G:G,B:B,2019,C:C,2)</f>
        <v>6.9590909090909099</v>
      </c>
      <c r="O85">
        <f>COUNT(G1865:G1892)</f>
        <v>22</v>
      </c>
    </row>
    <row r="86" spans="1:15" x14ac:dyDescent="0.2">
      <c r="A86" s="6">
        <v>41718</v>
      </c>
      <c r="B86" s="14">
        <f t="shared" si="20"/>
        <v>2014</v>
      </c>
      <c r="C86" s="14">
        <f t="shared" si="21"/>
        <v>3</v>
      </c>
      <c r="D86" s="14">
        <f t="shared" si="22"/>
        <v>20</v>
      </c>
      <c r="E86" s="15">
        <v>6.3</v>
      </c>
      <c r="F86" s="16">
        <v>6</v>
      </c>
      <c r="G86" s="9">
        <v>5.5</v>
      </c>
      <c r="I86" s="23" t="s">
        <v>16</v>
      </c>
      <c r="J86" s="18">
        <f>AVERAGEIFS(E:E,B:B,2019,C:C,3)</f>
        <v>8</v>
      </c>
      <c r="K86">
        <f>COUNT(E1893:E1923)</f>
        <v>19</v>
      </c>
      <c r="L86" s="18">
        <f>AVERAGEIFS(F:F,B:B,2019,C:C,3)</f>
        <v>4.7379310344827559</v>
      </c>
      <c r="M86">
        <f>COUNT(F1893:F1923)</f>
        <v>29</v>
      </c>
      <c r="N86" s="18">
        <f>AVERAGEIFS(G:G,B:B,2019,C:C,3)</f>
        <v>8.57</v>
      </c>
      <c r="O86">
        <f>COUNT(G1893:G1923)</f>
        <v>30</v>
      </c>
    </row>
    <row r="87" spans="1:15" x14ac:dyDescent="0.2">
      <c r="A87" s="6">
        <v>41719</v>
      </c>
      <c r="B87" s="14">
        <f t="shared" si="20"/>
        <v>2014</v>
      </c>
      <c r="C87" s="14">
        <f t="shared" si="21"/>
        <v>3</v>
      </c>
      <c r="D87" s="14">
        <f t="shared" si="22"/>
        <v>21</v>
      </c>
      <c r="E87" s="15">
        <v>6.3</v>
      </c>
      <c r="F87" s="16">
        <v>6</v>
      </c>
      <c r="G87" s="9">
        <v>5.8</v>
      </c>
      <c r="I87" s="23" t="s">
        <v>15</v>
      </c>
      <c r="J87" s="18">
        <f>AVERAGEIFS(E:E,B:B,2019,C:C,4)</f>
        <v>7.4</v>
      </c>
      <c r="K87">
        <f>COUNT(E1924:E1953)</f>
        <v>20</v>
      </c>
      <c r="L87" s="18">
        <f>AVERAGEIFS(F:F,B:B,2019,C:C,4)</f>
        <v>4.5999999999999979</v>
      </c>
      <c r="M87">
        <f>COUNT(F1924:F1953)</f>
        <v>25</v>
      </c>
      <c r="N87" s="18">
        <f>AVERAGEIFS(G:G,B:B,2019,C:C,4)</f>
        <v>10.5</v>
      </c>
      <c r="O87">
        <f>COUNT(G1924:G1953)</f>
        <v>28</v>
      </c>
    </row>
    <row r="88" spans="1:15" x14ac:dyDescent="0.2">
      <c r="A88" s="6">
        <v>41720</v>
      </c>
      <c r="B88" s="14">
        <f t="shared" si="20"/>
        <v>2014</v>
      </c>
      <c r="C88" s="14">
        <f t="shared" si="21"/>
        <v>3</v>
      </c>
      <c r="D88" s="14">
        <f t="shared" si="22"/>
        <v>22</v>
      </c>
      <c r="E88" s="15">
        <v>6.3</v>
      </c>
      <c r="F88" s="16">
        <v>6</v>
      </c>
      <c r="G88" s="9">
        <v>5.8</v>
      </c>
      <c r="I88" s="23" t="s">
        <v>17</v>
      </c>
      <c r="J88" s="18">
        <f>AVERAGEIFS(E:E,B:B,2019,C:C,5)</f>
        <v>7.8823529411764719</v>
      </c>
      <c r="K88">
        <f>COUNT(E1954:E1984)</f>
        <v>17</v>
      </c>
      <c r="L88" s="18">
        <f>AVERAGEIFS(F:F,B:B,2019,C:C,5)</f>
        <v>6.6551724137931014</v>
      </c>
      <c r="M88">
        <f>COUNT(F1954:F1984)</f>
        <v>29</v>
      </c>
      <c r="N88" s="18">
        <f>AVERAGEIFS(G:G,B:B,2019,C:C,5)</f>
        <v>8.3206896551724139</v>
      </c>
      <c r="O88">
        <f>COUNT(G1954:G1984)</f>
        <v>29</v>
      </c>
    </row>
    <row r="89" spans="1:15" x14ac:dyDescent="0.2">
      <c r="A89" s="6">
        <v>41721</v>
      </c>
      <c r="B89" s="14">
        <f t="shared" si="20"/>
        <v>2014</v>
      </c>
      <c r="C89" s="14">
        <f t="shared" si="21"/>
        <v>3</v>
      </c>
      <c r="D89" s="14">
        <f t="shared" si="22"/>
        <v>23</v>
      </c>
      <c r="E89" s="15">
        <v>6.3</v>
      </c>
      <c r="F89" s="16">
        <v>6</v>
      </c>
      <c r="G89" s="9">
        <v>4.8</v>
      </c>
      <c r="I89" s="23" t="s">
        <v>18</v>
      </c>
      <c r="J89" s="18">
        <f>AVERAGEIFS(E:E,B:B,2019,C:C,6)</f>
        <v>13</v>
      </c>
      <c r="K89">
        <f>COUNT(E1985:E2014)</f>
        <v>15</v>
      </c>
      <c r="L89" s="18">
        <f>AVERAGEIFS(F:F,B:B,2019,C:C,6)</f>
        <v>3.3633333333333328</v>
      </c>
      <c r="M89">
        <f>COUNT(F1985:F2014)</f>
        <v>30</v>
      </c>
      <c r="N89" s="18">
        <f>AVERAGEIFS(G:G,B:B,2019,C:C,6)</f>
        <v>4.8666666666666663</v>
      </c>
      <c r="O89">
        <f>COUNT(G1985:G2014)</f>
        <v>30</v>
      </c>
    </row>
    <row r="90" spans="1:15" x14ac:dyDescent="0.2">
      <c r="A90" s="6">
        <v>41722</v>
      </c>
      <c r="B90" s="14">
        <f t="shared" si="20"/>
        <v>2014</v>
      </c>
      <c r="C90" s="14">
        <f t="shared" si="21"/>
        <v>3</v>
      </c>
      <c r="D90" s="14">
        <f t="shared" si="22"/>
        <v>24</v>
      </c>
      <c r="E90" s="15">
        <v>6.3</v>
      </c>
      <c r="F90" s="16">
        <v>6</v>
      </c>
      <c r="G90" s="9">
        <v>4.8</v>
      </c>
      <c r="I90" s="23" t="s">
        <v>19</v>
      </c>
      <c r="J90" s="18">
        <f>AVERAGEIFS(E:E,B:B,2019,C:C,7)</f>
        <v>11.444444444444445</v>
      </c>
      <c r="K90">
        <f>COUNT(E2015:E2045)</f>
        <v>18</v>
      </c>
      <c r="L90" s="18">
        <f>AVERAGEIFS(F:F,B:B,2019,C:C,7)</f>
        <v>3.5999999999999983</v>
      </c>
      <c r="M90">
        <f>COUNT(F2015:F2045)</f>
        <v>29</v>
      </c>
      <c r="N90" s="18">
        <f>AVERAGEIFS(G:G,B:B,2019,C:C,7)</f>
        <v>5.2214285714285706</v>
      </c>
      <c r="O90">
        <f>COUNT(G2015:G2045)</f>
        <v>28</v>
      </c>
    </row>
    <row r="91" spans="1:15" x14ac:dyDescent="0.2">
      <c r="A91" s="6">
        <v>41723</v>
      </c>
      <c r="B91" s="14">
        <f t="shared" si="20"/>
        <v>2014</v>
      </c>
      <c r="C91" s="14">
        <f t="shared" si="21"/>
        <v>3</v>
      </c>
      <c r="D91" s="14">
        <f t="shared" si="22"/>
        <v>25</v>
      </c>
      <c r="E91" s="15">
        <v>6.3</v>
      </c>
      <c r="F91" s="16">
        <v>6</v>
      </c>
      <c r="G91" s="9">
        <v>4.8</v>
      </c>
      <c r="I91" s="23" t="s">
        <v>20</v>
      </c>
      <c r="J91" s="18">
        <f>AVERAGEIFS(E:E,B:B,2019,C:C,8)</f>
        <v>11</v>
      </c>
      <c r="K91">
        <f>COUNT(E2046:E2076)</f>
        <v>14</v>
      </c>
      <c r="L91" s="18">
        <f>AVERAGEIFS(F:F,B:B,2019,C:C,8)</f>
        <v>3.600000000000001</v>
      </c>
      <c r="M91">
        <f>COUNT(F2046:F2076)</f>
        <v>15</v>
      </c>
      <c r="N91" s="18">
        <f>AVERAGEIFS(G:G,B:B,2019,C:C,8)</f>
        <v>5.6296296296296298</v>
      </c>
      <c r="O91">
        <f>COUNT(G2046:G2076)</f>
        <v>27</v>
      </c>
    </row>
    <row r="92" spans="1:15" x14ac:dyDescent="0.2">
      <c r="A92" s="6">
        <v>41724</v>
      </c>
      <c r="B92" s="14">
        <f t="shared" si="20"/>
        <v>2014</v>
      </c>
      <c r="C92" s="14">
        <f t="shared" si="21"/>
        <v>3</v>
      </c>
      <c r="D92" s="14">
        <f t="shared" si="22"/>
        <v>26</v>
      </c>
      <c r="E92" s="15">
        <v>6.3</v>
      </c>
      <c r="F92" s="16">
        <v>6</v>
      </c>
      <c r="G92" s="9">
        <v>5</v>
      </c>
      <c r="I92" s="23" t="s">
        <v>21</v>
      </c>
      <c r="J92" s="18">
        <f>AVERAGEIFS(E:E,B:B,2019,C:C,9)</f>
        <v>11</v>
      </c>
      <c r="K92">
        <f>COUNT(E2077:E2106)</f>
        <v>20</v>
      </c>
      <c r="L92" s="18" t="e">
        <f>AVERAGEIFS(F:F,B:B,2019,C:C,9)</f>
        <v>#DIV/0!</v>
      </c>
      <c r="M92">
        <f>COUNT(F2077:F2106)</f>
        <v>0</v>
      </c>
      <c r="N92" s="18">
        <f>AVERAGEIFS(G:G,B:B,2019,C:C,9)</f>
        <v>6.3733333333333322</v>
      </c>
      <c r="O92">
        <f>COUNT(G2077:G2106)</f>
        <v>30</v>
      </c>
    </row>
    <row r="93" spans="1:15" x14ac:dyDescent="0.2">
      <c r="A93" s="6">
        <v>41725</v>
      </c>
      <c r="B93" s="14">
        <f t="shared" si="20"/>
        <v>2014</v>
      </c>
      <c r="C93" s="14">
        <f t="shared" si="21"/>
        <v>3</v>
      </c>
      <c r="D93" s="14">
        <f t="shared" si="22"/>
        <v>27</v>
      </c>
      <c r="E93" s="15">
        <v>6.5</v>
      </c>
      <c r="F93" s="16">
        <v>6</v>
      </c>
      <c r="G93" s="9">
        <v>5</v>
      </c>
      <c r="I93" s="23" t="s">
        <v>22</v>
      </c>
      <c r="J93" s="18">
        <f>AVERAGEIFS(E:E,B:B,2019,C:C,10)</f>
        <v>9.9733333333333309</v>
      </c>
      <c r="K93">
        <f>COUNT(E2107:E2137)</f>
        <v>15</v>
      </c>
      <c r="L93" s="18" t="e">
        <f>AVERAGEIFS(F:F,B:B,2019,C:C,10)</f>
        <v>#DIV/0!</v>
      </c>
      <c r="M93">
        <f>COUNT(F2107:F2137)</f>
        <v>0</v>
      </c>
      <c r="N93" s="18">
        <f>AVERAGEIFS(G:G,B:B,2019,C:C,10)</f>
        <v>6.612903225806452</v>
      </c>
      <c r="O93">
        <f>COUNT(G2107:G2137)</f>
        <v>31</v>
      </c>
    </row>
    <row r="94" spans="1:15" x14ac:dyDescent="0.2">
      <c r="A94" s="6">
        <v>41726</v>
      </c>
      <c r="B94" s="14">
        <f t="shared" si="20"/>
        <v>2014</v>
      </c>
      <c r="C94" s="14">
        <f t="shared" si="21"/>
        <v>3</v>
      </c>
      <c r="D94" s="14">
        <f t="shared" si="22"/>
        <v>28</v>
      </c>
      <c r="E94" s="15">
        <v>6.5</v>
      </c>
      <c r="F94" s="16" t="s">
        <v>14</v>
      </c>
      <c r="G94" s="9">
        <v>5</v>
      </c>
      <c r="I94" s="23" t="s">
        <v>23</v>
      </c>
      <c r="J94" s="18">
        <f>AVERAGEIFS(E:E,B:B,2019,C:C,11)</f>
        <v>9.5999999999999979</v>
      </c>
      <c r="K94">
        <f>COUNT(E2138:E2167)</f>
        <v>10</v>
      </c>
      <c r="L94" s="18" t="e">
        <f>AVERAGEIFS(F:F,B:B,2019,C:C,11)</f>
        <v>#DIV/0!</v>
      </c>
      <c r="M94">
        <f>COUNT(F2138:F2167)</f>
        <v>0</v>
      </c>
      <c r="N94" s="18">
        <f>AVERAGEIFS(G:G,B:B,2019,C:C,11)</f>
        <v>5.9607142857142863</v>
      </c>
      <c r="O94">
        <f>COUNT(G2138:G2167)</f>
        <v>28</v>
      </c>
    </row>
    <row r="95" spans="1:15" x14ac:dyDescent="0.2">
      <c r="A95" s="6">
        <v>41727</v>
      </c>
      <c r="B95" s="14">
        <f t="shared" si="20"/>
        <v>2014</v>
      </c>
      <c r="C95" s="14">
        <f t="shared" si="21"/>
        <v>3</v>
      </c>
      <c r="D95" s="14">
        <f t="shared" si="22"/>
        <v>29</v>
      </c>
      <c r="E95" s="15">
        <v>6.5</v>
      </c>
      <c r="F95" s="16">
        <v>6</v>
      </c>
      <c r="G95" s="9">
        <v>5</v>
      </c>
      <c r="I95" s="27" t="s">
        <v>24</v>
      </c>
      <c r="J95" s="18">
        <f>AVERAGEIFS(E:E,B:B,2019,C:C,12)</f>
        <v>15</v>
      </c>
      <c r="K95">
        <f>COUNT(E2168:E2198)</f>
        <v>20</v>
      </c>
      <c r="L95" s="18" t="e">
        <f>AVERAGEIFS(F:F,B:B,2019,C:C,12)</f>
        <v>#DIV/0!</v>
      </c>
      <c r="M95">
        <f>COUNT(F2168:F2198)</f>
        <v>0</v>
      </c>
      <c r="N95" s="18">
        <f>AVERAGEIFS(G:G,B:B,2019,C:C,12)</f>
        <v>7.0103448275862084</v>
      </c>
      <c r="O95">
        <f>COUNT(G2168:G2198)</f>
        <v>29</v>
      </c>
    </row>
    <row r="96" spans="1:15" x14ac:dyDescent="0.2">
      <c r="A96" s="6">
        <v>41728</v>
      </c>
      <c r="B96" s="14">
        <f t="shared" si="20"/>
        <v>2014</v>
      </c>
      <c r="C96" s="14">
        <f t="shared" si="21"/>
        <v>3</v>
      </c>
      <c r="D96" s="14">
        <f t="shared" si="22"/>
        <v>30</v>
      </c>
      <c r="E96" s="15">
        <v>6.5</v>
      </c>
      <c r="F96" s="16">
        <v>6</v>
      </c>
      <c r="G96" s="9">
        <v>5</v>
      </c>
    </row>
    <row r="97" spans="1:15" x14ac:dyDescent="0.2">
      <c r="A97" s="6">
        <v>41729</v>
      </c>
      <c r="B97" s="14">
        <f t="shared" si="20"/>
        <v>2014</v>
      </c>
      <c r="C97" s="14">
        <f t="shared" si="21"/>
        <v>3</v>
      </c>
      <c r="D97" s="14">
        <f t="shared" si="22"/>
        <v>31</v>
      </c>
      <c r="E97" s="15">
        <v>6.5</v>
      </c>
      <c r="F97" s="16">
        <v>6</v>
      </c>
      <c r="G97" s="9">
        <v>4.5999999999999996</v>
      </c>
    </row>
    <row r="98" spans="1:15" x14ac:dyDescent="0.2">
      <c r="A98" s="6">
        <v>41730</v>
      </c>
      <c r="B98" s="14">
        <f t="shared" si="20"/>
        <v>2014</v>
      </c>
      <c r="C98" s="14">
        <f t="shared" si="21"/>
        <v>4</v>
      </c>
      <c r="D98" s="14">
        <f t="shared" si="22"/>
        <v>1</v>
      </c>
      <c r="E98" s="15">
        <v>6.5</v>
      </c>
      <c r="F98" s="16">
        <v>5.4</v>
      </c>
      <c r="G98" s="9">
        <v>4.5999999999999996</v>
      </c>
      <c r="I98" s="22">
        <v>2020</v>
      </c>
      <c r="J98" t="s">
        <v>0</v>
      </c>
      <c r="K98" t="s">
        <v>11</v>
      </c>
      <c r="L98" t="s">
        <v>9</v>
      </c>
      <c r="M98" t="s">
        <v>11</v>
      </c>
      <c r="N98" t="s">
        <v>10</v>
      </c>
      <c r="O98" t="s">
        <v>11</v>
      </c>
    </row>
    <row r="99" spans="1:15" x14ac:dyDescent="0.2">
      <c r="A99" s="6">
        <v>41731</v>
      </c>
      <c r="B99" s="14">
        <f t="shared" si="20"/>
        <v>2014</v>
      </c>
      <c r="C99" s="14">
        <f t="shared" si="21"/>
        <v>4</v>
      </c>
      <c r="D99" s="14">
        <f t="shared" si="22"/>
        <v>2</v>
      </c>
      <c r="E99" s="15">
        <v>6.5</v>
      </c>
      <c r="F99" s="16">
        <v>5.4</v>
      </c>
      <c r="G99" s="9">
        <v>4.9000000000000004</v>
      </c>
      <c r="I99" s="23" t="s">
        <v>5</v>
      </c>
      <c r="J99" s="18">
        <f>AVERAGEIFS(E:E,B:B,2020,C:C,1)</f>
        <v>15</v>
      </c>
      <c r="K99">
        <f>COUNT(E2199:E2229)</f>
        <v>8</v>
      </c>
      <c r="L99" s="18" t="e">
        <f>AVERAGEIFS(F:F,B:B,2020,C:C,1)</f>
        <v>#DIV/0!</v>
      </c>
      <c r="M99">
        <f>COUNT(F2199:F2229)</f>
        <v>0</v>
      </c>
      <c r="N99" s="18">
        <f>AVERAGEIFS(G:G,B:B,2020,C:C,1)</f>
        <v>7.3608695652173903</v>
      </c>
      <c r="O99">
        <f>COUNT(G2199:G2229)</f>
        <v>23</v>
      </c>
    </row>
    <row r="100" spans="1:15" x14ac:dyDescent="0.2">
      <c r="A100" s="6">
        <v>41732</v>
      </c>
      <c r="B100" s="14">
        <f t="shared" si="20"/>
        <v>2014</v>
      </c>
      <c r="C100" s="14">
        <f t="shared" si="21"/>
        <v>4</v>
      </c>
      <c r="D100" s="14">
        <f t="shared" si="22"/>
        <v>3</v>
      </c>
      <c r="E100" s="15">
        <v>6.5</v>
      </c>
      <c r="F100" s="16" t="s">
        <v>14</v>
      </c>
      <c r="G100" s="9">
        <v>6</v>
      </c>
      <c r="I100" s="23" t="s">
        <v>12</v>
      </c>
      <c r="J100" s="18" t="e">
        <f>AVERAGEIFS(E:E,B:B,2020,C:C,2)</f>
        <v>#DIV/0!</v>
      </c>
      <c r="K100">
        <f>COUNT(E2230:E2258)</f>
        <v>0</v>
      </c>
      <c r="L100" s="18" t="e">
        <f>AVERAGEIFS(F:F,B:B,2020,C:C,2)</f>
        <v>#DIV/0!</v>
      </c>
      <c r="M100">
        <f>COUNT(F2230:F2258)</f>
        <v>0</v>
      </c>
      <c r="N100" s="18">
        <f>AVERAGEIFS(G:G,B:B,2020,C:C,2)</f>
        <v>6.4500000000000011</v>
      </c>
      <c r="O100">
        <f>COUNT(G2230:G2258)</f>
        <v>27</v>
      </c>
    </row>
    <row r="101" spans="1:15" x14ac:dyDescent="0.2">
      <c r="A101" s="6">
        <v>41733</v>
      </c>
      <c r="B101" s="14">
        <f t="shared" si="20"/>
        <v>2014</v>
      </c>
      <c r="C101" s="14">
        <f t="shared" si="21"/>
        <v>4</v>
      </c>
      <c r="D101" s="14">
        <f t="shared" si="22"/>
        <v>4</v>
      </c>
      <c r="E101" s="15" t="s">
        <v>14</v>
      </c>
      <c r="F101" s="16" t="s">
        <v>14</v>
      </c>
      <c r="G101" s="9">
        <v>5.9</v>
      </c>
      <c r="I101" s="23" t="s">
        <v>16</v>
      </c>
      <c r="J101" s="18" t="e">
        <f>AVERAGEIFS(E:E,B:B,2020,C:C,3)</f>
        <v>#DIV/0!</v>
      </c>
      <c r="K101">
        <f>COUNT(E2259:E2289)</f>
        <v>0</v>
      </c>
      <c r="L101" s="18" t="e">
        <f>AVERAGEIFS(F:F,B:B,2020,C:C,3)</f>
        <v>#DIV/0!</v>
      </c>
      <c r="M101">
        <f>COUNT(F2259:F2289)</f>
        <v>0</v>
      </c>
      <c r="N101" s="18">
        <f>AVERAGEIFS(G:G,B:B,2020,C:C,3)</f>
        <v>5.5600000000000005</v>
      </c>
      <c r="O101">
        <f>COUNT(G2259:G2289)</f>
        <v>30</v>
      </c>
    </row>
    <row r="102" spans="1:15" x14ac:dyDescent="0.2">
      <c r="A102" s="6">
        <v>41734</v>
      </c>
      <c r="B102" s="14">
        <f t="shared" si="20"/>
        <v>2014</v>
      </c>
      <c r="C102" s="14">
        <f t="shared" si="21"/>
        <v>4</v>
      </c>
      <c r="D102" s="14">
        <f t="shared" si="22"/>
        <v>5</v>
      </c>
      <c r="E102" s="15">
        <v>6.5</v>
      </c>
      <c r="F102" s="16">
        <v>5.4</v>
      </c>
      <c r="G102" s="9">
        <v>5.9</v>
      </c>
      <c r="I102" s="23" t="s">
        <v>15</v>
      </c>
      <c r="J102" s="18">
        <f>AVERAGEIFS(E:E,B:B,2020,C:C,4)</f>
        <v>6.599999999999997</v>
      </c>
      <c r="K102">
        <f>COUNT(E2290:E2318)</f>
        <v>20</v>
      </c>
      <c r="L102" s="18" t="e">
        <f>AVERAGEIFS(F:F,B:B,2020,C:C,4)</f>
        <v>#DIV/0!</v>
      </c>
      <c r="M102">
        <f>COUNT(F2290:F2318)</f>
        <v>0</v>
      </c>
      <c r="N102" s="18">
        <f>AVERAGEIFS(G:G,B:B,2020,C:C,4)</f>
        <v>7.0344827586206895</v>
      </c>
      <c r="O102">
        <f>COUNT(G2290:G2318)</f>
        <v>28</v>
      </c>
    </row>
    <row r="103" spans="1:15" x14ac:dyDescent="0.2">
      <c r="A103" s="6">
        <v>41735</v>
      </c>
      <c r="B103" s="14">
        <f t="shared" si="20"/>
        <v>2014</v>
      </c>
      <c r="C103" s="14">
        <f t="shared" si="21"/>
        <v>4</v>
      </c>
      <c r="D103" s="14">
        <f t="shared" si="22"/>
        <v>6</v>
      </c>
      <c r="E103" s="15">
        <v>6.5</v>
      </c>
      <c r="F103" s="16">
        <v>5.4</v>
      </c>
      <c r="G103" s="9">
        <v>5.9</v>
      </c>
      <c r="I103" s="23" t="s">
        <v>17</v>
      </c>
      <c r="J103" s="18">
        <f>AVERAGEIFS(E:E,B:B,2020,C:C,5)</f>
        <v>6.6666666666666652</v>
      </c>
      <c r="K103">
        <f>COUNT(E2320:E2350)</f>
        <v>18</v>
      </c>
      <c r="L103" s="18" t="e">
        <f>AVERAGEIFS(F:F,B:B,2020,C:C,5)</f>
        <v>#DIV/0!</v>
      </c>
      <c r="M103">
        <f>COUNT(F2320:F2350)</f>
        <v>0</v>
      </c>
      <c r="N103" s="18">
        <f>AVERAGEIFS(G:G,B:B,2020,C:C,5)</f>
        <v>5.524137931034482</v>
      </c>
      <c r="O103">
        <f>COUNT(G2320:G2350)</f>
        <v>29</v>
      </c>
    </row>
    <row r="104" spans="1:15" x14ac:dyDescent="0.2">
      <c r="A104" s="6">
        <v>41736</v>
      </c>
      <c r="B104" s="14">
        <f t="shared" si="20"/>
        <v>2014</v>
      </c>
      <c r="C104" s="14">
        <f t="shared" si="21"/>
        <v>4</v>
      </c>
      <c r="D104" s="14">
        <f t="shared" si="22"/>
        <v>7</v>
      </c>
      <c r="E104" s="15">
        <v>6.5</v>
      </c>
      <c r="F104" s="16">
        <v>5</v>
      </c>
      <c r="G104" s="9">
        <v>5.8</v>
      </c>
      <c r="I104" s="23" t="s">
        <v>18</v>
      </c>
      <c r="J104" s="18">
        <f>AVERAGEIFS(E:E,B:B,2020,C:C,6)</f>
        <v>6.8</v>
      </c>
      <c r="K104">
        <f>COUNT(E2351:E2380)</f>
        <v>22</v>
      </c>
      <c r="L104" s="18" t="e">
        <f>AVERAGEIFS(F:F,B:B,2020,C:C,6)</f>
        <v>#DIV/0!</v>
      </c>
      <c r="M104">
        <f>COUNT(F2351:F2380)</f>
        <v>0</v>
      </c>
      <c r="N104" s="18">
        <f>AVERAGEIFS(G:G,B:B,2020,C:C,6)</f>
        <v>4.2785714285714267</v>
      </c>
      <c r="O104">
        <f>COUNT(G2351:G2380)</f>
        <v>28</v>
      </c>
    </row>
    <row r="105" spans="1:15" x14ac:dyDescent="0.2">
      <c r="A105" s="6">
        <v>41737</v>
      </c>
      <c r="B105" s="14">
        <f t="shared" si="20"/>
        <v>2014</v>
      </c>
      <c r="C105" s="14">
        <f t="shared" si="21"/>
        <v>4</v>
      </c>
      <c r="D105" s="14">
        <f t="shared" si="22"/>
        <v>8</v>
      </c>
      <c r="E105" s="15">
        <v>6.5</v>
      </c>
      <c r="F105" s="16">
        <v>5</v>
      </c>
      <c r="G105" s="9">
        <v>5.8</v>
      </c>
      <c r="I105" s="23" t="s">
        <v>19</v>
      </c>
      <c r="J105" s="18">
        <f>AVERAGEIFS(E:E,B:B,2020,C:C,7)</f>
        <v>6.799999999999998</v>
      </c>
      <c r="K105">
        <f>COUNT(E2381:E2411)</f>
        <v>16</v>
      </c>
      <c r="L105" s="18" t="e">
        <f>AVERAGEIFS(F:F,B:B,2020,C:C,7)</f>
        <v>#DIV/0!</v>
      </c>
      <c r="M105">
        <f>COUNT(F2381:F2411)</f>
        <v>0</v>
      </c>
      <c r="N105" s="18">
        <f>AVERAGEIFS(G:G,B:B,2020,C:C,7)</f>
        <v>5.5724137931034488</v>
      </c>
      <c r="O105">
        <f>COUNT(G2381:G2411)</f>
        <v>29</v>
      </c>
    </row>
    <row r="106" spans="1:15" x14ac:dyDescent="0.2">
      <c r="A106" s="6">
        <v>41738</v>
      </c>
      <c r="B106" s="14">
        <f t="shared" si="20"/>
        <v>2014</v>
      </c>
      <c r="C106" s="14">
        <f t="shared" si="21"/>
        <v>4</v>
      </c>
      <c r="D106" s="14">
        <f t="shared" si="22"/>
        <v>9</v>
      </c>
      <c r="E106" s="15">
        <v>6.5</v>
      </c>
      <c r="F106" s="16">
        <v>5</v>
      </c>
      <c r="G106" s="9">
        <v>6</v>
      </c>
      <c r="I106" s="23" t="s">
        <v>20</v>
      </c>
      <c r="J106" s="18">
        <f>AVERAGEIFS(E:E,B:B,2020,C:C,8)</f>
        <v>6.799999999999998</v>
      </c>
      <c r="K106">
        <f>COUNT(E2412:E2442)</f>
        <v>15</v>
      </c>
      <c r="L106" s="18" t="e">
        <f>AVERAGEIFS(F:F,B:B,2020,C:C,8)</f>
        <v>#DIV/0!</v>
      </c>
      <c r="M106">
        <f>COUNT(F2412:F2442)</f>
        <v>0</v>
      </c>
      <c r="N106" s="18">
        <f>AVERAGEIFS(G:G,B:B,2020,C:C,8)</f>
        <v>6.7142857142857144</v>
      </c>
      <c r="O106">
        <f>COUNT(G2412:G2442)</f>
        <v>28</v>
      </c>
    </row>
    <row r="107" spans="1:15" x14ac:dyDescent="0.2">
      <c r="A107" s="6">
        <v>41739</v>
      </c>
      <c r="B107" s="14">
        <f t="shared" si="20"/>
        <v>2014</v>
      </c>
      <c r="C107" s="14">
        <f t="shared" si="21"/>
        <v>4</v>
      </c>
      <c r="D107" s="14">
        <f t="shared" si="22"/>
        <v>10</v>
      </c>
      <c r="E107" s="15" t="s">
        <v>14</v>
      </c>
      <c r="F107" s="16" t="s">
        <v>14</v>
      </c>
      <c r="G107" s="9" t="s">
        <v>14</v>
      </c>
      <c r="I107" s="23" t="s">
        <v>21</v>
      </c>
      <c r="J107" s="18">
        <f>AVERAGEIFS(E:E,B:B,2020,C:C,9)</f>
        <v>6.8000000000000007</v>
      </c>
      <c r="K107">
        <f>COUNT(E2443:E2472)</f>
        <v>25</v>
      </c>
      <c r="L107" s="18" t="e">
        <f>AVERAGEIFS(F:F,B:B,2020,C:C,9)</f>
        <v>#DIV/0!</v>
      </c>
      <c r="M107">
        <f>COUNT(F2443:F2472)</f>
        <v>0</v>
      </c>
      <c r="N107" s="18">
        <f>AVERAGEIFS(G:G,B:B,2020,C:C,9)</f>
        <v>8.3000000000000007</v>
      </c>
      <c r="O107">
        <f>COUNT(G2443:G2472)</f>
        <v>30</v>
      </c>
    </row>
    <row r="108" spans="1:15" x14ac:dyDescent="0.2">
      <c r="A108" s="6">
        <v>41740</v>
      </c>
      <c r="B108" s="14">
        <f t="shared" si="20"/>
        <v>2014</v>
      </c>
      <c r="C108" s="14">
        <f t="shared" si="21"/>
        <v>4</v>
      </c>
      <c r="D108" s="14">
        <f t="shared" si="22"/>
        <v>11</v>
      </c>
      <c r="E108" s="15">
        <v>6.5</v>
      </c>
      <c r="F108" s="16">
        <v>5</v>
      </c>
      <c r="G108" s="9">
        <v>6</v>
      </c>
      <c r="I108" s="23" t="s">
        <v>22</v>
      </c>
      <c r="J108" s="18">
        <f>AVERAGEIFS(E:E,B:B,2020,C:C,10)</f>
        <v>6.8000000000000007</v>
      </c>
      <c r="K108">
        <f>COUNT(E2473:E2503)</f>
        <v>24</v>
      </c>
      <c r="L108" s="18" t="e">
        <f>AVERAGEIFS(F:F,B:B,2020,C:C,10)</f>
        <v>#DIV/0!</v>
      </c>
      <c r="M108">
        <f>COUNT(F2473:F2503)</f>
        <v>0</v>
      </c>
      <c r="N108" s="18">
        <f>AVERAGEIFS(G:G,B:B,2020,C:C,10)</f>
        <v>9.6166666666666671</v>
      </c>
      <c r="O108">
        <f>COUNT(G2473:G2503)</f>
        <v>30</v>
      </c>
    </row>
    <row r="109" spans="1:15" x14ac:dyDescent="0.2">
      <c r="A109" s="6">
        <v>41741</v>
      </c>
      <c r="B109" s="14">
        <f t="shared" si="20"/>
        <v>2014</v>
      </c>
      <c r="C109" s="14">
        <f t="shared" si="21"/>
        <v>4</v>
      </c>
      <c r="D109" s="14">
        <f t="shared" si="22"/>
        <v>12</v>
      </c>
      <c r="E109" s="15">
        <v>6.5</v>
      </c>
      <c r="F109" s="16">
        <v>5</v>
      </c>
      <c r="G109" s="9">
        <v>6</v>
      </c>
      <c r="I109" s="23" t="s">
        <v>23</v>
      </c>
      <c r="J109" s="18">
        <f>AVERAGEIFS(E:E,B:B,2020,C:C,11)</f>
        <v>6.8000000000000016</v>
      </c>
      <c r="K109">
        <f>COUNT(E2504:E2533)</f>
        <v>26</v>
      </c>
      <c r="L109" s="18" t="e">
        <f>AVERAGEIFS(F:F,B:B,2020,C:C,11)</f>
        <v>#DIV/0!</v>
      </c>
      <c r="M109">
        <f>COUNT(F2504:F2533)</f>
        <v>0</v>
      </c>
      <c r="N109" s="18">
        <f>AVERAGEIFS(G:G,B:B,2020,C:C,11)</f>
        <v>7.8</v>
      </c>
      <c r="O109">
        <f>COUNT(G2504:G2533)</f>
        <v>30</v>
      </c>
    </row>
    <row r="110" spans="1:15" x14ac:dyDescent="0.2">
      <c r="A110" s="6">
        <v>41742</v>
      </c>
      <c r="B110" s="14">
        <f t="shared" si="20"/>
        <v>2014</v>
      </c>
      <c r="C110" s="14">
        <f t="shared" si="21"/>
        <v>4</v>
      </c>
      <c r="D110" s="14">
        <f t="shared" si="22"/>
        <v>13</v>
      </c>
      <c r="E110" s="15">
        <v>6.5</v>
      </c>
      <c r="F110" s="16">
        <v>5</v>
      </c>
      <c r="G110" s="9">
        <v>6</v>
      </c>
      <c r="I110" s="27" t="s">
        <v>24</v>
      </c>
      <c r="J110" s="18">
        <f>AVERAGEIFS(E:E,B:B,2020,C:C,12)</f>
        <v>7.3333333333333313</v>
      </c>
      <c r="K110">
        <f>COUNT(E2534:E2564)</f>
        <v>15</v>
      </c>
      <c r="L110" s="18" t="e">
        <f>AVERAGEIFS(F:F,B:B,2020,C:C,12)</f>
        <v>#DIV/0!</v>
      </c>
      <c r="M110">
        <f>COUNT(F2534:F2564)</f>
        <v>0</v>
      </c>
      <c r="N110" s="18">
        <f>AVERAGEIFS(G:G,B:B,2020,C:C,12)</f>
        <v>10.814814814814815</v>
      </c>
      <c r="O110">
        <f>COUNT(G2534:G2564)</f>
        <v>27</v>
      </c>
    </row>
    <row r="111" spans="1:15" x14ac:dyDescent="0.2">
      <c r="A111" s="6">
        <v>41743</v>
      </c>
      <c r="B111" s="14">
        <f t="shared" si="20"/>
        <v>2014</v>
      </c>
      <c r="C111" s="14">
        <f t="shared" si="21"/>
        <v>4</v>
      </c>
      <c r="D111" s="14">
        <f t="shared" si="22"/>
        <v>14</v>
      </c>
      <c r="E111" s="15">
        <v>6.5</v>
      </c>
      <c r="F111" s="16">
        <v>5</v>
      </c>
      <c r="G111" s="9">
        <v>6.3</v>
      </c>
    </row>
    <row r="112" spans="1:15" x14ac:dyDescent="0.2">
      <c r="A112" s="6">
        <v>41744</v>
      </c>
      <c r="B112" s="14">
        <f t="shared" si="20"/>
        <v>2014</v>
      </c>
      <c r="C112" s="14">
        <f t="shared" si="21"/>
        <v>4</v>
      </c>
      <c r="D112" s="14">
        <f t="shared" si="22"/>
        <v>15</v>
      </c>
      <c r="E112" s="15">
        <v>6.5</v>
      </c>
      <c r="F112" s="16">
        <v>5</v>
      </c>
      <c r="G112" s="9">
        <v>6.3</v>
      </c>
    </row>
    <row r="113" spans="1:15" x14ac:dyDescent="0.2">
      <c r="A113" s="6">
        <v>41745</v>
      </c>
      <c r="B113" s="14">
        <f t="shared" si="20"/>
        <v>2014</v>
      </c>
      <c r="C113" s="14">
        <f t="shared" si="21"/>
        <v>4</v>
      </c>
      <c r="D113" s="14">
        <f t="shared" si="22"/>
        <v>16</v>
      </c>
      <c r="E113" s="15">
        <v>6.5</v>
      </c>
      <c r="F113" s="16">
        <v>5</v>
      </c>
      <c r="G113" s="9">
        <v>6.5</v>
      </c>
      <c r="I113" s="22">
        <v>2021</v>
      </c>
      <c r="J113" t="s">
        <v>0</v>
      </c>
      <c r="K113" t="s">
        <v>11</v>
      </c>
      <c r="L113" t="s">
        <v>9</v>
      </c>
      <c r="M113" t="s">
        <v>11</v>
      </c>
      <c r="N113" t="s">
        <v>10</v>
      </c>
      <c r="O113" t="s">
        <v>11</v>
      </c>
    </row>
    <row r="114" spans="1:15" x14ac:dyDescent="0.2">
      <c r="A114" s="6">
        <v>41746</v>
      </c>
      <c r="B114" s="14">
        <f t="shared" si="20"/>
        <v>2014</v>
      </c>
      <c r="C114" s="14">
        <f t="shared" si="21"/>
        <v>4</v>
      </c>
      <c r="D114" s="14">
        <f t="shared" si="22"/>
        <v>17</v>
      </c>
      <c r="E114" s="15" t="s">
        <v>14</v>
      </c>
      <c r="F114" s="16" t="s">
        <v>14</v>
      </c>
      <c r="G114" s="9" t="s">
        <v>14</v>
      </c>
      <c r="I114" s="23" t="s">
        <v>5</v>
      </c>
      <c r="J114" s="18">
        <f>AVERAGEIFS(E:E,B:B,2021,C:C,1)</f>
        <v>8.93333333333333</v>
      </c>
      <c r="K114">
        <f>COUNT(E2565:E2595)</f>
        <v>18</v>
      </c>
      <c r="L114" s="18" t="e">
        <f>AVERAGEIFS(F:F,B:B,2021,C:C,1)</f>
        <v>#DIV/0!</v>
      </c>
      <c r="M114">
        <v>0</v>
      </c>
      <c r="N114" s="18">
        <f>AVERAGEIFS(G:G,B:B,2021,C:C,1)</f>
        <v>11.375</v>
      </c>
      <c r="O114">
        <f>COUNT(G2565:G2595)</f>
        <v>28</v>
      </c>
    </row>
    <row r="115" spans="1:15" x14ac:dyDescent="0.2">
      <c r="A115" s="6">
        <v>41747</v>
      </c>
      <c r="B115" s="14">
        <f t="shared" si="20"/>
        <v>2014</v>
      </c>
      <c r="C115" s="14">
        <f t="shared" si="21"/>
        <v>4</v>
      </c>
      <c r="D115" s="14">
        <f t="shared" si="22"/>
        <v>18</v>
      </c>
      <c r="E115" s="15" t="s">
        <v>14</v>
      </c>
      <c r="F115" s="16" t="s">
        <v>14</v>
      </c>
      <c r="G115" s="9" t="s">
        <v>14</v>
      </c>
      <c r="I115" s="23" t="s">
        <v>12</v>
      </c>
      <c r="J115" s="18" t="e">
        <f>AVERAGEIFS(E:E,B:B,2021,C:C,2)</f>
        <v>#DIV/0!</v>
      </c>
      <c r="K115">
        <f>COUNT(E2596:E2623)</f>
        <v>0</v>
      </c>
      <c r="L115" s="18" t="e">
        <f>AVERAGEIFS(F:F,B:B,2021,C:C,2)</f>
        <v>#DIV/0!</v>
      </c>
      <c r="M115">
        <v>0</v>
      </c>
      <c r="N115" s="18">
        <f>AVERAGEIFS(G:G,B:B,2021,C:C,2)</f>
        <v>9.7249999999999996</v>
      </c>
      <c r="O115">
        <f>COUNT(G2596:G2623)</f>
        <v>20</v>
      </c>
    </row>
    <row r="116" spans="1:15" x14ac:dyDescent="0.2">
      <c r="A116" s="6">
        <v>41748</v>
      </c>
      <c r="B116" s="14">
        <f t="shared" si="20"/>
        <v>2014</v>
      </c>
      <c r="C116" s="14">
        <f t="shared" si="21"/>
        <v>4</v>
      </c>
      <c r="D116" s="14">
        <f t="shared" si="22"/>
        <v>19</v>
      </c>
      <c r="E116" s="15" t="s">
        <v>14</v>
      </c>
      <c r="F116" s="16">
        <v>5</v>
      </c>
      <c r="G116" s="9">
        <v>6.5</v>
      </c>
      <c r="I116" s="23" t="s">
        <v>16</v>
      </c>
      <c r="J116" s="18">
        <f>AVERAGEIFS(E:E,B:B,2021,C:C,3)</f>
        <v>14.5</v>
      </c>
      <c r="K116">
        <f>COUNT(E2624:E2654)</f>
        <v>13</v>
      </c>
      <c r="L116" s="18" t="e">
        <f>AVERAGEIFS(F:F,B:B,2021,C:C,3)</f>
        <v>#DIV/0!</v>
      </c>
      <c r="M116">
        <v>0</v>
      </c>
      <c r="N116" s="18">
        <f>AVERAGEIFS(G:G,B:B,2021,C:C,3)</f>
        <v>8.0387096774193534</v>
      </c>
      <c r="O116">
        <f>COUNT(G2624:G2654)</f>
        <v>31</v>
      </c>
    </row>
    <row r="117" spans="1:15" x14ac:dyDescent="0.2">
      <c r="A117" s="6">
        <v>41749</v>
      </c>
      <c r="B117" s="14">
        <f t="shared" si="20"/>
        <v>2014</v>
      </c>
      <c r="C117" s="14">
        <f t="shared" si="21"/>
        <v>4</v>
      </c>
      <c r="D117" s="14">
        <f t="shared" si="22"/>
        <v>20</v>
      </c>
      <c r="E117" s="15">
        <v>6.5</v>
      </c>
      <c r="F117" s="16">
        <v>5</v>
      </c>
      <c r="G117" s="9">
        <v>5.5</v>
      </c>
      <c r="I117" s="23" t="s">
        <v>15</v>
      </c>
      <c r="J117" s="18">
        <f>AVERAGEIFS(E:E,B:B,2021,C:C,4)</f>
        <v>13.726666666666665</v>
      </c>
      <c r="K117">
        <f>COUNT(E2655:E2684)</f>
        <v>15</v>
      </c>
      <c r="L117" s="18" t="e">
        <f>AVERAGEIFS(F:F,B:B,2021,C:C,4)</f>
        <v>#DIV/0!</v>
      </c>
      <c r="M117">
        <v>0</v>
      </c>
      <c r="N117" s="18">
        <f>AVERAGEIFS(G:G,B:B,2021,C:C,4)</f>
        <v>7.5199999999999987</v>
      </c>
      <c r="O117">
        <f>COUNT(G2655:G2684)</f>
        <v>30</v>
      </c>
    </row>
    <row r="118" spans="1:15" x14ac:dyDescent="0.2">
      <c r="A118" s="6">
        <v>41750</v>
      </c>
      <c r="B118" s="14">
        <f t="shared" si="20"/>
        <v>2014</v>
      </c>
      <c r="C118" s="14">
        <f t="shared" si="21"/>
        <v>4</v>
      </c>
      <c r="D118" s="14">
        <f t="shared" si="22"/>
        <v>21</v>
      </c>
      <c r="E118" s="15">
        <v>6.5</v>
      </c>
      <c r="F118" s="16" t="s">
        <v>14</v>
      </c>
      <c r="G118" s="9">
        <v>5.5</v>
      </c>
      <c r="I118" s="23" t="s">
        <v>17</v>
      </c>
      <c r="J118" s="18">
        <f>AVERAGEIFS(E:E,B:B,2021,C:C,5)</f>
        <v>11.599999999999996</v>
      </c>
      <c r="K118">
        <f>COUNT(E2685:E2715)</f>
        <v>11</v>
      </c>
      <c r="L118" s="18" t="e">
        <f>AVERAGEIFS(F:F,B:B,2021,C:C,5)</f>
        <v>#DIV/0!</v>
      </c>
      <c r="M118">
        <v>0</v>
      </c>
      <c r="N118" s="18">
        <f>AVERAGEIFS(G:G,B:B,2021,C:C,5)</f>
        <v>7.6333333333333355</v>
      </c>
      <c r="O118">
        <f>COUNT(G2685:G2715)</f>
        <v>30</v>
      </c>
    </row>
    <row r="119" spans="1:15" x14ac:dyDescent="0.2">
      <c r="A119" s="6">
        <v>41751</v>
      </c>
      <c r="B119" s="14">
        <f t="shared" si="20"/>
        <v>2014</v>
      </c>
      <c r="C119" s="14">
        <f t="shared" si="21"/>
        <v>4</v>
      </c>
      <c r="D119" s="14">
        <f t="shared" si="22"/>
        <v>22</v>
      </c>
      <c r="E119" s="15">
        <v>6.5</v>
      </c>
      <c r="F119" s="16" t="s">
        <v>14</v>
      </c>
      <c r="G119" s="9">
        <v>5.5</v>
      </c>
      <c r="I119" s="23" t="s">
        <v>18</v>
      </c>
      <c r="J119" s="18">
        <f>AVERAGEIFS(E:E,B:B,2021,C:C,6)</f>
        <v>11.599999999999996</v>
      </c>
      <c r="K119">
        <f>COUNT(E2716:E2745)</f>
        <v>15</v>
      </c>
      <c r="L119" s="18" t="e">
        <f>AVERAGEIFS(F:F,B:B,2021,C:C,6)</f>
        <v>#DIV/0!</v>
      </c>
      <c r="M119">
        <v>0</v>
      </c>
      <c r="N119" s="18">
        <f>AVERAGEIFS(G:G,B:B,2021,C:C,6)</f>
        <v>5.446666666666669</v>
      </c>
      <c r="O119">
        <f>COUNT(G2716:G2745)</f>
        <v>30</v>
      </c>
    </row>
    <row r="120" spans="1:15" x14ac:dyDescent="0.2">
      <c r="A120" s="6">
        <v>41752</v>
      </c>
      <c r="B120" s="14">
        <f t="shared" si="20"/>
        <v>2014</v>
      </c>
      <c r="C120" s="14">
        <f t="shared" si="21"/>
        <v>4</v>
      </c>
      <c r="D120" s="14">
        <f t="shared" si="22"/>
        <v>23</v>
      </c>
      <c r="E120" s="15">
        <v>6.5</v>
      </c>
      <c r="F120" s="16" t="s">
        <v>14</v>
      </c>
      <c r="G120" s="9">
        <v>5.0999999999999996</v>
      </c>
      <c r="I120" s="23" t="s">
        <v>19</v>
      </c>
      <c r="J120" s="18">
        <f>AVERAGEIFS(E:E,B:B,2021,C:C,7)</f>
        <v>9.4727272727272727</v>
      </c>
      <c r="K120">
        <f>COUNT(E2746:E2776)</f>
        <v>11</v>
      </c>
      <c r="L120" s="18" t="e">
        <f>AVERAGEIFS(F:F,B:B,2021,C:C,7)</f>
        <v>#DIV/0!</v>
      </c>
      <c r="M120">
        <v>0</v>
      </c>
      <c r="N120" s="18">
        <f>AVERAGEIFS(G:G,B:B,2021,C:C,7)</f>
        <v>5.9666666666666686</v>
      </c>
      <c r="O120">
        <f>COUNT(G2746:G2776)</f>
        <v>30</v>
      </c>
    </row>
    <row r="121" spans="1:15" x14ac:dyDescent="0.2">
      <c r="A121" s="6">
        <v>41753</v>
      </c>
      <c r="B121" s="14">
        <f t="shared" si="20"/>
        <v>2014</v>
      </c>
      <c r="C121" s="14">
        <f t="shared" si="21"/>
        <v>4</v>
      </c>
      <c r="D121" s="14">
        <f t="shared" si="22"/>
        <v>24</v>
      </c>
      <c r="E121" s="15">
        <v>6.5</v>
      </c>
      <c r="F121" s="16">
        <v>5</v>
      </c>
      <c r="G121" s="9">
        <v>5.0999999999999996</v>
      </c>
      <c r="I121" s="23" t="s">
        <v>20</v>
      </c>
      <c r="J121" s="18">
        <f>AVERAGEIFS(E:E,B:B,2021,C:C,8)</f>
        <v>9</v>
      </c>
      <c r="K121">
        <f>COUNT(E2777:E2807)</f>
        <v>12</v>
      </c>
      <c r="L121" s="18" t="e">
        <f>AVERAGEIFS(F:F,B:B,2021,C:C,8)</f>
        <v>#DIV/0!</v>
      </c>
      <c r="M121">
        <v>0</v>
      </c>
      <c r="N121" s="18">
        <f>AVERAGEIFS(G:G,B:B,2021,C:C,8)</f>
        <v>6.2333333333333334</v>
      </c>
      <c r="O121">
        <f>COUNT(G2777:G2807)</f>
        <v>27</v>
      </c>
    </row>
    <row r="122" spans="1:15" x14ac:dyDescent="0.2">
      <c r="A122" s="6">
        <v>41754</v>
      </c>
      <c r="B122" s="14">
        <f t="shared" si="20"/>
        <v>2014</v>
      </c>
      <c r="C122" s="14">
        <f t="shared" si="21"/>
        <v>4</v>
      </c>
      <c r="D122" s="14">
        <f t="shared" si="22"/>
        <v>25</v>
      </c>
      <c r="E122" s="15" t="s">
        <v>14</v>
      </c>
      <c r="F122" s="16">
        <v>5</v>
      </c>
      <c r="G122" s="9">
        <v>5.0999999999999996</v>
      </c>
      <c r="I122" s="23" t="s">
        <v>21</v>
      </c>
      <c r="J122" s="18">
        <f>AVERAGEIFS(E:E,B:B,2021,C:C,9)</f>
        <v>8.94</v>
      </c>
      <c r="K122">
        <f>COUNT(E2808:E2837)</f>
        <v>10</v>
      </c>
      <c r="L122" s="18" t="e">
        <f>AVERAGEIFS(F:F,B:B,2021,C:C,9)</f>
        <v>#DIV/0!</v>
      </c>
      <c r="M122">
        <v>0</v>
      </c>
      <c r="N122" s="18">
        <f>AVERAGEIFS(G:G,B:B,2021,C:C,9)</f>
        <v>6.7777777777777777</v>
      </c>
      <c r="O122">
        <f>COUNT(G2808:G2837)</f>
        <v>27</v>
      </c>
    </row>
    <row r="123" spans="1:15" x14ac:dyDescent="0.2">
      <c r="A123" s="6">
        <v>41755</v>
      </c>
      <c r="B123" s="14">
        <f t="shared" si="20"/>
        <v>2014</v>
      </c>
      <c r="C123" s="14">
        <f t="shared" si="21"/>
        <v>4</v>
      </c>
      <c r="D123" s="14">
        <f t="shared" si="22"/>
        <v>26</v>
      </c>
      <c r="E123" s="15" t="s">
        <v>14</v>
      </c>
      <c r="F123" s="16">
        <v>5</v>
      </c>
      <c r="G123" s="9">
        <v>5.0999999999999996</v>
      </c>
      <c r="I123" s="23" t="s">
        <v>22</v>
      </c>
      <c r="J123" s="18">
        <f>AVERAGEIFS(E:E,B:B,2021,C:C,10)</f>
        <v>8.8000000000000025</v>
      </c>
      <c r="K123">
        <f>COUNT(E2838:E2868)</f>
        <v>22</v>
      </c>
      <c r="L123" s="18" t="e">
        <f>AVERAGEIFS(F:F,B:B,2021,C:C,10)</f>
        <v>#DIV/0!</v>
      </c>
      <c r="M123">
        <v>0</v>
      </c>
      <c r="N123" s="18">
        <f>AVERAGEIFS(G:G,B:B,2021,C:C,10)</f>
        <v>7.6586206896551721</v>
      </c>
      <c r="O123">
        <f>COUNT(G2838:G2868)</f>
        <v>29</v>
      </c>
    </row>
    <row r="124" spans="1:15" x14ac:dyDescent="0.2">
      <c r="A124" s="6">
        <v>41756</v>
      </c>
      <c r="B124" s="14">
        <f t="shared" si="20"/>
        <v>2014</v>
      </c>
      <c r="C124" s="14">
        <f t="shared" si="21"/>
        <v>4</v>
      </c>
      <c r="D124" s="14">
        <f t="shared" si="22"/>
        <v>27</v>
      </c>
      <c r="E124" s="15">
        <v>5.9</v>
      </c>
      <c r="F124" s="16">
        <v>5</v>
      </c>
      <c r="G124" s="9">
        <v>5.0999999999999996</v>
      </c>
      <c r="I124" s="23" t="s">
        <v>23</v>
      </c>
      <c r="J124" s="18">
        <f>AVERAGEIFS(E:E,B:B,2021,C:C,11)</f>
        <v>12.517647058823528</v>
      </c>
      <c r="K124">
        <f>COUNT(E2869:E2898)</f>
        <v>17</v>
      </c>
      <c r="L124" s="18" t="e">
        <f>AVERAGEIFS(F:F,B:B,2021,C:C,11)</f>
        <v>#DIV/0!</v>
      </c>
      <c r="M124">
        <v>0</v>
      </c>
      <c r="N124" s="18">
        <f>AVERAGEIFS(G:G,B:B,2021,C:C,11)</f>
        <v>10.385185185185186</v>
      </c>
      <c r="O124">
        <f>COUNT(G2869:G2898)</f>
        <v>27</v>
      </c>
    </row>
    <row r="125" spans="1:15" x14ac:dyDescent="0.2">
      <c r="A125" s="6">
        <v>41757</v>
      </c>
      <c r="B125" s="14">
        <f t="shared" si="20"/>
        <v>2014</v>
      </c>
      <c r="C125" s="14">
        <f t="shared" si="21"/>
        <v>4</v>
      </c>
      <c r="D125" s="14">
        <f t="shared" si="22"/>
        <v>28</v>
      </c>
      <c r="E125" s="15">
        <v>5.9</v>
      </c>
      <c r="F125" s="16">
        <v>5</v>
      </c>
      <c r="G125" s="9">
        <v>7</v>
      </c>
      <c r="I125" s="27" t="s">
        <v>24</v>
      </c>
      <c r="J125" s="18">
        <f>AVERAGEIFS(E:E,B:B,2021,C:C,12)</f>
        <v>11.558333333333332</v>
      </c>
      <c r="K125">
        <f>COUNT(E2899:E2929)</f>
        <v>12</v>
      </c>
      <c r="L125" s="18" t="e">
        <f>AVERAGEIFS(F:F,B:B,2021,C:C,12)</f>
        <v>#DIV/0!</v>
      </c>
      <c r="M125">
        <v>0</v>
      </c>
      <c r="N125" s="18">
        <f>AVERAGEIFS(G:G,B:B,2021,C:C,12)</f>
        <v>12.375</v>
      </c>
      <c r="O125">
        <f>COUNT(G2899:G2929)</f>
        <v>12</v>
      </c>
    </row>
    <row r="126" spans="1:15" x14ac:dyDescent="0.2">
      <c r="A126" s="6">
        <v>41758</v>
      </c>
      <c r="B126" s="14">
        <f t="shared" si="20"/>
        <v>2014</v>
      </c>
      <c r="C126" s="14">
        <f t="shared" si="21"/>
        <v>4</v>
      </c>
      <c r="D126" s="14">
        <f t="shared" si="22"/>
        <v>29</v>
      </c>
      <c r="E126" s="15">
        <v>5.9</v>
      </c>
      <c r="F126" s="16">
        <v>5</v>
      </c>
      <c r="G126" s="9">
        <v>7</v>
      </c>
    </row>
    <row r="127" spans="1:15" x14ac:dyDescent="0.2">
      <c r="A127" s="6">
        <v>41759</v>
      </c>
      <c r="B127" s="14">
        <f t="shared" si="20"/>
        <v>2014</v>
      </c>
      <c r="C127" s="14">
        <f t="shared" si="21"/>
        <v>4</v>
      </c>
      <c r="D127" s="14">
        <f t="shared" si="22"/>
        <v>30</v>
      </c>
      <c r="E127" s="15" t="s">
        <v>14</v>
      </c>
      <c r="F127" s="16">
        <v>5</v>
      </c>
      <c r="G127" s="9">
        <v>7</v>
      </c>
    </row>
    <row r="128" spans="1:15" x14ac:dyDescent="0.2">
      <c r="A128" s="6">
        <v>41760</v>
      </c>
      <c r="B128" s="14">
        <f t="shared" si="20"/>
        <v>2014</v>
      </c>
      <c r="C128" s="14">
        <f t="shared" si="21"/>
        <v>5</v>
      </c>
      <c r="D128" s="14">
        <f t="shared" si="22"/>
        <v>1</v>
      </c>
      <c r="E128" s="15" t="s">
        <v>14</v>
      </c>
      <c r="F128" s="16">
        <v>5</v>
      </c>
      <c r="G128" s="9">
        <v>7</v>
      </c>
    </row>
    <row r="129" spans="1:7" x14ac:dyDescent="0.2">
      <c r="A129" s="6">
        <v>41761</v>
      </c>
      <c r="B129" s="14">
        <f t="shared" si="20"/>
        <v>2014</v>
      </c>
      <c r="C129" s="14">
        <f t="shared" si="21"/>
        <v>5</v>
      </c>
      <c r="D129" s="14">
        <f t="shared" si="22"/>
        <v>2</v>
      </c>
      <c r="E129" s="15" t="s">
        <v>14</v>
      </c>
      <c r="F129" s="16">
        <v>5</v>
      </c>
      <c r="G129" s="9">
        <v>7</v>
      </c>
    </row>
    <row r="130" spans="1:7" x14ac:dyDescent="0.2">
      <c r="A130" s="6">
        <v>41762</v>
      </c>
      <c r="B130" s="14">
        <f t="shared" si="20"/>
        <v>2014</v>
      </c>
      <c r="C130" s="14">
        <f t="shared" si="21"/>
        <v>5</v>
      </c>
      <c r="D130" s="14">
        <f t="shared" si="22"/>
        <v>3</v>
      </c>
      <c r="E130" s="15">
        <v>6.55</v>
      </c>
      <c r="F130" s="16">
        <v>5</v>
      </c>
      <c r="G130" s="9">
        <v>7</v>
      </c>
    </row>
    <row r="131" spans="1:7" x14ac:dyDescent="0.2">
      <c r="A131" s="6">
        <v>41763</v>
      </c>
      <c r="B131" s="14">
        <f t="shared" si="20"/>
        <v>2014</v>
      </c>
      <c r="C131" s="14">
        <f t="shared" si="21"/>
        <v>5</v>
      </c>
      <c r="D131" s="14">
        <f t="shared" si="22"/>
        <v>4</v>
      </c>
      <c r="E131" s="15">
        <v>6.55</v>
      </c>
      <c r="F131" s="16">
        <v>5</v>
      </c>
      <c r="G131" s="9">
        <v>5.5</v>
      </c>
    </row>
    <row r="132" spans="1:7" x14ac:dyDescent="0.2">
      <c r="A132" s="6">
        <v>41764</v>
      </c>
      <c r="B132" s="14">
        <f t="shared" si="20"/>
        <v>2014</v>
      </c>
      <c r="C132" s="14">
        <f t="shared" si="21"/>
        <v>5</v>
      </c>
      <c r="D132" s="14">
        <f t="shared" si="22"/>
        <v>5</v>
      </c>
      <c r="E132" s="15">
        <v>6.55</v>
      </c>
      <c r="F132" s="16">
        <v>5</v>
      </c>
      <c r="G132" s="9">
        <v>5.5</v>
      </c>
    </row>
    <row r="133" spans="1:7" x14ac:dyDescent="0.2">
      <c r="A133" s="6">
        <v>41765</v>
      </c>
      <c r="B133" s="14">
        <f t="shared" si="20"/>
        <v>2014</v>
      </c>
      <c r="C133" s="14">
        <f t="shared" si="21"/>
        <v>5</v>
      </c>
      <c r="D133" s="14">
        <f t="shared" si="22"/>
        <v>6</v>
      </c>
      <c r="E133" s="15">
        <v>6.55</v>
      </c>
      <c r="F133" s="16">
        <v>5</v>
      </c>
      <c r="G133" s="9">
        <v>5.5</v>
      </c>
    </row>
    <row r="134" spans="1:7" x14ac:dyDescent="0.2">
      <c r="A134" s="6">
        <v>41766</v>
      </c>
      <c r="B134" s="14">
        <f t="shared" si="20"/>
        <v>2014</v>
      </c>
      <c r="C134" s="14">
        <f t="shared" si="21"/>
        <v>5</v>
      </c>
      <c r="D134" s="14">
        <f t="shared" si="22"/>
        <v>7</v>
      </c>
      <c r="E134" s="15">
        <v>6.55</v>
      </c>
      <c r="F134" s="16">
        <v>4.5999999999999996</v>
      </c>
      <c r="G134" s="9">
        <v>5.5</v>
      </c>
    </row>
    <row r="135" spans="1:7" x14ac:dyDescent="0.2">
      <c r="A135" s="6">
        <v>41767</v>
      </c>
      <c r="B135" s="14">
        <f t="shared" si="20"/>
        <v>2014</v>
      </c>
      <c r="C135" s="14">
        <f t="shared" si="21"/>
        <v>5</v>
      </c>
      <c r="D135" s="14">
        <f t="shared" si="22"/>
        <v>8</v>
      </c>
      <c r="E135" s="15" t="s">
        <v>14</v>
      </c>
      <c r="F135" s="16">
        <v>4.5999999999999996</v>
      </c>
      <c r="G135" s="9">
        <v>6</v>
      </c>
    </row>
    <row r="136" spans="1:7" x14ac:dyDescent="0.2">
      <c r="A136" s="6">
        <v>41768</v>
      </c>
      <c r="B136" s="14">
        <f t="shared" si="20"/>
        <v>2014</v>
      </c>
      <c r="C136" s="14">
        <f t="shared" si="21"/>
        <v>5</v>
      </c>
      <c r="D136" s="14">
        <f t="shared" si="22"/>
        <v>9</v>
      </c>
      <c r="E136" s="15">
        <v>6.55</v>
      </c>
      <c r="F136" s="16">
        <v>4.5999999999999996</v>
      </c>
      <c r="G136" s="9">
        <v>6</v>
      </c>
    </row>
    <row r="137" spans="1:7" x14ac:dyDescent="0.2">
      <c r="A137" s="6">
        <v>41769</v>
      </c>
      <c r="B137" s="14">
        <f t="shared" ref="B137:B200" si="23">YEAR(A137)</f>
        <v>2014</v>
      </c>
      <c r="C137" s="14">
        <f t="shared" ref="C137:C200" si="24">MONTH(A137)</f>
        <v>5</v>
      </c>
      <c r="D137" s="14">
        <f t="shared" ref="D137:D200" si="25">DAY(A137)</f>
        <v>10</v>
      </c>
      <c r="E137" s="15" t="s">
        <v>14</v>
      </c>
      <c r="F137" s="16" t="s">
        <v>14</v>
      </c>
      <c r="G137" s="9" t="s">
        <v>14</v>
      </c>
    </row>
    <row r="138" spans="1:7" x14ac:dyDescent="0.2">
      <c r="A138" s="6">
        <v>41770</v>
      </c>
      <c r="B138" s="14">
        <f t="shared" si="23"/>
        <v>2014</v>
      </c>
      <c r="C138" s="14">
        <f t="shared" si="24"/>
        <v>5</v>
      </c>
      <c r="D138" s="14">
        <f t="shared" si="25"/>
        <v>11</v>
      </c>
      <c r="E138" s="15" t="s">
        <v>14</v>
      </c>
      <c r="F138" s="16" t="s">
        <v>14</v>
      </c>
      <c r="G138" s="9" t="s">
        <v>14</v>
      </c>
    </row>
    <row r="139" spans="1:7" x14ac:dyDescent="0.2">
      <c r="A139" s="6">
        <v>41771</v>
      </c>
      <c r="B139" s="14">
        <f t="shared" si="23"/>
        <v>2014</v>
      </c>
      <c r="C139" s="14">
        <f t="shared" si="24"/>
        <v>5</v>
      </c>
      <c r="D139" s="14">
        <f t="shared" si="25"/>
        <v>12</v>
      </c>
      <c r="E139" s="15" t="s">
        <v>14</v>
      </c>
      <c r="F139" s="16" t="s">
        <v>14</v>
      </c>
      <c r="G139" s="9" t="s">
        <v>14</v>
      </c>
    </row>
    <row r="140" spans="1:7" x14ac:dyDescent="0.2">
      <c r="A140" s="6">
        <v>41772</v>
      </c>
      <c r="B140" s="14">
        <f t="shared" si="23"/>
        <v>2014</v>
      </c>
      <c r="C140" s="14">
        <f t="shared" si="24"/>
        <v>5</v>
      </c>
      <c r="D140" s="14">
        <f t="shared" si="25"/>
        <v>13</v>
      </c>
      <c r="E140" s="15" t="s">
        <v>14</v>
      </c>
      <c r="F140" s="16" t="s">
        <v>14</v>
      </c>
      <c r="G140" s="9" t="s">
        <v>14</v>
      </c>
    </row>
    <row r="141" spans="1:7" x14ac:dyDescent="0.2">
      <c r="A141" s="6">
        <v>41773</v>
      </c>
      <c r="B141" s="14">
        <f t="shared" si="23"/>
        <v>2014</v>
      </c>
      <c r="C141" s="14">
        <f t="shared" si="24"/>
        <v>5</v>
      </c>
      <c r="D141" s="14">
        <f t="shared" si="25"/>
        <v>14</v>
      </c>
      <c r="E141" s="15" t="s">
        <v>14</v>
      </c>
      <c r="F141" s="16">
        <v>4.4000000000000004</v>
      </c>
      <c r="G141" s="9">
        <v>6.1</v>
      </c>
    </row>
    <row r="142" spans="1:7" x14ac:dyDescent="0.2">
      <c r="A142" s="6">
        <v>41774</v>
      </c>
      <c r="B142" s="14">
        <f t="shared" si="23"/>
        <v>2014</v>
      </c>
      <c r="C142" s="14">
        <f t="shared" si="24"/>
        <v>5</v>
      </c>
      <c r="D142" s="14">
        <f t="shared" si="25"/>
        <v>15</v>
      </c>
      <c r="E142" s="15">
        <v>6.55</v>
      </c>
      <c r="F142" s="16">
        <v>4</v>
      </c>
      <c r="G142" s="9">
        <v>6.5</v>
      </c>
    </row>
    <row r="143" spans="1:7" x14ac:dyDescent="0.2">
      <c r="A143" s="6">
        <v>41775</v>
      </c>
      <c r="B143" s="14">
        <f t="shared" si="23"/>
        <v>2014</v>
      </c>
      <c r="C143" s="14">
        <f t="shared" si="24"/>
        <v>5</v>
      </c>
      <c r="D143" s="14">
        <f t="shared" si="25"/>
        <v>16</v>
      </c>
      <c r="E143" s="15" t="s">
        <v>14</v>
      </c>
      <c r="F143" s="16" t="s">
        <v>14</v>
      </c>
      <c r="G143" s="9" t="s">
        <v>14</v>
      </c>
    </row>
    <row r="144" spans="1:7" x14ac:dyDescent="0.2">
      <c r="A144" s="6">
        <v>41776</v>
      </c>
      <c r="B144" s="14">
        <f t="shared" si="23"/>
        <v>2014</v>
      </c>
      <c r="C144" s="14">
        <f t="shared" si="24"/>
        <v>5</v>
      </c>
      <c r="D144" s="14">
        <f t="shared" si="25"/>
        <v>17</v>
      </c>
      <c r="E144" s="15" t="s">
        <v>14</v>
      </c>
      <c r="F144" s="16" t="s">
        <v>14</v>
      </c>
      <c r="G144" s="9" t="s">
        <v>14</v>
      </c>
    </row>
    <row r="145" spans="1:7" x14ac:dyDescent="0.2">
      <c r="A145" s="6">
        <v>41777</v>
      </c>
      <c r="B145" s="14">
        <f t="shared" si="23"/>
        <v>2014</v>
      </c>
      <c r="C145" s="14">
        <f t="shared" si="24"/>
        <v>5</v>
      </c>
      <c r="D145" s="14">
        <f t="shared" si="25"/>
        <v>18</v>
      </c>
      <c r="E145" s="15" t="s">
        <v>14</v>
      </c>
      <c r="F145" s="16">
        <v>4</v>
      </c>
      <c r="G145" s="9">
        <v>6.4</v>
      </c>
    </row>
    <row r="146" spans="1:7" x14ac:dyDescent="0.2">
      <c r="A146" s="6">
        <v>41778</v>
      </c>
      <c r="B146" s="14">
        <f t="shared" si="23"/>
        <v>2014</v>
      </c>
      <c r="C146" s="14">
        <f t="shared" si="24"/>
        <v>5</v>
      </c>
      <c r="D146" s="14">
        <f t="shared" si="25"/>
        <v>19</v>
      </c>
      <c r="E146" s="15" t="s">
        <v>14</v>
      </c>
      <c r="F146" s="16" t="s">
        <v>14</v>
      </c>
      <c r="G146" s="9" t="s">
        <v>14</v>
      </c>
    </row>
    <row r="147" spans="1:7" x14ac:dyDescent="0.2">
      <c r="A147" s="6">
        <v>41779</v>
      </c>
      <c r="B147" s="14">
        <f t="shared" si="23"/>
        <v>2014</v>
      </c>
      <c r="C147" s="14">
        <f t="shared" si="24"/>
        <v>5</v>
      </c>
      <c r="D147" s="14">
        <f t="shared" si="25"/>
        <v>20</v>
      </c>
      <c r="E147" s="15">
        <v>6.55</v>
      </c>
      <c r="F147" s="16">
        <v>4</v>
      </c>
      <c r="G147" s="9">
        <v>6.4</v>
      </c>
    </row>
    <row r="148" spans="1:7" x14ac:dyDescent="0.2">
      <c r="A148" s="6">
        <v>41780</v>
      </c>
      <c r="B148" s="14">
        <f t="shared" si="23"/>
        <v>2014</v>
      </c>
      <c r="C148" s="14">
        <f t="shared" si="24"/>
        <v>5</v>
      </c>
      <c r="D148" s="14">
        <f t="shared" si="25"/>
        <v>21</v>
      </c>
      <c r="E148" s="15">
        <v>6.55</v>
      </c>
      <c r="F148" s="16">
        <v>4</v>
      </c>
      <c r="G148" s="9">
        <v>6</v>
      </c>
    </row>
    <row r="149" spans="1:7" x14ac:dyDescent="0.2">
      <c r="A149" s="6">
        <v>41781</v>
      </c>
      <c r="B149" s="14">
        <f t="shared" si="23"/>
        <v>2014</v>
      </c>
      <c r="C149" s="14">
        <f t="shared" si="24"/>
        <v>5</v>
      </c>
      <c r="D149" s="14">
        <f t="shared" si="25"/>
        <v>22</v>
      </c>
      <c r="E149" s="15">
        <v>6.55</v>
      </c>
      <c r="F149" s="16">
        <v>4</v>
      </c>
      <c r="G149" s="9">
        <v>5.5</v>
      </c>
    </row>
    <row r="150" spans="1:7" x14ac:dyDescent="0.2">
      <c r="A150" s="6">
        <v>41782</v>
      </c>
      <c r="B150" s="14">
        <f t="shared" si="23"/>
        <v>2014</v>
      </c>
      <c r="C150" s="14">
        <f t="shared" si="24"/>
        <v>5</v>
      </c>
      <c r="D150" s="14">
        <f t="shared" si="25"/>
        <v>23</v>
      </c>
      <c r="E150" s="15">
        <v>6.55</v>
      </c>
      <c r="F150" s="16">
        <v>4</v>
      </c>
      <c r="G150" s="9">
        <v>6</v>
      </c>
    </row>
    <row r="151" spans="1:7" x14ac:dyDescent="0.2">
      <c r="A151" s="6">
        <v>41783</v>
      </c>
      <c r="B151" s="14">
        <f t="shared" si="23"/>
        <v>2014</v>
      </c>
      <c r="C151" s="14">
        <f t="shared" si="24"/>
        <v>5</v>
      </c>
      <c r="D151" s="14">
        <f t="shared" si="25"/>
        <v>24</v>
      </c>
      <c r="E151" s="15">
        <v>6.55</v>
      </c>
      <c r="F151" s="16">
        <v>4</v>
      </c>
      <c r="G151" s="9">
        <v>6</v>
      </c>
    </row>
    <row r="152" spans="1:7" x14ac:dyDescent="0.2">
      <c r="A152" s="6">
        <v>41784</v>
      </c>
      <c r="B152" s="14">
        <f t="shared" si="23"/>
        <v>2014</v>
      </c>
      <c r="C152" s="14">
        <f t="shared" si="24"/>
        <v>5</v>
      </c>
      <c r="D152" s="14">
        <f t="shared" si="25"/>
        <v>25</v>
      </c>
      <c r="E152" s="15">
        <v>6.55</v>
      </c>
      <c r="F152" s="16">
        <v>2.6</v>
      </c>
      <c r="G152" s="9">
        <v>6</v>
      </c>
    </row>
    <row r="153" spans="1:7" x14ac:dyDescent="0.2">
      <c r="A153" s="6">
        <v>41785</v>
      </c>
      <c r="B153" s="14">
        <f t="shared" si="23"/>
        <v>2014</v>
      </c>
      <c r="C153" s="14">
        <f t="shared" si="24"/>
        <v>5</v>
      </c>
      <c r="D153" s="14">
        <f t="shared" si="25"/>
        <v>26</v>
      </c>
      <c r="E153" s="15">
        <v>6.55</v>
      </c>
      <c r="F153" s="16">
        <v>2.6</v>
      </c>
      <c r="G153" s="9">
        <v>4.7</v>
      </c>
    </row>
    <row r="154" spans="1:7" x14ac:dyDescent="0.2">
      <c r="A154" s="6">
        <v>41786</v>
      </c>
      <c r="B154" s="14">
        <f t="shared" si="23"/>
        <v>2014</v>
      </c>
      <c r="C154" s="14">
        <f t="shared" si="24"/>
        <v>5</v>
      </c>
      <c r="D154" s="14">
        <f t="shared" si="25"/>
        <v>27</v>
      </c>
      <c r="E154" s="15">
        <v>6.55</v>
      </c>
      <c r="F154" s="16">
        <v>2.4</v>
      </c>
      <c r="G154" s="9">
        <v>4.7</v>
      </c>
    </row>
    <row r="155" spans="1:7" x14ac:dyDescent="0.2">
      <c r="A155" s="6">
        <v>41787</v>
      </c>
      <c r="B155" s="14">
        <f t="shared" si="23"/>
        <v>2014</v>
      </c>
      <c r="C155" s="14">
        <f t="shared" si="24"/>
        <v>5</v>
      </c>
      <c r="D155" s="14">
        <f t="shared" si="25"/>
        <v>28</v>
      </c>
      <c r="E155" s="15">
        <v>6.55</v>
      </c>
      <c r="F155" s="16">
        <v>2.4</v>
      </c>
      <c r="G155" s="9">
        <v>4.7</v>
      </c>
    </row>
    <row r="156" spans="1:7" x14ac:dyDescent="0.2">
      <c r="A156" s="6">
        <v>41788</v>
      </c>
      <c r="B156" s="14">
        <f t="shared" si="23"/>
        <v>2014</v>
      </c>
      <c r="C156" s="14">
        <f t="shared" si="24"/>
        <v>5</v>
      </c>
      <c r="D156" s="14">
        <f t="shared" si="25"/>
        <v>29</v>
      </c>
      <c r="E156" s="15">
        <v>6.55</v>
      </c>
      <c r="F156" s="16">
        <v>2</v>
      </c>
      <c r="G156" s="9">
        <v>3.3</v>
      </c>
    </row>
    <row r="157" spans="1:7" x14ac:dyDescent="0.2">
      <c r="A157" s="6">
        <v>41789</v>
      </c>
      <c r="B157" s="14">
        <f t="shared" si="23"/>
        <v>2014</v>
      </c>
      <c r="C157" s="14">
        <f t="shared" si="24"/>
        <v>5</v>
      </c>
      <c r="D157" s="14">
        <f t="shared" si="25"/>
        <v>30</v>
      </c>
      <c r="E157" s="15">
        <v>6.55</v>
      </c>
      <c r="F157" s="16">
        <v>2</v>
      </c>
      <c r="G157" s="9">
        <v>3.3</v>
      </c>
    </row>
    <row r="158" spans="1:7" x14ac:dyDescent="0.2">
      <c r="A158" s="6">
        <v>41790</v>
      </c>
      <c r="B158" s="14">
        <f t="shared" si="23"/>
        <v>2014</v>
      </c>
      <c r="C158" s="14">
        <f t="shared" si="24"/>
        <v>5</v>
      </c>
      <c r="D158" s="14">
        <f t="shared" si="25"/>
        <v>31</v>
      </c>
      <c r="E158" s="15">
        <v>6.55</v>
      </c>
      <c r="F158" s="16">
        <v>2</v>
      </c>
      <c r="G158" s="9">
        <v>3.7</v>
      </c>
    </row>
    <row r="159" spans="1:7" x14ac:dyDescent="0.2">
      <c r="A159" s="6">
        <v>41791</v>
      </c>
      <c r="B159" s="14">
        <f t="shared" si="23"/>
        <v>2014</v>
      </c>
      <c r="C159" s="14">
        <f t="shared" si="24"/>
        <v>6</v>
      </c>
      <c r="D159" s="14">
        <f t="shared" si="25"/>
        <v>1</v>
      </c>
      <c r="E159" s="15">
        <v>6.55</v>
      </c>
      <c r="F159" s="16">
        <v>2</v>
      </c>
      <c r="G159" s="9">
        <v>3.7</v>
      </c>
    </row>
    <row r="160" spans="1:7" x14ac:dyDescent="0.2">
      <c r="A160" s="6">
        <v>41792</v>
      </c>
      <c r="B160" s="14">
        <f t="shared" si="23"/>
        <v>2014</v>
      </c>
      <c r="C160" s="14">
        <f t="shared" si="24"/>
        <v>6</v>
      </c>
      <c r="D160" s="14">
        <f t="shared" si="25"/>
        <v>2</v>
      </c>
      <c r="E160" s="15">
        <v>6.55</v>
      </c>
      <c r="F160" s="16">
        <v>2</v>
      </c>
      <c r="G160" s="9">
        <v>2.8</v>
      </c>
    </row>
    <row r="161" spans="1:7" x14ac:dyDescent="0.2">
      <c r="A161" s="6">
        <v>41793</v>
      </c>
      <c r="B161" s="14">
        <f t="shared" si="23"/>
        <v>2014</v>
      </c>
      <c r="C161" s="14">
        <f t="shared" si="24"/>
        <v>6</v>
      </c>
      <c r="D161" s="14">
        <f t="shared" si="25"/>
        <v>3</v>
      </c>
      <c r="E161" s="15">
        <v>6.55</v>
      </c>
      <c r="F161" s="16">
        <v>2</v>
      </c>
      <c r="G161" s="9">
        <v>2.8</v>
      </c>
    </row>
    <row r="162" spans="1:7" x14ac:dyDescent="0.2">
      <c r="A162" s="6">
        <v>41794</v>
      </c>
      <c r="B162" s="14">
        <f t="shared" si="23"/>
        <v>2014</v>
      </c>
      <c r="C162" s="14">
        <f t="shared" si="24"/>
        <v>6</v>
      </c>
      <c r="D162" s="14">
        <f t="shared" si="25"/>
        <v>4</v>
      </c>
      <c r="E162" s="15">
        <v>6.55</v>
      </c>
      <c r="F162" s="16">
        <v>2</v>
      </c>
      <c r="G162" s="9">
        <v>2.8</v>
      </c>
    </row>
    <row r="163" spans="1:7" x14ac:dyDescent="0.2">
      <c r="A163" s="6">
        <v>41795</v>
      </c>
      <c r="B163" s="14">
        <f t="shared" si="23"/>
        <v>2014</v>
      </c>
      <c r="C163" s="14">
        <f t="shared" si="24"/>
        <v>6</v>
      </c>
      <c r="D163" s="14">
        <f t="shared" si="25"/>
        <v>5</v>
      </c>
      <c r="E163" s="15">
        <v>6.55</v>
      </c>
      <c r="F163" s="16">
        <v>2</v>
      </c>
      <c r="G163" s="9">
        <v>2.8</v>
      </c>
    </row>
    <row r="164" spans="1:7" x14ac:dyDescent="0.2">
      <c r="A164" s="6">
        <v>41796</v>
      </c>
      <c r="B164" s="14">
        <f t="shared" si="23"/>
        <v>2014</v>
      </c>
      <c r="C164" s="14">
        <f t="shared" si="24"/>
        <v>6</v>
      </c>
      <c r="D164" s="14">
        <f t="shared" si="25"/>
        <v>6</v>
      </c>
      <c r="E164" s="15">
        <v>6.55</v>
      </c>
      <c r="F164" s="16">
        <v>2</v>
      </c>
      <c r="G164" s="9">
        <v>2.8</v>
      </c>
    </row>
    <row r="165" spans="1:7" x14ac:dyDescent="0.2">
      <c r="A165" s="6">
        <v>41797</v>
      </c>
      <c r="B165" s="14">
        <f t="shared" si="23"/>
        <v>2014</v>
      </c>
      <c r="C165" s="14">
        <f t="shared" si="24"/>
        <v>6</v>
      </c>
      <c r="D165" s="14">
        <f t="shared" si="25"/>
        <v>7</v>
      </c>
      <c r="E165" s="15">
        <v>6.55</v>
      </c>
      <c r="F165" s="16">
        <v>2</v>
      </c>
      <c r="G165" s="9">
        <v>2.8</v>
      </c>
    </row>
    <row r="166" spans="1:7" x14ac:dyDescent="0.2">
      <c r="A166" s="6">
        <v>41798</v>
      </c>
      <c r="B166" s="14">
        <f t="shared" si="23"/>
        <v>2014</v>
      </c>
      <c r="C166" s="14">
        <f t="shared" si="24"/>
        <v>6</v>
      </c>
      <c r="D166" s="14">
        <f t="shared" si="25"/>
        <v>8</v>
      </c>
      <c r="E166" s="15">
        <v>6.55</v>
      </c>
      <c r="F166" s="16">
        <v>2</v>
      </c>
      <c r="G166" s="9">
        <v>2.8</v>
      </c>
    </row>
    <row r="167" spans="1:7" x14ac:dyDescent="0.2">
      <c r="A167" s="6">
        <v>41799</v>
      </c>
      <c r="B167" s="14">
        <f t="shared" si="23"/>
        <v>2014</v>
      </c>
      <c r="C167" s="14">
        <f t="shared" si="24"/>
        <v>6</v>
      </c>
      <c r="D167" s="14">
        <f t="shared" si="25"/>
        <v>9</v>
      </c>
      <c r="E167" s="15">
        <v>6.55</v>
      </c>
      <c r="F167" s="16">
        <v>2</v>
      </c>
      <c r="G167" s="9">
        <v>2.8</v>
      </c>
    </row>
    <row r="168" spans="1:7" x14ac:dyDescent="0.2">
      <c r="A168" s="6">
        <v>41800</v>
      </c>
      <c r="B168" s="14">
        <f t="shared" si="23"/>
        <v>2014</v>
      </c>
      <c r="C168" s="14">
        <f t="shared" si="24"/>
        <v>6</v>
      </c>
      <c r="D168" s="14">
        <f t="shared" si="25"/>
        <v>10</v>
      </c>
      <c r="E168" s="15">
        <v>6.55</v>
      </c>
      <c r="F168" s="16">
        <v>2</v>
      </c>
      <c r="G168" s="9">
        <v>2.8</v>
      </c>
    </row>
    <row r="169" spans="1:7" x14ac:dyDescent="0.2">
      <c r="A169" s="6">
        <v>41801</v>
      </c>
      <c r="B169" s="14">
        <f t="shared" si="23"/>
        <v>2014</v>
      </c>
      <c r="C169" s="14">
        <f t="shared" si="24"/>
        <v>6</v>
      </c>
      <c r="D169" s="14">
        <f t="shared" si="25"/>
        <v>11</v>
      </c>
      <c r="E169" s="15">
        <v>6.55</v>
      </c>
      <c r="F169" s="16">
        <v>2</v>
      </c>
      <c r="G169" s="9">
        <v>2.8</v>
      </c>
    </row>
    <row r="170" spans="1:7" x14ac:dyDescent="0.2">
      <c r="A170" s="6">
        <v>41802</v>
      </c>
      <c r="B170" s="14">
        <f t="shared" si="23"/>
        <v>2014</v>
      </c>
      <c r="C170" s="14">
        <f t="shared" si="24"/>
        <v>6</v>
      </c>
      <c r="D170" s="14">
        <f t="shared" si="25"/>
        <v>12</v>
      </c>
      <c r="E170" s="15">
        <v>6.55</v>
      </c>
      <c r="F170" s="16">
        <v>2</v>
      </c>
      <c r="G170" s="9">
        <v>2.8</v>
      </c>
    </row>
    <row r="171" spans="1:7" x14ac:dyDescent="0.2">
      <c r="A171" s="6">
        <v>41803</v>
      </c>
      <c r="B171" s="14">
        <f t="shared" si="23"/>
        <v>2014</v>
      </c>
      <c r="C171" s="14">
        <f t="shared" si="24"/>
        <v>6</v>
      </c>
      <c r="D171" s="14">
        <f t="shared" si="25"/>
        <v>13</v>
      </c>
      <c r="E171" s="15">
        <v>6.55</v>
      </c>
      <c r="F171" s="16">
        <v>2</v>
      </c>
      <c r="G171" s="9">
        <v>3.6</v>
      </c>
    </row>
    <row r="172" spans="1:7" x14ac:dyDescent="0.2">
      <c r="A172" s="6">
        <v>41804</v>
      </c>
      <c r="B172" s="14">
        <f t="shared" si="23"/>
        <v>2014</v>
      </c>
      <c r="C172" s="14">
        <f t="shared" si="24"/>
        <v>6</v>
      </c>
      <c r="D172" s="14">
        <f t="shared" si="25"/>
        <v>14</v>
      </c>
      <c r="E172" s="15" t="s">
        <v>14</v>
      </c>
      <c r="F172" s="16">
        <v>2</v>
      </c>
      <c r="G172" s="9">
        <v>3.6</v>
      </c>
    </row>
    <row r="173" spans="1:7" x14ac:dyDescent="0.2">
      <c r="A173" s="6">
        <v>41805</v>
      </c>
      <c r="B173" s="14">
        <f t="shared" si="23"/>
        <v>2014</v>
      </c>
      <c r="C173" s="14">
        <f t="shared" si="24"/>
        <v>6</v>
      </c>
      <c r="D173" s="14">
        <f t="shared" si="25"/>
        <v>15</v>
      </c>
      <c r="E173" s="15">
        <v>6.55</v>
      </c>
      <c r="F173" s="16">
        <v>2</v>
      </c>
      <c r="G173" s="9">
        <v>3.6</v>
      </c>
    </row>
    <row r="174" spans="1:7" x14ac:dyDescent="0.2">
      <c r="A174" s="6">
        <v>41806</v>
      </c>
      <c r="B174" s="14">
        <f t="shared" si="23"/>
        <v>2014</v>
      </c>
      <c r="C174" s="14">
        <f t="shared" si="24"/>
        <v>6</v>
      </c>
      <c r="D174" s="14">
        <f t="shared" si="25"/>
        <v>16</v>
      </c>
      <c r="E174" s="15">
        <v>6.55</v>
      </c>
      <c r="F174" s="16" t="s">
        <v>14</v>
      </c>
      <c r="G174" s="9">
        <v>3.6</v>
      </c>
    </row>
    <row r="175" spans="1:7" x14ac:dyDescent="0.2">
      <c r="A175" s="6">
        <v>41807</v>
      </c>
      <c r="B175" s="14">
        <f t="shared" si="23"/>
        <v>2014</v>
      </c>
      <c r="C175" s="14">
        <f t="shared" si="24"/>
        <v>6</v>
      </c>
      <c r="D175" s="14">
        <f t="shared" si="25"/>
        <v>17</v>
      </c>
      <c r="E175" s="15">
        <v>6.55</v>
      </c>
      <c r="F175" s="16">
        <v>2</v>
      </c>
      <c r="G175" s="9">
        <v>3.6</v>
      </c>
    </row>
    <row r="176" spans="1:7" x14ac:dyDescent="0.2">
      <c r="A176" s="6">
        <v>41808</v>
      </c>
      <c r="B176" s="14">
        <f t="shared" si="23"/>
        <v>2014</v>
      </c>
      <c r="C176" s="14">
        <f t="shared" si="24"/>
        <v>6</v>
      </c>
      <c r="D176" s="14">
        <f t="shared" si="25"/>
        <v>18</v>
      </c>
      <c r="E176" s="15" t="s">
        <v>14</v>
      </c>
      <c r="F176" s="16" t="s">
        <v>14</v>
      </c>
      <c r="G176" s="9" t="s">
        <v>14</v>
      </c>
    </row>
    <row r="177" spans="1:7" x14ac:dyDescent="0.2">
      <c r="A177" s="6">
        <v>41809</v>
      </c>
      <c r="B177" s="14">
        <f t="shared" si="23"/>
        <v>2014</v>
      </c>
      <c r="C177" s="14">
        <f t="shared" si="24"/>
        <v>6</v>
      </c>
      <c r="D177" s="14">
        <f t="shared" si="25"/>
        <v>19</v>
      </c>
      <c r="E177" s="15">
        <v>6.55</v>
      </c>
      <c r="F177" s="16">
        <v>1.6</v>
      </c>
      <c r="G177" s="9">
        <v>4</v>
      </c>
    </row>
    <row r="178" spans="1:7" x14ac:dyDescent="0.2">
      <c r="A178" s="6">
        <v>41810</v>
      </c>
      <c r="B178" s="14">
        <f t="shared" si="23"/>
        <v>2014</v>
      </c>
      <c r="C178" s="14">
        <f t="shared" si="24"/>
        <v>6</v>
      </c>
      <c r="D178" s="14">
        <f t="shared" si="25"/>
        <v>20</v>
      </c>
      <c r="E178" s="15" t="s">
        <v>14</v>
      </c>
      <c r="F178" s="16" t="s">
        <v>14</v>
      </c>
      <c r="G178" s="9">
        <v>2.8</v>
      </c>
    </row>
    <row r="179" spans="1:7" x14ac:dyDescent="0.2">
      <c r="A179" s="6">
        <v>41811</v>
      </c>
      <c r="B179" s="14">
        <f t="shared" si="23"/>
        <v>2014</v>
      </c>
      <c r="C179" s="14">
        <f t="shared" si="24"/>
        <v>6</v>
      </c>
      <c r="D179" s="14">
        <f t="shared" si="25"/>
        <v>21</v>
      </c>
      <c r="E179" s="15">
        <v>6.55</v>
      </c>
      <c r="F179" s="16" t="s">
        <v>14</v>
      </c>
      <c r="G179" s="9">
        <v>2.8</v>
      </c>
    </row>
    <row r="180" spans="1:7" x14ac:dyDescent="0.2">
      <c r="A180" s="6">
        <v>41812</v>
      </c>
      <c r="B180" s="14">
        <f t="shared" si="23"/>
        <v>2014</v>
      </c>
      <c r="C180" s="14">
        <f t="shared" si="24"/>
        <v>6</v>
      </c>
      <c r="D180" s="14">
        <f t="shared" si="25"/>
        <v>22</v>
      </c>
      <c r="E180" s="15">
        <v>6.55</v>
      </c>
      <c r="F180" s="16">
        <v>1.6</v>
      </c>
      <c r="G180" s="9">
        <v>2.8</v>
      </c>
    </row>
    <row r="181" spans="1:7" x14ac:dyDescent="0.2">
      <c r="A181" s="6">
        <v>41813</v>
      </c>
      <c r="B181" s="14">
        <f t="shared" si="23"/>
        <v>2014</v>
      </c>
      <c r="C181" s="14">
        <f t="shared" si="24"/>
        <v>6</v>
      </c>
      <c r="D181" s="14">
        <f t="shared" si="25"/>
        <v>23</v>
      </c>
      <c r="E181" s="15">
        <v>6.55</v>
      </c>
      <c r="F181" s="16">
        <v>1.6</v>
      </c>
      <c r="G181" s="9">
        <v>2.8</v>
      </c>
    </row>
    <row r="182" spans="1:7" x14ac:dyDescent="0.2">
      <c r="A182" s="6">
        <v>41814</v>
      </c>
      <c r="B182" s="14">
        <f t="shared" si="23"/>
        <v>2014</v>
      </c>
      <c r="C182" s="14">
        <f t="shared" si="24"/>
        <v>6</v>
      </c>
      <c r="D182" s="14">
        <f t="shared" si="25"/>
        <v>24</v>
      </c>
      <c r="E182" s="15">
        <v>6.55</v>
      </c>
      <c r="F182" s="16">
        <v>1.6</v>
      </c>
      <c r="G182" s="9">
        <v>2.8</v>
      </c>
    </row>
    <row r="183" spans="1:7" x14ac:dyDescent="0.2">
      <c r="A183" s="6">
        <v>41815</v>
      </c>
      <c r="B183" s="14">
        <f t="shared" si="23"/>
        <v>2014</v>
      </c>
      <c r="C183" s="14">
        <f t="shared" si="24"/>
        <v>6</v>
      </c>
      <c r="D183" s="14">
        <f t="shared" si="25"/>
        <v>25</v>
      </c>
      <c r="E183" s="15">
        <v>6.55</v>
      </c>
      <c r="F183" s="16">
        <v>1.6</v>
      </c>
      <c r="G183" s="9">
        <v>3.5</v>
      </c>
    </row>
    <row r="184" spans="1:7" x14ac:dyDescent="0.2">
      <c r="A184" s="6">
        <v>41816</v>
      </c>
      <c r="B184" s="14">
        <f t="shared" si="23"/>
        <v>2014</v>
      </c>
      <c r="C184" s="14">
        <f t="shared" si="24"/>
        <v>6</v>
      </c>
      <c r="D184" s="14">
        <f t="shared" si="25"/>
        <v>26</v>
      </c>
      <c r="E184" s="15">
        <v>6.55</v>
      </c>
      <c r="F184" s="16">
        <v>1.6</v>
      </c>
      <c r="G184" s="9">
        <v>3.5</v>
      </c>
    </row>
    <row r="185" spans="1:7" x14ac:dyDescent="0.2">
      <c r="A185" s="6">
        <v>41817</v>
      </c>
      <c r="B185" s="14">
        <f t="shared" si="23"/>
        <v>2014</v>
      </c>
      <c r="C185" s="14">
        <f t="shared" si="24"/>
        <v>6</v>
      </c>
      <c r="D185" s="14">
        <f t="shared" si="25"/>
        <v>27</v>
      </c>
      <c r="E185" s="15" t="s">
        <v>14</v>
      </c>
      <c r="F185" s="16">
        <v>1.6</v>
      </c>
      <c r="G185" s="9">
        <v>3.5</v>
      </c>
    </row>
    <row r="186" spans="1:7" x14ac:dyDescent="0.2">
      <c r="A186" s="6">
        <v>41818</v>
      </c>
      <c r="B186" s="14">
        <f t="shared" si="23"/>
        <v>2014</v>
      </c>
      <c r="C186" s="14">
        <f t="shared" si="24"/>
        <v>6</v>
      </c>
      <c r="D186" s="14">
        <f t="shared" si="25"/>
        <v>28</v>
      </c>
      <c r="E186" s="15">
        <v>6.55</v>
      </c>
      <c r="F186" s="16">
        <v>1.6</v>
      </c>
      <c r="G186" s="9">
        <v>3.5</v>
      </c>
    </row>
    <row r="187" spans="1:7" x14ac:dyDescent="0.2">
      <c r="A187" s="6">
        <v>41819</v>
      </c>
      <c r="B187" s="14">
        <f t="shared" si="23"/>
        <v>2014</v>
      </c>
      <c r="C187" s="14">
        <f t="shared" si="24"/>
        <v>6</v>
      </c>
      <c r="D187" s="14">
        <f t="shared" si="25"/>
        <v>29</v>
      </c>
      <c r="E187" s="15">
        <v>6.55</v>
      </c>
      <c r="F187" s="16">
        <v>1.6</v>
      </c>
      <c r="G187" s="9">
        <v>2.6</v>
      </c>
    </row>
    <row r="188" spans="1:7" x14ac:dyDescent="0.2">
      <c r="A188" s="6">
        <v>41820</v>
      </c>
      <c r="B188" s="14">
        <f t="shared" si="23"/>
        <v>2014</v>
      </c>
      <c r="C188" s="14">
        <f t="shared" si="24"/>
        <v>6</v>
      </c>
      <c r="D188" s="14">
        <f t="shared" si="25"/>
        <v>30</v>
      </c>
      <c r="E188" s="15">
        <v>6.55</v>
      </c>
      <c r="F188" s="16">
        <v>1.6</v>
      </c>
      <c r="G188" s="9">
        <v>2.6</v>
      </c>
    </row>
    <row r="189" spans="1:7" x14ac:dyDescent="0.2">
      <c r="A189" s="6">
        <v>41821</v>
      </c>
      <c r="B189" s="14">
        <f t="shared" si="23"/>
        <v>2014</v>
      </c>
      <c r="C189" s="14">
        <f t="shared" si="24"/>
        <v>7</v>
      </c>
      <c r="D189" s="14">
        <f t="shared" si="25"/>
        <v>1</v>
      </c>
      <c r="E189" s="15">
        <v>6.55</v>
      </c>
      <c r="F189" s="16">
        <v>1.6</v>
      </c>
      <c r="G189" s="9">
        <v>2.6</v>
      </c>
    </row>
    <row r="190" spans="1:7" x14ac:dyDescent="0.2">
      <c r="A190" s="6">
        <v>41822</v>
      </c>
      <c r="B190" s="14">
        <f t="shared" si="23"/>
        <v>2014</v>
      </c>
      <c r="C190" s="14">
        <f t="shared" si="24"/>
        <v>7</v>
      </c>
      <c r="D190" s="14">
        <f t="shared" si="25"/>
        <v>2</v>
      </c>
      <c r="E190" s="15">
        <v>6.55</v>
      </c>
      <c r="F190" s="16">
        <v>1.6</v>
      </c>
      <c r="G190" s="9">
        <v>2.4</v>
      </c>
    </row>
    <row r="191" spans="1:7" x14ac:dyDescent="0.2">
      <c r="A191" s="6">
        <v>41823</v>
      </c>
      <c r="B191" s="14">
        <f t="shared" si="23"/>
        <v>2014</v>
      </c>
      <c r="C191" s="14">
        <f t="shared" si="24"/>
        <v>7</v>
      </c>
      <c r="D191" s="14">
        <f t="shared" si="25"/>
        <v>3</v>
      </c>
      <c r="E191" s="15">
        <v>6.55</v>
      </c>
      <c r="F191" s="16">
        <v>1.6</v>
      </c>
      <c r="G191" s="9">
        <v>2.4</v>
      </c>
    </row>
    <row r="192" spans="1:7" x14ac:dyDescent="0.2">
      <c r="A192" s="6">
        <v>41824</v>
      </c>
      <c r="B192" s="14">
        <f t="shared" si="23"/>
        <v>2014</v>
      </c>
      <c r="C192" s="14">
        <f t="shared" si="24"/>
        <v>7</v>
      </c>
      <c r="D192" s="14">
        <f t="shared" si="25"/>
        <v>4</v>
      </c>
      <c r="E192" s="15">
        <v>6.55</v>
      </c>
      <c r="F192" s="16">
        <v>1.6</v>
      </c>
      <c r="G192" s="9">
        <v>2.4</v>
      </c>
    </row>
    <row r="193" spans="1:7" x14ac:dyDescent="0.2">
      <c r="A193" s="6">
        <v>41825</v>
      </c>
      <c r="B193" s="14">
        <f t="shared" si="23"/>
        <v>2014</v>
      </c>
      <c r="C193" s="14">
        <f t="shared" si="24"/>
        <v>7</v>
      </c>
      <c r="D193" s="14">
        <f t="shared" si="25"/>
        <v>5</v>
      </c>
      <c r="E193" s="15">
        <v>6.55</v>
      </c>
      <c r="F193" s="16">
        <v>1.6</v>
      </c>
      <c r="G193" s="9">
        <v>2.4</v>
      </c>
    </row>
    <row r="194" spans="1:7" x14ac:dyDescent="0.2">
      <c r="A194" s="6">
        <v>41826</v>
      </c>
      <c r="B194" s="14">
        <f t="shared" si="23"/>
        <v>2014</v>
      </c>
      <c r="C194" s="14">
        <f t="shared" si="24"/>
        <v>7</v>
      </c>
      <c r="D194" s="14">
        <f t="shared" si="25"/>
        <v>6</v>
      </c>
      <c r="E194" s="15">
        <v>6.55</v>
      </c>
      <c r="F194" s="16">
        <v>1.6</v>
      </c>
      <c r="G194" s="9">
        <v>2.4</v>
      </c>
    </row>
    <row r="195" spans="1:7" x14ac:dyDescent="0.2">
      <c r="A195" s="6">
        <v>41827</v>
      </c>
      <c r="B195" s="14">
        <f t="shared" si="23"/>
        <v>2014</v>
      </c>
      <c r="C195" s="14">
        <f t="shared" si="24"/>
        <v>7</v>
      </c>
      <c r="D195" s="14">
        <f t="shared" si="25"/>
        <v>7</v>
      </c>
      <c r="E195" s="15">
        <v>6.55</v>
      </c>
      <c r="F195" s="16">
        <v>1.6</v>
      </c>
      <c r="G195" s="9">
        <v>4</v>
      </c>
    </row>
    <row r="196" spans="1:7" x14ac:dyDescent="0.2">
      <c r="A196" s="6">
        <v>41828</v>
      </c>
      <c r="B196" s="14">
        <f t="shared" si="23"/>
        <v>2014</v>
      </c>
      <c r="C196" s="14">
        <f t="shared" si="24"/>
        <v>7</v>
      </c>
      <c r="D196" s="14">
        <f t="shared" si="25"/>
        <v>8</v>
      </c>
      <c r="E196" s="15">
        <v>6.55</v>
      </c>
      <c r="F196" s="16">
        <v>1.6</v>
      </c>
      <c r="G196" s="9">
        <v>4</v>
      </c>
    </row>
    <row r="197" spans="1:7" x14ac:dyDescent="0.2">
      <c r="A197" s="6">
        <v>41829</v>
      </c>
      <c r="B197" s="14">
        <f t="shared" si="23"/>
        <v>2014</v>
      </c>
      <c r="C197" s="14">
        <f t="shared" si="24"/>
        <v>7</v>
      </c>
      <c r="D197" s="14">
        <f t="shared" si="25"/>
        <v>9</v>
      </c>
      <c r="E197" s="15">
        <v>6.55</v>
      </c>
      <c r="F197" s="16">
        <v>1.6</v>
      </c>
      <c r="G197" s="9">
        <v>4</v>
      </c>
    </row>
    <row r="198" spans="1:7" x14ac:dyDescent="0.2">
      <c r="A198" s="6">
        <v>41830</v>
      </c>
      <c r="B198" s="14">
        <f t="shared" si="23"/>
        <v>2014</v>
      </c>
      <c r="C198" s="14">
        <f t="shared" si="24"/>
        <v>7</v>
      </c>
      <c r="D198" s="14">
        <f t="shared" si="25"/>
        <v>10</v>
      </c>
      <c r="E198" s="15">
        <v>6.55</v>
      </c>
      <c r="F198" s="16">
        <v>1.4</v>
      </c>
      <c r="G198" s="9" t="s">
        <v>14</v>
      </c>
    </row>
    <row r="199" spans="1:7" x14ac:dyDescent="0.2">
      <c r="A199" s="6">
        <v>41831</v>
      </c>
      <c r="B199" s="14">
        <f t="shared" si="23"/>
        <v>2014</v>
      </c>
      <c r="C199" s="14">
        <f t="shared" si="24"/>
        <v>7</v>
      </c>
      <c r="D199" s="14">
        <f t="shared" si="25"/>
        <v>11</v>
      </c>
      <c r="E199" s="15">
        <v>6.55</v>
      </c>
      <c r="F199" s="16">
        <v>1.4</v>
      </c>
      <c r="G199" s="9" t="s">
        <v>14</v>
      </c>
    </row>
    <row r="200" spans="1:7" x14ac:dyDescent="0.2">
      <c r="A200" s="6">
        <v>41832</v>
      </c>
      <c r="B200" s="14">
        <f t="shared" si="23"/>
        <v>2014</v>
      </c>
      <c r="C200" s="14">
        <f t="shared" si="24"/>
        <v>7</v>
      </c>
      <c r="D200" s="14">
        <f t="shared" si="25"/>
        <v>12</v>
      </c>
      <c r="E200" s="15">
        <v>6.55</v>
      </c>
      <c r="F200" s="16">
        <v>1.4</v>
      </c>
      <c r="G200" s="9" t="s">
        <v>14</v>
      </c>
    </row>
    <row r="201" spans="1:7" x14ac:dyDescent="0.2">
      <c r="A201" s="6">
        <v>41833</v>
      </c>
      <c r="B201" s="14">
        <f t="shared" ref="B201:B264" si="26">YEAR(A201)</f>
        <v>2014</v>
      </c>
      <c r="C201" s="14">
        <f t="shared" ref="C201:C264" si="27">MONTH(A201)</f>
        <v>7</v>
      </c>
      <c r="D201" s="14">
        <f t="shared" ref="D201:D264" si="28">DAY(A201)</f>
        <v>13</v>
      </c>
      <c r="E201" s="15">
        <v>6.55</v>
      </c>
      <c r="F201" s="16">
        <v>1.4</v>
      </c>
      <c r="G201" s="9" t="s">
        <v>14</v>
      </c>
    </row>
    <row r="202" spans="1:7" x14ac:dyDescent="0.2">
      <c r="A202" s="6">
        <v>41834</v>
      </c>
      <c r="B202" s="14">
        <f t="shared" si="26"/>
        <v>2014</v>
      </c>
      <c r="C202" s="14">
        <f t="shared" si="27"/>
        <v>7</v>
      </c>
      <c r="D202" s="14">
        <f t="shared" si="28"/>
        <v>14</v>
      </c>
      <c r="E202" s="15">
        <v>6.55</v>
      </c>
      <c r="F202" s="16">
        <v>2</v>
      </c>
      <c r="G202" s="9" t="s">
        <v>14</v>
      </c>
    </row>
    <row r="203" spans="1:7" x14ac:dyDescent="0.2">
      <c r="A203" s="6">
        <v>41835</v>
      </c>
      <c r="B203" s="14">
        <f t="shared" si="26"/>
        <v>2014</v>
      </c>
      <c r="C203" s="14">
        <f t="shared" si="27"/>
        <v>7</v>
      </c>
      <c r="D203" s="14">
        <f t="shared" si="28"/>
        <v>15</v>
      </c>
      <c r="E203" s="15" t="s">
        <v>14</v>
      </c>
      <c r="F203" s="16">
        <v>2</v>
      </c>
      <c r="G203" s="9" t="s">
        <v>14</v>
      </c>
    </row>
    <row r="204" spans="1:7" x14ac:dyDescent="0.2">
      <c r="A204" s="6">
        <v>41836</v>
      </c>
      <c r="B204" s="14">
        <f t="shared" si="26"/>
        <v>2014</v>
      </c>
      <c r="C204" s="14">
        <f t="shared" si="27"/>
        <v>7</v>
      </c>
      <c r="D204" s="14">
        <f t="shared" si="28"/>
        <v>16</v>
      </c>
      <c r="E204" s="15">
        <v>6.55</v>
      </c>
      <c r="F204" s="16" t="s">
        <v>14</v>
      </c>
      <c r="G204" s="9" t="s">
        <v>14</v>
      </c>
    </row>
    <row r="205" spans="1:7" x14ac:dyDescent="0.2">
      <c r="A205" s="6">
        <v>41837</v>
      </c>
      <c r="B205" s="14">
        <f t="shared" si="26"/>
        <v>2014</v>
      </c>
      <c r="C205" s="14">
        <f t="shared" si="27"/>
        <v>7</v>
      </c>
      <c r="D205" s="14">
        <f t="shared" si="28"/>
        <v>17</v>
      </c>
      <c r="E205" s="15">
        <v>6.55</v>
      </c>
      <c r="F205" s="16">
        <v>2</v>
      </c>
      <c r="G205" s="9" t="s">
        <v>14</v>
      </c>
    </row>
    <row r="206" spans="1:7" x14ac:dyDescent="0.2">
      <c r="A206" s="6">
        <v>41838</v>
      </c>
      <c r="B206" s="14">
        <f t="shared" si="26"/>
        <v>2014</v>
      </c>
      <c r="C206" s="14">
        <f t="shared" si="27"/>
        <v>7</v>
      </c>
      <c r="D206" s="14">
        <f t="shared" si="28"/>
        <v>18</v>
      </c>
      <c r="E206" s="15" t="s">
        <v>14</v>
      </c>
      <c r="F206" s="16">
        <v>2</v>
      </c>
      <c r="G206" s="9" t="s">
        <v>14</v>
      </c>
    </row>
    <row r="207" spans="1:7" x14ac:dyDescent="0.2">
      <c r="A207" s="6">
        <v>41839</v>
      </c>
      <c r="B207" s="14">
        <f t="shared" si="26"/>
        <v>2014</v>
      </c>
      <c r="C207" s="14">
        <f t="shared" si="27"/>
        <v>7</v>
      </c>
      <c r="D207" s="14">
        <f t="shared" si="28"/>
        <v>19</v>
      </c>
      <c r="E207" s="15" t="s">
        <v>14</v>
      </c>
      <c r="F207" s="16">
        <v>2</v>
      </c>
      <c r="G207" s="9" t="s">
        <v>14</v>
      </c>
    </row>
    <row r="208" spans="1:7" x14ac:dyDescent="0.2">
      <c r="A208" s="6">
        <v>41840</v>
      </c>
      <c r="B208" s="14">
        <f t="shared" si="26"/>
        <v>2014</v>
      </c>
      <c r="C208" s="14">
        <f t="shared" si="27"/>
        <v>7</v>
      </c>
      <c r="D208" s="14">
        <f t="shared" si="28"/>
        <v>20</v>
      </c>
      <c r="E208" s="15" t="s">
        <v>14</v>
      </c>
      <c r="F208" s="16">
        <v>2</v>
      </c>
      <c r="G208" s="9" t="s">
        <v>14</v>
      </c>
    </row>
    <row r="209" spans="1:7" x14ac:dyDescent="0.2">
      <c r="A209" s="6">
        <v>41841</v>
      </c>
      <c r="B209" s="14">
        <f t="shared" si="26"/>
        <v>2014</v>
      </c>
      <c r="C209" s="14">
        <f t="shared" si="27"/>
        <v>7</v>
      </c>
      <c r="D209" s="14">
        <f t="shared" si="28"/>
        <v>21</v>
      </c>
      <c r="E209" s="15">
        <v>6.55</v>
      </c>
      <c r="F209" s="16">
        <v>2</v>
      </c>
      <c r="G209" s="9" t="s">
        <v>14</v>
      </c>
    </row>
    <row r="210" spans="1:7" x14ac:dyDescent="0.2">
      <c r="A210" s="6">
        <v>41842</v>
      </c>
      <c r="B210" s="14">
        <f t="shared" si="26"/>
        <v>2014</v>
      </c>
      <c r="C210" s="14">
        <f t="shared" si="27"/>
        <v>7</v>
      </c>
      <c r="D210" s="14">
        <f t="shared" si="28"/>
        <v>22</v>
      </c>
      <c r="E210" s="15">
        <v>6.55</v>
      </c>
      <c r="F210" s="16">
        <v>2</v>
      </c>
      <c r="G210" s="9" t="s">
        <v>14</v>
      </c>
    </row>
    <row r="211" spans="1:7" x14ac:dyDescent="0.2">
      <c r="A211" s="6">
        <v>41843</v>
      </c>
      <c r="B211" s="14">
        <f t="shared" si="26"/>
        <v>2014</v>
      </c>
      <c r="C211" s="14">
        <f t="shared" si="27"/>
        <v>7</v>
      </c>
      <c r="D211" s="14">
        <f t="shared" si="28"/>
        <v>23</v>
      </c>
      <c r="E211" s="15">
        <v>6.55</v>
      </c>
      <c r="F211" s="16">
        <v>2</v>
      </c>
      <c r="G211" s="9" t="s">
        <v>14</v>
      </c>
    </row>
    <row r="212" spans="1:7" x14ac:dyDescent="0.2">
      <c r="A212" s="6">
        <v>41844</v>
      </c>
      <c r="B212" s="14">
        <f t="shared" si="26"/>
        <v>2014</v>
      </c>
      <c r="C212" s="14">
        <f t="shared" si="27"/>
        <v>7</v>
      </c>
      <c r="D212" s="14">
        <f t="shared" si="28"/>
        <v>24</v>
      </c>
      <c r="E212" s="15">
        <v>6.55</v>
      </c>
      <c r="F212" s="16">
        <v>2</v>
      </c>
      <c r="G212" s="9" t="s">
        <v>14</v>
      </c>
    </row>
    <row r="213" spans="1:7" x14ac:dyDescent="0.2">
      <c r="A213" s="6">
        <v>41845</v>
      </c>
      <c r="B213" s="14">
        <f t="shared" si="26"/>
        <v>2014</v>
      </c>
      <c r="C213" s="14">
        <f t="shared" si="27"/>
        <v>7</v>
      </c>
      <c r="D213" s="14">
        <f t="shared" si="28"/>
        <v>25</v>
      </c>
      <c r="E213" s="15">
        <v>6.55</v>
      </c>
      <c r="F213" s="16">
        <v>2</v>
      </c>
      <c r="G213" s="9" t="s">
        <v>14</v>
      </c>
    </row>
    <row r="214" spans="1:7" x14ac:dyDescent="0.2">
      <c r="A214" s="6">
        <v>41846</v>
      </c>
      <c r="B214" s="14">
        <f t="shared" si="26"/>
        <v>2014</v>
      </c>
      <c r="C214" s="14">
        <f t="shared" si="27"/>
        <v>7</v>
      </c>
      <c r="D214" s="14">
        <f t="shared" si="28"/>
        <v>26</v>
      </c>
      <c r="E214" s="15">
        <v>6.55</v>
      </c>
      <c r="F214" s="16">
        <v>2</v>
      </c>
      <c r="G214" s="9" t="s">
        <v>14</v>
      </c>
    </row>
    <row r="215" spans="1:7" x14ac:dyDescent="0.2">
      <c r="A215" s="6">
        <v>41847</v>
      </c>
      <c r="B215" s="14">
        <f t="shared" si="26"/>
        <v>2014</v>
      </c>
      <c r="C215" s="14">
        <f t="shared" si="27"/>
        <v>7</v>
      </c>
      <c r="D215" s="14">
        <f t="shared" si="28"/>
        <v>27</v>
      </c>
      <c r="E215" s="15">
        <v>6.55</v>
      </c>
      <c r="F215" s="16">
        <v>2</v>
      </c>
      <c r="G215" s="9" t="s">
        <v>14</v>
      </c>
    </row>
    <row r="216" spans="1:7" x14ac:dyDescent="0.2">
      <c r="A216" s="6">
        <v>41848</v>
      </c>
      <c r="B216" s="14">
        <f t="shared" si="26"/>
        <v>2014</v>
      </c>
      <c r="C216" s="14">
        <f t="shared" si="27"/>
        <v>7</v>
      </c>
      <c r="D216" s="14">
        <f t="shared" si="28"/>
        <v>28</v>
      </c>
      <c r="E216" s="15">
        <v>6.55</v>
      </c>
      <c r="F216" s="16">
        <v>2</v>
      </c>
      <c r="G216" s="9" t="s">
        <v>14</v>
      </c>
    </row>
    <row r="217" spans="1:7" x14ac:dyDescent="0.2">
      <c r="A217" s="6">
        <v>41849</v>
      </c>
      <c r="B217" s="14">
        <f t="shared" si="26"/>
        <v>2014</v>
      </c>
      <c r="C217" s="14">
        <f t="shared" si="27"/>
        <v>7</v>
      </c>
      <c r="D217" s="14">
        <f t="shared" si="28"/>
        <v>29</v>
      </c>
      <c r="E217" s="15">
        <v>6.55</v>
      </c>
      <c r="F217" s="16">
        <v>2</v>
      </c>
      <c r="G217" s="9" t="s">
        <v>14</v>
      </c>
    </row>
    <row r="218" spans="1:7" x14ac:dyDescent="0.2">
      <c r="A218" s="6">
        <v>41850</v>
      </c>
      <c r="B218" s="14">
        <f t="shared" si="26"/>
        <v>2014</v>
      </c>
      <c r="C218" s="14">
        <f t="shared" si="27"/>
        <v>7</v>
      </c>
      <c r="D218" s="14">
        <f t="shared" si="28"/>
        <v>30</v>
      </c>
      <c r="E218" s="15">
        <v>6.55</v>
      </c>
      <c r="F218" s="16">
        <v>2</v>
      </c>
      <c r="G218" s="9" t="s">
        <v>14</v>
      </c>
    </row>
    <row r="219" spans="1:7" x14ac:dyDescent="0.2">
      <c r="A219" s="6">
        <v>41851</v>
      </c>
      <c r="B219" s="14">
        <f t="shared" si="26"/>
        <v>2014</v>
      </c>
      <c r="C219" s="14">
        <f t="shared" si="27"/>
        <v>7</v>
      </c>
      <c r="D219" s="14">
        <f t="shared" si="28"/>
        <v>31</v>
      </c>
      <c r="E219" s="15">
        <v>6.55</v>
      </c>
      <c r="F219" s="16">
        <v>2</v>
      </c>
      <c r="G219" s="9" t="s">
        <v>14</v>
      </c>
    </row>
    <row r="220" spans="1:7" x14ac:dyDescent="0.2">
      <c r="A220" s="6">
        <v>41852</v>
      </c>
      <c r="B220" s="14">
        <f t="shared" si="26"/>
        <v>2014</v>
      </c>
      <c r="C220" s="14">
        <f t="shared" si="27"/>
        <v>8</v>
      </c>
      <c r="D220" s="14">
        <f t="shared" si="28"/>
        <v>1</v>
      </c>
      <c r="E220" s="15" t="s">
        <v>14</v>
      </c>
      <c r="F220" s="16">
        <v>2</v>
      </c>
      <c r="G220" s="9" t="s">
        <v>14</v>
      </c>
    </row>
    <row r="221" spans="1:7" x14ac:dyDescent="0.2">
      <c r="A221" s="6">
        <v>41853</v>
      </c>
      <c r="B221" s="14">
        <f t="shared" si="26"/>
        <v>2014</v>
      </c>
      <c r="C221" s="14">
        <f t="shared" si="27"/>
        <v>8</v>
      </c>
      <c r="D221" s="14">
        <f t="shared" si="28"/>
        <v>2</v>
      </c>
      <c r="E221" s="15">
        <v>6.55</v>
      </c>
      <c r="F221" s="16">
        <v>2</v>
      </c>
      <c r="G221" s="9" t="s">
        <v>14</v>
      </c>
    </row>
    <row r="222" spans="1:7" x14ac:dyDescent="0.2">
      <c r="A222" s="6">
        <v>41854</v>
      </c>
      <c r="B222" s="14">
        <f t="shared" si="26"/>
        <v>2014</v>
      </c>
      <c r="C222" s="14">
        <f t="shared" si="27"/>
        <v>8</v>
      </c>
      <c r="D222" s="14">
        <f t="shared" si="28"/>
        <v>3</v>
      </c>
      <c r="E222" s="15">
        <v>6.55</v>
      </c>
      <c r="F222" s="16">
        <v>2</v>
      </c>
      <c r="G222" s="9" t="s">
        <v>14</v>
      </c>
    </row>
    <row r="223" spans="1:7" x14ac:dyDescent="0.2">
      <c r="A223" s="6">
        <v>41855</v>
      </c>
      <c r="B223" s="14">
        <f t="shared" si="26"/>
        <v>2014</v>
      </c>
      <c r="C223" s="14">
        <f t="shared" si="27"/>
        <v>8</v>
      </c>
      <c r="D223" s="14">
        <f t="shared" si="28"/>
        <v>4</v>
      </c>
      <c r="E223" s="15">
        <v>6.55</v>
      </c>
      <c r="F223" s="16">
        <v>2</v>
      </c>
      <c r="G223" s="9" t="s">
        <v>14</v>
      </c>
    </row>
    <row r="224" spans="1:7" x14ac:dyDescent="0.2">
      <c r="A224" s="6">
        <v>41856</v>
      </c>
      <c r="B224" s="14">
        <f t="shared" si="26"/>
        <v>2014</v>
      </c>
      <c r="C224" s="14">
        <f t="shared" si="27"/>
        <v>8</v>
      </c>
      <c r="D224" s="14">
        <f t="shared" si="28"/>
        <v>5</v>
      </c>
      <c r="E224" s="15">
        <v>6.55</v>
      </c>
      <c r="F224" s="16">
        <v>1.6</v>
      </c>
      <c r="G224" s="9" t="s">
        <v>14</v>
      </c>
    </row>
    <row r="225" spans="1:7" x14ac:dyDescent="0.2">
      <c r="A225" s="6">
        <v>41857</v>
      </c>
      <c r="B225" s="14">
        <f t="shared" si="26"/>
        <v>2014</v>
      </c>
      <c r="C225" s="14">
        <f t="shared" si="27"/>
        <v>8</v>
      </c>
      <c r="D225" s="14">
        <f t="shared" si="28"/>
        <v>6</v>
      </c>
      <c r="E225" s="15">
        <v>6.55</v>
      </c>
      <c r="F225" s="16">
        <v>1.6</v>
      </c>
      <c r="G225" s="9" t="s">
        <v>14</v>
      </c>
    </row>
    <row r="226" spans="1:7" x14ac:dyDescent="0.2">
      <c r="A226" s="6">
        <v>41858</v>
      </c>
      <c r="B226" s="14">
        <f t="shared" si="26"/>
        <v>2014</v>
      </c>
      <c r="C226" s="14">
        <f t="shared" si="27"/>
        <v>8</v>
      </c>
      <c r="D226" s="14">
        <f t="shared" si="28"/>
        <v>7</v>
      </c>
      <c r="E226" s="15">
        <v>6.55</v>
      </c>
      <c r="F226" s="16">
        <v>1.6</v>
      </c>
      <c r="G226" s="9" t="s">
        <v>14</v>
      </c>
    </row>
    <row r="227" spans="1:7" x14ac:dyDescent="0.2">
      <c r="A227" s="6">
        <v>41859</v>
      </c>
      <c r="B227" s="14">
        <f t="shared" si="26"/>
        <v>2014</v>
      </c>
      <c r="C227" s="14">
        <f t="shared" si="27"/>
        <v>8</v>
      </c>
      <c r="D227" s="14">
        <f t="shared" si="28"/>
        <v>8</v>
      </c>
      <c r="E227" s="15">
        <v>6.55</v>
      </c>
      <c r="F227" s="16">
        <v>1.6</v>
      </c>
      <c r="G227" s="9" t="s">
        <v>14</v>
      </c>
    </row>
    <row r="228" spans="1:7" x14ac:dyDescent="0.2">
      <c r="A228" s="6">
        <v>41860</v>
      </c>
      <c r="B228" s="14">
        <f t="shared" si="26"/>
        <v>2014</v>
      </c>
      <c r="C228" s="14">
        <f t="shared" si="27"/>
        <v>8</v>
      </c>
      <c r="D228" s="14">
        <f t="shared" si="28"/>
        <v>9</v>
      </c>
      <c r="E228" s="15" t="s">
        <v>14</v>
      </c>
      <c r="F228" s="16">
        <v>1.6</v>
      </c>
      <c r="G228" s="9" t="s">
        <v>14</v>
      </c>
    </row>
    <row r="229" spans="1:7" x14ac:dyDescent="0.2">
      <c r="A229" s="6">
        <v>41861</v>
      </c>
      <c r="B229" s="14">
        <f t="shared" si="26"/>
        <v>2014</v>
      </c>
      <c r="C229" s="14">
        <f t="shared" si="27"/>
        <v>8</v>
      </c>
      <c r="D229" s="14">
        <f t="shared" si="28"/>
        <v>10</v>
      </c>
      <c r="E229" s="15">
        <v>6.55</v>
      </c>
      <c r="F229" s="16">
        <v>1.6</v>
      </c>
      <c r="G229" s="9" t="s">
        <v>14</v>
      </c>
    </row>
    <row r="230" spans="1:7" x14ac:dyDescent="0.2">
      <c r="A230" s="6">
        <v>41862</v>
      </c>
      <c r="B230" s="14">
        <f t="shared" si="26"/>
        <v>2014</v>
      </c>
      <c r="C230" s="14">
        <f t="shared" si="27"/>
        <v>8</v>
      </c>
      <c r="D230" s="14">
        <f t="shared" si="28"/>
        <v>11</v>
      </c>
      <c r="E230" s="15">
        <v>6.55</v>
      </c>
      <c r="F230" s="16">
        <v>1.6</v>
      </c>
      <c r="G230" s="9" t="s">
        <v>14</v>
      </c>
    </row>
    <row r="231" spans="1:7" x14ac:dyDescent="0.2">
      <c r="A231" s="6">
        <v>41863</v>
      </c>
      <c r="B231" s="14">
        <f t="shared" si="26"/>
        <v>2014</v>
      </c>
      <c r="C231" s="14">
        <f t="shared" si="27"/>
        <v>8</v>
      </c>
      <c r="D231" s="14">
        <f t="shared" si="28"/>
        <v>12</v>
      </c>
      <c r="E231" s="15">
        <v>6.55</v>
      </c>
      <c r="F231" s="16">
        <v>1.6</v>
      </c>
      <c r="G231" s="9" t="s">
        <v>14</v>
      </c>
    </row>
    <row r="232" spans="1:7" x14ac:dyDescent="0.2">
      <c r="A232" s="6">
        <v>41864</v>
      </c>
      <c r="B232" s="14">
        <f t="shared" si="26"/>
        <v>2014</v>
      </c>
      <c r="C232" s="14">
        <f t="shared" si="27"/>
        <v>8</v>
      </c>
      <c r="D232" s="14">
        <f t="shared" si="28"/>
        <v>13</v>
      </c>
      <c r="E232" s="15">
        <v>6.55</v>
      </c>
      <c r="F232" s="16">
        <v>1.6</v>
      </c>
      <c r="G232" s="9" t="s">
        <v>14</v>
      </c>
    </row>
    <row r="233" spans="1:7" x14ac:dyDescent="0.2">
      <c r="A233" s="6">
        <v>41865</v>
      </c>
      <c r="B233" s="14">
        <f t="shared" si="26"/>
        <v>2014</v>
      </c>
      <c r="C233" s="14">
        <f t="shared" si="27"/>
        <v>8</v>
      </c>
      <c r="D233" s="14">
        <f t="shared" si="28"/>
        <v>14</v>
      </c>
      <c r="E233" s="15">
        <v>6.55</v>
      </c>
      <c r="F233" s="16">
        <v>1.6</v>
      </c>
      <c r="G233" s="9" t="s">
        <v>14</v>
      </c>
    </row>
    <row r="234" spans="1:7" x14ac:dyDescent="0.2">
      <c r="A234" s="6">
        <v>41866</v>
      </c>
      <c r="B234" s="14">
        <f t="shared" si="26"/>
        <v>2014</v>
      </c>
      <c r="C234" s="14">
        <f t="shared" si="27"/>
        <v>8</v>
      </c>
      <c r="D234" s="14">
        <f t="shared" si="28"/>
        <v>15</v>
      </c>
      <c r="E234" s="15">
        <v>6.55</v>
      </c>
      <c r="F234" s="16" t="s">
        <v>14</v>
      </c>
      <c r="G234" s="9" t="s">
        <v>14</v>
      </c>
    </row>
    <row r="235" spans="1:7" x14ac:dyDescent="0.2">
      <c r="A235" s="6">
        <v>41867</v>
      </c>
      <c r="B235" s="14">
        <f t="shared" si="26"/>
        <v>2014</v>
      </c>
      <c r="C235" s="14">
        <f t="shared" si="27"/>
        <v>8</v>
      </c>
      <c r="D235" s="14">
        <f t="shared" si="28"/>
        <v>16</v>
      </c>
      <c r="E235" s="15">
        <v>6.55</v>
      </c>
      <c r="F235" s="16">
        <v>1.6</v>
      </c>
      <c r="G235" s="9" t="s">
        <v>14</v>
      </c>
    </row>
    <row r="236" spans="1:7" x14ac:dyDescent="0.2">
      <c r="A236" s="6">
        <v>41868</v>
      </c>
      <c r="B236" s="14">
        <f t="shared" si="26"/>
        <v>2014</v>
      </c>
      <c r="C236" s="14">
        <f t="shared" si="27"/>
        <v>8</v>
      </c>
      <c r="D236" s="14">
        <f t="shared" si="28"/>
        <v>17</v>
      </c>
      <c r="E236" s="15">
        <v>6.55</v>
      </c>
      <c r="F236" s="16" t="s">
        <v>14</v>
      </c>
      <c r="G236" s="9" t="s">
        <v>14</v>
      </c>
    </row>
    <row r="237" spans="1:7" x14ac:dyDescent="0.2">
      <c r="A237" s="6">
        <v>41869</v>
      </c>
      <c r="B237" s="14">
        <f t="shared" si="26"/>
        <v>2014</v>
      </c>
      <c r="C237" s="14">
        <f t="shared" si="27"/>
        <v>8</v>
      </c>
      <c r="D237" s="14">
        <f t="shared" si="28"/>
        <v>18</v>
      </c>
      <c r="E237" s="15">
        <v>6.55</v>
      </c>
      <c r="F237" s="16" t="s">
        <v>14</v>
      </c>
      <c r="G237" s="9" t="s">
        <v>14</v>
      </c>
    </row>
    <row r="238" spans="1:7" x14ac:dyDescent="0.2">
      <c r="A238" s="6">
        <v>41870</v>
      </c>
      <c r="B238" s="14">
        <f t="shared" si="26"/>
        <v>2014</v>
      </c>
      <c r="C238" s="14">
        <f t="shared" si="27"/>
        <v>8</v>
      </c>
      <c r="D238" s="14">
        <f t="shared" si="28"/>
        <v>19</v>
      </c>
      <c r="E238" s="15">
        <v>6.55</v>
      </c>
      <c r="F238" s="16" t="s">
        <v>14</v>
      </c>
      <c r="G238" s="9" t="s">
        <v>14</v>
      </c>
    </row>
    <row r="239" spans="1:7" x14ac:dyDescent="0.2">
      <c r="A239" s="6">
        <v>41871</v>
      </c>
      <c r="B239" s="14">
        <f t="shared" si="26"/>
        <v>2014</v>
      </c>
      <c r="C239" s="14">
        <f t="shared" si="27"/>
        <v>8</v>
      </c>
      <c r="D239" s="14">
        <f t="shared" si="28"/>
        <v>20</v>
      </c>
      <c r="E239" s="15">
        <v>6.55</v>
      </c>
      <c r="F239" s="16" t="s">
        <v>14</v>
      </c>
      <c r="G239" s="9" t="s">
        <v>14</v>
      </c>
    </row>
    <row r="240" spans="1:7" x14ac:dyDescent="0.2">
      <c r="A240" s="6">
        <v>41872</v>
      </c>
      <c r="B240" s="14">
        <f t="shared" si="26"/>
        <v>2014</v>
      </c>
      <c r="C240" s="14">
        <f t="shared" si="27"/>
        <v>8</v>
      </c>
      <c r="D240" s="14">
        <f t="shared" si="28"/>
        <v>21</v>
      </c>
      <c r="E240" s="15">
        <v>6.55</v>
      </c>
      <c r="F240" s="16" t="s">
        <v>14</v>
      </c>
      <c r="G240" s="9" t="s">
        <v>14</v>
      </c>
    </row>
    <row r="241" spans="1:7" x14ac:dyDescent="0.2">
      <c r="A241" s="6">
        <v>41873</v>
      </c>
      <c r="B241" s="14">
        <f t="shared" si="26"/>
        <v>2014</v>
      </c>
      <c r="C241" s="14">
        <f t="shared" si="27"/>
        <v>8</v>
      </c>
      <c r="D241" s="14">
        <f t="shared" si="28"/>
        <v>22</v>
      </c>
      <c r="E241" s="15">
        <v>6.55</v>
      </c>
      <c r="F241" s="16" t="s">
        <v>14</v>
      </c>
      <c r="G241" s="9" t="s">
        <v>14</v>
      </c>
    </row>
    <row r="242" spans="1:7" x14ac:dyDescent="0.2">
      <c r="A242" s="6">
        <v>41874</v>
      </c>
      <c r="B242" s="14">
        <f t="shared" si="26"/>
        <v>2014</v>
      </c>
      <c r="C242" s="14">
        <f t="shared" si="27"/>
        <v>8</v>
      </c>
      <c r="D242" s="14">
        <f t="shared" si="28"/>
        <v>23</v>
      </c>
      <c r="E242" s="15">
        <v>6.55</v>
      </c>
      <c r="F242" s="16" t="s">
        <v>14</v>
      </c>
      <c r="G242" s="9" t="s">
        <v>14</v>
      </c>
    </row>
    <row r="243" spans="1:7" x14ac:dyDescent="0.2">
      <c r="A243" s="6">
        <v>41875</v>
      </c>
      <c r="B243" s="14">
        <f t="shared" si="26"/>
        <v>2014</v>
      </c>
      <c r="C243" s="14">
        <f t="shared" si="27"/>
        <v>8</v>
      </c>
      <c r="D243" s="14">
        <f t="shared" si="28"/>
        <v>24</v>
      </c>
      <c r="E243" s="15">
        <v>6.55</v>
      </c>
      <c r="F243" s="16" t="s">
        <v>14</v>
      </c>
      <c r="G243" s="9" t="s">
        <v>14</v>
      </c>
    </row>
    <row r="244" spans="1:7" x14ac:dyDescent="0.2">
      <c r="A244" s="6">
        <v>41876</v>
      </c>
      <c r="B244" s="14">
        <f t="shared" si="26"/>
        <v>2014</v>
      </c>
      <c r="C244" s="14">
        <f t="shared" si="27"/>
        <v>8</v>
      </c>
      <c r="D244" s="14">
        <f t="shared" si="28"/>
        <v>25</v>
      </c>
      <c r="E244" s="15">
        <v>6.55</v>
      </c>
      <c r="F244" s="16" t="s">
        <v>14</v>
      </c>
      <c r="G244" s="9" t="s">
        <v>14</v>
      </c>
    </row>
    <row r="245" spans="1:7" x14ac:dyDescent="0.2">
      <c r="A245" s="6">
        <v>41877</v>
      </c>
      <c r="B245" s="14">
        <f t="shared" si="26"/>
        <v>2014</v>
      </c>
      <c r="C245" s="14">
        <f t="shared" si="27"/>
        <v>8</v>
      </c>
      <c r="D245" s="14">
        <f t="shared" si="28"/>
        <v>26</v>
      </c>
      <c r="E245" s="15" t="s">
        <v>14</v>
      </c>
      <c r="F245" s="16" t="s">
        <v>14</v>
      </c>
      <c r="G245" s="9" t="s">
        <v>14</v>
      </c>
    </row>
    <row r="246" spans="1:7" x14ac:dyDescent="0.2">
      <c r="A246" s="6">
        <v>41878</v>
      </c>
      <c r="B246" s="14">
        <f t="shared" si="26"/>
        <v>2014</v>
      </c>
      <c r="C246" s="14">
        <f t="shared" si="27"/>
        <v>8</v>
      </c>
      <c r="D246" s="14">
        <f t="shared" si="28"/>
        <v>27</v>
      </c>
      <c r="E246" s="15">
        <v>6.55</v>
      </c>
      <c r="F246" s="16" t="s">
        <v>14</v>
      </c>
      <c r="G246" s="9" t="s">
        <v>14</v>
      </c>
    </row>
    <row r="247" spans="1:7" x14ac:dyDescent="0.2">
      <c r="A247" s="6">
        <v>41879</v>
      </c>
      <c r="B247" s="14">
        <f t="shared" si="26"/>
        <v>2014</v>
      </c>
      <c r="C247" s="14">
        <f t="shared" si="27"/>
        <v>8</v>
      </c>
      <c r="D247" s="14">
        <f t="shared" si="28"/>
        <v>28</v>
      </c>
      <c r="E247" s="15">
        <v>6.55</v>
      </c>
      <c r="F247" s="16" t="s">
        <v>14</v>
      </c>
      <c r="G247" s="9" t="s">
        <v>14</v>
      </c>
    </row>
    <row r="248" spans="1:7" x14ac:dyDescent="0.2">
      <c r="A248" s="6">
        <v>41880</v>
      </c>
      <c r="B248" s="14">
        <f t="shared" si="26"/>
        <v>2014</v>
      </c>
      <c r="C248" s="14">
        <f t="shared" si="27"/>
        <v>8</v>
      </c>
      <c r="D248" s="14">
        <f t="shared" si="28"/>
        <v>29</v>
      </c>
      <c r="E248" s="15">
        <v>6.55</v>
      </c>
      <c r="F248" s="16" t="s">
        <v>14</v>
      </c>
      <c r="G248" s="9" t="s">
        <v>14</v>
      </c>
    </row>
    <row r="249" spans="1:7" x14ac:dyDescent="0.2">
      <c r="A249" s="6">
        <v>41881</v>
      </c>
      <c r="B249" s="14">
        <f t="shared" si="26"/>
        <v>2014</v>
      </c>
      <c r="C249" s="14">
        <f t="shared" si="27"/>
        <v>8</v>
      </c>
      <c r="D249" s="14">
        <f t="shared" si="28"/>
        <v>30</v>
      </c>
      <c r="E249" s="15" t="s">
        <v>14</v>
      </c>
      <c r="F249" s="16" t="s">
        <v>14</v>
      </c>
      <c r="G249" s="9" t="s">
        <v>14</v>
      </c>
    </row>
    <row r="250" spans="1:7" x14ac:dyDescent="0.2">
      <c r="A250" s="6">
        <v>41882</v>
      </c>
      <c r="B250" s="14">
        <f t="shared" si="26"/>
        <v>2014</v>
      </c>
      <c r="C250" s="14">
        <f t="shared" si="27"/>
        <v>8</v>
      </c>
      <c r="D250" s="14">
        <f t="shared" si="28"/>
        <v>31</v>
      </c>
      <c r="E250" s="15">
        <v>6.55</v>
      </c>
      <c r="F250" s="16" t="s">
        <v>14</v>
      </c>
      <c r="G250" s="9" t="s">
        <v>14</v>
      </c>
    </row>
    <row r="251" spans="1:7" x14ac:dyDescent="0.2">
      <c r="A251" s="6">
        <v>41883</v>
      </c>
      <c r="B251" s="14">
        <f t="shared" si="26"/>
        <v>2014</v>
      </c>
      <c r="C251" s="14">
        <f t="shared" si="27"/>
        <v>9</v>
      </c>
      <c r="D251" s="14">
        <f t="shared" si="28"/>
        <v>1</v>
      </c>
      <c r="E251" s="15" t="s">
        <v>14</v>
      </c>
      <c r="F251" s="16" t="s">
        <v>14</v>
      </c>
      <c r="G251" s="9" t="s">
        <v>14</v>
      </c>
    </row>
    <row r="252" spans="1:7" x14ac:dyDescent="0.2">
      <c r="A252" s="6">
        <v>41884</v>
      </c>
      <c r="B252" s="14">
        <f t="shared" si="26"/>
        <v>2014</v>
      </c>
      <c r="C252" s="14">
        <f t="shared" si="27"/>
        <v>9</v>
      </c>
      <c r="D252" s="14">
        <f t="shared" si="28"/>
        <v>2</v>
      </c>
      <c r="E252" s="15">
        <v>6.55</v>
      </c>
      <c r="F252" s="16" t="s">
        <v>14</v>
      </c>
      <c r="G252" s="9" t="s">
        <v>14</v>
      </c>
    </row>
    <row r="253" spans="1:7" x14ac:dyDescent="0.2">
      <c r="A253" s="6">
        <v>41885</v>
      </c>
      <c r="B253" s="14">
        <f t="shared" si="26"/>
        <v>2014</v>
      </c>
      <c r="C253" s="14">
        <f t="shared" si="27"/>
        <v>9</v>
      </c>
      <c r="D253" s="14">
        <f t="shared" si="28"/>
        <v>3</v>
      </c>
      <c r="E253" s="15">
        <v>6.55</v>
      </c>
      <c r="F253" s="16" t="s">
        <v>14</v>
      </c>
      <c r="G253" s="9" t="s">
        <v>14</v>
      </c>
    </row>
    <row r="254" spans="1:7" x14ac:dyDescent="0.2">
      <c r="A254" s="6">
        <v>41886</v>
      </c>
      <c r="B254" s="14">
        <f t="shared" si="26"/>
        <v>2014</v>
      </c>
      <c r="C254" s="14">
        <f t="shared" si="27"/>
        <v>9</v>
      </c>
      <c r="D254" s="14">
        <f t="shared" si="28"/>
        <v>4</v>
      </c>
      <c r="E254" s="15">
        <v>6.55</v>
      </c>
      <c r="F254" s="16" t="s">
        <v>14</v>
      </c>
      <c r="G254" s="9" t="s">
        <v>14</v>
      </c>
    </row>
    <row r="255" spans="1:7" x14ac:dyDescent="0.2">
      <c r="A255" s="6">
        <v>41887</v>
      </c>
      <c r="B255" s="14">
        <f t="shared" si="26"/>
        <v>2014</v>
      </c>
      <c r="C255" s="14">
        <f t="shared" si="27"/>
        <v>9</v>
      </c>
      <c r="D255" s="14">
        <f t="shared" si="28"/>
        <v>5</v>
      </c>
      <c r="E255" s="15">
        <v>6.55</v>
      </c>
      <c r="F255" s="16" t="s">
        <v>14</v>
      </c>
      <c r="G255" s="9" t="s">
        <v>14</v>
      </c>
    </row>
    <row r="256" spans="1:7" x14ac:dyDescent="0.2">
      <c r="A256" s="6">
        <v>41888</v>
      </c>
      <c r="B256" s="14">
        <f t="shared" si="26"/>
        <v>2014</v>
      </c>
      <c r="C256" s="14">
        <f t="shared" si="27"/>
        <v>9</v>
      </c>
      <c r="D256" s="14">
        <f t="shared" si="28"/>
        <v>6</v>
      </c>
      <c r="E256" s="15">
        <v>6.55</v>
      </c>
      <c r="F256" s="16" t="s">
        <v>14</v>
      </c>
      <c r="G256" s="9" t="s">
        <v>14</v>
      </c>
    </row>
    <row r="257" spans="1:7" x14ac:dyDescent="0.2">
      <c r="A257" s="6">
        <v>41889</v>
      </c>
      <c r="B257" s="14">
        <f t="shared" si="26"/>
        <v>2014</v>
      </c>
      <c r="C257" s="14">
        <f t="shared" si="27"/>
        <v>9</v>
      </c>
      <c r="D257" s="14">
        <f t="shared" si="28"/>
        <v>7</v>
      </c>
      <c r="E257" s="15">
        <v>6.55</v>
      </c>
      <c r="F257" s="16" t="s">
        <v>14</v>
      </c>
      <c r="G257" s="9" t="s">
        <v>14</v>
      </c>
    </row>
    <row r="258" spans="1:7" x14ac:dyDescent="0.2">
      <c r="A258" s="6">
        <v>41890</v>
      </c>
      <c r="B258" s="14">
        <f t="shared" si="26"/>
        <v>2014</v>
      </c>
      <c r="C258" s="14">
        <f t="shared" si="27"/>
        <v>9</v>
      </c>
      <c r="D258" s="14">
        <f t="shared" si="28"/>
        <v>8</v>
      </c>
      <c r="E258" s="15">
        <v>6.55</v>
      </c>
      <c r="F258" s="16" t="s">
        <v>14</v>
      </c>
      <c r="G258" s="9" t="s">
        <v>14</v>
      </c>
    </row>
    <row r="259" spans="1:7" x14ac:dyDescent="0.2">
      <c r="A259" s="6">
        <v>41891</v>
      </c>
      <c r="B259" s="14">
        <f t="shared" si="26"/>
        <v>2014</v>
      </c>
      <c r="C259" s="14">
        <f t="shared" si="27"/>
        <v>9</v>
      </c>
      <c r="D259" s="14">
        <f t="shared" si="28"/>
        <v>9</v>
      </c>
      <c r="E259" s="15">
        <v>6.55</v>
      </c>
      <c r="F259" s="16" t="s">
        <v>14</v>
      </c>
      <c r="G259" s="9" t="s">
        <v>14</v>
      </c>
    </row>
    <row r="260" spans="1:7" x14ac:dyDescent="0.2">
      <c r="A260" s="6">
        <v>41892</v>
      </c>
      <c r="B260" s="14">
        <f t="shared" si="26"/>
        <v>2014</v>
      </c>
      <c r="C260" s="14">
        <f t="shared" si="27"/>
        <v>9</v>
      </c>
      <c r="D260" s="14">
        <f t="shared" si="28"/>
        <v>10</v>
      </c>
      <c r="E260" s="15">
        <v>6.55</v>
      </c>
      <c r="F260" s="16" t="s">
        <v>14</v>
      </c>
      <c r="G260" s="9" t="s">
        <v>14</v>
      </c>
    </row>
    <row r="261" spans="1:7" x14ac:dyDescent="0.2">
      <c r="A261" s="6">
        <v>41893</v>
      </c>
      <c r="B261" s="14">
        <f t="shared" si="26"/>
        <v>2014</v>
      </c>
      <c r="C261" s="14">
        <f t="shared" si="27"/>
        <v>9</v>
      </c>
      <c r="D261" s="14">
        <f t="shared" si="28"/>
        <v>11</v>
      </c>
      <c r="E261" s="15">
        <v>6.55</v>
      </c>
      <c r="F261" s="16" t="s">
        <v>14</v>
      </c>
      <c r="G261" s="9" t="s">
        <v>14</v>
      </c>
    </row>
    <row r="262" spans="1:7" x14ac:dyDescent="0.2">
      <c r="A262" s="6">
        <v>41894</v>
      </c>
      <c r="B262" s="14">
        <f t="shared" si="26"/>
        <v>2014</v>
      </c>
      <c r="C262" s="14">
        <f t="shared" si="27"/>
        <v>9</v>
      </c>
      <c r="D262" s="14">
        <f t="shared" si="28"/>
        <v>12</v>
      </c>
      <c r="E262" s="15">
        <v>6.55</v>
      </c>
      <c r="F262" s="16" t="s">
        <v>14</v>
      </c>
      <c r="G262" s="9" t="s">
        <v>14</v>
      </c>
    </row>
    <row r="263" spans="1:7" x14ac:dyDescent="0.2">
      <c r="A263" s="6">
        <v>41895</v>
      </c>
      <c r="B263" s="14">
        <f t="shared" si="26"/>
        <v>2014</v>
      </c>
      <c r="C263" s="14">
        <f t="shared" si="27"/>
        <v>9</v>
      </c>
      <c r="D263" s="14">
        <f t="shared" si="28"/>
        <v>13</v>
      </c>
      <c r="E263" s="15">
        <v>6.55</v>
      </c>
      <c r="F263" s="16" t="s">
        <v>14</v>
      </c>
      <c r="G263" s="9" t="s">
        <v>14</v>
      </c>
    </row>
    <row r="264" spans="1:7" x14ac:dyDescent="0.2">
      <c r="A264" s="6">
        <v>41896</v>
      </c>
      <c r="B264" s="14">
        <f t="shared" si="26"/>
        <v>2014</v>
      </c>
      <c r="C264" s="14">
        <f t="shared" si="27"/>
        <v>9</v>
      </c>
      <c r="D264" s="14">
        <f t="shared" si="28"/>
        <v>14</v>
      </c>
      <c r="E264" s="15">
        <v>6.55</v>
      </c>
      <c r="F264" s="16" t="s">
        <v>14</v>
      </c>
      <c r="G264" s="9" t="s">
        <v>14</v>
      </c>
    </row>
    <row r="265" spans="1:7" x14ac:dyDescent="0.2">
      <c r="A265" s="6">
        <v>41897</v>
      </c>
      <c r="B265" s="14">
        <f t="shared" ref="B265:B328" si="29">YEAR(A265)</f>
        <v>2014</v>
      </c>
      <c r="C265" s="14">
        <f t="shared" ref="C265:C328" si="30">MONTH(A265)</f>
        <v>9</v>
      </c>
      <c r="D265" s="14">
        <f t="shared" ref="D265:D328" si="31">DAY(A265)</f>
        <v>15</v>
      </c>
      <c r="E265" s="15">
        <v>6.55</v>
      </c>
      <c r="F265" s="16" t="s">
        <v>14</v>
      </c>
      <c r="G265" s="9" t="s">
        <v>14</v>
      </c>
    </row>
    <row r="266" spans="1:7" x14ac:dyDescent="0.2">
      <c r="A266" s="6">
        <v>41898</v>
      </c>
      <c r="B266" s="14">
        <f t="shared" si="29"/>
        <v>2014</v>
      </c>
      <c r="C266" s="14">
        <f t="shared" si="30"/>
        <v>9</v>
      </c>
      <c r="D266" s="14">
        <f t="shared" si="31"/>
        <v>16</v>
      </c>
      <c r="E266" s="15">
        <v>6.55</v>
      </c>
      <c r="F266" s="16" t="s">
        <v>14</v>
      </c>
      <c r="G266" s="9" t="s">
        <v>14</v>
      </c>
    </row>
    <row r="267" spans="1:7" x14ac:dyDescent="0.2">
      <c r="A267" s="6">
        <v>41899</v>
      </c>
      <c r="B267" s="14">
        <f t="shared" si="29"/>
        <v>2014</v>
      </c>
      <c r="C267" s="14">
        <f t="shared" si="30"/>
        <v>9</v>
      </c>
      <c r="D267" s="14">
        <f t="shared" si="31"/>
        <v>17</v>
      </c>
      <c r="E267" s="15">
        <v>6.55</v>
      </c>
      <c r="F267" s="16" t="s">
        <v>14</v>
      </c>
      <c r="G267" s="9" t="s">
        <v>14</v>
      </c>
    </row>
    <row r="268" spans="1:7" x14ac:dyDescent="0.2">
      <c r="A268" s="6">
        <v>41900</v>
      </c>
      <c r="B268" s="14">
        <f t="shared" si="29"/>
        <v>2014</v>
      </c>
      <c r="C268" s="14">
        <f t="shared" si="30"/>
        <v>9</v>
      </c>
      <c r="D268" s="14">
        <f t="shared" si="31"/>
        <v>18</v>
      </c>
      <c r="E268" s="15">
        <v>6.55</v>
      </c>
      <c r="F268" s="16" t="s">
        <v>14</v>
      </c>
      <c r="G268" s="9" t="s">
        <v>14</v>
      </c>
    </row>
    <row r="269" spans="1:7" x14ac:dyDescent="0.2">
      <c r="A269" s="6">
        <v>41901</v>
      </c>
      <c r="B269" s="14">
        <f t="shared" si="29"/>
        <v>2014</v>
      </c>
      <c r="C269" s="14">
        <f t="shared" si="30"/>
        <v>9</v>
      </c>
      <c r="D269" s="14">
        <f t="shared" si="31"/>
        <v>19</v>
      </c>
      <c r="E269" s="15">
        <v>6.55</v>
      </c>
      <c r="F269" s="16" t="s">
        <v>14</v>
      </c>
      <c r="G269" s="9" t="s">
        <v>14</v>
      </c>
    </row>
    <row r="270" spans="1:7" x14ac:dyDescent="0.2">
      <c r="A270" s="6">
        <v>41902</v>
      </c>
      <c r="B270" s="14">
        <f t="shared" si="29"/>
        <v>2014</v>
      </c>
      <c r="C270" s="14">
        <f t="shared" si="30"/>
        <v>9</v>
      </c>
      <c r="D270" s="14">
        <f t="shared" si="31"/>
        <v>20</v>
      </c>
      <c r="E270" s="15">
        <v>6.55</v>
      </c>
      <c r="F270" s="16" t="s">
        <v>14</v>
      </c>
      <c r="G270" s="9" t="s">
        <v>14</v>
      </c>
    </row>
    <row r="271" spans="1:7" x14ac:dyDescent="0.2">
      <c r="A271" s="6">
        <v>41903</v>
      </c>
      <c r="B271" s="14">
        <f t="shared" si="29"/>
        <v>2014</v>
      </c>
      <c r="C271" s="14">
        <f t="shared" si="30"/>
        <v>9</v>
      </c>
      <c r="D271" s="14">
        <f t="shared" si="31"/>
        <v>21</v>
      </c>
      <c r="E271" s="15">
        <v>6.55</v>
      </c>
      <c r="F271" s="16" t="s">
        <v>14</v>
      </c>
      <c r="G271" s="9" t="s">
        <v>14</v>
      </c>
    </row>
    <row r="272" spans="1:7" x14ac:dyDescent="0.2">
      <c r="A272" s="6">
        <v>41904</v>
      </c>
      <c r="B272" s="14">
        <f t="shared" si="29"/>
        <v>2014</v>
      </c>
      <c r="C272" s="14">
        <f t="shared" si="30"/>
        <v>9</v>
      </c>
      <c r="D272" s="14">
        <f t="shared" si="31"/>
        <v>22</v>
      </c>
      <c r="E272" s="15">
        <v>6.55</v>
      </c>
      <c r="F272" s="16" t="s">
        <v>14</v>
      </c>
      <c r="G272" s="9" t="s">
        <v>14</v>
      </c>
    </row>
    <row r="273" spans="1:7" x14ac:dyDescent="0.2">
      <c r="A273" s="6">
        <v>41905</v>
      </c>
      <c r="B273" s="14">
        <f t="shared" si="29"/>
        <v>2014</v>
      </c>
      <c r="C273" s="14">
        <f t="shared" si="30"/>
        <v>9</v>
      </c>
      <c r="D273" s="14">
        <f t="shared" si="31"/>
        <v>23</v>
      </c>
      <c r="E273" s="15" t="s">
        <v>14</v>
      </c>
      <c r="F273" s="16" t="s">
        <v>14</v>
      </c>
      <c r="G273" s="9" t="s">
        <v>14</v>
      </c>
    </row>
    <row r="274" spans="1:7" x14ac:dyDescent="0.2">
      <c r="A274" s="6">
        <v>41906</v>
      </c>
      <c r="B274" s="14">
        <f t="shared" si="29"/>
        <v>2014</v>
      </c>
      <c r="C274" s="14">
        <f t="shared" si="30"/>
        <v>9</v>
      </c>
      <c r="D274" s="14">
        <f t="shared" si="31"/>
        <v>24</v>
      </c>
      <c r="E274" s="15" t="s">
        <v>14</v>
      </c>
      <c r="F274" s="16" t="s">
        <v>14</v>
      </c>
      <c r="G274" s="9" t="s">
        <v>14</v>
      </c>
    </row>
    <row r="275" spans="1:7" x14ac:dyDescent="0.2">
      <c r="A275" s="6">
        <v>41907</v>
      </c>
      <c r="B275" s="14">
        <f t="shared" si="29"/>
        <v>2014</v>
      </c>
      <c r="C275" s="14">
        <f t="shared" si="30"/>
        <v>9</v>
      </c>
      <c r="D275" s="14">
        <f t="shared" si="31"/>
        <v>25</v>
      </c>
      <c r="E275" s="15">
        <v>6.55</v>
      </c>
      <c r="F275" s="16" t="s">
        <v>14</v>
      </c>
      <c r="G275" s="9" t="s">
        <v>14</v>
      </c>
    </row>
    <row r="276" spans="1:7" x14ac:dyDescent="0.2">
      <c r="A276" s="6">
        <v>41908</v>
      </c>
      <c r="B276" s="14">
        <f t="shared" si="29"/>
        <v>2014</v>
      </c>
      <c r="C276" s="14">
        <f t="shared" si="30"/>
        <v>9</v>
      </c>
      <c r="D276" s="14">
        <f t="shared" si="31"/>
        <v>26</v>
      </c>
      <c r="E276" s="15">
        <v>6.55</v>
      </c>
      <c r="F276" s="16" t="s">
        <v>14</v>
      </c>
      <c r="G276" s="9" t="s">
        <v>14</v>
      </c>
    </row>
    <row r="277" spans="1:7" x14ac:dyDescent="0.2">
      <c r="A277" s="6">
        <v>41909</v>
      </c>
      <c r="B277" s="14">
        <f t="shared" si="29"/>
        <v>2014</v>
      </c>
      <c r="C277" s="14">
        <f t="shared" si="30"/>
        <v>9</v>
      </c>
      <c r="D277" s="14">
        <f t="shared" si="31"/>
        <v>27</v>
      </c>
      <c r="E277" s="15">
        <v>6.55</v>
      </c>
      <c r="F277" s="16" t="s">
        <v>14</v>
      </c>
      <c r="G277" s="9" t="s">
        <v>14</v>
      </c>
    </row>
    <row r="278" spans="1:7" x14ac:dyDescent="0.2">
      <c r="A278" s="6">
        <v>41910</v>
      </c>
      <c r="B278" s="14">
        <f t="shared" si="29"/>
        <v>2014</v>
      </c>
      <c r="C278" s="14">
        <f t="shared" si="30"/>
        <v>9</v>
      </c>
      <c r="D278" s="14">
        <f t="shared" si="31"/>
        <v>28</v>
      </c>
      <c r="E278" s="15">
        <v>6.55</v>
      </c>
      <c r="F278" s="16" t="s">
        <v>14</v>
      </c>
      <c r="G278" s="9" t="s">
        <v>14</v>
      </c>
    </row>
    <row r="279" spans="1:7" x14ac:dyDescent="0.2">
      <c r="A279" s="6">
        <v>41911</v>
      </c>
      <c r="B279" s="14">
        <f t="shared" si="29"/>
        <v>2014</v>
      </c>
      <c r="C279" s="14">
        <f t="shared" si="30"/>
        <v>9</v>
      </c>
      <c r="D279" s="14">
        <f t="shared" si="31"/>
        <v>29</v>
      </c>
      <c r="E279" s="15">
        <v>6.55</v>
      </c>
      <c r="F279" s="16" t="s">
        <v>14</v>
      </c>
      <c r="G279" s="9" t="s">
        <v>14</v>
      </c>
    </row>
    <row r="280" spans="1:7" x14ac:dyDescent="0.2">
      <c r="A280" s="6">
        <v>41912</v>
      </c>
      <c r="B280" s="14">
        <f t="shared" si="29"/>
        <v>2014</v>
      </c>
      <c r="C280" s="14">
        <f t="shared" si="30"/>
        <v>9</v>
      </c>
      <c r="D280" s="14">
        <f t="shared" si="31"/>
        <v>30</v>
      </c>
      <c r="E280" s="15" t="s">
        <v>14</v>
      </c>
      <c r="F280" s="16" t="s">
        <v>14</v>
      </c>
      <c r="G280" s="9" t="s">
        <v>14</v>
      </c>
    </row>
    <row r="281" spans="1:7" x14ac:dyDescent="0.2">
      <c r="A281" s="6">
        <v>41913</v>
      </c>
      <c r="B281" s="14">
        <f t="shared" si="29"/>
        <v>2014</v>
      </c>
      <c r="C281" s="14">
        <f t="shared" si="30"/>
        <v>10</v>
      </c>
      <c r="D281" s="14">
        <f t="shared" si="31"/>
        <v>1</v>
      </c>
      <c r="E281" s="15">
        <v>6.55</v>
      </c>
      <c r="F281" s="16" t="s">
        <v>14</v>
      </c>
      <c r="G281" s="9" t="s">
        <v>14</v>
      </c>
    </row>
    <row r="282" spans="1:7" x14ac:dyDescent="0.2">
      <c r="A282" s="6">
        <v>41914</v>
      </c>
      <c r="B282" s="14">
        <f t="shared" si="29"/>
        <v>2014</v>
      </c>
      <c r="C282" s="14">
        <f t="shared" si="30"/>
        <v>10</v>
      </c>
      <c r="D282" s="14">
        <f t="shared" si="31"/>
        <v>2</v>
      </c>
      <c r="E282" s="15" t="s">
        <v>14</v>
      </c>
      <c r="F282" s="16" t="s">
        <v>14</v>
      </c>
      <c r="G282" s="9" t="s">
        <v>14</v>
      </c>
    </row>
    <row r="283" spans="1:7" x14ac:dyDescent="0.2">
      <c r="A283" s="6">
        <v>41915</v>
      </c>
      <c r="B283" s="14">
        <f t="shared" si="29"/>
        <v>2014</v>
      </c>
      <c r="C283" s="14">
        <f t="shared" si="30"/>
        <v>10</v>
      </c>
      <c r="D283" s="14">
        <f t="shared" si="31"/>
        <v>3</v>
      </c>
      <c r="E283" s="15">
        <v>6.55</v>
      </c>
      <c r="F283" s="16" t="s">
        <v>14</v>
      </c>
      <c r="G283" s="9" t="s">
        <v>14</v>
      </c>
    </row>
    <row r="284" spans="1:7" x14ac:dyDescent="0.2">
      <c r="A284" s="6">
        <v>41916</v>
      </c>
      <c r="B284" s="14">
        <f t="shared" si="29"/>
        <v>2014</v>
      </c>
      <c r="C284" s="14">
        <f t="shared" si="30"/>
        <v>10</v>
      </c>
      <c r="D284" s="14">
        <f t="shared" si="31"/>
        <v>4</v>
      </c>
      <c r="E284" s="15">
        <v>6.55</v>
      </c>
      <c r="F284" s="16" t="s">
        <v>14</v>
      </c>
      <c r="G284" s="9" t="s">
        <v>14</v>
      </c>
    </row>
    <row r="285" spans="1:7" x14ac:dyDescent="0.2">
      <c r="A285" s="6">
        <v>41917</v>
      </c>
      <c r="B285" s="14">
        <f t="shared" si="29"/>
        <v>2014</v>
      </c>
      <c r="C285" s="14">
        <f t="shared" si="30"/>
        <v>10</v>
      </c>
      <c r="D285" s="14">
        <f t="shared" si="31"/>
        <v>5</v>
      </c>
      <c r="E285" s="15">
        <v>6.55</v>
      </c>
      <c r="F285" s="16" t="s">
        <v>14</v>
      </c>
      <c r="G285" s="9" t="s">
        <v>14</v>
      </c>
    </row>
    <row r="286" spans="1:7" x14ac:dyDescent="0.2">
      <c r="A286" s="6">
        <v>41918</v>
      </c>
      <c r="B286" s="14">
        <f t="shared" si="29"/>
        <v>2014</v>
      </c>
      <c r="C286" s="14">
        <f t="shared" si="30"/>
        <v>10</v>
      </c>
      <c r="D286" s="14">
        <f t="shared" si="31"/>
        <v>6</v>
      </c>
      <c r="E286" s="15">
        <v>6.55</v>
      </c>
      <c r="F286" s="16" t="s">
        <v>14</v>
      </c>
      <c r="G286" s="9" t="s">
        <v>14</v>
      </c>
    </row>
    <row r="287" spans="1:7" x14ac:dyDescent="0.2">
      <c r="A287" s="6">
        <v>41919</v>
      </c>
      <c r="B287" s="14">
        <f t="shared" si="29"/>
        <v>2014</v>
      </c>
      <c r="C287" s="14">
        <f t="shared" si="30"/>
        <v>10</v>
      </c>
      <c r="D287" s="14">
        <f t="shared" si="31"/>
        <v>7</v>
      </c>
      <c r="E287" s="15">
        <v>6.55</v>
      </c>
      <c r="F287" s="16" t="s">
        <v>14</v>
      </c>
      <c r="G287" s="9" t="s">
        <v>14</v>
      </c>
    </row>
    <row r="288" spans="1:7" x14ac:dyDescent="0.2">
      <c r="A288" s="6">
        <v>41920</v>
      </c>
      <c r="B288" s="14">
        <f t="shared" si="29"/>
        <v>2014</v>
      </c>
      <c r="C288" s="14">
        <f t="shared" si="30"/>
        <v>10</v>
      </c>
      <c r="D288" s="14">
        <f t="shared" si="31"/>
        <v>8</v>
      </c>
      <c r="E288" s="15">
        <v>6.55</v>
      </c>
      <c r="F288" s="16" t="s">
        <v>14</v>
      </c>
      <c r="G288" s="9" t="s">
        <v>14</v>
      </c>
    </row>
    <row r="289" spans="1:7" x14ac:dyDescent="0.2">
      <c r="A289" s="6">
        <v>41921</v>
      </c>
      <c r="B289" s="14">
        <f t="shared" si="29"/>
        <v>2014</v>
      </c>
      <c r="C289" s="14">
        <f t="shared" si="30"/>
        <v>10</v>
      </c>
      <c r="D289" s="14">
        <f t="shared" si="31"/>
        <v>9</v>
      </c>
      <c r="E289" s="15">
        <v>6.55</v>
      </c>
      <c r="F289" s="16" t="s">
        <v>14</v>
      </c>
      <c r="G289" s="9" t="s">
        <v>14</v>
      </c>
    </row>
    <row r="290" spans="1:7" x14ac:dyDescent="0.2">
      <c r="A290" s="6">
        <v>41922</v>
      </c>
      <c r="B290" s="14">
        <f t="shared" si="29"/>
        <v>2014</v>
      </c>
      <c r="C290" s="14">
        <f t="shared" si="30"/>
        <v>10</v>
      </c>
      <c r="D290" s="14">
        <f t="shared" si="31"/>
        <v>10</v>
      </c>
      <c r="E290" s="15" t="s">
        <v>14</v>
      </c>
      <c r="F290" s="16" t="s">
        <v>14</v>
      </c>
      <c r="G290" s="9" t="s">
        <v>14</v>
      </c>
    </row>
    <row r="291" spans="1:7" x14ac:dyDescent="0.2">
      <c r="A291" s="6">
        <v>41923</v>
      </c>
      <c r="B291" s="14">
        <f t="shared" si="29"/>
        <v>2014</v>
      </c>
      <c r="C291" s="14">
        <f t="shared" si="30"/>
        <v>10</v>
      </c>
      <c r="D291" s="14">
        <f t="shared" si="31"/>
        <v>11</v>
      </c>
      <c r="E291" s="15">
        <v>6.55</v>
      </c>
      <c r="F291" s="16" t="s">
        <v>14</v>
      </c>
      <c r="G291" s="9" t="s">
        <v>14</v>
      </c>
    </row>
    <row r="292" spans="1:7" x14ac:dyDescent="0.2">
      <c r="A292" s="6">
        <v>41924</v>
      </c>
      <c r="B292" s="14">
        <f t="shared" si="29"/>
        <v>2014</v>
      </c>
      <c r="C292" s="14">
        <f t="shared" si="30"/>
        <v>10</v>
      </c>
      <c r="D292" s="14">
        <f t="shared" si="31"/>
        <v>12</v>
      </c>
      <c r="E292" s="15">
        <v>6.55</v>
      </c>
      <c r="F292" s="16" t="s">
        <v>14</v>
      </c>
      <c r="G292" s="9" t="s">
        <v>14</v>
      </c>
    </row>
    <row r="293" spans="1:7" x14ac:dyDescent="0.2">
      <c r="A293" s="6">
        <v>41925</v>
      </c>
      <c r="B293" s="14">
        <f t="shared" si="29"/>
        <v>2014</v>
      </c>
      <c r="C293" s="14">
        <f t="shared" si="30"/>
        <v>10</v>
      </c>
      <c r="D293" s="14">
        <f t="shared" si="31"/>
        <v>13</v>
      </c>
      <c r="E293" s="15">
        <v>6.55</v>
      </c>
      <c r="F293" s="16" t="s">
        <v>14</v>
      </c>
      <c r="G293" s="9" t="s">
        <v>14</v>
      </c>
    </row>
    <row r="294" spans="1:7" x14ac:dyDescent="0.2">
      <c r="A294" s="6">
        <v>41926</v>
      </c>
      <c r="B294" s="14">
        <f t="shared" si="29"/>
        <v>2014</v>
      </c>
      <c r="C294" s="14">
        <f t="shared" si="30"/>
        <v>10</v>
      </c>
      <c r="D294" s="14">
        <f t="shared" si="31"/>
        <v>14</v>
      </c>
      <c r="E294" s="15">
        <v>6.55</v>
      </c>
      <c r="F294" s="16" t="s">
        <v>14</v>
      </c>
      <c r="G294" s="9" t="s">
        <v>14</v>
      </c>
    </row>
    <row r="295" spans="1:7" x14ac:dyDescent="0.2">
      <c r="A295" s="6">
        <v>41927</v>
      </c>
      <c r="B295" s="14">
        <f t="shared" si="29"/>
        <v>2014</v>
      </c>
      <c r="C295" s="14">
        <f t="shared" si="30"/>
        <v>10</v>
      </c>
      <c r="D295" s="14">
        <f t="shared" si="31"/>
        <v>15</v>
      </c>
      <c r="E295" s="15">
        <v>6.55</v>
      </c>
      <c r="F295" s="16" t="s">
        <v>14</v>
      </c>
      <c r="G295" s="9" t="s">
        <v>14</v>
      </c>
    </row>
    <row r="296" spans="1:7" x14ac:dyDescent="0.2">
      <c r="A296" s="6">
        <v>41928</v>
      </c>
      <c r="B296" s="14">
        <f t="shared" si="29"/>
        <v>2014</v>
      </c>
      <c r="C296" s="14">
        <f t="shared" si="30"/>
        <v>10</v>
      </c>
      <c r="D296" s="14">
        <f t="shared" si="31"/>
        <v>16</v>
      </c>
      <c r="E296" s="15">
        <v>6.55</v>
      </c>
      <c r="F296" s="16" t="s">
        <v>14</v>
      </c>
      <c r="G296" s="9" t="s">
        <v>14</v>
      </c>
    </row>
    <row r="297" spans="1:7" x14ac:dyDescent="0.2">
      <c r="A297" s="6">
        <v>41929</v>
      </c>
      <c r="B297" s="14">
        <f t="shared" si="29"/>
        <v>2014</v>
      </c>
      <c r="C297" s="14">
        <f t="shared" si="30"/>
        <v>10</v>
      </c>
      <c r="D297" s="14">
        <f t="shared" si="31"/>
        <v>17</v>
      </c>
      <c r="E297" s="15">
        <v>6.55</v>
      </c>
      <c r="F297" s="16" t="s">
        <v>14</v>
      </c>
      <c r="G297" s="9" t="s">
        <v>14</v>
      </c>
    </row>
    <row r="298" spans="1:7" x14ac:dyDescent="0.2">
      <c r="A298" s="6">
        <v>41930</v>
      </c>
      <c r="B298" s="14">
        <f t="shared" si="29"/>
        <v>2014</v>
      </c>
      <c r="C298" s="14">
        <f t="shared" si="30"/>
        <v>10</v>
      </c>
      <c r="D298" s="14">
        <f t="shared" si="31"/>
        <v>18</v>
      </c>
      <c r="E298" s="15">
        <v>6.55</v>
      </c>
      <c r="F298" s="16" t="s">
        <v>14</v>
      </c>
      <c r="G298" s="9" t="s">
        <v>14</v>
      </c>
    </row>
    <row r="299" spans="1:7" x14ac:dyDescent="0.2">
      <c r="A299" s="6">
        <v>41931</v>
      </c>
      <c r="B299" s="14">
        <f t="shared" si="29"/>
        <v>2014</v>
      </c>
      <c r="C299" s="14">
        <f t="shared" si="30"/>
        <v>10</v>
      </c>
      <c r="D299" s="14">
        <f t="shared" si="31"/>
        <v>19</v>
      </c>
      <c r="E299" s="15">
        <v>6.55</v>
      </c>
      <c r="F299" s="16" t="s">
        <v>14</v>
      </c>
      <c r="G299" s="9">
        <v>3.5</v>
      </c>
    </row>
    <row r="300" spans="1:7" x14ac:dyDescent="0.2">
      <c r="A300" s="6">
        <v>41932</v>
      </c>
      <c r="B300" s="14">
        <f t="shared" si="29"/>
        <v>2014</v>
      </c>
      <c r="C300" s="14">
        <f t="shared" si="30"/>
        <v>10</v>
      </c>
      <c r="D300" s="14">
        <f t="shared" si="31"/>
        <v>20</v>
      </c>
      <c r="E300" s="15">
        <v>6.55</v>
      </c>
      <c r="F300" s="16" t="s">
        <v>14</v>
      </c>
      <c r="G300" s="9">
        <v>3.5</v>
      </c>
    </row>
    <row r="301" spans="1:7" x14ac:dyDescent="0.2">
      <c r="A301" s="6">
        <v>41933</v>
      </c>
      <c r="B301" s="14">
        <f t="shared" si="29"/>
        <v>2014</v>
      </c>
      <c r="C301" s="14">
        <f t="shared" si="30"/>
        <v>10</v>
      </c>
      <c r="D301" s="14">
        <f t="shared" si="31"/>
        <v>21</v>
      </c>
      <c r="E301" s="15">
        <v>6.55</v>
      </c>
      <c r="F301" s="16" t="s">
        <v>14</v>
      </c>
      <c r="G301" s="9">
        <v>3.5</v>
      </c>
    </row>
    <row r="302" spans="1:7" x14ac:dyDescent="0.2">
      <c r="A302" s="6">
        <v>41934</v>
      </c>
      <c r="B302" s="14">
        <f t="shared" si="29"/>
        <v>2014</v>
      </c>
      <c r="C302" s="14">
        <f t="shared" si="30"/>
        <v>10</v>
      </c>
      <c r="D302" s="14">
        <f t="shared" si="31"/>
        <v>22</v>
      </c>
      <c r="E302" s="15">
        <v>6.55</v>
      </c>
      <c r="F302" s="16" t="s">
        <v>14</v>
      </c>
      <c r="G302" s="9">
        <v>3.5</v>
      </c>
    </row>
    <row r="303" spans="1:7" x14ac:dyDescent="0.2">
      <c r="A303" s="6">
        <v>41935</v>
      </c>
      <c r="B303" s="14">
        <f t="shared" si="29"/>
        <v>2014</v>
      </c>
      <c r="C303" s="14">
        <f t="shared" si="30"/>
        <v>10</v>
      </c>
      <c r="D303" s="14">
        <f t="shared" si="31"/>
        <v>23</v>
      </c>
      <c r="E303" s="15">
        <v>6.55</v>
      </c>
      <c r="F303" s="16" t="s">
        <v>14</v>
      </c>
      <c r="G303" s="9">
        <v>3.5</v>
      </c>
    </row>
    <row r="304" spans="1:7" x14ac:dyDescent="0.2">
      <c r="A304" s="6">
        <v>41936</v>
      </c>
      <c r="B304" s="14">
        <f t="shared" si="29"/>
        <v>2014</v>
      </c>
      <c r="C304" s="14">
        <f t="shared" si="30"/>
        <v>10</v>
      </c>
      <c r="D304" s="14">
        <f t="shared" si="31"/>
        <v>24</v>
      </c>
      <c r="E304" s="15">
        <v>6.55</v>
      </c>
      <c r="F304" s="16" t="s">
        <v>14</v>
      </c>
      <c r="G304" s="9">
        <v>3.3</v>
      </c>
    </row>
    <row r="305" spans="1:7" x14ac:dyDescent="0.2">
      <c r="A305" s="6">
        <v>41937</v>
      </c>
      <c r="B305" s="14">
        <f t="shared" si="29"/>
        <v>2014</v>
      </c>
      <c r="C305" s="14">
        <f t="shared" si="30"/>
        <v>10</v>
      </c>
      <c r="D305" s="14">
        <f t="shared" si="31"/>
        <v>25</v>
      </c>
      <c r="E305" s="15">
        <v>6.55</v>
      </c>
      <c r="F305" s="16" t="s">
        <v>14</v>
      </c>
      <c r="G305" s="9">
        <v>3.3</v>
      </c>
    </row>
    <row r="306" spans="1:7" x14ac:dyDescent="0.2">
      <c r="A306" s="6">
        <v>41938</v>
      </c>
      <c r="B306" s="14">
        <f t="shared" si="29"/>
        <v>2014</v>
      </c>
      <c r="C306" s="14">
        <f t="shared" si="30"/>
        <v>10</v>
      </c>
      <c r="D306" s="14">
        <f t="shared" si="31"/>
        <v>26</v>
      </c>
      <c r="E306" s="15">
        <v>6.55</v>
      </c>
      <c r="F306" s="16" t="s">
        <v>14</v>
      </c>
      <c r="G306" s="9">
        <v>3</v>
      </c>
    </row>
    <row r="307" spans="1:7" x14ac:dyDescent="0.2">
      <c r="A307" s="6">
        <v>41939</v>
      </c>
      <c r="B307" s="14">
        <f t="shared" si="29"/>
        <v>2014</v>
      </c>
      <c r="C307" s="14">
        <f t="shared" si="30"/>
        <v>10</v>
      </c>
      <c r="D307" s="14">
        <f t="shared" si="31"/>
        <v>27</v>
      </c>
      <c r="E307" s="15">
        <v>6.55</v>
      </c>
      <c r="F307" s="16" t="s">
        <v>14</v>
      </c>
      <c r="G307" s="9">
        <v>3.5</v>
      </c>
    </row>
    <row r="308" spans="1:7" x14ac:dyDescent="0.2">
      <c r="A308" s="6">
        <v>41940</v>
      </c>
      <c r="B308" s="14">
        <f t="shared" si="29"/>
        <v>2014</v>
      </c>
      <c r="C308" s="14">
        <f t="shared" si="30"/>
        <v>10</v>
      </c>
      <c r="D308" s="14">
        <f t="shared" si="31"/>
        <v>28</v>
      </c>
      <c r="E308" s="15">
        <v>6.55</v>
      </c>
      <c r="F308" s="16" t="s">
        <v>14</v>
      </c>
      <c r="G308" s="9">
        <v>3.5</v>
      </c>
    </row>
    <row r="309" spans="1:7" x14ac:dyDescent="0.2">
      <c r="A309" s="6">
        <v>41941</v>
      </c>
      <c r="B309" s="14">
        <f t="shared" si="29"/>
        <v>2014</v>
      </c>
      <c r="C309" s="14">
        <f t="shared" si="30"/>
        <v>10</v>
      </c>
      <c r="D309" s="14">
        <f t="shared" si="31"/>
        <v>29</v>
      </c>
      <c r="E309" s="15">
        <v>6.55</v>
      </c>
      <c r="F309" s="16" t="s">
        <v>14</v>
      </c>
      <c r="G309" s="9">
        <v>3.3</v>
      </c>
    </row>
    <row r="310" spans="1:7" x14ac:dyDescent="0.2">
      <c r="A310" s="6">
        <v>41942</v>
      </c>
      <c r="B310" s="14">
        <f t="shared" si="29"/>
        <v>2014</v>
      </c>
      <c r="C310" s="14">
        <f t="shared" si="30"/>
        <v>10</v>
      </c>
      <c r="D310" s="14">
        <f t="shared" si="31"/>
        <v>30</v>
      </c>
      <c r="E310" s="15">
        <v>6.55</v>
      </c>
      <c r="F310" s="16" t="s">
        <v>14</v>
      </c>
      <c r="G310" s="9">
        <v>3.3</v>
      </c>
    </row>
    <row r="311" spans="1:7" x14ac:dyDescent="0.2">
      <c r="A311" s="6">
        <v>41943</v>
      </c>
      <c r="B311" s="14">
        <f t="shared" si="29"/>
        <v>2014</v>
      </c>
      <c r="C311" s="14">
        <f t="shared" si="30"/>
        <v>10</v>
      </c>
      <c r="D311" s="14">
        <f t="shared" si="31"/>
        <v>31</v>
      </c>
      <c r="E311" s="15">
        <v>6.55</v>
      </c>
      <c r="F311" s="16" t="s">
        <v>14</v>
      </c>
      <c r="G311" s="9">
        <v>2.1</v>
      </c>
    </row>
    <row r="312" spans="1:7" x14ac:dyDescent="0.2">
      <c r="A312" s="6">
        <v>41944</v>
      </c>
      <c r="B312" s="14">
        <f t="shared" si="29"/>
        <v>2014</v>
      </c>
      <c r="C312" s="14">
        <f t="shared" si="30"/>
        <v>11</v>
      </c>
      <c r="D312" s="14">
        <f t="shared" si="31"/>
        <v>1</v>
      </c>
      <c r="E312" s="15" t="s">
        <v>14</v>
      </c>
      <c r="F312" s="16" t="s">
        <v>14</v>
      </c>
      <c r="G312" s="9" t="s">
        <v>14</v>
      </c>
    </row>
    <row r="313" spans="1:7" x14ac:dyDescent="0.2">
      <c r="A313" s="6">
        <v>41945</v>
      </c>
      <c r="B313" s="14">
        <f t="shared" si="29"/>
        <v>2014</v>
      </c>
      <c r="C313" s="14">
        <f t="shared" si="30"/>
        <v>11</v>
      </c>
      <c r="D313" s="14">
        <f t="shared" si="31"/>
        <v>2</v>
      </c>
      <c r="E313" s="15">
        <v>3.9</v>
      </c>
      <c r="F313" s="16">
        <v>1.8</v>
      </c>
      <c r="G313" s="9">
        <v>2.1</v>
      </c>
    </row>
    <row r="314" spans="1:7" x14ac:dyDescent="0.2">
      <c r="A314" s="6">
        <v>41946</v>
      </c>
      <c r="B314" s="14">
        <f t="shared" si="29"/>
        <v>2014</v>
      </c>
      <c r="C314" s="14">
        <f t="shared" si="30"/>
        <v>11</v>
      </c>
      <c r="D314" s="14">
        <f t="shared" si="31"/>
        <v>3</v>
      </c>
      <c r="E314" s="15">
        <v>3.9</v>
      </c>
      <c r="F314" s="16">
        <v>2</v>
      </c>
      <c r="G314" s="9">
        <v>2.1</v>
      </c>
    </row>
    <row r="315" spans="1:7" x14ac:dyDescent="0.2">
      <c r="A315" s="6">
        <v>41947</v>
      </c>
      <c r="B315" s="14">
        <f t="shared" si="29"/>
        <v>2014</v>
      </c>
      <c r="C315" s="14">
        <f t="shared" si="30"/>
        <v>11</v>
      </c>
      <c r="D315" s="14">
        <f t="shared" si="31"/>
        <v>4</v>
      </c>
      <c r="E315" s="15">
        <v>3.9</v>
      </c>
      <c r="F315" s="16">
        <v>2</v>
      </c>
      <c r="G315" s="9">
        <v>2.1</v>
      </c>
    </row>
    <row r="316" spans="1:7" x14ac:dyDescent="0.2">
      <c r="A316" s="6">
        <v>41948</v>
      </c>
      <c r="B316" s="14">
        <f t="shared" si="29"/>
        <v>2014</v>
      </c>
      <c r="C316" s="14">
        <f t="shared" si="30"/>
        <v>11</v>
      </c>
      <c r="D316" s="14">
        <f t="shared" si="31"/>
        <v>5</v>
      </c>
      <c r="E316" s="15">
        <v>3.9</v>
      </c>
      <c r="F316" s="16" t="s">
        <v>14</v>
      </c>
      <c r="G316" s="9">
        <v>3</v>
      </c>
    </row>
    <row r="317" spans="1:7" x14ac:dyDescent="0.2">
      <c r="A317" s="6">
        <v>41949</v>
      </c>
      <c r="B317" s="14">
        <f t="shared" si="29"/>
        <v>2014</v>
      </c>
      <c r="C317" s="14">
        <f t="shared" si="30"/>
        <v>11</v>
      </c>
      <c r="D317" s="14">
        <f t="shared" si="31"/>
        <v>6</v>
      </c>
      <c r="E317" s="15">
        <v>3.9</v>
      </c>
      <c r="F317" s="16">
        <v>2</v>
      </c>
      <c r="G317" s="9">
        <v>3.5</v>
      </c>
    </row>
    <row r="318" spans="1:7" x14ac:dyDescent="0.2">
      <c r="A318" s="6">
        <v>41950</v>
      </c>
      <c r="B318" s="14">
        <f t="shared" si="29"/>
        <v>2014</v>
      </c>
      <c r="C318" s="14">
        <f t="shared" si="30"/>
        <v>11</v>
      </c>
      <c r="D318" s="14">
        <f t="shared" si="31"/>
        <v>7</v>
      </c>
      <c r="E318" s="15">
        <v>3.9</v>
      </c>
      <c r="F318" s="16" t="s">
        <v>14</v>
      </c>
      <c r="G318" s="9">
        <v>3.5</v>
      </c>
    </row>
    <row r="319" spans="1:7" x14ac:dyDescent="0.2">
      <c r="A319" s="6">
        <v>41951</v>
      </c>
      <c r="B319" s="14">
        <f t="shared" si="29"/>
        <v>2014</v>
      </c>
      <c r="C319" s="14">
        <f t="shared" si="30"/>
        <v>11</v>
      </c>
      <c r="D319" s="14">
        <f t="shared" si="31"/>
        <v>8</v>
      </c>
      <c r="E319" s="15">
        <v>3.9</v>
      </c>
      <c r="F319" s="16" t="s">
        <v>14</v>
      </c>
      <c r="G319" s="9">
        <v>3.5</v>
      </c>
    </row>
    <row r="320" spans="1:7" x14ac:dyDescent="0.2">
      <c r="A320" s="6">
        <v>41952</v>
      </c>
      <c r="B320" s="14">
        <f t="shared" si="29"/>
        <v>2014</v>
      </c>
      <c r="C320" s="14">
        <f t="shared" si="30"/>
        <v>11</v>
      </c>
      <c r="D320" s="14">
        <f t="shared" si="31"/>
        <v>9</v>
      </c>
      <c r="E320" s="15">
        <v>3.9</v>
      </c>
      <c r="F320" s="16">
        <v>2</v>
      </c>
      <c r="G320" s="9">
        <v>3.5</v>
      </c>
    </row>
    <row r="321" spans="1:7" x14ac:dyDescent="0.2">
      <c r="A321" s="6">
        <v>41953</v>
      </c>
      <c r="B321" s="14">
        <f t="shared" si="29"/>
        <v>2014</v>
      </c>
      <c r="C321" s="14">
        <f t="shared" si="30"/>
        <v>11</v>
      </c>
      <c r="D321" s="14">
        <f t="shared" si="31"/>
        <v>10</v>
      </c>
      <c r="E321" s="15">
        <v>3.9</v>
      </c>
      <c r="F321" s="16">
        <v>2</v>
      </c>
      <c r="G321" s="9">
        <v>3.5</v>
      </c>
    </row>
    <row r="322" spans="1:7" x14ac:dyDescent="0.2">
      <c r="A322" s="6">
        <v>41954</v>
      </c>
      <c r="B322" s="14">
        <f t="shared" si="29"/>
        <v>2014</v>
      </c>
      <c r="C322" s="14">
        <f t="shared" si="30"/>
        <v>11</v>
      </c>
      <c r="D322" s="14">
        <f t="shared" si="31"/>
        <v>11</v>
      </c>
      <c r="E322" s="15" t="s">
        <v>14</v>
      </c>
      <c r="F322" s="16">
        <v>2</v>
      </c>
      <c r="G322" s="9">
        <v>3.5</v>
      </c>
    </row>
    <row r="323" spans="1:7" x14ac:dyDescent="0.2">
      <c r="A323" s="6">
        <v>41955</v>
      </c>
      <c r="B323" s="14">
        <f t="shared" si="29"/>
        <v>2014</v>
      </c>
      <c r="C323" s="14">
        <f t="shared" si="30"/>
        <v>11</v>
      </c>
      <c r="D323" s="14">
        <f t="shared" si="31"/>
        <v>12</v>
      </c>
      <c r="E323" s="15">
        <v>3.9</v>
      </c>
      <c r="F323" s="16">
        <v>2</v>
      </c>
      <c r="G323" s="9">
        <v>3.5</v>
      </c>
    </row>
    <row r="324" spans="1:7" x14ac:dyDescent="0.2">
      <c r="A324" s="6">
        <v>41956</v>
      </c>
      <c r="B324" s="14">
        <f t="shared" si="29"/>
        <v>2014</v>
      </c>
      <c r="C324" s="14">
        <f t="shared" si="30"/>
        <v>11</v>
      </c>
      <c r="D324" s="14">
        <f t="shared" si="31"/>
        <v>13</v>
      </c>
      <c r="E324" s="15">
        <v>3.9</v>
      </c>
      <c r="F324" s="16">
        <v>2</v>
      </c>
      <c r="G324" s="9">
        <v>3.5</v>
      </c>
    </row>
    <row r="325" spans="1:7" x14ac:dyDescent="0.2">
      <c r="A325" s="6">
        <v>41957</v>
      </c>
      <c r="B325" s="14">
        <f t="shared" si="29"/>
        <v>2014</v>
      </c>
      <c r="C325" s="14">
        <f t="shared" si="30"/>
        <v>11</v>
      </c>
      <c r="D325" s="14">
        <f t="shared" si="31"/>
        <v>14</v>
      </c>
      <c r="E325" s="15" t="s">
        <v>14</v>
      </c>
      <c r="F325" s="16">
        <v>2</v>
      </c>
      <c r="G325" s="9">
        <v>4</v>
      </c>
    </row>
    <row r="326" spans="1:7" x14ac:dyDescent="0.2">
      <c r="A326" s="6">
        <v>41958</v>
      </c>
      <c r="B326" s="14">
        <f t="shared" si="29"/>
        <v>2014</v>
      </c>
      <c r="C326" s="14">
        <f t="shared" si="30"/>
        <v>11</v>
      </c>
      <c r="D326" s="14">
        <f t="shared" si="31"/>
        <v>15</v>
      </c>
      <c r="E326" s="15" t="s">
        <v>14</v>
      </c>
      <c r="F326" s="16">
        <v>2</v>
      </c>
      <c r="G326" s="9">
        <v>4</v>
      </c>
    </row>
    <row r="327" spans="1:7" x14ac:dyDescent="0.2">
      <c r="A327" s="6">
        <v>41959</v>
      </c>
      <c r="B327" s="14">
        <f t="shared" si="29"/>
        <v>2014</v>
      </c>
      <c r="C327" s="14">
        <f t="shared" si="30"/>
        <v>11</v>
      </c>
      <c r="D327" s="14">
        <f t="shared" si="31"/>
        <v>16</v>
      </c>
      <c r="E327" s="15" t="s">
        <v>14</v>
      </c>
      <c r="F327" s="16">
        <v>2</v>
      </c>
      <c r="G327" s="9">
        <v>4</v>
      </c>
    </row>
    <row r="328" spans="1:7" x14ac:dyDescent="0.2">
      <c r="A328" s="6">
        <v>41960</v>
      </c>
      <c r="B328" s="14">
        <f t="shared" si="29"/>
        <v>2014</v>
      </c>
      <c r="C328" s="14">
        <f t="shared" si="30"/>
        <v>11</v>
      </c>
      <c r="D328" s="14">
        <f t="shared" si="31"/>
        <v>17</v>
      </c>
      <c r="E328" s="15" t="s">
        <v>14</v>
      </c>
      <c r="F328" s="16">
        <v>2</v>
      </c>
      <c r="G328" s="9">
        <v>3.5</v>
      </c>
    </row>
    <row r="329" spans="1:7" x14ac:dyDescent="0.2">
      <c r="A329" s="6">
        <v>41961</v>
      </c>
      <c r="B329" s="14">
        <f t="shared" ref="B329:B392" si="32">YEAR(A329)</f>
        <v>2014</v>
      </c>
      <c r="C329" s="14">
        <f t="shared" ref="C329:C392" si="33">MONTH(A329)</f>
        <v>11</v>
      </c>
      <c r="D329" s="14">
        <f t="shared" ref="D329:D392" si="34">DAY(A329)</f>
        <v>18</v>
      </c>
      <c r="E329" s="15" t="s">
        <v>14</v>
      </c>
      <c r="F329" s="16">
        <v>2</v>
      </c>
      <c r="G329" s="9">
        <v>3.5</v>
      </c>
    </row>
    <row r="330" spans="1:7" x14ac:dyDescent="0.2">
      <c r="A330" s="6">
        <v>41962</v>
      </c>
      <c r="B330" s="14">
        <f t="shared" si="32"/>
        <v>2014</v>
      </c>
      <c r="C330" s="14">
        <f t="shared" si="33"/>
        <v>11</v>
      </c>
      <c r="D330" s="14">
        <f t="shared" si="34"/>
        <v>19</v>
      </c>
      <c r="E330" s="15">
        <v>4.4000000000000004</v>
      </c>
      <c r="F330" s="16">
        <v>2</v>
      </c>
      <c r="G330" s="9">
        <v>3.8</v>
      </c>
    </row>
    <row r="331" spans="1:7" x14ac:dyDescent="0.2">
      <c r="A331" s="6">
        <v>41963</v>
      </c>
      <c r="B331" s="14">
        <f t="shared" si="32"/>
        <v>2014</v>
      </c>
      <c r="C331" s="14">
        <f t="shared" si="33"/>
        <v>11</v>
      </c>
      <c r="D331" s="14">
        <f t="shared" si="34"/>
        <v>20</v>
      </c>
      <c r="E331" s="15">
        <v>4.4000000000000004</v>
      </c>
      <c r="F331" s="16">
        <v>2</v>
      </c>
      <c r="G331" s="9">
        <v>3.7</v>
      </c>
    </row>
    <row r="332" spans="1:7" x14ac:dyDescent="0.2">
      <c r="A332" s="6">
        <v>41964</v>
      </c>
      <c r="B332" s="14">
        <f t="shared" si="32"/>
        <v>2014</v>
      </c>
      <c r="C332" s="14">
        <f t="shared" si="33"/>
        <v>11</v>
      </c>
      <c r="D332" s="14">
        <f t="shared" si="34"/>
        <v>21</v>
      </c>
      <c r="E332" s="15">
        <v>4.4000000000000004</v>
      </c>
      <c r="F332" s="16" t="s">
        <v>14</v>
      </c>
      <c r="G332" s="9">
        <v>3.7</v>
      </c>
    </row>
    <row r="333" spans="1:7" x14ac:dyDescent="0.2">
      <c r="A333" s="6">
        <v>41965</v>
      </c>
      <c r="B333" s="14">
        <f t="shared" si="32"/>
        <v>2014</v>
      </c>
      <c r="C333" s="14">
        <f t="shared" si="33"/>
        <v>11</v>
      </c>
      <c r="D333" s="14">
        <f t="shared" si="34"/>
        <v>22</v>
      </c>
      <c r="E333" s="15">
        <v>5.9</v>
      </c>
      <c r="F333" s="16">
        <v>2</v>
      </c>
      <c r="G333" s="9">
        <v>3.7</v>
      </c>
    </row>
    <row r="334" spans="1:7" x14ac:dyDescent="0.2">
      <c r="A334" s="6">
        <v>41966</v>
      </c>
      <c r="B334" s="14">
        <f t="shared" si="32"/>
        <v>2014</v>
      </c>
      <c r="C334" s="14">
        <f t="shared" si="33"/>
        <v>11</v>
      </c>
      <c r="D334" s="14">
        <f t="shared" si="34"/>
        <v>23</v>
      </c>
      <c r="E334" s="15">
        <v>5.9</v>
      </c>
      <c r="F334" s="16">
        <v>2</v>
      </c>
      <c r="G334" s="9">
        <v>3.7</v>
      </c>
    </row>
    <row r="335" spans="1:7" x14ac:dyDescent="0.2">
      <c r="A335" s="6">
        <v>41967</v>
      </c>
      <c r="B335" s="14">
        <f t="shared" si="32"/>
        <v>2014</v>
      </c>
      <c r="C335" s="14">
        <f t="shared" si="33"/>
        <v>11</v>
      </c>
      <c r="D335" s="14">
        <f t="shared" si="34"/>
        <v>24</v>
      </c>
      <c r="E335" s="15">
        <v>5.9</v>
      </c>
      <c r="F335" s="16">
        <v>2.6</v>
      </c>
      <c r="G335" s="9">
        <v>3.4</v>
      </c>
    </row>
    <row r="336" spans="1:7" x14ac:dyDescent="0.2">
      <c r="A336" s="6">
        <v>41968</v>
      </c>
      <c r="B336" s="14">
        <f t="shared" si="32"/>
        <v>2014</v>
      </c>
      <c r="C336" s="14">
        <f t="shared" si="33"/>
        <v>11</v>
      </c>
      <c r="D336" s="14">
        <f t="shared" si="34"/>
        <v>25</v>
      </c>
      <c r="E336" s="15">
        <v>4.9000000000000004</v>
      </c>
      <c r="F336" s="16">
        <v>2.6</v>
      </c>
      <c r="G336" s="9">
        <v>3.4</v>
      </c>
    </row>
    <row r="337" spans="1:7" x14ac:dyDescent="0.2">
      <c r="A337" s="6">
        <v>41969</v>
      </c>
      <c r="B337" s="14">
        <f t="shared" si="32"/>
        <v>2014</v>
      </c>
      <c r="C337" s="14">
        <f t="shared" si="33"/>
        <v>11</v>
      </c>
      <c r="D337" s="14">
        <f t="shared" si="34"/>
        <v>26</v>
      </c>
      <c r="E337" s="15">
        <v>4.9000000000000004</v>
      </c>
      <c r="F337" s="16">
        <v>2.6</v>
      </c>
      <c r="G337" s="9">
        <v>3.5</v>
      </c>
    </row>
    <row r="338" spans="1:7" x14ac:dyDescent="0.2">
      <c r="A338" s="6">
        <v>41970</v>
      </c>
      <c r="B338" s="14">
        <f t="shared" si="32"/>
        <v>2014</v>
      </c>
      <c r="C338" s="14">
        <f t="shared" si="33"/>
        <v>11</v>
      </c>
      <c r="D338" s="14">
        <f t="shared" si="34"/>
        <v>27</v>
      </c>
      <c r="E338" s="15">
        <v>4.9000000000000004</v>
      </c>
      <c r="F338" s="16">
        <v>2.6</v>
      </c>
      <c r="G338" s="9">
        <v>3.5</v>
      </c>
    </row>
    <row r="339" spans="1:7" x14ac:dyDescent="0.2">
      <c r="A339" s="6">
        <v>41971</v>
      </c>
      <c r="B339" s="14">
        <f t="shared" si="32"/>
        <v>2014</v>
      </c>
      <c r="C339" s="14">
        <f t="shared" si="33"/>
        <v>11</v>
      </c>
      <c r="D339" s="14">
        <f t="shared" si="34"/>
        <v>28</v>
      </c>
      <c r="E339" s="15">
        <v>4.9000000000000004</v>
      </c>
      <c r="F339" s="16">
        <v>2.6</v>
      </c>
      <c r="G339" s="9">
        <v>3.5</v>
      </c>
    </row>
    <row r="340" spans="1:7" x14ac:dyDescent="0.2">
      <c r="A340" s="6">
        <v>41972</v>
      </c>
      <c r="B340" s="14">
        <f t="shared" si="32"/>
        <v>2014</v>
      </c>
      <c r="C340" s="14">
        <f t="shared" si="33"/>
        <v>11</v>
      </c>
      <c r="D340" s="14">
        <f t="shared" si="34"/>
        <v>29</v>
      </c>
      <c r="E340" s="15">
        <v>4.9000000000000004</v>
      </c>
      <c r="F340" s="16" t="s">
        <v>14</v>
      </c>
      <c r="G340" s="9">
        <v>3.5</v>
      </c>
    </row>
    <row r="341" spans="1:7" x14ac:dyDescent="0.2">
      <c r="A341" s="6">
        <v>41973</v>
      </c>
      <c r="B341" s="14">
        <f t="shared" si="32"/>
        <v>2014</v>
      </c>
      <c r="C341" s="14">
        <f t="shared" si="33"/>
        <v>11</v>
      </c>
      <c r="D341" s="14">
        <f t="shared" si="34"/>
        <v>30</v>
      </c>
      <c r="E341" s="15">
        <v>4.9000000000000004</v>
      </c>
      <c r="F341" s="16">
        <v>2.6</v>
      </c>
      <c r="G341" s="9">
        <v>3.5</v>
      </c>
    </row>
    <row r="342" spans="1:7" x14ac:dyDescent="0.2">
      <c r="A342" s="6">
        <v>41974</v>
      </c>
      <c r="B342" s="14">
        <f t="shared" si="32"/>
        <v>2014</v>
      </c>
      <c r="C342" s="14">
        <f t="shared" si="33"/>
        <v>12</v>
      </c>
      <c r="D342" s="14">
        <f t="shared" si="34"/>
        <v>1</v>
      </c>
      <c r="E342" s="15">
        <v>4.9000000000000004</v>
      </c>
      <c r="F342" s="16">
        <v>2.6</v>
      </c>
      <c r="G342" s="9">
        <v>3.7</v>
      </c>
    </row>
    <row r="343" spans="1:7" x14ac:dyDescent="0.2">
      <c r="A343" s="6">
        <v>41975</v>
      </c>
      <c r="B343" s="14">
        <f t="shared" si="32"/>
        <v>2014</v>
      </c>
      <c r="C343" s="14">
        <f t="shared" si="33"/>
        <v>12</v>
      </c>
      <c r="D343" s="14">
        <f t="shared" si="34"/>
        <v>2</v>
      </c>
      <c r="E343" s="15">
        <v>4.9000000000000004</v>
      </c>
      <c r="F343" s="16">
        <v>2.6</v>
      </c>
      <c r="G343" s="9" t="s">
        <v>14</v>
      </c>
    </row>
    <row r="344" spans="1:7" x14ac:dyDescent="0.2">
      <c r="A344" s="6">
        <v>41976</v>
      </c>
      <c r="B344" s="14">
        <f t="shared" si="32"/>
        <v>2014</v>
      </c>
      <c r="C344" s="14">
        <f t="shared" si="33"/>
        <v>12</v>
      </c>
      <c r="D344" s="14">
        <f t="shared" si="34"/>
        <v>3</v>
      </c>
      <c r="E344" s="15">
        <v>4.9000000000000004</v>
      </c>
      <c r="F344" s="16">
        <v>3</v>
      </c>
      <c r="G344" s="9">
        <v>3.7</v>
      </c>
    </row>
    <row r="345" spans="1:7" x14ac:dyDescent="0.2">
      <c r="A345" s="6">
        <v>41977</v>
      </c>
      <c r="B345" s="14">
        <f t="shared" si="32"/>
        <v>2014</v>
      </c>
      <c r="C345" s="14">
        <f t="shared" si="33"/>
        <v>12</v>
      </c>
      <c r="D345" s="14">
        <f t="shared" si="34"/>
        <v>4</v>
      </c>
      <c r="E345" s="15">
        <v>4.9000000000000004</v>
      </c>
      <c r="F345" s="16">
        <v>3</v>
      </c>
      <c r="G345" s="9">
        <v>3.7</v>
      </c>
    </row>
    <row r="346" spans="1:7" x14ac:dyDescent="0.2">
      <c r="A346" s="6">
        <v>41978</v>
      </c>
      <c r="B346" s="14">
        <f t="shared" si="32"/>
        <v>2014</v>
      </c>
      <c r="C346" s="14">
        <f t="shared" si="33"/>
        <v>12</v>
      </c>
      <c r="D346" s="14">
        <f t="shared" si="34"/>
        <v>5</v>
      </c>
      <c r="E346" s="15">
        <v>4.9000000000000004</v>
      </c>
      <c r="F346" s="16">
        <v>3</v>
      </c>
      <c r="G346" s="9">
        <v>3.95</v>
      </c>
    </row>
    <row r="347" spans="1:7" x14ac:dyDescent="0.2">
      <c r="A347" s="6">
        <v>41979</v>
      </c>
      <c r="B347" s="14">
        <f t="shared" si="32"/>
        <v>2014</v>
      </c>
      <c r="C347" s="14">
        <f t="shared" si="33"/>
        <v>12</v>
      </c>
      <c r="D347" s="14">
        <f t="shared" si="34"/>
        <v>6</v>
      </c>
      <c r="E347" s="15">
        <v>4.9000000000000004</v>
      </c>
      <c r="F347" s="16">
        <v>3</v>
      </c>
      <c r="G347" s="9">
        <v>3.95</v>
      </c>
    </row>
    <row r="348" spans="1:7" x14ac:dyDescent="0.2">
      <c r="A348" s="6">
        <v>41980</v>
      </c>
      <c r="B348" s="14">
        <f t="shared" si="32"/>
        <v>2014</v>
      </c>
      <c r="C348" s="14">
        <f t="shared" si="33"/>
        <v>12</v>
      </c>
      <c r="D348" s="14">
        <f t="shared" si="34"/>
        <v>7</v>
      </c>
      <c r="E348" s="15">
        <v>4.9000000000000004</v>
      </c>
      <c r="F348" s="16">
        <v>3</v>
      </c>
      <c r="G348" s="9">
        <v>4.2</v>
      </c>
    </row>
    <row r="349" spans="1:7" x14ac:dyDescent="0.2">
      <c r="A349" s="6">
        <v>41981</v>
      </c>
      <c r="B349" s="14">
        <f t="shared" si="32"/>
        <v>2014</v>
      </c>
      <c r="C349" s="14">
        <f t="shared" si="33"/>
        <v>12</v>
      </c>
      <c r="D349" s="14">
        <f t="shared" si="34"/>
        <v>8</v>
      </c>
      <c r="E349" s="15">
        <v>4.9000000000000004</v>
      </c>
      <c r="F349" s="16">
        <v>3</v>
      </c>
      <c r="G349" s="9">
        <v>4.2</v>
      </c>
    </row>
    <row r="350" spans="1:7" x14ac:dyDescent="0.2">
      <c r="A350" s="6">
        <v>41982</v>
      </c>
      <c r="B350" s="14">
        <f t="shared" si="32"/>
        <v>2014</v>
      </c>
      <c r="C350" s="14">
        <f t="shared" si="33"/>
        <v>12</v>
      </c>
      <c r="D350" s="14">
        <f t="shared" si="34"/>
        <v>9</v>
      </c>
      <c r="E350" s="15">
        <v>4.9000000000000004</v>
      </c>
      <c r="F350" s="16">
        <v>3</v>
      </c>
      <c r="G350" s="9">
        <v>4</v>
      </c>
    </row>
    <row r="351" spans="1:7" x14ac:dyDescent="0.2">
      <c r="A351" s="6">
        <v>41983</v>
      </c>
      <c r="B351" s="14">
        <f t="shared" si="32"/>
        <v>2014</v>
      </c>
      <c r="C351" s="14">
        <f t="shared" si="33"/>
        <v>12</v>
      </c>
      <c r="D351" s="14">
        <f t="shared" si="34"/>
        <v>10</v>
      </c>
      <c r="E351" s="15">
        <v>4.9000000000000004</v>
      </c>
      <c r="F351" s="16">
        <v>3</v>
      </c>
      <c r="G351" s="9">
        <v>4</v>
      </c>
    </row>
    <row r="352" spans="1:7" x14ac:dyDescent="0.2">
      <c r="A352" s="6">
        <v>41984</v>
      </c>
      <c r="B352" s="14">
        <f t="shared" si="32"/>
        <v>2014</v>
      </c>
      <c r="C352" s="14">
        <f t="shared" si="33"/>
        <v>12</v>
      </c>
      <c r="D352" s="14">
        <f t="shared" si="34"/>
        <v>11</v>
      </c>
      <c r="E352" s="15">
        <v>4.9000000000000004</v>
      </c>
      <c r="F352" s="16" t="s">
        <v>14</v>
      </c>
      <c r="G352" s="9">
        <v>4</v>
      </c>
    </row>
    <row r="353" spans="1:7" x14ac:dyDescent="0.2">
      <c r="A353" s="6">
        <v>41985</v>
      </c>
      <c r="B353" s="14">
        <f t="shared" si="32"/>
        <v>2014</v>
      </c>
      <c r="C353" s="14">
        <f t="shared" si="33"/>
        <v>12</v>
      </c>
      <c r="D353" s="14">
        <f t="shared" si="34"/>
        <v>12</v>
      </c>
      <c r="E353" s="15">
        <v>4.9000000000000004</v>
      </c>
      <c r="F353" s="16">
        <v>3</v>
      </c>
      <c r="G353" s="9">
        <v>3.2</v>
      </c>
    </row>
    <row r="354" spans="1:7" x14ac:dyDescent="0.2">
      <c r="A354" s="6">
        <v>41986</v>
      </c>
      <c r="B354" s="14">
        <f t="shared" si="32"/>
        <v>2014</v>
      </c>
      <c r="C354" s="14">
        <f t="shared" si="33"/>
        <v>12</v>
      </c>
      <c r="D354" s="14">
        <f t="shared" si="34"/>
        <v>13</v>
      </c>
      <c r="E354" s="15">
        <v>4.9000000000000004</v>
      </c>
      <c r="F354" s="16">
        <v>3</v>
      </c>
      <c r="G354" s="9">
        <v>3.2</v>
      </c>
    </row>
    <row r="355" spans="1:7" x14ac:dyDescent="0.2">
      <c r="A355" s="6">
        <v>41987</v>
      </c>
      <c r="B355" s="14">
        <f t="shared" si="32"/>
        <v>2014</v>
      </c>
      <c r="C355" s="14">
        <f t="shared" si="33"/>
        <v>12</v>
      </c>
      <c r="D355" s="14">
        <f t="shared" si="34"/>
        <v>14</v>
      </c>
      <c r="E355" s="15">
        <v>4.9000000000000004</v>
      </c>
      <c r="F355" s="16">
        <v>3</v>
      </c>
      <c r="G355" s="9">
        <v>3.5</v>
      </c>
    </row>
    <row r="356" spans="1:7" x14ac:dyDescent="0.2">
      <c r="A356" s="6">
        <v>41988</v>
      </c>
      <c r="B356" s="14">
        <f t="shared" si="32"/>
        <v>2014</v>
      </c>
      <c r="C356" s="14">
        <f t="shared" si="33"/>
        <v>12</v>
      </c>
      <c r="D356" s="14">
        <f t="shared" si="34"/>
        <v>15</v>
      </c>
      <c r="E356" s="15">
        <v>5.9</v>
      </c>
      <c r="F356" s="16">
        <v>3</v>
      </c>
      <c r="G356" s="9">
        <v>3.5</v>
      </c>
    </row>
    <row r="357" spans="1:7" x14ac:dyDescent="0.2">
      <c r="A357" s="6">
        <v>41989</v>
      </c>
      <c r="B357" s="14">
        <f t="shared" si="32"/>
        <v>2014</v>
      </c>
      <c r="C357" s="14">
        <f t="shared" si="33"/>
        <v>12</v>
      </c>
      <c r="D357" s="14">
        <f t="shared" si="34"/>
        <v>16</v>
      </c>
      <c r="E357" s="15">
        <v>5.9</v>
      </c>
      <c r="F357" s="16">
        <v>3</v>
      </c>
      <c r="G357" s="9">
        <v>3.5</v>
      </c>
    </row>
    <row r="358" spans="1:7" x14ac:dyDescent="0.2">
      <c r="A358" s="6">
        <v>41990</v>
      </c>
      <c r="B358" s="14">
        <f t="shared" si="32"/>
        <v>2014</v>
      </c>
      <c r="C358" s="14">
        <f t="shared" si="33"/>
        <v>12</v>
      </c>
      <c r="D358" s="14">
        <f t="shared" si="34"/>
        <v>17</v>
      </c>
      <c r="E358" s="15">
        <v>5.9</v>
      </c>
      <c r="F358" s="16">
        <v>3</v>
      </c>
      <c r="G358" s="9">
        <v>3.5</v>
      </c>
    </row>
    <row r="359" spans="1:7" x14ac:dyDescent="0.2">
      <c r="A359" s="6">
        <v>41991</v>
      </c>
      <c r="B359" s="14">
        <f t="shared" si="32"/>
        <v>2014</v>
      </c>
      <c r="C359" s="14">
        <f t="shared" si="33"/>
        <v>12</v>
      </c>
      <c r="D359" s="14">
        <f t="shared" si="34"/>
        <v>18</v>
      </c>
      <c r="E359" s="15">
        <v>4.8</v>
      </c>
      <c r="F359" s="16" t="s">
        <v>14</v>
      </c>
      <c r="G359" s="9">
        <v>3.5</v>
      </c>
    </row>
    <row r="360" spans="1:7" x14ac:dyDescent="0.2">
      <c r="A360" s="6">
        <v>41992</v>
      </c>
      <c r="B360" s="14">
        <f t="shared" si="32"/>
        <v>2014</v>
      </c>
      <c r="C360" s="14">
        <f t="shared" si="33"/>
        <v>12</v>
      </c>
      <c r="D360" s="14">
        <f t="shared" si="34"/>
        <v>19</v>
      </c>
      <c r="E360" s="15">
        <v>4.8</v>
      </c>
      <c r="F360" s="16" t="s">
        <v>14</v>
      </c>
      <c r="G360" s="9">
        <v>3.5</v>
      </c>
    </row>
    <row r="361" spans="1:7" x14ac:dyDescent="0.2">
      <c r="A361" s="6">
        <v>41993</v>
      </c>
      <c r="B361" s="14">
        <f t="shared" si="32"/>
        <v>2014</v>
      </c>
      <c r="C361" s="14">
        <f t="shared" si="33"/>
        <v>12</v>
      </c>
      <c r="D361" s="14">
        <f t="shared" si="34"/>
        <v>20</v>
      </c>
      <c r="E361" s="15">
        <v>4.8</v>
      </c>
      <c r="F361" s="16">
        <v>3</v>
      </c>
      <c r="G361" s="9">
        <v>3.5</v>
      </c>
    </row>
    <row r="362" spans="1:7" x14ac:dyDescent="0.2">
      <c r="A362" s="6">
        <v>41994</v>
      </c>
      <c r="B362" s="14">
        <f t="shared" si="32"/>
        <v>2014</v>
      </c>
      <c r="C362" s="14">
        <f t="shared" si="33"/>
        <v>12</v>
      </c>
      <c r="D362" s="14">
        <f t="shared" si="34"/>
        <v>21</v>
      </c>
      <c r="E362" s="15">
        <v>4.8</v>
      </c>
      <c r="F362" s="16">
        <v>3</v>
      </c>
      <c r="G362" s="9">
        <v>3.5</v>
      </c>
    </row>
    <row r="363" spans="1:7" x14ac:dyDescent="0.2">
      <c r="A363" s="6">
        <v>41995</v>
      </c>
      <c r="B363" s="14">
        <f t="shared" si="32"/>
        <v>2014</v>
      </c>
      <c r="C363" s="14">
        <f t="shared" si="33"/>
        <v>12</v>
      </c>
      <c r="D363" s="14">
        <f t="shared" si="34"/>
        <v>22</v>
      </c>
      <c r="E363" s="15">
        <v>4.8</v>
      </c>
      <c r="F363" s="16">
        <v>3</v>
      </c>
      <c r="G363" s="9">
        <v>3.5</v>
      </c>
    </row>
    <row r="364" spans="1:7" x14ac:dyDescent="0.2">
      <c r="A364" s="6">
        <v>41996</v>
      </c>
      <c r="B364" s="14">
        <f t="shared" si="32"/>
        <v>2014</v>
      </c>
      <c r="C364" s="14">
        <f t="shared" si="33"/>
        <v>12</v>
      </c>
      <c r="D364" s="14">
        <f t="shared" si="34"/>
        <v>23</v>
      </c>
      <c r="E364" s="15">
        <v>4.8</v>
      </c>
      <c r="F364" s="16" t="s">
        <v>14</v>
      </c>
      <c r="G364" s="9">
        <v>3.5</v>
      </c>
    </row>
    <row r="365" spans="1:7" x14ac:dyDescent="0.2">
      <c r="A365" s="6">
        <v>41997</v>
      </c>
      <c r="B365" s="14">
        <f t="shared" si="32"/>
        <v>2014</v>
      </c>
      <c r="C365" s="14">
        <f t="shared" si="33"/>
        <v>12</v>
      </c>
      <c r="D365" s="14">
        <f t="shared" si="34"/>
        <v>24</v>
      </c>
      <c r="E365" s="15">
        <v>5.8</v>
      </c>
      <c r="F365" s="16">
        <v>3</v>
      </c>
      <c r="G365" s="9">
        <v>3.5</v>
      </c>
    </row>
    <row r="366" spans="1:7" x14ac:dyDescent="0.2">
      <c r="A366" s="6">
        <v>41998</v>
      </c>
      <c r="B366" s="14">
        <f t="shared" si="32"/>
        <v>2014</v>
      </c>
      <c r="C366" s="14">
        <f t="shared" si="33"/>
        <v>12</v>
      </c>
      <c r="D366" s="14">
        <f t="shared" si="34"/>
        <v>25</v>
      </c>
      <c r="E366" s="15">
        <v>5.8</v>
      </c>
      <c r="F366" s="16">
        <v>3</v>
      </c>
      <c r="G366" s="9">
        <v>3.5</v>
      </c>
    </row>
    <row r="367" spans="1:7" x14ac:dyDescent="0.2">
      <c r="A367" s="6">
        <v>41999</v>
      </c>
      <c r="B367" s="14">
        <f t="shared" si="32"/>
        <v>2014</v>
      </c>
      <c r="C367" s="14">
        <f t="shared" si="33"/>
        <v>12</v>
      </c>
      <c r="D367" s="14">
        <f t="shared" si="34"/>
        <v>26</v>
      </c>
      <c r="E367" s="15" t="s">
        <v>14</v>
      </c>
      <c r="F367" s="16">
        <v>3</v>
      </c>
      <c r="G367" s="9">
        <v>3.5</v>
      </c>
    </row>
    <row r="368" spans="1:7" x14ac:dyDescent="0.2">
      <c r="A368" s="6">
        <v>42000</v>
      </c>
      <c r="B368" s="14">
        <f t="shared" si="32"/>
        <v>2014</v>
      </c>
      <c r="C368" s="14">
        <f t="shared" si="33"/>
        <v>12</v>
      </c>
      <c r="D368" s="14">
        <f t="shared" si="34"/>
        <v>27</v>
      </c>
      <c r="E368" s="15">
        <v>5.8</v>
      </c>
      <c r="F368" s="16" t="s">
        <v>14</v>
      </c>
      <c r="G368" s="9">
        <v>3.5</v>
      </c>
    </row>
    <row r="369" spans="1:7" x14ac:dyDescent="0.2">
      <c r="A369" s="6">
        <v>42001</v>
      </c>
      <c r="B369" s="14">
        <f t="shared" si="32"/>
        <v>2014</v>
      </c>
      <c r="C369" s="14">
        <f t="shared" si="33"/>
        <v>12</v>
      </c>
      <c r="D369" s="14">
        <f t="shared" si="34"/>
        <v>28</v>
      </c>
      <c r="E369" s="15">
        <v>5.8</v>
      </c>
      <c r="F369" s="16">
        <v>3</v>
      </c>
      <c r="G369" s="9">
        <v>4.5</v>
      </c>
    </row>
    <row r="370" spans="1:7" x14ac:dyDescent="0.2">
      <c r="A370" s="6">
        <v>42002</v>
      </c>
      <c r="B370" s="14">
        <f t="shared" si="32"/>
        <v>2014</v>
      </c>
      <c r="C370" s="14">
        <f t="shared" si="33"/>
        <v>12</v>
      </c>
      <c r="D370" s="14">
        <f t="shared" si="34"/>
        <v>29</v>
      </c>
      <c r="E370" s="15">
        <v>5.8</v>
      </c>
      <c r="F370" s="16">
        <v>3</v>
      </c>
      <c r="G370" s="9">
        <v>4.5</v>
      </c>
    </row>
    <row r="371" spans="1:7" x14ac:dyDescent="0.2">
      <c r="A371" s="6">
        <v>42003</v>
      </c>
      <c r="B371" s="14">
        <f t="shared" si="32"/>
        <v>2014</v>
      </c>
      <c r="C371" s="14">
        <f t="shared" si="33"/>
        <v>12</v>
      </c>
      <c r="D371" s="14">
        <f t="shared" si="34"/>
        <v>30</v>
      </c>
      <c r="E371" s="15">
        <v>4.8</v>
      </c>
      <c r="F371" s="16">
        <v>3</v>
      </c>
      <c r="G371" s="9">
        <v>4.5</v>
      </c>
    </row>
    <row r="372" spans="1:7" x14ac:dyDescent="0.2">
      <c r="A372" s="6">
        <v>42004</v>
      </c>
      <c r="B372" s="14">
        <f t="shared" si="32"/>
        <v>2014</v>
      </c>
      <c r="C372" s="14">
        <f t="shared" si="33"/>
        <v>12</v>
      </c>
      <c r="D372" s="14">
        <f t="shared" si="34"/>
        <v>31</v>
      </c>
      <c r="E372" s="15">
        <v>4.8</v>
      </c>
      <c r="F372" s="16">
        <v>3</v>
      </c>
      <c r="G372" s="9">
        <v>4.7</v>
      </c>
    </row>
    <row r="373" spans="1:7" x14ac:dyDescent="0.2">
      <c r="A373" s="6">
        <v>42005</v>
      </c>
      <c r="B373" s="14">
        <f t="shared" si="32"/>
        <v>2015</v>
      </c>
      <c r="C373" s="14">
        <f t="shared" si="33"/>
        <v>1</v>
      </c>
      <c r="D373" s="14">
        <f t="shared" si="34"/>
        <v>1</v>
      </c>
      <c r="E373" s="15">
        <v>4.8</v>
      </c>
      <c r="F373" s="16">
        <v>3</v>
      </c>
      <c r="G373" s="9">
        <v>4.5</v>
      </c>
    </row>
    <row r="374" spans="1:7" x14ac:dyDescent="0.2">
      <c r="A374" s="6">
        <v>42006</v>
      </c>
      <c r="B374" s="14">
        <f t="shared" si="32"/>
        <v>2015</v>
      </c>
      <c r="C374" s="14">
        <f t="shared" si="33"/>
        <v>1</v>
      </c>
      <c r="D374" s="14">
        <f t="shared" si="34"/>
        <v>2</v>
      </c>
      <c r="E374" s="15">
        <v>5.8</v>
      </c>
      <c r="F374" s="16">
        <v>3</v>
      </c>
      <c r="G374" s="9">
        <v>4.5</v>
      </c>
    </row>
    <row r="375" spans="1:7" x14ac:dyDescent="0.2">
      <c r="A375" s="6">
        <v>42007</v>
      </c>
      <c r="B375" s="14">
        <f t="shared" si="32"/>
        <v>2015</v>
      </c>
      <c r="C375" s="14">
        <f t="shared" si="33"/>
        <v>1</v>
      </c>
      <c r="D375" s="14">
        <f t="shared" si="34"/>
        <v>3</v>
      </c>
      <c r="E375" s="15">
        <v>5.8</v>
      </c>
      <c r="F375" s="16">
        <v>3.4</v>
      </c>
      <c r="G375" s="9">
        <v>4.7</v>
      </c>
    </row>
    <row r="376" spans="1:7" x14ac:dyDescent="0.2">
      <c r="A376" s="6">
        <v>42008</v>
      </c>
      <c r="B376" s="14">
        <f t="shared" si="32"/>
        <v>2015</v>
      </c>
      <c r="C376" s="14">
        <f t="shared" si="33"/>
        <v>1</v>
      </c>
      <c r="D376" s="14">
        <f t="shared" si="34"/>
        <v>4</v>
      </c>
      <c r="E376" s="15">
        <v>5.8</v>
      </c>
      <c r="F376" s="16">
        <v>3.4</v>
      </c>
      <c r="G376" s="9">
        <v>5</v>
      </c>
    </row>
    <row r="377" spans="1:7" x14ac:dyDescent="0.2">
      <c r="A377" s="6">
        <v>42009</v>
      </c>
      <c r="B377" s="14">
        <f t="shared" si="32"/>
        <v>2015</v>
      </c>
      <c r="C377" s="14">
        <f t="shared" si="33"/>
        <v>1</v>
      </c>
      <c r="D377" s="14">
        <f t="shared" si="34"/>
        <v>5</v>
      </c>
      <c r="E377" s="15">
        <v>5.8</v>
      </c>
      <c r="F377" s="16">
        <v>3.4</v>
      </c>
      <c r="G377" s="9">
        <v>5</v>
      </c>
    </row>
    <row r="378" spans="1:7" x14ac:dyDescent="0.2">
      <c r="A378" s="6">
        <v>42010</v>
      </c>
      <c r="B378" s="14">
        <f t="shared" si="32"/>
        <v>2015</v>
      </c>
      <c r="C378" s="14">
        <f t="shared" si="33"/>
        <v>1</v>
      </c>
      <c r="D378" s="14">
        <f t="shared" si="34"/>
        <v>6</v>
      </c>
      <c r="E378" s="15" t="s">
        <v>14</v>
      </c>
      <c r="F378" s="16" t="s">
        <v>14</v>
      </c>
      <c r="G378" s="9" t="s">
        <v>14</v>
      </c>
    </row>
    <row r="379" spans="1:7" x14ac:dyDescent="0.2">
      <c r="A379" s="6">
        <v>42011</v>
      </c>
      <c r="B379" s="14">
        <f t="shared" si="32"/>
        <v>2015</v>
      </c>
      <c r="C379" s="14">
        <f t="shared" si="33"/>
        <v>1</v>
      </c>
      <c r="D379" s="14">
        <f t="shared" si="34"/>
        <v>7</v>
      </c>
      <c r="E379" s="15">
        <v>5.8</v>
      </c>
      <c r="F379" s="16">
        <v>3.4</v>
      </c>
      <c r="G379" s="9">
        <v>6.2</v>
      </c>
    </row>
    <row r="380" spans="1:7" x14ac:dyDescent="0.2">
      <c r="A380" s="6">
        <v>42012</v>
      </c>
      <c r="B380" s="14">
        <f t="shared" si="32"/>
        <v>2015</v>
      </c>
      <c r="C380" s="14">
        <f t="shared" si="33"/>
        <v>1</v>
      </c>
      <c r="D380" s="14">
        <f t="shared" si="34"/>
        <v>8</v>
      </c>
      <c r="E380" s="15">
        <v>5.8</v>
      </c>
      <c r="F380" s="16">
        <v>3.4</v>
      </c>
      <c r="G380" s="9">
        <v>6.2</v>
      </c>
    </row>
    <row r="381" spans="1:7" x14ac:dyDescent="0.2">
      <c r="A381" s="6">
        <v>42013</v>
      </c>
      <c r="B381" s="14">
        <f t="shared" si="32"/>
        <v>2015</v>
      </c>
      <c r="C381" s="14">
        <f t="shared" si="33"/>
        <v>1</v>
      </c>
      <c r="D381" s="14">
        <f t="shared" si="34"/>
        <v>9</v>
      </c>
      <c r="E381" s="15" t="s">
        <v>14</v>
      </c>
      <c r="F381" s="16">
        <v>3.4</v>
      </c>
      <c r="G381" s="9">
        <v>6.2</v>
      </c>
    </row>
    <row r="382" spans="1:7" x14ac:dyDescent="0.2">
      <c r="A382" s="6">
        <v>42014</v>
      </c>
      <c r="B382" s="14">
        <f t="shared" si="32"/>
        <v>2015</v>
      </c>
      <c r="C382" s="14">
        <f t="shared" si="33"/>
        <v>1</v>
      </c>
      <c r="D382" s="14">
        <f t="shared" si="34"/>
        <v>10</v>
      </c>
      <c r="E382" s="15" t="s">
        <v>14</v>
      </c>
      <c r="F382" s="16" t="s">
        <v>14</v>
      </c>
      <c r="G382" s="9">
        <v>6.2</v>
      </c>
    </row>
    <row r="383" spans="1:7" x14ac:dyDescent="0.2">
      <c r="A383" s="6">
        <v>42015</v>
      </c>
      <c r="B383" s="14">
        <f t="shared" si="32"/>
        <v>2015</v>
      </c>
      <c r="C383" s="14">
        <f t="shared" si="33"/>
        <v>1</v>
      </c>
      <c r="D383" s="14">
        <f t="shared" si="34"/>
        <v>11</v>
      </c>
      <c r="E383" s="15">
        <v>5.8</v>
      </c>
      <c r="F383" s="16">
        <v>3.4</v>
      </c>
      <c r="G383" s="9">
        <v>6.5</v>
      </c>
    </row>
    <row r="384" spans="1:7" x14ac:dyDescent="0.2">
      <c r="A384" s="6">
        <v>42016</v>
      </c>
      <c r="B384" s="14">
        <f t="shared" si="32"/>
        <v>2015</v>
      </c>
      <c r="C384" s="14">
        <f t="shared" si="33"/>
        <v>1</v>
      </c>
      <c r="D384" s="14">
        <f t="shared" si="34"/>
        <v>12</v>
      </c>
      <c r="E384" s="15">
        <v>5.8</v>
      </c>
      <c r="F384" s="16" t="s">
        <v>14</v>
      </c>
      <c r="G384" s="9">
        <v>6.5</v>
      </c>
    </row>
    <row r="385" spans="1:7" x14ac:dyDescent="0.2">
      <c r="A385" s="6">
        <v>42017</v>
      </c>
      <c r="B385" s="14">
        <f t="shared" si="32"/>
        <v>2015</v>
      </c>
      <c r="C385" s="14">
        <f t="shared" si="33"/>
        <v>1</v>
      </c>
      <c r="D385" s="14">
        <f t="shared" si="34"/>
        <v>13</v>
      </c>
      <c r="E385" s="15">
        <v>5.8</v>
      </c>
      <c r="F385" s="16">
        <v>3.4</v>
      </c>
      <c r="G385" s="9">
        <v>6.5</v>
      </c>
    </row>
    <row r="386" spans="1:7" x14ac:dyDescent="0.2">
      <c r="A386" s="6">
        <v>42018</v>
      </c>
      <c r="B386" s="14">
        <f t="shared" si="32"/>
        <v>2015</v>
      </c>
      <c r="C386" s="14">
        <f t="shared" si="33"/>
        <v>1</v>
      </c>
      <c r="D386" s="14">
        <f t="shared" si="34"/>
        <v>14</v>
      </c>
      <c r="E386" s="15">
        <v>5.8</v>
      </c>
      <c r="F386" s="16">
        <v>3.4</v>
      </c>
      <c r="G386" s="9">
        <v>6.5</v>
      </c>
    </row>
    <row r="387" spans="1:7" x14ac:dyDescent="0.2">
      <c r="A387" s="6">
        <v>42019</v>
      </c>
      <c r="B387" s="14">
        <f t="shared" si="32"/>
        <v>2015</v>
      </c>
      <c r="C387" s="14">
        <f t="shared" si="33"/>
        <v>1</v>
      </c>
      <c r="D387" s="14">
        <f t="shared" si="34"/>
        <v>15</v>
      </c>
      <c r="E387" s="15">
        <v>5.8</v>
      </c>
      <c r="F387" s="16">
        <v>3.4</v>
      </c>
      <c r="G387" s="9">
        <v>6.5</v>
      </c>
    </row>
    <row r="388" spans="1:7" x14ac:dyDescent="0.2">
      <c r="A388" s="6">
        <v>42020</v>
      </c>
      <c r="B388" s="14">
        <f t="shared" si="32"/>
        <v>2015</v>
      </c>
      <c r="C388" s="14">
        <f t="shared" si="33"/>
        <v>1</v>
      </c>
      <c r="D388" s="14">
        <f t="shared" si="34"/>
        <v>16</v>
      </c>
      <c r="E388" s="15">
        <v>5.8</v>
      </c>
      <c r="F388" s="16" t="s">
        <v>14</v>
      </c>
      <c r="G388" s="9">
        <v>5.7</v>
      </c>
    </row>
    <row r="389" spans="1:7" x14ac:dyDescent="0.2">
      <c r="A389" s="6">
        <v>42021</v>
      </c>
      <c r="B389" s="14">
        <f t="shared" si="32"/>
        <v>2015</v>
      </c>
      <c r="C389" s="14">
        <f t="shared" si="33"/>
        <v>1</v>
      </c>
      <c r="D389" s="14">
        <f t="shared" si="34"/>
        <v>17</v>
      </c>
      <c r="E389" s="15">
        <v>5.8</v>
      </c>
      <c r="F389" s="16">
        <v>3.4</v>
      </c>
      <c r="G389" s="9">
        <v>5.7</v>
      </c>
    </row>
    <row r="390" spans="1:7" x14ac:dyDescent="0.2">
      <c r="A390" s="6">
        <v>42022</v>
      </c>
      <c r="B390" s="14">
        <f t="shared" si="32"/>
        <v>2015</v>
      </c>
      <c r="C390" s="14">
        <f t="shared" si="33"/>
        <v>1</v>
      </c>
      <c r="D390" s="14">
        <f t="shared" si="34"/>
        <v>18</v>
      </c>
      <c r="E390" s="15">
        <v>5.8</v>
      </c>
      <c r="F390" s="16">
        <v>3.4</v>
      </c>
      <c r="G390" s="9">
        <v>5.7</v>
      </c>
    </row>
    <row r="391" spans="1:7" x14ac:dyDescent="0.2">
      <c r="A391" s="6">
        <v>42023</v>
      </c>
      <c r="B391" s="14">
        <f t="shared" si="32"/>
        <v>2015</v>
      </c>
      <c r="C391" s="14">
        <f t="shared" si="33"/>
        <v>1</v>
      </c>
      <c r="D391" s="14">
        <f t="shared" si="34"/>
        <v>19</v>
      </c>
      <c r="E391" s="15">
        <v>5.8</v>
      </c>
      <c r="F391" s="16">
        <v>3.4</v>
      </c>
      <c r="G391" s="9">
        <v>5.7</v>
      </c>
    </row>
    <row r="392" spans="1:7" x14ac:dyDescent="0.2">
      <c r="A392" s="6">
        <v>42024</v>
      </c>
      <c r="B392" s="14">
        <f t="shared" si="32"/>
        <v>2015</v>
      </c>
      <c r="C392" s="14">
        <f t="shared" si="33"/>
        <v>1</v>
      </c>
      <c r="D392" s="14">
        <f t="shared" si="34"/>
        <v>20</v>
      </c>
      <c r="E392" s="15">
        <v>5.8</v>
      </c>
      <c r="F392" s="16">
        <v>3.4</v>
      </c>
      <c r="G392" s="9">
        <v>5</v>
      </c>
    </row>
    <row r="393" spans="1:7" x14ac:dyDescent="0.2">
      <c r="A393" s="6">
        <v>42025</v>
      </c>
      <c r="B393" s="14">
        <f t="shared" ref="B393:B456" si="35">YEAR(A393)</f>
        <v>2015</v>
      </c>
      <c r="C393" s="14">
        <f t="shared" ref="C393:C456" si="36">MONTH(A393)</f>
        <v>1</v>
      </c>
      <c r="D393" s="14">
        <f t="shared" ref="D393:D456" si="37">DAY(A393)</f>
        <v>21</v>
      </c>
      <c r="E393" s="15">
        <v>5.8</v>
      </c>
      <c r="F393" s="16">
        <v>3.4</v>
      </c>
      <c r="G393" s="9">
        <v>5</v>
      </c>
    </row>
    <row r="394" spans="1:7" x14ac:dyDescent="0.2">
      <c r="A394" s="6">
        <v>42026</v>
      </c>
      <c r="B394" s="14">
        <f t="shared" si="35"/>
        <v>2015</v>
      </c>
      <c r="C394" s="14">
        <f t="shared" si="36"/>
        <v>1</v>
      </c>
      <c r="D394" s="14">
        <f t="shared" si="37"/>
        <v>22</v>
      </c>
      <c r="E394" s="15">
        <v>5.8</v>
      </c>
      <c r="F394" s="16">
        <v>3.4</v>
      </c>
      <c r="G394" s="9">
        <v>5.7</v>
      </c>
    </row>
    <row r="395" spans="1:7" x14ac:dyDescent="0.2">
      <c r="A395" s="6">
        <v>42027</v>
      </c>
      <c r="B395" s="14">
        <f t="shared" si="35"/>
        <v>2015</v>
      </c>
      <c r="C395" s="14">
        <f t="shared" si="36"/>
        <v>1</v>
      </c>
      <c r="D395" s="14">
        <f t="shared" si="37"/>
        <v>23</v>
      </c>
      <c r="E395" s="15">
        <v>5.8</v>
      </c>
      <c r="F395" s="16">
        <v>3.4</v>
      </c>
      <c r="G395" s="9">
        <v>5.5</v>
      </c>
    </row>
    <row r="396" spans="1:7" x14ac:dyDescent="0.2">
      <c r="A396" s="6">
        <v>42028</v>
      </c>
      <c r="B396" s="14">
        <f t="shared" si="35"/>
        <v>2015</v>
      </c>
      <c r="C396" s="14">
        <f t="shared" si="36"/>
        <v>1</v>
      </c>
      <c r="D396" s="14">
        <f t="shared" si="37"/>
        <v>24</v>
      </c>
      <c r="E396" s="15">
        <v>5.8</v>
      </c>
      <c r="F396" s="16">
        <v>3.4</v>
      </c>
      <c r="G396" s="9">
        <v>5.5</v>
      </c>
    </row>
    <row r="397" spans="1:7" x14ac:dyDescent="0.2">
      <c r="A397" s="6">
        <v>42029</v>
      </c>
      <c r="B397" s="14">
        <f t="shared" si="35"/>
        <v>2015</v>
      </c>
      <c r="C397" s="14">
        <f t="shared" si="36"/>
        <v>1</v>
      </c>
      <c r="D397" s="14">
        <f t="shared" si="37"/>
        <v>25</v>
      </c>
      <c r="E397" s="15">
        <v>5.8</v>
      </c>
      <c r="F397" s="16">
        <v>3.4</v>
      </c>
      <c r="G397" s="9">
        <v>5.5</v>
      </c>
    </row>
    <row r="398" spans="1:7" x14ac:dyDescent="0.2">
      <c r="A398" s="6">
        <v>42030</v>
      </c>
      <c r="B398" s="14">
        <f t="shared" si="35"/>
        <v>2015</v>
      </c>
      <c r="C398" s="14">
        <f t="shared" si="36"/>
        <v>1</v>
      </c>
      <c r="D398" s="14">
        <f t="shared" si="37"/>
        <v>26</v>
      </c>
      <c r="E398" s="15">
        <v>5.8</v>
      </c>
      <c r="F398" s="16">
        <v>3.4</v>
      </c>
      <c r="G398" s="9">
        <v>6.5</v>
      </c>
    </row>
    <row r="399" spans="1:7" x14ac:dyDescent="0.2">
      <c r="A399" s="6">
        <v>42031</v>
      </c>
      <c r="B399" s="14">
        <f t="shared" si="35"/>
        <v>2015</v>
      </c>
      <c r="C399" s="14">
        <f t="shared" si="36"/>
        <v>1</v>
      </c>
      <c r="D399" s="14">
        <f t="shared" si="37"/>
        <v>27</v>
      </c>
      <c r="E399" s="15" t="s">
        <v>14</v>
      </c>
      <c r="F399" s="16">
        <v>3.4</v>
      </c>
      <c r="G399" s="9">
        <v>6.5</v>
      </c>
    </row>
    <row r="400" spans="1:7" x14ac:dyDescent="0.2">
      <c r="A400" s="6">
        <v>42032</v>
      </c>
      <c r="B400" s="14">
        <f t="shared" si="35"/>
        <v>2015</v>
      </c>
      <c r="C400" s="14">
        <f t="shared" si="36"/>
        <v>1</v>
      </c>
      <c r="D400" s="14">
        <f t="shared" si="37"/>
        <v>28</v>
      </c>
      <c r="E400" s="15">
        <v>5.8</v>
      </c>
      <c r="F400" s="16">
        <v>3.4</v>
      </c>
      <c r="G400" s="9">
        <v>5.8</v>
      </c>
    </row>
    <row r="401" spans="1:7" x14ac:dyDescent="0.2">
      <c r="A401" s="6">
        <v>42033</v>
      </c>
      <c r="B401" s="14">
        <f t="shared" si="35"/>
        <v>2015</v>
      </c>
      <c r="C401" s="14">
        <f t="shared" si="36"/>
        <v>1</v>
      </c>
      <c r="D401" s="14">
        <f t="shared" si="37"/>
        <v>29</v>
      </c>
      <c r="E401" s="15">
        <v>5.8</v>
      </c>
      <c r="F401" s="16">
        <v>3.4</v>
      </c>
      <c r="G401" s="9">
        <v>5.8</v>
      </c>
    </row>
    <row r="402" spans="1:7" x14ac:dyDescent="0.2">
      <c r="A402" s="6">
        <v>42034</v>
      </c>
      <c r="B402" s="14">
        <f t="shared" si="35"/>
        <v>2015</v>
      </c>
      <c r="C402" s="14">
        <f t="shared" si="36"/>
        <v>1</v>
      </c>
      <c r="D402" s="14">
        <f t="shared" si="37"/>
        <v>30</v>
      </c>
      <c r="E402" s="15">
        <v>5.8</v>
      </c>
      <c r="F402" s="16">
        <v>3.4</v>
      </c>
      <c r="G402" s="9">
        <v>5.5</v>
      </c>
    </row>
    <row r="403" spans="1:7" x14ac:dyDescent="0.2">
      <c r="A403" s="6">
        <v>42035</v>
      </c>
      <c r="B403" s="14">
        <f t="shared" si="35"/>
        <v>2015</v>
      </c>
      <c r="C403" s="14">
        <f t="shared" si="36"/>
        <v>1</v>
      </c>
      <c r="D403" s="14">
        <f t="shared" si="37"/>
        <v>31</v>
      </c>
      <c r="E403" s="15">
        <v>5.8</v>
      </c>
      <c r="F403" s="16" t="s">
        <v>14</v>
      </c>
      <c r="G403" s="9">
        <v>5.5</v>
      </c>
    </row>
    <row r="404" spans="1:7" x14ac:dyDescent="0.2">
      <c r="A404" s="6">
        <v>42036</v>
      </c>
      <c r="B404" s="14">
        <f t="shared" si="35"/>
        <v>2015</v>
      </c>
      <c r="C404" s="14">
        <f t="shared" si="36"/>
        <v>2</v>
      </c>
      <c r="D404" s="14">
        <f t="shared" si="37"/>
        <v>1</v>
      </c>
      <c r="E404" s="15">
        <v>5.8</v>
      </c>
      <c r="F404" s="16">
        <v>6</v>
      </c>
      <c r="G404" s="9">
        <v>5.5</v>
      </c>
    </row>
    <row r="405" spans="1:7" x14ac:dyDescent="0.2">
      <c r="A405" s="6">
        <v>42037</v>
      </c>
      <c r="B405" s="14">
        <f t="shared" si="35"/>
        <v>2015</v>
      </c>
      <c r="C405" s="14">
        <f t="shared" si="36"/>
        <v>2</v>
      </c>
      <c r="D405" s="14">
        <f t="shared" si="37"/>
        <v>2</v>
      </c>
      <c r="E405" s="15" t="s">
        <v>14</v>
      </c>
      <c r="F405" s="16">
        <v>6</v>
      </c>
      <c r="G405" s="9" t="s">
        <v>14</v>
      </c>
    </row>
    <row r="406" spans="1:7" x14ac:dyDescent="0.2">
      <c r="A406" s="6">
        <v>42038</v>
      </c>
      <c r="B406" s="14">
        <f t="shared" si="35"/>
        <v>2015</v>
      </c>
      <c r="C406" s="14">
        <f t="shared" si="36"/>
        <v>2</v>
      </c>
      <c r="D406" s="14">
        <f t="shared" si="37"/>
        <v>3</v>
      </c>
      <c r="E406" s="15">
        <v>5.8</v>
      </c>
      <c r="F406" s="16">
        <v>6</v>
      </c>
      <c r="G406" s="9">
        <v>5</v>
      </c>
    </row>
    <row r="407" spans="1:7" x14ac:dyDescent="0.2">
      <c r="A407" s="6">
        <v>42039</v>
      </c>
      <c r="B407" s="14">
        <f t="shared" si="35"/>
        <v>2015</v>
      </c>
      <c r="C407" s="14">
        <f t="shared" si="36"/>
        <v>2</v>
      </c>
      <c r="D407" s="14">
        <f t="shared" si="37"/>
        <v>4</v>
      </c>
      <c r="E407" s="15">
        <v>6.8</v>
      </c>
      <c r="F407" s="16">
        <v>6</v>
      </c>
      <c r="G407" s="9">
        <v>4.7</v>
      </c>
    </row>
    <row r="408" spans="1:7" x14ac:dyDescent="0.2">
      <c r="A408" s="6">
        <v>42040</v>
      </c>
      <c r="B408" s="14">
        <f t="shared" si="35"/>
        <v>2015</v>
      </c>
      <c r="C408" s="14">
        <f t="shared" si="36"/>
        <v>2</v>
      </c>
      <c r="D408" s="14">
        <f t="shared" si="37"/>
        <v>5</v>
      </c>
      <c r="E408" s="15">
        <v>6.8</v>
      </c>
      <c r="F408" s="16">
        <v>6</v>
      </c>
      <c r="G408" s="9">
        <v>4.7</v>
      </c>
    </row>
    <row r="409" spans="1:7" x14ac:dyDescent="0.2">
      <c r="A409" s="6">
        <v>42041</v>
      </c>
      <c r="B409" s="14">
        <f t="shared" si="35"/>
        <v>2015</v>
      </c>
      <c r="C409" s="14">
        <f t="shared" si="36"/>
        <v>2</v>
      </c>
      <c r="D409" s="14">
        <f t="shared" si="37"/>
        <v>6</v>
      </c>
      <c r="E409" s="15">
        <v>6.8</v>
      </c>
      <c r="F409" s="16">
        <v>6</v>
      </c>
      <c r="G409" s="9">
        <v>3.8</v>
      </c>
    </row>
    <row r="410" spans="1:7" x14ac:dyDescent="0.2">
      <c r="A410" s="6">
        <v>42042</v>
      </c>
      <c r="B410" s="14">
        <f t="shared" si="35"/>
        <v>2015</v>
      </c>
      <c r="C410" s="14">
        <f t="shared" si="36"/>
        <v>2</v>
      </c>
      <c r="D410" s="14">
        <f t="shared" si="37"/>
        <v>7</v>
      </c>
      <c r="E410" s="15">
        <v>6.8</v>
      </c>
      <c r="F410" s="16">
        <v>6</v>
      </c>
      <c r="G410" s="9">
        <v>3.8</v>
      </c>
    </row>
    <row r="411" spans="1:7" x14ac:dyDescent="0.2">
      <c r="A411" s="6">
        <v>42043</v>
      </c>
      <c r="B411" s="14">
        <f t="shared" si="35"/>
        <v>2015</v>
      </c>
      <c r="C411" s="14">
        <f t="shared" si="36"/>
        <v>2</v>
      </c>
      <c r="D411" s="14">
        <f t="shared" si="37"/>
        <v>8</v>
      </c>
      <c r="E411" s="15">
        <v>6.8</v>
      </c>
      <c r="F411" s="16">
        <v>6</v>
      </c>
      <c r="G411" s="9">
        <v>3.5</v>
      </c>
    </row>
    <row r="412" spans="1:7" x14ac:dyDescent="0.2">
      <c r="A412" s="6">
        <v>42044</v>
      </c>
      <c r="B412" s="14">
        <f t="shared" si="35"/>
        <v>2015</v>
      </c>
      <c r="C412" s="14">
        <f t="shared" si="36"/>
        <v>2</v>
      </c>
      <c r="D412" s="14">
        <f t="shared" si="37"/>
        <v>9</v>
      </c>
      <c r="E412" s="15" t="s">
        <v>14</v>
      </c>
      <c r="F412" s="16" t="s">
        <v>14</v>
      </c>
      <c r="G412" s="9">
        <v>3.5</v>
      </c>
    </row>
    <row r="413" spans="1:7" x14ac:dyDescent="0.2">
      <c r="A413" s="6">
        <v>42045</v>
      </c>
      <c r="B413" s="14">
        <f t="shared" si="35"/>
        <v>2015</v>
      </c>
      <c r="C413" s="14">
        <f t="shared" si="36"/>
        <v>2</v>
      </c>
      <c r="D413" s="14">
        <f t="shared" si="37"/>
        <v>10</v>
      </c>
      <c r="E413" s="15" t="s">
        <v>14</v>
      </c>
      <c r="F413" s="16">
        <v>6</v>
      </c>
      <c r="G413" s="9">
        <v>5</v>
      </c>
    </row>
    <row r="414" spans="1:7" x14ac:dyDescent="0.2">
      <c r="A414" s="6">
        <v>42046</v>
      </c>
      <c r="B414" s="14">
        <f t="shared" si="35"/>
        <v>2015</v>
      </c>
      <c r="C414" s="14">
        <f t="shared" si="36"/>
        <v>2</v>
      </c>
      <c r="D414" s="14">
        <f t="shared" si="37"/>
        <v>11</v>
      </c>
      <c r="E414" s="15" t="s">
        <v>14</v>
      </c>
      <c r="F414" s="16" t="s">
        <v>14</v>
      </c>
      <c r="G414" s="9">
        <v>5.2</v>
      </c>
    </row>
    <row r="415" spans="1:7" x14ac:dyDescent="0.2">
      <c r="A415" s="6">
        <v>42047</v>
      </c>
      <c r="B415" s="14">
        <f t="shared" si="35"/>
        <v>2015</v>
      </c>
      <c r="C415" s="14">
        <f t="shared" si="36"/>
        <v>2</v>
      </c>
      <c r="D415" s="14">
        <f t="shared" si="37"/>
        <v>12</v>
      </c>
      <c r="E415" s="15" t="s">
        <v>14</v>
      </c>
      <c r="F415" s="16">
        <v>6</v>
      </c>
      <c r="G415" s="9">
        <v>5.2</v>
      </c>
    </row>
    <row r="416" spans="1:7" x14ac:dyDescent="0.2">
      <c r="A416" s="6">
        <v>42048</v>
      </c>
      <c r="B416" s="14">
        <f t="shared" si="35"/>
        <v>2015</v>
      </c>
      <c r="C416" s="14">
        <f t="shared" si="36"/>
        <v>2</v>
      </c>
      <c r="D416" s="14">
        <f t="shared" si="37"/>
        <v>13</v>
      </c>
      <c r="E416" s="15" t="s">
        <v>14</v>
      </c>
      <c r="F416" s="16" t="s">
        <v>14</v>
      </c>
      <c r="G416" s="9">
        <v>4.5</v>
      </c>
    </row>
    <row r="417" spans="1:7" x14ac:dyDescent="0.2">
      <c r="A417" s="6">
        <v>42049</v>
      </c>
      <c r="B417" s="14">
        <f t="shared" si="35"/>
        <v>2015</v>
      </c>
      <c r="C417" s="14">
        <f t="shared" si="36"/>
        <v>2</v>
      </c>
      <c r="D417" s="14">
        <f t="shared" si="37"/>
        <v>14</v>
      </c>
      <c r="E417" s="15" t="s">
        <v>14</v>
      </c>
      <c r="F417" s="16">
        <v>6</v>
      </c>
      <c r="G417" s="9">
        <v>5</v>
      </c>
    </row>
    <row r="418" spans="1:7" x14ac:dyDescent="0.2">
      <c r="A418" s="6">
        <v>42050</v>
      </c>
      <c r="B418" s="14">
        <f t="shared" si="35"/>
        <v>2015</v>
      </c>
      <c r="C418" s="14">
        <f t="shared" si="36"/>
        <v>2</v>
      </c>
      <c r="D418" s="14">
        <f t="shared" si="37"/>
        <v>15</v>
      </c>
      <c r="E418" s="15" t="s">
        <v>14</v>
      </c>
      <c r="F418" s="16">
        <v>6</v>
      </c>
      <c r="G418" s="9">
        <v>5.5</v>
      </c>
    </row>
    <row r="419" spans="1:7" x14ac:dyDescent="0.2">
      <c r="A419" s="6">
        <v>42051</v>
      </c>
      <c r="B419" s="14">
        <f t="shared" si="35"/>
        <v>2015</v>
      </c>
      <c r="C419" s="14">
        <f t="shared" si="36"/>
        <v>2</v>
      </c>
      <c r="D419" s="14">
        <f t="shared" si="37"/>
        <v>16</v>
      </c>
      <c r="E419" s="15" t="s">
        <v>14</v>
      </c>
      <c r="F419" s="16">
        <v>6</v>
      </c>
      <c r="G419" s="9">
        <v>5.3</v>
      </c>
    </row>
    <row r="420" spans="1:7" x14ac:dyDescent="0.2">
      <c r="A420" s="6">
        <v>42052</v>
      </c>
      <c r="B420" s="14">
        <f t="shared" si="35"/>
        <v>2015</v>
      </c>
      <c r="C420" s="14">
        <f t="shared" si="36"/>
        <v>2</v>
      </c>
      <c r="D420" s="14">
        <f t="shared" si="37"/>
        <v>17</v>
      </c>
      <c r="E420" s="15" t="s">
        <v>14</v>
      </c>
      <c r="F420" s="16">
        <v>6</v>
      </c>
      <c r="G420" s="9">
        <v>5.3</v>
      </c>
    </row>
    <row r="421" spans="1:7" x14ac:dyDescent="0.2">
      <c r="A421" s="6">
        <v>42053</v>
      </c>
      <c r="B421" s="14">
        <f t="shared" si="35"/>
        <v>2015</v>
      </c>
      <c r="C421" s="14">
        <f t="shared" si="36"/>
        <v>2</v>
      </c>
      <c r="D421" s="14">
        <f t="shared" si="37"/>
        <v>18</v>
      </c>
      <c r="E421" s="15" t="s">
        <v>14</v>
      </c>
      <c r="F421" s="16" t="s">
        <v>14</v>
      </c>
      <c r="G421" s="9" t="s">
        <v>14</v>
      </c>
    </row>
    <row r="422" spans="1:7" x14ac:dyDescent="0.2">
      <c r="A422" s="6">
        <v>42054</v>
      </c>
      <c r="B422" s="14">
        <f t="shared" si="35"/>
        <v>2015</v>
      </c>
      <c r="C422" s="14">
        <f t="shared" si="36"/>
        <v>2</v>
      </c>
      <c r="D422" s="14">
        <f t="shared" si="37"/>
        <v>19</v>
      </c>
      <c r="E422" s="15" t="s">
        <v>14</v>
      </c>
      <c r="F422" s="16" t="s">
        <v>14</v>
      </c>
      <c r="G422" s="9" t="s">
        <v>14</v>
      </c>
    </row>
    <row r="423" spans="1:7" x14ac:dyDescent="0.2">
      <c r="A423" s="6">
        <v>42055</v>
      </c>
      <c r="B423" s="14">
        <f t="shared" si="35"/>
        <v>2015</v>
      </c>
      <c r="C423" s="14">
        <f t="shared" si="36"/>
        <v>2</v>
      </c>
      <c r="D423" s="14">
        <f t="shared" si="37"/>
        <v>20</v>
      </c>
      <c r="E423" s="15" t="s">
        <v>14</v>
      </c>
      <c r="F423" s="16" t="s">
        <v>14</v>
      </c>
      <c r="G423" s="9" t="s">
        <v>14</v>
      </c>
    </row>
    <row r="424" spans="1:7" x14ac:dyDescent="0.2">
      <c r="A424" s="6">
        <v>42056</v>
      </c>
      <c r="B424" s="14">
        <f t="shared" si="35"/>
        <v>2015</v>
      </c>
      <c r="C424" s="14">
        <f t="shared" si="36"/>
        <v>2</v>
      </c>
      <c r="D424" s="14">
        <f t="shared" si="37"/>
        <v>21</v>
      </c>
      <c r="E424" s="15" t="s">
        <v>14</v>
      </c>
      <c r="F424" s="16" t="s">
        <v>14</v>
      </c>
      <c r="G424" s="9" t="s">
        <v>14</v>
      </c>
    </row>
    <row r="425" spans="1:7" x14ac:dyDescent="0.2">
      <c r="A425" s="6">
        <v>42057</v>
      </c>
      <c r="B425" s="14">
        <f t="shared" si="35"/>
        <v>2015</v>
      </c>
      <c r="C425" s="14">
        <f t="shared" si="36"/>
        <v>2</v>
      </c>
      <c r="D425" s="14">
        <f t="shared" si="37"/>
        <v>22</v>
      </c>
      <c r="E425" s="15" t="s">
        <v>14</v>
      </c>
      <c r="F425" s="16" t="s">
        <v>14</v>
      </c>
      <c r="G425" s="9" t="s">
        <v>14</v>
      </c>
    </row>
    <row r="426" spans="1:7" x14ac:dyDescent="0.2">
      <c r="A426" s="6">
        <v>42058</v>
      </c>
      <c r="B426" s="14">
        <f t="shared" si="35"/>
        <v>2015</v>
      </c>
      <c r="C426" s="14">
        <f t="shared" si="36"/>
        <v>2</v>
      </c>
      <c r="D426" s="14">
        <f t="shared" si="37"/>
        <v>23</v>
      </c>
      <c r="E426" s="15" t="s">
        <v>14</v>
      </c>
      <c r="F426" s="16" t="s">
        <v>14</v>
      </c>
      <c r="G426" s="9" t="s">
        <v>14</v>
      </c>
    </row>
    <row r="427" spans="1:7" x14ac:dyDescent="0.2">
      <c r="A427" s="6">
        <v>42059</v>
      </c>
      <c r="B427" s="14">
        <f t="shared" si="35"/>
        <v>2015</v>
      </c>
      <c r="C427" s="14">
        <f t="shared" si="36"/>
        <v>2</v>
      </c>
      <c r="D427" s="14">
        <f t="shared" si="37"/>
        <v>24</v>
      </c>
      <c r="E427" s="15" t="s">
        <v>14</v>
      </c>
      <c r="F427" s="16">
        <v>6</v>
      </c>
      <c r="G427" s="9">
        <v>5.3</v>
      </c>
    </row>
    <row r="428" spans="1:7" x14ac:dyDescent="0.2">
      <c r="A428" s="6">
        <v>42060</v>
      </c>
      <c r="B428" s="14">
        <f t="shared" si="35"/>
        <v>2015</v>
      </c>
      <c r="C428" s="14">
        <f t="shared" si="36"/>
        <v>2</v>
      </c>
      <c r="D428" s="14">
        <f t="shared" si="37"/>
        <v>25</v>
      </c>
      <c r="E428" s="15" t="s">
        <v>14</v>
      </c>
      <c r="F428" s="16">
        <v>6</v>
      </c>
      <c r="G428" s="9">
        <v>5.3</v>
      </c>
    </row>
    <row r="429" spans="1:7" x14ac:dyDescent="0.2">
      <c r="A429" s="6">
        <v>42061</v>
      </c>
      <c r="B429" s="14">
        <f t="shared" si="35"/>
        <v>2015</v>
      </c>
      <c r="C429" s="14">
        <f t="shared" si="36"/>
        <v>2</v>
      </c>
      <c r="D429" s="14">
        <f t="shared" si="37"/>
        <v>26</v>
      </c>
      <c r="E429" s="15" t="s">
        <v>14</v>
      </c>
      <c r="F429" s="16">
        <v>6</v>
      </c>
      <c r="G429" s="9">
        <v>5.3</v>
      </c>
    </row>
    <row r="430" spans="1:7" x14ac:dyDescent="0.2">
      <c r="A430" s="6">
        <v>42062</v>
      </c>
      <c r="B430" s="14">
        <f t="shared" si="35"/>
        <v>2015</v>
      </c>
      <c r="C430" s="14">
        <f t="shared" si="36"/>
        <v>2</v>
      </c>
      <c r="D430" s="14">
        <f t="shared" si="37"/>
        <v>27</v>
      </c>
      <c r="E430" s="15" t="s">
        <v>14</v>
      </c>
      <c r="F430" s="16">
        <v>6</v>
      </c>
      <c r="G430" s="9">
        <v>5.3</v>
      </c>
    </row>
    <row r="431" spans="1:7" x14ac:dyDescent="0.2">
      <c r="A431" s="6">
        <v>42063</v>
      </c>
      <c r="B431" s="14">
        <f t="shared" si="35"/>
        <v>2015</v>
      </c>
      <c r="C431" s="14">
        <f t="shared" si="36"/>
        <v>2</v>
      </c>
      <c r="D431" s="14">
        <f t="shared" si="37"/>
        <v>28</v>
      </c>
      <c r="E431" s="15" t="s">
        <v>14</v>
      </c>
      <c r="F431" s="16" t="s">
        <v>14</v>
      </c>
      <c r="G431" s="9">
        <v>5.3</v>
      </c>
    </row>
    <row r="432" spans="1:7" x14ac:dyDescent="0.2">
      <c r="A432" s="6">
        <v>42064</v>
      </c>
      <c r="B432" s="14">
        <f t="shared" si="35"/>
        <v>2015</v>
      </c>
      <c r="C432" s="14">
        <f t="shared" si="36"/>
        <v>3</v>
      </c>
      <c r="D432" s="14">
        <f t="shared" si="37"/>
        <v>1</v>
      </c>
      <c r="E432" s="15" t="s">
        <v>14</v>
      </c>
      <c r="F432" s="16">
        <v>5</v>
      </c>
      <c r="G432" s="9">
        <v>5</v>
      </c>
    </row>
    <row r="433" spans="1:7" x14ac:dyDescent="0.2">
      <c r="A433" s="6">
        <v>42065</v>
      </c>
      <c r="B433" s="14">
        <f t="shared" si="35"/>
        <v>2015</v>
      </c>
      <c r="C433" s="14">
        <f t="shared" si="36"/>
        <v>3</v>
      </c>
      <c r="D433" s="14">
        <f t="shared" si="37"/>
        <v>2</v>
      </c>
      <c r="E433" s="15" t="s">
        <v>14</v>
      </c>
      <c r="F433" s="16">
        <v>5</v>
      </c>
      <c r="G433" s="9">
        <v>5</v>
      </c>
    </row>
    <row r="434" spans="1:7" x14ac:dyDescent="0.2">
      <c r="A434" s="6">
        <v>42066</v>
      </c>
      <c r="B434" s="14">
        <f t="shared" si="35"/>
        <v>2015</v>
      </c>
      <c r="C434" s="14">
        <f t="shared" si="36"/>
        <v>3</v>
      </c>
      <c r="D434" s="14">
        <f t="shared" si="37"/>
        <v>3</v>
      </c>
      <c r="E434" s="15" t="s">
        <v>14</v>
      </c>
      <c r="F434" s="16">
        <v>5</v>
      </c>
      <c r="G434" s="9">
        <v>5</v>
      </c>
    </row>
    <row r="435" spans="1:7" x14ac:dyDescent="0.2">
      <c r="A435" s="6">
        <v>42067</v>
      </c>
      <c r="B435" s="14">
        <f t="shared" si="35"/>
        <v>2015</v>
      </c>
      <c r="C435" s="14">
        <f t="shared" si="36"/>
        <v>3</v>
      </c>
      <c r="D435" s="14">
        <f t="shared" si="37"/>
        <v>4</v>
      </c>
      <c r="E435" s="15" t="s">
        <v>14</v>
      </c>
      <c r="F435" s="16" t="s">
        <v>14</v>
      </c>
      <c r="G435" s="9" t="s">
        <v>14</v>
      </c>
    </row>
    <row r="436" spans="1:7" x14ac:dyDescent="0.2">
      <c r="A436" s="6">
        <v>42068</v>
      </c>
      <c r="B436" s="14">
        <f t="shared" si="35"/>
        <v>2015</v>
      </c>
      <c r="C436" s="14">
        <f t="shared" si="36"/>
        <v>3</v>
      </c>
      <c r="D436" s="14">
        <f t="shared" si="37"/>
        <v>5</v>
      </c>
      <c r="E436" s="15" t="s">
        <v>14</v>
      </c>
      <c r="F436" s="16" t="s">
        <v>14</v>
      </c>
      <c r="G436" s="9" t="s">
        <v>14</v>
      </c>
    </row>
    <row r="437" spans="1:7" x14ac:dyDescent="0.2">
      <c r="A437" s="6">
        <v>42069</v>
      </c>
      <c r="B437" s="14">
        <f t="shared" si="35"/>
        <v>2015</v>
      </c>
      <c r="C437" s="14">
        <f t="shared" si="36"/>
        <v>3</v>
      </c>
      <c r="D437" s="14">
        <f t="shared" si="37"/>
        <v>6</v>
      </c>
      <c r="E437" s="15" t="s">
        <v>14</v>
      </c>
      <c r="F437" s="16" t="s">
        <v>14</v>
      </c>
      <c r="G437" s="9" t="s">
        <v>14</v>
      </c>
    </row>
    <row r="438" spans="1:7" x14ac:dyDescent="0.2">
      <c r="A438" s="6">
        <v>42070</v>
      </c>
      <c r="B438" s="14">
        <f t="shared" si="35"/>
        <v>2015</v>
      </c>
      <c r="C438" s="14">
        <f t="shared" si="36"/>
        <v>3</v>
      </c>
      <c r="D438" s="14">
        <f t="shared" si="37"/>
        <v>7</v>
      </c>
      <c r="E438" s="15" t="s">
        <v>14</v>
      </c>
      <c r="F438" s="16" t="s">
        <v>14</v>
      </c>
      <c r="G438" s="9" t="s">
        <v>14</v>
      </c>
    </row>
    <row r="439" spans="1:7" x14ac:dyDescent="0.2">
      <c r="A439" s="6">
        <v>42071</v>
      </c>
      <c r="B439" s="14">
        <f t="shared" si="35"/>
        <v>2015</v>
      </c>
      <c r="C439" s="14">
        <f t="shared" si="36"/>
        <v>3</v>
      </c>
      <c r="D439" s="14">
        <f t="shared" si="37"/>
        <v>8</v>
      </c>
      <c r="E439" s="15" t="s">
        <v>14</v>
      </c>
      <c r="F439" s="16">
        <v>5</v>
      </c>
      <c r="G439" s="9">
        <v>5.5</v>
      </c>
    </row>
    <row r="440" spans="1:7" x14ac:dyDescent="0.2">
      <c r="A440" s="6">
        <v>42072</v>
      </c>
      <c r="B440" s="14">
        <f t="shared" si="35"/>
        <v>2015</v>
      </c>
      <c r="C440" s="14">
        <f t="shared" si="36"/>
        <v>3</v>
      </c>
      <c r="D440" s="14">
        <f t="shared" si="37"/>
        <v>9</v>
      </c>
      <c r="E440" s="15" t="s">
        <v>14</v>
      </c>
      <c r="F440" s="16">
        <v>5</v>
      </c>
      <c r="G440" s="9">
        <v>5.5</v>
      </c>
    </row>
    <row r="441" spans="1:7" x14ac:dyDescent="0.2">
      <c r="A441" s="6">
        <v>42073</v>
      </c>
      <c r="B441" s="14">
        <f t="shared" si="35"/>
        <v>2015</v>
      </c>
      <c r="C441" s="14">
        <f t="shared" si="36"/>
        <v>3</v>
      </c>
      <c r="D441" s="14">
        <f t="shared" si="37"/>
        <v>10</v>
      </c>
      <c r="E441" s="15" t="s">
        <v>14</v>
      </c>
      <c r="F441" s="16">
        <v>5</v>
      </c>
      <c r="G441" s="9">
        <v>5.5</v>
      </c>
    </row>
    <row r="442" spans="1:7" x14ac:dyDescent="0.2">
      <c r="A442" s="6">
        <v>42074</v>
      </c>
      <c r="B442" s="14">
        <f t="shared" si="35"/>
        <v>2015</v>
      </c>
      <c r="C442" s="14">
        <f t="shared" si="36"/>
        <v>3</v>
      </c>
      <c r="D442" s="14">
        <f t="shared" si="37"/>
        <v>11</v>
      </c>
      <c r="E442" s="15">
        <v>6.8</v>
      </c>
      <c r="F442" s="16">
        <v>5</v>
      </c>
      <c r="G442" s="9">
        <v>5</v>
      </c>
    </row>
    <row r="443" spans="1:7" x14ac:dyDescent="0.2">
      <c r="A443" s="6">
        <v>42075</v>
      </c>
      <c r="B443" s="14">
        <f t="shared" si="35"/>
        <v>2015</v>
      </c>
      <c r="C443" s="14">
        <f t="shared" si="36"/>
        <v>3</v>
      </c>
      <c r="D443" s="14">
        <f t="shared" si="37"/>
        <v>12</v>
      </c>
      <c r="E443" s="15">
        <v>6.8</v>
      </c>
      <c r="F443" s="16">
        <v>5</v>
      </c>
      <c r="G443" s="9">
        <v>5</v>
      </c>
    </row>
    <row r="444" spans="1:7" x14ac:dyDescent="0.2">
      <c r="A444" s="6">
        <v>42076</v>
      </c>
      <c r="B444" s="14">
        <f t="shared" si="35"/>
        <v>2015</v>
      </c>
      <c r="C444" s="14">
        <f t="shared" si="36"/>
        <v>3</v>
      </c>
      <c r="D444" s="14">
        <f t="shared" si="37"/>
        <v>13</v>
      </c>
      <c r="E444" s="15">
        <v>6.8</v>
      </c>
      <c r="F444" s="16">
        <v>5</v>
      </c>
      <c r="G444" s="9">
        <v>4.5999999999999996</v>
      </c>
    </row>
    <row r="445" spans="1:7" x14ac:dyDescent="0.2">
      <c r="A445" s="6">
        <v>42077</v>
      </c>
      <c r="B445" s="14">
        <f t="shared" si="35"/>
        <v>2015</v>
      </c>
      <c r="C445" s="14">
        <f t="shared" si="36"/>
        <v>3</v>
      </c>
      <c r="D445" s="14">
        <f t="shared" si="37"/>
        <v>14</v>
      </c>
      <c r="E445" s="15">
        <v>4.8</v>
      </c>
      <c r="F445" s="16">
        <v>5</v>
      </c>
      <c r="G445" s="9">
        <v>4.5999999999999996</v>
      </c>
    </row>
    <row r="446" spans="1:7" x14ac:dyDescent="0.2">
      <c r="A446" s="6">
        <v>42078</v>
      </c>
      <c r="B446" s="14">
        <f t="shared" si="35"/>
        <v>2015</v>
      </c>
      <c r="C446" s="14">
        <f t="shared" si="36"/>
        <v>3</v>
      </c>
      <c r="D446" s="14">
        <f t="shared" si="37"/>
        <v>15</v>
      </c>
      <c r="E446" s="15">
        <v>4.8</v>
      </c>
      <c r="F446" s="16">
        <v>5</v>
      </c>
      <c r="G446" s="9">
        <v>4.8</v>
      </c>
    </row>
    <row r="447" spans="1:7" x14ac:dyDescent="0.2">
      <c r="A447" s="6">
        <v>42079</v>
      </c>
      <c r="B447" s="14">
        <f t="shared" si="35"/>
        <v>2015</v>
      </c>
      <c r="C447" s="14">
        <f t="shared" si="36"/>
        <v>3</v>
      </c>
      <c r="D447" s="14">
        <f t="shared" si="37"/>
        <v>16</v>
      </c>
      <c r="E447" s="15">
        <v>4.8</v>
      </c>
      <c r="F447" s="16">
        <v>5</v>
      </c>
      <c r="G447" s="9">
        <v>4.8</v>
      </c>
    </row>
    <row r="448" spans="1:7" x14ac:dyDescent="0.2">
      <c r="A448" s="6">
        <v>42080</v>
      </c>
      <c r="B448" s="14">
        <f t="shared" si="35"/>
        <v>2015</v>
      </c>
      <c r="C448" s="14">
        <f t="shared" si="36"/>
        <v>3</v>
      </c>
      <c r="D448" s="14">
        <f t="shared" si="37"/>
        <v>17</v>
      </c>
      <c r="E448" s="15">
        <v>4.8</v>
      </c>
      <c r="F448" s="16">
        <v>5</v>
      </c>
      <c r="G448" s="9">
        <v>4.8</v>
      </c>
    </row>
    <row r="449" spans="1:7" x14ac:dyDescent="0.2">
      <c r="A449" s="6">
        <v>42081</v>
      </c>
      <c r="B449" s="14">
        <f t="shared" si="35"/>
        <v>2015</v>
      </c>
      <c r="C449" s="14">
        <f t="shared" si="36"/>
        <v>3</v>
      </c>
      <c r="D449" s="14">
        <f t="shared" si="37"/>
        <v>18</v>
      </c>
      <c r="E449" s="15">
        <v>4.8</v>
      </c>
      <c r="F449" s="16">
        <v>5</v>
      </c>
      <c r="G449" s="9">
        <v>4.3</v>
      </c>
    </row>
    <row r="450" spans="1:7" x14ac:dyDescent="0.2">
      <c r="A450" s="6">
        <v>42082</v>
      </c>
      <c r="B450" s="14">
        <f t="shared" si="35"/>
        <v>2015</v>
      </c>
      <c r="C450" s="14">
        <f t="shared" si="36"/>
        <v>3</v>
      </c>
      <c r="D450" s="14">
        <f t="shared" si="37"/>
        <v>19</v>
      </c>
      <c r="E450" s="15" t="s">
        <v>14</v>
      </c>
      <c r="F450" s="16">
        <v>5</v>
      </c>
      <c r="G450" s="9" t="s">
        <v>14</v>
      </c>
    </row>
    <row r="451" spans="1:7" x14ac:dyDescent="0.2">
      <c r="A451" s="6">
        <v>42083</v>
      </c>
      <c r="B451" s="14">
        <f t="shared" si="35"/>
        <v>2015</v>
      </c>
      <c r="C451" s="14">
        <f t="shared" si="36"/>
        <v>3</v>
      </c>
      <c r="D451" s="14">
        <f t="shared" si="37"/>
        <v>20</v>
      </c>
      <c r="E451" s="15">
        <v>4.8</v>
      </c>
      <c r="F451" s="16">
        <v>5</v>
      </c>
      <c r="G451" s="9">
        <v>4.3</v>
      </c>
    </row>
    <row r="452" spans="1:7" x14ac:dyDescent="0.2">
      <c r="A452" s="6">
        <v>42084</v>
      </c>
      <c r="B452" s="14">
        <f t="shared" si="35"/>
        <v>2015</v>
      </c>
      <c r="C452" s="14">
        <f t="shared" si="36"/>
        <v>3</v>
      </c>
      <c r="D452" s="14">
        <f t="shared" si="37"/>
        <v>21</v>
      </c>
      <c r="E452" s="15">
        <v>4.8</v>
      </c>
      <c r="F452" s="16">
        <v>5</v>
      </c>
      <c r="G452" s="9">
        <v>4.3</v>
      </c>
    </row>
    <row r="453" spans="1:7" x14ac:dyDescent="0.2">
      <c r="A453" s="6">
        <v>42085</v>
      </c>
      <c r="B453" s="14">
        <f t="shared" si="35"/>
        <v>2015</v>
      </c>
      <c r="C453" s="14">
        <f t="shared" si="36"/>
        <v>3</v>
      </c>
      <c r="D453" s="14">
        <f t="shared" si="37"/>
        <v>22</v>
      </c>
      <c r="E453" s="15">
        <v>4.8</v>
      </c>
      <c r="F453" s="16">
        <v>5</v>
      </c>
      <c r="G453" s="9">
        <v>4.3</v>
      </c>
    </row>
    <row r="454" spans="1:7" x14ac:dyDescent="0.2">
      <c r="A454" s="6">
        <v>42086</v>
      </c>
      <c r="B454" s="14">
        <f t="shared" si="35"/>
        <v>2015</v>
      </c>
      <c r="C454" s="14">
        <f t="shared" si="36"/>
        <v>3</v>
      </c>
      <c r="D454" s="14">
        <f t="shared" si="37"/>
        <v>23</v>
      </c>
      <c r="E454" s="15">
        <v>4.8</v>
      </c>
      <c r="F454" s="16">
        <v>5</v>
      </c>
      <c r="G454" s="9">
        <v>6.25</v>
      </c>
    </row>
    <row r="455" spans="1:7" x14ac:dyDescent="0.2">
      <c r="A455" s="6">
        <v>42087</v>
      </c>
      <c r="B455" s="14">
        <f t="shared" si="35"/>
        <v>2015</v>
      </c>
      <c r="C455" s="14">
        <f t="shared" si="36"/>
        <v>3</v>
      </c>
      <c r="D455" s="14">
        <f t="shared" si="37"/>
        <v>24</v>
      </c>
      <c r="E455" s="15">
        <v>4.8</v>
      </c>
      <c r="F455" s="16">
        <v>5</v>
      </c>
      <c r="G455" s="9">
        <v>6.25</v>
      </c>
    </row>
    <row r="456" spans="1:7" x14ac:dyDescent="0.2">
      <c r="A456" s="6">
        <v>42088</v>
      </c>
      <c r="B456" s="14">
        <f t="shared" si="35"/>
        <v>2015</v>
      </c>
      <c r="C456" s="14">
        <f t="shared" si="36"/>
        <v>3</v>
      </c>
      <c r="D456" s="14">
        <f t="shared" si="37"/>
        <v>25</v>
      </c>
      <c r="E456" s="15" t="s">
        <v>14</v>
      </c>
      <c r="F456" s="16">
        <v>5</v>
      </c>
      <c r="G456" s="9">
        <v>6.25</v>
      </c>
    </row>
    <row r="457" spans="1:7" x14ac:dyDescent="0.2">
      <c r="A457" s="6">
        <v>42089</v>
      </c>
      <c r="B457" s="14">
        <f t="shared" ref="B457:B520" si="38">YEAR(A457)</f>
        <v>2015</v>
      </c>
      <c r="C457" s="14">
        <f t="shared" ref="C457:C520" si="39">MONTH(A457)</f>
        <v>3</v>
      </c>
      <c r="D457" s="14">
        <f t="shared" ref="D457:D520" si="40">DAY(A457)</f>
        <v>26</v>
      </c>
      <c r="E457" s="15">
        <v>5.2</v>
      </c>
      <c r="F457" s="16">
        <v>5</v>
      </c>
      <c r="G457" s="9">
        <v>6.25</v>
      </c>
    </row>
    <row r="458" spans="1:7" x14ac:dyDescent="0.2">
      <c r="A458" s="6">
        <v>42090</v>
      </c>
      <c r="B458" s="14">
        <f t="shared" si="38"/>
        <v>2015</v>
      </c>
      <c r="C458" s="14">
        <f t="shared" si="39"/>
        <v>3</v>
      </c>
      <c r="D458" s="14">
        <f t="shared" si="40"/>
        <v>27</v>
      </c>
      <c r="E458" s="15" t="s">
        <v>14</v>
      </c>
      <c r="F458" s="16">
        <v>5</v>
      </c>
      <c r="G458" s="9">
        <v>6.25</v>
      </c>
    </row>
    <row r="459" spans="1:7" x14ac:dyDescent="0.2">
      <c r="A459" s="6">
        <v>42091</v>
      </c>
      <c r="B459" s="14">
        <f t="shared" si="38"/>
        <v>2015</v>
      </c>
      <c r="C459" s="14">
        <f t="shared" si="39"/>
        <v>3</v>
      </c>
      <c r="D459" s="14">
        <f t="shared" si="40"/>
        <v>28</v>
      </c>
      <c r="E459" s="15">
        <v>5.2</v>
      </c>
      <c r="F459" s="16" t="s">
        <v>14</v>
      </c>
      <c r="G459" s="9">
        <v>6</v>
      </c>
    </row>
    <row r="460" spans="1:7" x14ac:dyDescent="0.2">
      <c r="A460" s="6">
        <v>42092</v>
      </c>
      <c r="B460" s="14">
        <f t="shared" si="38"/>
        <v>2015</v>
      </c>
      <c r="C460" s="14">
        <f t="shared" si="39"/>
        <v>3</v>
      </c>
      <c r="D460" s="14">
        <f t="shared" si="40"/>
        <v>29</v>
      </c>
      <c r="E460" s="15">
        <v>5.2</v>
      </c>
      <c r="F460" s="16">
        <v>5</v>
      </c>
      <c r="G460" s="9">
        <v>5.7</v>
      </c>
    </row>
    <row r="461" spans="1:7" x14ac:dyDescent="0.2">
      <c r="A461" s="6">
        <v>42093</v>
      </c>
      <c r="B461" s="14">
        <f t="shared" si="38"/>
        <v>2015</v>
      </c>
      <c r="C461" s="14">
        <f t="shared" si="39"/>
        <v>3</v>
      </c>
      <c r="D461" s="14">
        <f t="shared" si="40"/>
        <v>30</v>
      </c>
      <c r="E461" s="15">
        <v>5.2</v>
      </c>
      <c r="F461" s="16">
        <v>5</v>
      </c>
      <c r="G461" s="9">
        <v>5.7</v>
      </c>
    </row>
    <row r="462" spans="1:7" x14ac:dyDescent="0.2">
      <c r="A462" s="6">
        <v>42094</v>
      </c>
      <c r="B462" s="14">
        <f t="shared" si="38"/>
        <v>2015</v>
      </c>
      <c r="C462" s="14">
        <f t="shared" si="39"/>
        <v>3</v>
      </c>
      <c r="D462" s="14">
        <f t="shared" si="40"/>
        <v>31</v>
      </c>
      <c r="E462" s="15">
        <v>5.4</v>
      </c>
      <c r="F462" s="16">
        <v>5</v>
      </c>
      <c r="G462" s="9">
        <v>5.7</v>
      </c>
    </row>
    <row r="463" spans="1:7" x14ac:dyDescent="0.2">
      <c r="A463" s="6">
        <v>42095</v>
      </c>
      <c r="B463" s="14">
        <f t="shared" si="38"/>
        <v>2015</v>
      </c>
      <c r="C463" s="14">
        <f t="shared" si="39"/>
        <v>4</v>
      </c>
      <c r="D463" s="14">
        <f t="shared" si="40"/>
        <v>1</v>
      </c>
      <c r="E463" s="15">
        <v>5.4</v>
      </c>
      <c r="F463" s="16">
        <v>5</v>
      </c>
      <c r="G463" s="9">
        <v>5.7</v>
      </c>
    </row>
    <row r="464" spans="1:7" x14ac:dyDescent="0.2">
      <c r="A464" s="6">
        <v>42096</v>
      </c>
      <c r="B464" s="14">
        <f t="shared" si="38"/>
        <v>2015</v>
      </c>
      <c r="C464" s="14">
        <f t="shared" si="39"/>
        <v>4</v>
      </c>
      <c r="D464" s="14">
        <f t="shared" si="40"/>
        <v>2</v>
      </c>
      <c r="E464" s="15">
        <v>5.4</v>
      </c>
      <c r="F464" s="16">
        <v>5</v>
      </c>
      <c r="G464" s="9">
        <v>5.7</v>
      </c>
    </row>
    <row r="465" spans="1:7" x14ac:dyDescent="0.2">
      <c r="A465" s="6">
        <v>42097</v>
      </c>
      <c r="B465" s="14">
        <f t="shared" si="38"/>
        <v>2015</v>
      </c>
      <c r="C465" s="14">
        <f t="shared" si="39"/>
        <v>4</v>
      </c>
      <c r="D465" s="14">
        <f t="shared" si="40"/>
        <v>3</v>
      </c>
      <c r="E465" s="15">
        <v>5.4</v>
      </c>
      <c r="F465" s="16">
        <v>5</v>
      </c>
      <c r="G465" s="9">
        <v>5.7</v>
      </c>
    </row>
    <row r="466" spans="1:7" x14ac:dyDescent="0.2">
      <c r="A466" s="6">
        <v>42098</v>
      </c>
      <c r="B466" s="14">
        <f t="shared" si="38"/>
        <v>2015</v>
      </c>
      <c r="C466" s="14">
        <f t="shared" si="39"/>
        <v>4</v>
      </c>
      <c r="D466" s="14">
        <f t="shared" si="40"/>
        <v>4</v>
      </c>
      <c r="E466" s="15">
        <v>5.4</v>
      </c>
      <c r="F466" s="16">
        <v>5</v>
      </c>
      <c r="G466" s="9">
        <v>5.7</v>
      </c>
    </row>
    <row r="467" spans="1:7" x14ac:dyDescent="0.2">
      <c r="A467" s="6">
        <v>42099</v>
      </c>
      <c r="B467" s="14">
        <f t="shared" si="38"/>
        <v>2015</v>
      </c>
      <c r="C467" s="14">
        <f t="shared" si="39"/>
        <v>4</v>
      </c>
      <c r="D467" s="14">
        <f t="shared" si="40"/>
        <v>5</v>
      </c>
      <c r="E467" s="15">
        <v>4.5999999999999996</v>
      </c>
      <c r="F467" s="16">
        <v>5</v>
      </c>
      <c r="G467" s="9">
        <v>5.7</v>
      </c>
    </row>
    <row r="468" spans="1:7" x14ac:dyDescent="0.2">
      <c r="A468" s="6">
        <v>42100</v>
      </c>
      <c r="B468" s="14">
        <f t="shared" si="38"/>
        <v>2015</v>
      </c>
      <c r="C468" s="14">
        <f t="shared" si="39"/>
        <v>4</v>
      </c>
      <c r="D468" s="14">
        <f t="shared" si="40"/>
        <v>6</v>
      </c>
      <c r="E468" s="15">
        <v>4.5999999999999996</v>
      </c>
      <c r="F468" s="16">
        <v>5</v>
      </c>
      <c r="G468" s="9">
        <v>6.3</v>
      </c>
    </row>
    <row r="469" spans="1:7" x14ac:dyDescent="0.2">
      <c r="A469" s="6">
        <v>42101</v>
      </c>
      <c r="B469" s="14">
        <f t="shared" si="38"/>
        <v>2015</v>
      </c>
      <c r="C469" s="14">
        <f t="shared" si="39"/>
        <v>4</v>
      </c>
      <c r="D469" s="14">
        <f t="shared" si="40"/>
        <v>7</v>
      </c>
      <c r="E469" s="15">
        <v>4.5999999999999996</v>
      </c>
      <c r="F469" s="16">
        <v>5</v>
      </c>
      <c r="G469" s="9">
        <v>6</v>
      </c>
    </row>
    <row r="470" spans="1:7" x14ac:dyDescent="0.2">
      <c r="A470" s="6">
        <v>42102</v>
      </c>
      <c r="B470" s="14">
        <f t="shared" si="38"/>
        <v>2015</v>
      </c>
      <c r="C470" s="14">
        <f t="shared" si="39"/>
        <v>4</v>
      </c>
      <c r="D470" s="14">
        <f t="shared" si="40"/>
        <v>8</v>
      </c>
      <c r="E470" s="15">
        <v>5</v>
      </c>
      <c r="F470" s="16">
        <v>5</v>
      </c>
      <c r="G470" s="9">
        <v>5</v>
      </c>
    </row>
    <row r="471" spans="1:7" x14ac:dyDescent="0.2">
      <c r="A471" s="6">
        <v>42103</v>
      </c>
      <c r="B471" s="14">
        <f t="shared" si="38"/>
        <v>2015</v>
      </c>
      <c r="C471" s="14">
        <f t="shared" si="39"/>
        <v>4</v>
      </c>
      <c r="D471" s="14">
        <f t="shared" si="40"/>
        <v>9</v>
      </c>
      <c r="E471" s="15">
        <v>5</v>
      </c>
      <c r="F471" s="16">
        <v>5</v>
      </c>
      <c r="G471" s="9">
        <v>5</v>
      </c>
    </row>
    <row r="472" spans="1:7" x14ac:dyDescent="0.2">
      <c r="A472" s="6">
        <v>42104</v>
      </c>
      <c r="B472" s="14">
        <f t="shared" si="38"/>
        <v>2015</v>
      </c>
      <c r="C472" s="14">
        <f t="shared" si="39"/>
        <v>4</v>
      </c>
      <c r="D472" s="14">
        <f t="shared" si="40"/>
        <v>10</v>
      </c>
      <c r="E472" s="15">
        <v>5</v>
      </c>
      <c r="F472" s="16" t="s">
        <v>14</v>
      </c>
      <c r="G472" s="9">
        <v>4.5</v>
      </c>
    </row>
    <row r="473" spans="1:7" x14ac:dyDescent="0.2">
      <c r="A473" s="6">
        <v>42105</v>
      </c>
      <c r="B473" s="14">
        <f t="shared" si="38"/>
        <v>2015</v>
      </c>
      <c r="C473" s="14">
        <f t="shared" si="39"/>
        <v>4</v>
      </c>
      <c r="D473" s="14">
        <f t="shared" si="40"/>
        <v>11</v>
      </c>
      <c r="E473" s="15">
        <v>5</v>
      </c>
      <c r="F473" s="16">
        <v>5</v>
      </c>
      <c r="G473" s="9">
        <v>4.5</v>
      </c>
    </row>
    <row r="474" spans="1:7" x14ac:dyDescent="0.2">
      <c r="A474" s="6">
        <v>42106</v>
      </c>
      <c r="B474" s="14">
        <f t="shared" si="38"/>
        <v>2015</v>
      </c>
      <c r="C474" s="14">
        <f t="shared" si="39"/>
        <v>4</v>
      </c>
      <c r="D474" s="14">
        <f t="shared" si="40"/>
        <v>12</v>
      </c>
      <c r="E474" s="15">
        <v>5.6</v>
      </c>
      <c r="F474" s="16" t="s">
        <v>14</v>
      </c>
      <c r="G474" s="9">
        <v>4.5</v>
      </c>
    </row>
    <row r="475" spans="1:7" x14ac:dyDescent="0.2">
      <c r="A475" s="6">
        <v>42107</v>
      </c>
      <c r="B475" s="14">
        <f t="shared" si="38"/>
        <v>2015</v>
      </c>
      <c r="C475" s="14">
        <f t="shared" si="39"/>
        <v>4</v>
      </c>
      <c r="D475" s="14">
        <f t="shared" si="40"/>
        <v>13</v>
      </c>
      <c r="E475" s="15">
        <v>5.6</v>
      </c>
      <c r="F475" s="16">
        <v>5</v>
      </c>
      <c r="G475" s="9">
        <v>4.5</v>
      </c>
    </row>
    <row r="476" spans="1:7" x14ac:dyDescent="0.2">
      <c r="A476" s="6">
        <v>42108</v>
      </c>
      <c r="B476" s="14">
        <f t="shared" si="38"/>
        <v>2015</v>
      </c>
      <c r="C476" s="14">
        <f t="shared" si="39"/>
        <v>4</v>
      </c>
      <c r="D476" s="14">
        <f t="shared" si="40"/>
        <v>14</v>
      </c>
      <c r="E476" s="15">
        <v>5.6</v>
      </c>
      <c r="F476" s="16">
        <v>5</v>
      </c>
      <c r="G476" s="9">
        <v>4.5</v>
      </c>
    </row>
    <row r="477" spans="1:7" x14ac:dyDescent="0.2">
      <c r="A477" s="6">
        <v>42109</v>
      </c>
      <c r="B477" s="14">
        <f t="shared" si="38"/>
        <v>2015</v>
      </c>
      <c r="C477" s="14">
        <f t="shared" si="39"/>
        <v>4</v>
      </c>
      <c r="D477" s="14">
        <f t="shared" si="40"/>
        <v>15</v>
      </c>
      <c r="E477" s="15">
        <v>5.6</v>
      </c>
      <c r="F477" s="16">
        <v>4.5999999999999996</v>
      </c>
      <c r="G477" s="9">
        <v>4.5</v>
      </c>
    </row>
    <row r="478" spans="1:7" x14ac:dyDescent="0.2">
      <c r="A478" s="6">
        <v>42110</v>
      </c>
      <c r="B478" s="14">
        <f t="shared" si="38"/>
        <v>2015</v>
      </c>
      <c r="C478" s="14">
        <f t="shared" si="39"/>
        <v>4</v>
      </c>
      <c r="D478" s="14">
        <f t="shared" si="40"/>
        <v>16</v>
      </c>
      <c r="E478" s="15">
        <v>5.6</v>
      </c>
      <c r="F478" s="16">
        <v>4.5999999999999996</v>
      </c>
      <c r="G478" s="9">
        <v>5</v>
      </c>
    </row>
    <row r="479" spans="1:7" x14ac:dyDescent="0.2">
      <c r="A479" s="6">
        <v>42111</v>
      </c>
      <c r="B479" s="14">
        <f t="shared" si="38"/>
        <v>2015</v>
      </c>
      <c r="C479" s="14">
        <f t="shared" si="39"/>
        <v>4</v>
      </c>
      <c r="D479" s="14">
        <f t="shared" si="40"/>
        <v>17</v>
      </c>
      <c r="E479" s="15">
        <v>4.8</v>
      </c>
      <c r="F479" s="16">
        <v>4.5999999999999996</v>
      </c>
      <c r="G479" s="9">
        <v>6</v>
      </c>
    </row>
    <row r="480" spans="1:7" x14ac:dyDescent="0.2">
      <c r="A480" s="6">
        <v>42112</v>
      </c>
      <c r="B480" s="14">
        <f t="shared" si="38"/>
        <v>2015</v>
      </c>
      <c r="C480" s="14">
        <f t="shared" si="39"/>
        <v>4</v>
      </c>
      <c r="D480" s="14">
        <f t="shared" si="40"/>
        <v>18</v>
      </c>
      <c r="E480" s="15">
        <v>4.8</v>
      </c>
      <c r="F480" s="16" t="s">
        <v>14</v>
      </c>
      <c r="G480" s="9">
        <v>6</v>
      </c>
    </row>
    <row r="481" spans="1:7" x14ac:dyDescent="0.2">
      <c r="A481" s="6">
        <v>42113</v>
      </c>
      <c r="B481" s="14">
        <f t="shared" si="38"/>
        <v>2015</v>
      </c>
      <c r="C481" s="14">
        <f t="shared" si="39"/>
        <v>4</v>
      </c>
      <c r="D481" s="14">
        <f t="shared" si="40"/>
        <v>19</v>
      </c>
      <c r="E481" s="15">
        <v>4.8</v>
      </c>
      <c r="F481" s="16">
        <v>4.5999999999999996</v>
      </c>
      <c r="G481" s="9">
        <v>6</v>
      </c>
    </row>
    <row r="482" spans="1:7" x14ac:dyDescent="0.2">
      <c r="A482" s="6">
        <v>42114</v>
      </c>
      <c r="B482" s="14">
        <f t="shared" si="38"/>
        <v>2015</v>
      </c>
      <c r="C482" s="14">
        <f t="shared" si="39"/>
        <v>4</v>
      </c>
      <c r="D482" s="14">
        <f t="shared" si="40"/>
        <v>20</v>
      </c>
      <c r="E482" s="15">
        <v>4.8</v>
      </c>
      <c r="F482" s="16">
        <v>4.5999999999999996</v>
      </c>
      <c r="G482" s="9">
        <v>6</v>
      </c>
    </row>
    <row r="483" spans="1:7" x14ac:dyDescent="0.2">
      <c r="A483" s="6">
        <v>42115</v>
      </c>
      <c r="B483" s="14">
        <f t="shared" si="38"/>
        <v>2015</v>
      </c>
      <c r="C483" s="14">
        <f t="shared" si="39"/>
        <v>4</v>
      </c>
      <c r="D483" s="14">
        <f t="shared" si="40"/>
        <v>21</v>
      </c>
      <c r="E483" s="15">
        <v>4.8</v>
      </c>
      <c r="F483" s="16">
        <v>4.5999999999999996</v>
      </c>
      <c r="G483" s="9">
        <v>6</v>
      </c>
    </row>
    <row r="484" spans="1:7" x14ac:dyDescent="0.2">
      <c r="A484" s="6">
        <v>42116</v>
      </c>
      <c r="B484" s="14">
        <f t="shared" si="38"/>
        <v>2015</v>
      </c>
      <c r="C484" s="14">
        <f t="shared" si="39"/>
        <v>4</v>
      </c>
      <c r="D484" s="14">
        <f t="shared" si="40"/>
        <v>22</v>
      </c>
      <c r="E484" s="15">
        <v>4.8</v>
      </c>
      <c r="F484" s="16">
        <v>4.5999999999999996</v>
      </c>
      <c r="G484" s="9">
        <v>6</v>
      </c>
    </row>
    <row r="485" spans="1:7" x14ac:dyDescent="0.2">
      <c r="A485" s="6">
        <v>42117</v>
      </c>
      <c r="B485" s="14">
        <f t="shared" si="38"/>
        <v>2015</v>
      </c>
      <c r="C485" s="14">
        <f t="shared" si="39"/>
        <v>4</v>
      </c>
      <c r="D485" s="14">
        <f t="shared" si="40"/>
        <v>23</v>
      </c>
      <c r="E485" s="15">
        <v>4.8</v>
      </c>
      <c r="F485" s="16">
        <v>4.5999999999999996</v>
      </c>
      <c r="G485" s="9">
        <v>6.1</v>
      </c>
    </row>
    <row r="486" spans="1:7" x14ac:dyDescent="0.2">
      <c r="A486" s="6">
        <v>42118</v>
      </c>
      <c r="B486" s="14">
        <f t="shared" si="38"/>
        <v>2015</v>
      </c>
      <c r="C486" s="14">
        <f t="shared" si="39"/>
        <v>4</v>
      </c>
      <c r="D486" s="14">
        <f t="shared" si="40"/>
        <v>24</v>
      </c>
      <c r="E486" s="15">
        <v>4.8</v>
      </c>
      <c r="F486" s="16">
        <v>4.5999999999999996</v>
      </c>
      <c r="G486" s="9">
        <v>3.8</v>
      </c>
    </row>
    <row r="487" spans="1:7" x14ac:dyDescent="0.2">
      <c r="A487" s="6">
        <v>42119</v>
      </c>
      <c r="B487" s="14">
        <f t="shared" si="38"/>
        <v>2015</v>
      </c>
      <c r="C487" s="14">
        <f t="shared" si="39"/>
        <v>4</v>
      </c>
      <c r="D487" s="14">
        <f t="shared" si="40"/>
        <v>25</v>
      </c>
      <c r="E487" s="15">
        <v>4.8</v>
      </c>
      <c r="F487" s="16">
        <v>4.5999999999999996</v>
      </c>
      <c r="G487" s="9">
        <v>3.8</v>
      </c>
    </row>
    <row r="488" spans="1:7" x14ac:dyDescent="0.2">
      <c r="A488" s="6">
        <v>42120</v>
      </c>
      <c r="B488" s="14">
        <f t="shared" si="38"/>
        <v>2015</v>
      </c>
      <c r="C488" s="14">
        <f t="shared" si="39"/>
        <v>4</v>
      </c>
      <c r="D488" s="14">
        <f t="shared" si="40"/>
        <v>26</v>
      </c>
      <c r="E488" s="15" t="s">
        <v>14</v>
      </c>
      <c r="F488" s="16" t="s">
        <v>14</v>
      </c>
      <c r="G488" s="9" t="s">
        <v>14</v>
      </c>
    </row>
    <row r="489" spans="1:7" x14ac:dyDescent="0.2">
      <c r="A489" s="6">
        <v>42121</v>
      </c>
      <c r="B489" s="14">
        <f t="shared" si="38"/>
        <v>2015</v>
      </c>
      <c r="C489" s="14">
        <f t="shared" si="39"/>
        <v>4</v>
      </c>
      <c r="D489" s="14">
        <f t="shared" si="40"/>
        <v>27</v>
      </c>
      <c r="E489" s="15" t="s">
        <v>14</v>
      </c>
      <c r="F489" s="16" t="s">
        <v>14</v>
      </c>
      <c r="G489" s="9" t="s">
        <v>14</v>
      </c>
    </row>
    <row r="490" spans="1:7" x14ac:dyDescent="0.2">
      <c r="A490" s="6">
        <v>42122</v>
      </c>
      <c r="B490" s="14">
        <f t="shared" si="38"/>
        <v>2015</v>
      </c>
      <c r="C490" s="14">
        <f t="shared" si="39"/>
        <v>4</v>
      </c>
      <c r="D490" s="14">
        <f t="shared" si="40"/>
        <v>28</v>
      </c>
      <c r="E490" s="15">
        <v>4.8</v>
      </c>
      <c r="F490" s="16">
        <v>4</v>
      </c>
      <c r="G490" s="9">
        <v>3.8</v>
      </c>
    </row>
    <row r="491" spans="1:7" x14ac:dyDescent="0.2">
      <c r="A491" s="6">
        <v>42123</v>
      </c>
      <c r="B491" s="14">
        <f t="shared" si="38"/>
        <v>2015</v>
      </c>
      <c r="C491" s="14">
        <f t="shared" si="39"/>
        <v>4</v>
      </c>
      <c r="D491" s="14">
        <f t="shared" si="40"/>
        <v>29</v>
      </c>
      <c r="E491" s="15" t="s">
        <v>14</v>
      </c>
      <c r="F491" s="16">
        <v>4</v>
      </c>
      <c r="G491" s="9">
        <v>3.8</v>
      </c>
    </row>
    <row r="492" spans="1:7" x14ac:dyDescent="0.2">
      <c r="A492" s="6">
        <v>42124</v>
      </c>
      <c r="B492" s="14">
        <f t="shared" si="38"/>
        <v>2015</v>
      </c>
      <c r="C492" s="14">
        <f t="shared" si="39"/>
        <v>4</v>
      </c>
      <c r="D492" s="14">
        <f t="shared" si="40"/>
        <v>30</v>
      </c>
      <c r="E492" s="15" t="s">
        <v>14</v>
      </c>
      <c r="F492" s="16" t="s">
        <v>14</v>
      </c>
      <c r="G492" s="9" t="s">
        <v>14</v>
      </c>
    </row>
    <row r="493" spans="1:7" x14ac:dyDescent="0.2">
      <c r="A493" s="6">
        <v>42125</v>
      </c>
      <c r="B493" s="14">
        <f t="shared" si="38"/>
        <v>2015</v>
      </c>
      <c r="C493" s="14">
        <f t="shared" si="39"/>
        <v>5</v>
      </c>
      <c r="D493" s="14">
        <f t="shared" si="40"/>
        <v>1</v>
      </c>
      <c r="E493" s="15" t="s">
        <v>14</v>
      </c>
      <c r="F493" s="16" t="s">
        <v>14</v>
      </c>
      <c r="G493" s="9" t="s">
        <v>14</v>
      </c>
    </row>
    <row r="494" spans="1:7" x14ac:dyDescent="0.2">
      <c r="A494" s="6">
        <v>42126</v>
      </c>
      <c r="B494" s="14">
        <f t="shared" si="38"/>
        <v>2015</v>
      </c>
      <c r="C494" s="14">
        <f t="shared" si="39"/>
        <v>5</v>
      </c>
      <c r="D494" s="14">
        <f t="shared" si="40"/>
        <v>2</v>
      </c>
      <c r="E494" s="15" t="s">
        <v>14</v>
      </c>
      <c r="F494" s="16" t="s">
        <v>14</v>
      </c>
      <c r="G494" s="9" t="s">
        <v>14</v>
      </c>
    </row>
    <row r="495" spans="1:7" x14ac:dyDescent="0.2">
      <c r="A495" s="6">
        <v>42127</v>
      </c>
      <c r="B495" s="14">
        <f t="shared" si="38"/>
        <v>2015</v>
      </c>
      <c r="C495" s="14">
        <f t="shared" si="39"/>
        <v>5</v>
      </c>
      <c r="D495" s="14">
        <f t="shared" si="40"/>
        <v>3</v>
      </c>
      <c r="E495" s="15" t="s">
        <v>14</v>
      </c>
      <c r="F495" s="16">
        <v>3.4</v>
      </c>
      <c r="G495" s="9">
        <v>6</v>
      </c>
    </row>
    <row r="496" spans="1:7" x14ac:dyDescent="0.2">
      <c r="A496" s="6">
        <v>42128</v>
      </c>
      <c r="B496" s="14">
        <f t="shared" si="38"/>
        <v>2015</v>
      </c>
      <c r="C496" s="14">
        <f t="shared" si="39"/>
        <v>5</v>
      </c>
      <c r="D496" s="14">
        <f t="shared" si="40"/>
        <v>4</v>
      </c>
      <c r="E496" s="15">
        <v>4.8</v>
      </c>
      <c r="F496" s="16">
        <v>3.4</v>
      </c>
      <c r="G496" s="9">
        <v>6</v>
      </c>
    </row>
    <row r="497" spans="1:7" x14ac:dyDescent="0.2">
      <c r="A497" s="6">
        <v>42129</v>
      </c>
      <c r="B497" s="14">
        <f t="shared" si="38"/>
        <v>2015</v>
      </c>
      <c r="C497" s="14">
        <f t="shared" si="39"/>
        <v>5</v>
      </c>
      <c r="D497" s="14">
        <f t="shared" si="40"/>
        <v>5</v>
      </c>
      <c r="E497" s="15">
        <v>4.8</v>
      </c>
      <c r="F497" s="16">
        <v>3.4</v>
      </c>
      <c r="G497" s="9">
        <v>6</v>
      </c>
    </row>
    <row r="498" spans="1:7" x14ac:dyDescent="0.2">
      <c r="A498" s="6">
        <v>42130</v>
      </c>
      <c r="B498" s="14">
        <f t="shared" si="38"/>
        <v>2015</v>
      </c>
      <c r="C498" s="14">
        <f t="shared" si="39"/>
        <v>5</v>
      </c>
      <c r="D498" s="14">
        <f t="shared" si="40"/>
        <v>6</v>
      </c>
      <c r="E498" s="15">
        <v>4.8</v>
      </c>
      <c r="F498" s="16">
        <v>3.4</v>
      </c>
      <c r="G498" s="9">
        <v>5.7</v>
      </c>
    </row>
    <row r="499" spans="1:7" x14ac:dyDescent="0.2">
      <c r="A499" s="6">
        <v>42131</v>
      </c>
      <c r="B499" s="14">
        <f t="shared" si="38"/>
        <v>2015</v>
      </c>
      <c r="C499" s="14">
        <f t="shared" si="39"/>
        <v>5</v>
      </c>
      <c r="D499" s="14">
        <f t="shared" si="40"/>
        <v>7</v>
      </c>
      <c r="E499" s="15">
        <v>4.8</v>
      </c>
      <c r="F499" s="16">
        <v>3.4</v>
      </c>
      <c r="G499" s="9">
        <v>5.2</v>
      </c>
    </row>
    <row r="500" spans="1:7" x14ac:dyDescent="0.2">
      <c r="A500" s="6">
        <v>42132</v>
      </c>
      <c r="B500" s="14">
        <f t="shared" si="38"/>
        <v>2015</v>
      </c>
      <c r="C500" s="14">
        <f t="shared" si="39"/>
        <v>5</v>
      </c>
      <c r="D500" s="14">
        <f t="shared" si="40"/>
        <v>8</v>
      </c>
      <c r="E500" s="15">
        <v>4.8</v>
      </c>
      <c r="F500" s="16">
        <v>3.4</v>
      </c>
      <c r="G500" s="9">
        <v>5.2</v>
      </c>
    </row>
    <row r="501" spans="1:7" x14ac:dyDescent="0.2">
      <c r="A501" s="6">
        <v>42133</v>
      </c>
      <c r="B501" s="14">
        <f t="shared" si="38"/>
        <v>2015</v>
      </c>
      <c r="C501" s="14">
        <f t="shared" si="39"/>
        <v>5</v>
      </c>
      <c r="D501" s="14">
        <f t="shared" si="40"/>
        <v>9</v>
      </c>
      <c r="E501" s="15">
        <v>4.8</v>
      </c>
      <c r="F501" s="16">
        <v>3.4</v>
      </c>
      <c r="G501" s="9">
        <v>5.2</v>
      </c>
    </row>
    <row r="502" spans="1:7" x14ac:dyDescent="0.2">
      <c r="A502" s="6">
        <v>42134</v>
      </c>
      <c r="B502" s="14">
        <f t="shared" si="38"/>
        <v>2015</v>
      </c>
      <c r="C502" s="14">
        <f t="shared" si="39"/>
        <v>5</v>
      </c>
      <c r="D502" s="14">
        <f t="shared" si="40"/>
        <v>10</v>
      </c>
      <c r="E502" s="15">
        <v>4.8</v>
      </c>
      <c r="F502" s="16">
        <v>3</v>
      </c>
      <c r="G502" s="9">
        <v>5.2</v>
      </c>
    </row>
    <row r="503" spans="1:7" x14ac:dyDescent="0.2">
      <c r="A503" s="6">
        <v>42135</v>
      </c>
      <c r="B503" s="14">
        <f t="shared" si="38"/>
        <v>2015</v>
      </c>
      <c r="C503" s="14">
        <f t="shared" si="39"/>
        <v>5</v>
      </c>
      <c r="D503" s="14">
        <f t="shared" si="40"/>
        <v>11</v>
      </c>
      <c r="E503" s="15" t="s">
        <v>14</v>
      </c>
      <c r="F503" s="16">
        <v>3</v>
      </c>
      <c r="G503" s="9">
        <v>5.2</v>
      </c>
    </row>
    <row r="504" spans="1:7" x14ac:dyDescent="0.2">
      <c r="A504" s="6">
        <v>42136</v>
      </c>
      <c r="B504" s="14">
        <f t="shared" si="38"/>
        <v>2015</v>
      </c>
      <c r="C504" s="14">
        <f t="shared" si="39"/>
        <v>5</v>
      </c>
      <c r="D504" s="14">
        <f t="shared" si="40"/>
        <v>12</v>
      </c>
      <c r="E504" s="15">
        <v>4.8</v>
      </c>
      <c r="F504" s="16">
        <v>3</v>
      </c>
      <c r="G504" s="9">
        <v>5.2</v>
      </c>
    </row>
    <row r="505" spans="1:7" x14ac:dyDescent="0.2">
      <c r="A505" s="6">
        <v>42137</v>
      </c>
      <c r="B505" s="14">
        <f t="shared" si="38"/>
        <v>2015</v>
      </c>
      <c r="C505" s="14">
        <f t="shared" si="39"/>
        <v>5</v>
      </c>
      <c r="D505" s="14">
        <f t="shared" si="40"/>
        <v>13</v>
      </c>
      <c r="E505" s="15">
        <v>4.8</v>
      </c>
      <c r="F505" s="16">
        <v>3</v>
      </c>
      <c r="G505" s="9">
        <v>5.2</v>
      </c>
    </row>
    <row r="506" spans="1:7" x14ac:dyDescent="0.2">
      <c r="A506" s="6">
        <v>42138</v>
      </c>
      <c r="B506" s="14">
        <f t="shared" si="38"/>
        <v>2015</v>
      </c>
      <c r="C506" s="14">
        <f t="shared" si="39"/>
        <v>5</v>
      </c>
      <c r="D506" s="14">
        <f t="shared" si="40"/>
        <v>14</v>
      </c>
      <c r="E506" s="15">
        <v>4.8</v>
      </c>
      <c r="F506" s="16">
        <v>3</v>
      </c>
      <c r="G506" s="9" t="s">
        <v>14</v>
      </c>
    </row>
    <row r="507" spans="1:7" x14ac:dyDescent="0.2">
      <c r="A507" s="6">
        <v>42139</v>
      </c>
      <c r="B507" s="14">
        <f t="shared" si="38"/>
        <v>2015</v>
      </c>
      <c r="C507" s="14">
        <f t="shared" si="39"/>
        <v>5</v>
      </c>
      <c r="D507" s="14">
        <f t="shared" si="40"/>
        <v>15</v>
      </c>
      <c r="E507" s="15">
        <v>4.8</v>
      </c>
      <c r="F507" s="16">
        <v>3</v>
      </c>
      <c r="G507" s="9" t="s">
        <v>14</v>
      </c>
    </row>
    <row r="508" spans="1:7" x14ac:dyDescent="0.2">
      <c r="A508" s="6">
        <v>42140</v>
      </c>
      <c r="B508" s="14">
        <f t="shared" si="38"/>
        <v>2015</v>
      </c>
      <c r="C508" s="14">
        <f t="shared" si="39"/>
        <v>5</v>
      </c>
      <c r="D508" s="14">
        <f t="shared" si="40"/>
        <v>16</v>
      </c>
      <c r="E508" s="15">
        <v>4.8</v>
      </c>
      <c r="F508" s="16">
        <v>3</v>
      </c>
      <c r="G508" s="9" t="s">
        <v>14</v>
      </c>
    </row>
    <row r="509" spans="1:7" x14ac:dyDescent="0.2">
      <c r="A509" s="6">
        <v>42141</v>
      </c>
      <c r="B509" s="14">
        <f t="shared" si="38"/>
        <v>2015</v>
      </c>
      <c r="C509" s="14">
        <f t="shared" si="39"/>
        <v>5</v>
      </c>
      <c r="D509" s="14">
        <f t="shared" si="40"/>
        <v>17</v>
      </c>
      <c r="E509" s="15">
        <v>4.8</v>
      </c>
      <c r="F509" s="16">
        <v>3</v>
      </c>
      <c r="G509" s="9" t="s">
        <v>14</v>
      </c>
    </row>
    <row r="510" spans="1:7" x14ac:dyDescent="0.2">
      <c r="A510" s="6">
        <v>42142</v>
      </c>
      <c r="B510" s="14">
        <f t="shared" si="38"/>
        <v>2015</v>
      </c>
      <c r="C510" s="14">
        <f t="shared" si="39"/>
        <v>5</v>
      </c>
      <c r="D510" s="14">
        <f t="shared" si="40"/>
        <v>18</v>
      </c>
      <c r="E510" s="15">
        <v>4.8</v>
      </c>
      <c r="F510" s="16">
        <v>3</v>
      </c>
      <c r="G510" s="9" t="s">
        <v>14</v>
      </c>
    </row>
    <row r="511" spans="1:7" x14ac:dyDescent="0.2">
      <c r="A511" s="6">
        <v>42143</v>
      </c>
      <c r="B511" s="14">
        <f t="shared" si="38"/>
        <v>2015</v>
      </c>
      <c r="C511" s="14">
        <f t="shared" si="39"/>
        <v>5</v>
      </c>
      <c r="D511" s="14">
        <f t="shared" si="40"/>
        <v>19</v>
      </c>
      <c r="E511" s="15">
        <v>4.8</v>
      </c>
      <c r="F511" s="16">
        <v>3</v>
      </c>
      <c r="G511" s="9" t="s">
        <v>14</v>
      </c>
    </row>
    <row r="512" spans="1:7" x14ac:dyDescent="0.2">
      <c r="A512" s="6">
        <v>42144</v>
      </c>
      <c r="B512" s="14">
        <f t="shared" si="38"/>
        <v>2015</v>
      </c>
      <c r="C512" s="14">
        <f t="shared" si="39"/>
        <v>5</v>
      </c>
      <c r="D512" s="14">
        <f t="shared" si="40"/>
        <v>20</v>
      </c>
      <c r="E512" s="15">
        <v>4.8</v>
      </c>
      <c r="F512" s="16">
        <v>3</v>
      </c>
      <c r="G512" s="9" t="s">
        <v>14</v>
      </c>
    </row>
    <row r="513" spans="1:7" x14ac:dyDescent="0.2">
      <c r="A513" s="6">
        <v>42145</v>
      </c>
      <c r="B513" s="14">
        <f t="shared" si="38"/>
        <v>2015</v>
      </c>
      <c r="C513" s="14">
        <f t="shared" si="39"/>
        <v>5</v>
      </c>
      <c r="D513" s="14">
        <f t="shared" si="40"/>
        <v>21</v>
      </c>
      <c r="E513" s="15">
        <v>4.8</v>
      </c>
      <c r="F513" s="16">
        <v>3</v>
      </c>
      <c r="G513" s="9" t="s">
        <v>14</v>
      </c>
    </row>
    <row r="514" spans="1:7" x14ac:dyDescent="0.2">
      <c r="A514" s="6">
        <v>42146</v>
      </c>
      <c r="B514" s="14">
        <f t="shared" si="38"/>
        <v>2015</v>
      </c>
      <c r="C514" s="14">
        <f t="shared" si="39"/>
        <v>5</v>
      </c>
      <c r="D514" s="14">
        <f t="shared" si="40"/>
        <v>22</v>
      </c>
      <c r="E514" s="15" t="s">
        <v>14</v>
      </c>
      <c r="F514" s="16" t="s">
        <v>14</v>
      </c>
      <c r="G514" s="9" t="s">
        <v>14</v>
      </c>
    </row>
    <row r="515" spans="1:7" x14ac:dyDescent="0.2">
      <c r="A515" s="6">
        <v>42147</v>
      </c>
      <c r="B515" s="14">
        <f t="shared" si="38"/>
        <v>2015</v>
      </c>
      <c r="C515" s="14">
        <f t="shared" si="39"/>
        <v>5</v>
      </c>
      <c r="D515" s="14">
        <f t="shared" si="40"/>
        <v>23</v>
      </c>
      <c r="E515" s="15" t="s">
        <v>14</v>
      </c>
      <c r="F515" s="16" t="s">
        <v>14</v>
      </c>
      <c r="G515" s="9" t="s">
        <v>14</v>
      </c>
    </row>
    <row r="516" spans="1:7" x14ac:dyDescent="0.2">
      <c r="A516" s="6">
        <v>42148</v>
      </c>
      <c r="B516" s="14">
        <f t="shared" si="38"/>
        <v>2015</v>
      </c>
      <c r="C516" s="14">
        <f t="shared" si="39"/>
        <v>5</v>
      </c>
      <c r="D516" s="14">
        <f t="shared" si="40"/>
        <v>24</v>
      </c>
      <c r="E516" s="15">
        <v>4.8</v>
      </c>
      <c r="F516" s="16">
        <v>3</v>
      </c>
      <c r="G516" s="9" t="s">
        <v>14</v>
      </c>
    </row>
    <row r="517" spans="1:7" x14ac:dyDescent="0.2">
      <c r="A517" s="6">
        <v>42149</v>
      </c>
      <c r="B517" s="14">
        <f t="shared" si="38"/>
        <v>2015</v>
      </c>
      <c r="C517" s="14">
        <f t="shared" si="39"/>
        <v>5</v>
      </c>
      <c r="D517" s="14">
        <f t="shared" si="40"/>
        <v>25</v>
      </c>
      <c r="E517" s="15">
        <v>4.8</v>
      </c>
      <c r="F517" s="16">
        <v>3</v>
      </c>
      <c r="G517" s="9" t="s">
        <v>14</v>
      </c>
    </row>
    <row r="518" spans="1:7" x14ac:dyDescent="0.2">
      <c r="A518" s="6">
        <v>42150</v>
      </c>
      <c r="B518" s="14">
        <f t="shared" si="38"/>
        <v>2015</v>
      </c>
      <c r="C518" s="14">
        <f t="shared" si="39"/>
        <v>5</v>
      </c>
      <c r="D518" s="14">
        <f t="shared" si="40"/>
        <v>26</v>
      </c>
      <c r="E518" s="15">
        <v>5.8</v>
      </c>
      <c r="F518" s="16">
        <v>3</v>
      </c>
      <c r="G518" s="9" t="s">
        <v>14</v>
      </c>
    </row>
    <row r="519" spans="1:7" x14ac:dyDescent="0.2">
      <c r="A519" s="6">
        <v>42151</v>
      </c>
      <c r="B519" s="14">
        <f t="shared" si="38"/>
        <v>2015</v>
      </c>
      <c r="C519" s="14">
        <f t="shared" si="39"/>
        <v>5</v>
      </c>
      <c r="D519" s="14">
        <f t="shared" si="40"/>
        <v>27</v>
      </c>
      <c r="E519" s="15" t="s">
        <v>14</v>
      </c>
      <c r="F519" s="16" t="s">
        <v>14</v>
      </c>
      <c r="G519" s="9" t="s">
        <v>14</v>
      </c>
    </row>
    <row r="520" spans="1:7" x14ac:dyDescent="0.2">
      <c r="A520" s="6">
        <v>42152</v>
      </c>
      <c r="B520" s="14">
        <f t="shared" si="38"/>
        <v>2015</v>
      </c>
      <c r="C520" s="14">
        <f t="shared" si="39"/>
        <v>5</v>
      </c>
      <c r="D520" s="14">
        <f t="shared" si="40"/>
        <v>28</v>
      </c>
      <c r="E520" s="15" t="s">
        <v>14</v>
      </c>
      <c r="F520" s="16" t="s">
        <v>14</v>
      </c>
      <c r="G520" s="9" t="s">
        <v>14</v>
      </c>
    </row>
    <row r="521" spans="1:7" x14ac:dyDescent="0.2">
      <c r="A521" s="6">
        <v>42153</v>
      </c>
      <c r="B521" s="14">
        <f t="shared" ref="B521:B584" si="41">YEAR(A521)</f>
        <v>2015</v>
      </c>
      <c r="C521" s="14">
        <f t="shared" ref="C521:C584" si="42">MONTH(A521)</f>
        <v>5</v>
      </c>
      <c r="D521" s="14">
        <f t="shared" ref="D521:D584" si="43">DAY(A521)</f>
        <v>29</v>
      </c>
      <c r="E521" s="15" t="s">
        <v>14</v>
      </c>
      <c r="F521" s="16" t="s">
        <v>14</v>
      </c>
      <c r="G521" s="9" t="s">
        <v>14</v>
      </c>
    </row>
    <row r="522" spans="1:7" x14ac:dyDescent="0.2">
      <c r="A522" s="6">
        <v>42154</v>
      </c>
      <c r="B522" s="14">
        <f t="shared" si="41"/>
        <v>2015</v>
      </c>
      <c r="C522" s="14">
        <f t="shared" si="42"/>
        <v>5</v>
      </c>
      <c r="D522" s="14">
        <f t="shared" si="43"/>
        <v>30</v>
      </c>
      <c r="E522" s="15" t="s">
        <v>14</v>
      </c>
      <c r="F522" s="16" t="s">
        <v>14</v>
      </c>
      <c r="G522" s="9" t="s">
        <v>14</v>
      </c>
    </row>
    <row r="523" spans="1:7" x14ac:dyDescent="0.2">
      <c r="A523" s="6">
        <v>42155</v>
      </c>
      <c r="B523" s="14">
        <f t="shared" si="41"/>
        <v>2015</v>
      </c>
      <c r="C523" s="14">
        <f t="shared" si="42"/>
        <v>5</v>
      </c>
      <c r="D523" s="14">
        <f t="shared" si="43"/>
        <v>31</v>
      </c>
      <c r="E523" s="15">
        <v>5.8</v>
      </c>
      <c r="F523" s="16">
        <v>3</v>
      </c>
      <c r="G523" s="9" t="s">
        <v>14</v>
      </c>
    </row>
    <row r="524" spans="1:7" x14ac:dyDescent="0.2">
      <c r="A524" s="6">
        <v>42156</v>
      </c>
      <c r="B524" s="14">
        <f t="shared" si="41"/>
        <v>2015</v>
      </c>
      <c r="C524" s="14">
        <f t="shared" si="42"/>
        <v>6</v>
      </c>
      <c r="D524" s="14">
        <f t="shared" si="43"/>
        <v>1</v>
      </c>
      <c r="E524" s="15">
        <v>5.8</v>
      </c>
      <c r="F524" s="16">
        <v>3</v>
      </c>
      <c r="G524" s="9" t="s">
        <v>14</v>
      </c>
    </row>
    <row r="525" spans="1:7" x14ac:dyDescent="0.2">
      <c r="A525" s="6">
        <v>42157</v>
      </c>
      <c r="B525" s="14">
        <f t="shared" si="41"/>
        <v>2015</v>
      </c>
      <c r="C525" s="14">
        <f t="shared" si="42"/>
        <v>6</v>
      </c>
      <c r="D525" s="14">
        <f t="shared" si="43"/>
        <v>2</v>
      </c>
      <c r="E525" s="15">
        <v>5.8</v>
      </c>
      <c r="F525" s="16">
        <v>3</v>
      </c>
      <c r="G525" s="9" t="s">
        <v>14</v>
      </c>
    </row>
    <row r="526" spans="1:7" x14ac:dyDescent="0.2">
      <c r="A526" s="6">
        <v>42158</v>
      </c>
      <c r="B526" s="14">
        <f t="shared" si="41"/>
        <v>2015</v>
      </c>
      <c r="C526" s="14">
        <f t="shared" si="42"/>
        <v>6</v>
      </c>
      <c r="D526" s="14">
        <f t="shared" si="43"/>
        <v>3</v>
      </c>
      <c r="E526" s="15">
        <v>5.8</v>
      </c>
      <c r="F526" s="16">
        <v>3</v>
      </c>
      <c r="G526" s="9" t="s">
        <v>14</v>
      </c>
    </row>
    <row r="527" spans="1:7" x14ac:dyDescent="0.2">
      <c r="A527" s="6">
        <v>42159</v>
      </c>
      <c r="B527" s="14">
        <f t="shared" si="41"/>
        <v>2015</v>
      </c>
      <c r="C527" s="14">
        <f t="shared" si="42"/>
        <v>6</v>
      </c>
      <c r="D527" s="14">
        <f t="shared" si="43"/>
        <v>4</v>
      </c>
      <c r="E527" s="15">
        <v>5.8</v>
      </c>
      <c r="F527" s="16">
        <v>2</v>
      </c>
      <c r="G527" s="9" t="s">
        <v>14</v>
      </c>
    </row>
    <row r="528" spans="1:7" x14ac:dyDescent="0.2">
      <c r="A528" s="6">
        <v>42160</v>
      </c>
      <c r="B528" s="14">
        <f t="shared" si="41"/>
        <v>2015</v>
      </c>
      <c r="C528" s="14">
        <f t="shared" si="42"/>
        <v>6</v>
      </c>
      <c r="D528" s="14">
        <f t="shared" si="43"/>
        <v>5</v>
      </c>
      <c r="E528" s="15" t="s">
        <v>14</v>
      </c>
      <c r="F528" s="16" t="s">
        <v>14</v>
      </c>
      <c r="G528" s="9" t="s">
        <v>14</v>
      </c>
    </row>
    <row r="529" spans="1:7" x14ac:dyDescent="0.2">
      <c r="A529" s="6">
        <v>42161</v>
      </c>
      <c r="B529" s="14">
        <f t="shared" si="41"/>
        <v>2015</v>
      </c>
      <c r="C529" s="14">
        <f t="shared" si="42"/>
        <v>6</v>
      </c>
      <c r="D529" s="14">
        <f t="shared" si="43"/>
        <v>6</v>
      </c>
      <c r="E529" s="15" t="s">
        <v>14</v>
      </c>
      <c r="F529" s="16" t="s">
        <v>14</v>
      </c>
      <c r="G529" s="9" t="s">
        <v>14</v>
      </c>
    </row>
    <row r="530" spans="1:7" x14ac:dyDescent="0.2">
      <c r="A530" s="6">
        <v>42162</v>
      </c>
      <c r="B530" s="14">
        <f t="shared" si="41"/>
        <v>2015</v>
      </c>
      <c r="C530" s="14">
        <f t="shared" si="42"/>
        <v>6</v>
      </c>
      <c r="D530" s="14">
        <f t="shared" si="43"/>
        <v>7</v>
      </c>
      <c r="E530" s="15">
        <v>5.8</v>
      </c>
      <c r="F530" s="16">
        <v>2</v>
      </c>
      <c r="G530" s="9" t="s">
        <v>14</v>
      </c>
    </row>
    <row r="531" spans="1:7" x14ac:dyDescent="0.2">
      <c r="A531" s="6">
        <v>42163</v>
      </c>
      <c r="B531" s="14">
        <f t="shared" si="41"/>
        <v>2015</v>
      </c>
      <c r="C531" s="14">
        <f t="shared" si="42"/>
        <v>6</v>
      </c>
      <c r="D531" s="14">
        <f t="shared" si="43"/>
        <v>8</v>
      </c>
      <c r="E531" s="15" t="s">
        <v>14</v>
      </c>
      <c r="F531" s="16" t="s">
        <v>14</v>
      </c>
      <c r="G531" s="9" t="s">
        <v>14</v>
      </c>
    </row>
    <row r="532" spans="1:7" x14ac:dyDescent="0.2">
      <c r="A532" s="6">
        <v>42164</v>
      </c>
      <c r="B532" s="14">
        <f t="shared" si="41"/>
        <v>2015</v>
      </c>
      <c r="C532" s="14">
        <f t="shared" si="42"/>
        <v>6</v>
      </c>
      <c r="D532" s="14">
        <f t="shared" si="43"/>
        <v>9</v>
      </c>
      <c r="E532" s="15">
        <v>5.8</v>
      </c>
      <c r="F532" s="16">
        <v>2</v>
      </c>
      <c r="G532" s="9" t="s">
        <v>14</v>
      </c>
    </row>
    <row r="533" spans="1:7" x14ac:dyDescent="0.2">
      <c r="A533" s="6">
        <v>42165</v>
      </c>
      <c r="B533" s="14">
        <f t="shared" si="41"/>
        <v>2015</v>
      </c>
      <c r="C533" s="14">
        <f t="shared" si="42"/>
        <v>6</v>
      </c>
      <c r="D533" s="14">
        <f t="shared" si="43"/>
        <v>10</v>
      </c>
      <c r="E533" s="15">
        <v>5.8</v>
      </c>
      <c r="F533" s="16">
        <v>2</v>
      </c>
      <c r="G533" s="9" t="s">
        <v>14</v>
      </c>
    </row>
    <row r="534" spans="1:7" x14ac:dyDescent="0.2">
      <c r="A534" s="6">
        <v>42166</v>
      </c>
      <c r="B534" s="14">
        <f t="shared" si="41"/>
        <v>2015</v>
      </c>
      <c r="C534" s="14">
        <f t="shared" si="42"/>
        <v>6</v>
      </c>
      <c r="D534" s="14">
        <f t="shared" si="43"/>
        <v>11</v>
      </c>
      <c r="E534" s="15">
        <v>4.8</v>
      </c>
      <c r="F534" s="16">
        <v>2</v>
      </c>
      <c r="G534" s="9" t="s">
        <v>14</v>
      </c>
    </row>
    <row r="535" spans="1:7" x14ac:dyDescent="0.2">
      <c r="A535" s="6">
        <v>42167</v>
      </c>
      <c r="B535" s="14">
        <f t="shared" si="41"/>
        <v>2015</v>
      </c>
      <c r="C535" s="14">
        <f t="shared" si="42"/>
        <v>6</v>
      </c>
      <c r="D535" s="14">
        <f t="shared" si="43"/>
        <v>12</v>
      </c>
      <c r="E535" s="15">
        <v>4.8</v>
      </c>
      <c r="F535" s="16">
        <v>2</v>
      </c>
      <c r="G535" s="9" t="s">
        <v>14</v>
      </c>
    </row>
    <row r="536" spans="1:7" x14ac:dyDescent="0.2">
      <c r="A536" s="6">
        <v>42168</v>
      </c>
      <c r="B536" s="14">
        <f t="shared" si="41"/>
        <v>2015</v>
      </c>
      <c r="C536" s="14">
        <f t="shared" si="42"/>
        <v>6</v>
      </c>
      <c r="D536" s="14">
        <f t="shared" si="43"/>
        <v>13</v>
      </c>
      <c r="E536" s="15" t="s">
        <v>14</v>
      </c>
      <c r="F536" s="16">
        <v>2</v>
      </c>
      <c r="G536" s="9" t="s">
        <v>14</v>
      </c>
    </row>
    <row r="537" spans="1:7" x14ac:dyDescent="0.2">
      <c r="A537" s="6">
        <v>42169</v>
      </c>
      <c r="B537" s="14">
        <f t="shared" si="41"/>
        <v>2015</v>
      </c>
      <c r="C537" s="14">
        <f t="shared" si="42"/>
        <v>6</v>
      </c>
      <c r="D537" s="14">
        <f t="shared" si="43"/>
        <v>14</v>
      </c>
      <c r="E537" s="15">
        <v>4.8</v>
      </c>
      <c r="F537" s="16">
        <v>2</v>
      </c>
      <c r="G537" s="9" t="s">
        <v>14</v>
      </c>
    </row>
    <row r="538" spans="1:7" x14ac:dyDescent="0.2">
      <c r="A538" s="6">
        <v>42170</v>
      </c>
      <c r="B538" s="14">
        <f t="shared" si="41"/>
        <v>2015</v>
      </c>
      <c r="C538" s="14">
        <f t="shared" si="42"/>
        <v>6</v>
      </c>
      <c r="D538" s="14">
        <f t="shared" si="43"/>
        <v>15</v>
      </c>
      <c r="E538" s="15" t="s">
        <v>14</v>
      </c>
      <c r="F538" s="16">
        <v>2</v>
      </c>
      <c r="G538" s="9" t="s">
        <v>14</v>
      </c>
    </row>
    <row r="539" spans="1:7" x14ac:dyDescent="0.2">
      <c r="A539" s="6">
        <v>42171</v>
      </c>
      <c r="B539" s="14">
        <f t="shared" si="41"/>
        <v>2015</v>
      </c>
      <c r="C539" s="14">
        <f t="shared" si="42"/>
        <v>6</v>
      </c>
      <c r="D539" s="14">
        <f t="shared" si="43"/>
        <v>16</v>
      </c>
      <c r="E539" s="15">
        <v>4.8</v>
      </c>
      <c r="F539" s="16">
        <v>2</v>
      </c>
      <c r="G539" s="9" t="s">
        <v>14</v>
      </c>
    </row>
    <row r="540" spans="1:7" x14ac:dyDescent="0.2">
      <c r="A540" s="6">
        <v>42172</v>
      </c>
      <c r="B540" s="14">
        <f t="shared" si="41"/>
        <v>2015</v>
      </c>
      <c r="C540" s="14">
        <f t="shared" si="42"/>
        <v>6</v>
      </c>
      <c r="D540" s="14">
        <f t="shared" si="43"/>
        <v>17</v>
      </c>
      <c r="E540" s="15">
        <v>4.8</v>
      </c>
      <c r="F540" s="16">
        <v>2</v>
      </c>
      <c r="G540" s="9" t="s">
        <v>14</v>
      </c>
    </row>
    <row r="541" spans="1:7" x14ac:dyDescent="0.2">
      <c r="A541" s="6">
        <v>42173</v>
      </c>
      <c r="B541" s="14">
        <f t="shared" si="41"/>
        <v>2015</v>
      </c>
      <c r="C541" s="14">
        <f t="shared" si="42"/>
        <v>6</v>
      </c>
      <c r="D541" s="14">
        <f t="shared" si="43"/>
        <v>18</v>
      </c>
      <c r="E541" s="15">
        <v>4.8</v>
      </c>
      <c r="F541" s="16">
        <v>2</v>
      </c>
      <c r="G541" s="9" t="s">
        <v>14</v>
      </c>
    </row>
    <row r="542" spans="1:7" x14ac:dyDescent="0.2">
      <c r="A542" s="6">
        <v>42174</v>
      </c>
      <c r="B542" s="14">
        <f t="shared" si="41"/>
        <v>2015</v>
      </c>
      <c r="C542" s="14">
        <f t="shared" si="42"/>
        <v>6</v>
      </c>
      <c r="D542" s="14">
        <f t="shared" si="43"/>
        <v>19</v>
      </c>
      <c r="E542" s="15">
        <v>4.8</v>
      </c>
      <c r="F542" s="16">
        <v>2</v>
      </c>
      <c r="G542" s="9" t="s">
        <v>14</v>
      </c>
    </row>
    <row r="543" spans="1:7" x14ac:dyDescent="0.2">
      <c r="A543" s="6">
        <v>42175</v>
      </c>
      <c r="B543" s="14">
        <f t="shared" si="41"/>
        <v>2015</v>
      </c>
      <c r="C543" s="14">
        <f t="shared" si="42"/>
        <v>6</v>
      </c>
      <c r="D543" s="14">
        <f t="shared" si="43"/>
        <v>20</v>
      </c>
      <c r="E543" s="15">
        <v>4.8</v>
      </c>
      <c r="F543" s="16">
        <v>2</v>
      </c>
      <c r="G543" s="9" t="s">
        <v>14</v>
      </c>
    </row>
    <row r="544" spans="1:7" x14ac:dyDescent="0.2">
      <c r="A544" s="6">
        <v>42176</v>
      </c>
      <c r="B544" s="14">
        <f t="shared" si="41"/>
        <v>2015</v>
      </c>
      <c r="C544" s="14">
        <f t="shared" si="42"/>
        <v>6</v>
      </c>
      <c r="D544" s="14">
        <f t="shared" si="43"/>
        <v>21</v>
      </c>
      <c r="E544" s="15">
        <v>4.8</v>
      </c>
      <c r="F544" s="16">
        <v>2</v>
      </c>
      <c r="G544" s="9" t="s">
        <v>14</v>
      </c>
    </row>
    <row r="545" spans="1:7" x14ac:dyDescent="0.2">
      <c r="A545" s="6">
        <v>42177</v>
      </c>
      <c r="B545" s="14">
        <f t="shared" si="41"/>
        <v>2015</v>
      </c>
      <c r="C545" s="14">
        <f t="shared" si="42"/>
        <v>6</v>
      </c>
      <c r="D545" s="14">
        <f t="shared" si="43"/>
        <v>22</v>
      </c>
      <c r="E545" s="15">
        <v>4.8</v>
      </c>
      <c r="F545" s="16">
        <v>2</v>
      </c>
      <c r="G545" s="9" t="s">
        <v>14</v>
      </c>
    </row>
    <row r="546" spans="1:7" x14ac:dyDescent="0.2">
      <c r="A546" s="6">
        <v>42178</v>
      </c>
      <c r="B546" s="14">
        <f t="shared" si="41"/>
        <v>2015</v>
      </c>
      <c r="C546" s="14">
        <f t="shared" si="42"/>
        <v>6</v>
      </c>
      <c r="D546" s="14">
        <f t="shared" si="43"/>
        <v>23</v>
      </c>
      <c r="E546" s="15">
        <v>4.8</v>
      </c>
      <c r="F546" s="16">
        <v>2</v>
      </c>
      <c r="G546" s="9" t="s">
        <v>14</v>
      </c>
    </row>
    <row r="547" spans="1:7" x14ac:dyDescent="0.2">
      <c r="A547" s="6">
        <v>42179</v>
      </c>
      <c r="B547" s="14">
        <f t="shared" si="41"/>
        <v>2015</v>
      </c>
      <c r="C547" s="14">
        <f t="shared" si="42"/>
        <v>6</v>
      </c>
      <c r="D547" s="14">
        <f t="shared" si="43"/>
        <v>24</v>
      </c>
      <c r="E547" s="15">
        <v>4.8</v>
      </c>
      <c r="F547" s="16">
        <v>2</v>
      </c>
      <c r="G547" s="9" t="s">
        <v>14</v>
      </c>
    </row>
    <row r="548" spans="1:7" x14ac:dyDescent="0.2">
      <c r="A548" s="6">
        <v>42180</v>
      </c>
      <c r="B548" s="14">
        <f t="shared" si="41"/>
        <v>2015</v>
      </c>
      <c r="C548" s="14">
        <f t="shared" si="42"/>
        <v>6</v>
      </c>
      <c r="D548" s="14">
        <f t="shared" si="43"/>
        <v>25</v>
      </c>
      <c r="E548" s="15">
        <v>4.8</v>
      </c>
      <c r="F548" s="16">
        <v>2</v>
      </c>
      <c r="G548" s="9" t="s">
        <v>14</v>
      </c>
    </row>
    <row r="549" spans="1:7" x14ac:dyDescent="0.2">
      <c r="A549" s="6">
        <v>42181</v>
      </c>
      <c r="B549" s="14">
        <f t="shared" si="41"/>
        <v>2015</v>
      </c>
      <c r="C549" s="14">
        <f t="shared" si="42"/>
        <v>6</v>
      </c>
      <c r="D549" s="14">
        <f t="shared" si="43"/>
        <v>26</v>
      </c>
      <c r="E549" s="15">
        <v>3.8</v>
      </c>
      <c r="F549" s="16">
        <v>2</v>
      </c>
      <c r="G549" s="9" t="s">
        <v>14</v>
      </c>
    </row>
    <row r="550" spans="1:7" x14ac:dyDescent="0.2">
      <c r="A550" s="6">
        <v>42182</v>
      </c>
      <c r="B550" s="14">
        <f t="shared" si="41"/>
        <v>2015</v>
      </c>
      <c r="C550" s="14">
        <f t="shared" si="42"/>
        <v>6</v>
      </c>
      <c r="D550" s="14">
        <f t="shared" si="43"/>
        <v>27</v>
      </c>
      <c r="E550" s="15" t="s">
        <v>14</v>
      </c>
      <c r="F550" s="16">
        <v>2</v>
      </c>
      <c r="G550" s="9" t="s">
        <v>14</v>
      </c>
    </row>
    <row r="551" spans="1:7" x14ac:dyDescent="0.2">
      <c r="A551" s="6">
        <v>42183</v>
      </c>
      <c r="B551" s="14">
        <f t="shared" si="41"/>
        <v>2015</v>
      </c>
      <c r="C551" s="14">
        <f t="shared" si="42"/>
        <v>6</v>
      </c>
      <c r="D551" s="14">
        <f t="shared" si="43"/>
        <v>28</v>
      </c>
      <c r="E551" s="15">
        <v>3.8</v>
      </c>
      <c r="F551" s="16">
        <v>2</v>
      </c>
      <c r="G551" s="9" t="s">
        <v>14</v>
      </c>
    </row>
    <row r="552" spans="1:7" x14ac:dyDescent="0.2">
      <c r="A552" s="6">
        <v>42184</v>
      </c>
      <c r="B552" s="14">
        <f t="shared" si="41"/>
        <v>2015</v>
      </c>
      <c r="C552" s="14">
        <f t="shared" si="42"/>
        <v>6</v>
      </c>
      <c r="D552" s="14">
        <f t="shared" si="43"/>
        <v>29</v>
      </c>
      <c r="E552" s="15">
        <v>3.8</v>
      </c>
      <c r="F552" s="16">
        <v>2</v>
      </c>
      <c r="G552" s="9" t="s">
        <v>14</v>
      </c>
    </row>
    <row r="553" spans="1:7" x14ac:dyDescent="0.2">
      <c r="A553" s="6">
        <v>42185</v>
      </c>
      <c r="B553" s="14">
        <f t="shared" si="41"/>
        <v>2015</v>
      </c>
      <c r="C553" s="14">
        <f t="shared" si="42"/>
        <v>6</v>
      </c>
      <c r="D553" s="14">
        <f t="shared" si="43"/>
        <v>30</v>
      </c>
      <c r="E553" s="15">
        <v>3.8</v>
      </c>
      <c r="F553" s="16">
        <v>2</v>
      </c>
      <c r="G553" s="9" t="s">
        <v>14</v>
      </c>
    </row>
    <row r="554" spans="1:7" x14ac:dyDescent="0.2">
      <c r="A554" s="6">
        <v>42186</v>
      </c>
      <c r="B554" s="14">
        <f t="shared" si="41"/>
        <v>2015</v>
      </c>
      <c r="C554" s="14">
        <f t="shared" si="42"/>
        <v>7</v>
      </c>
      <c r="D554" s="14">
        <f t="shared" si="43"/>
        <v>1</v>
      </c>
      <c r="E554" s="15">
        <v>3.8</v>
      </c>
      <c r="F554" s="16">
        <v>2</v>
      </c>
      <c r="G554" s="9" t="s">
        <v>14</v>
      </c>
    </row>
    <row r="555" spans="1:7" x14ac:dyDescent="0.2">
      <c r="A555" s="6">
        <v>42187</v>
      </c>
      <c r="B555" s="14">
        <f t="shared" si="41"/>
        <v>2015</v>
      </c>
      <c r="C555" s="14">
        <f t="shared" si="42"/>
        <v>7</v>
      </c>
      <c r="D555" s="14">
        <f t="shared" si="43"/>
        <v>2</v>
      </c>
      <c r="E555" s="15">
        <v>3.8</v>
      </c>
      <c r="F555" s="16">
        <v>2</v>
      </c>
      <c r="G555" s="9" t="s">
        <v>14</v>
      </c>
    </row>
    <row r="556" spans="1:7" x14ac:dyDescent="0.2">
      <c r="A556" s="6">
        <v>42188</v>
      </c>
      <c r="B556" s="14">
        <f t="shared" si="41"/>
        <v>2015</v>
      </c>
      <c r="C556" s="14">
        <f t="shared" si="42"/>
        <v>7</v>
      </c>
      <c r="D556" s="14">
        <f t="shared" si="43"/>
        <v>3</v>
      </c>
      <c r="E556" s="15">
        <v>3.8</v>
      </c>
      <c r="F556" s="16">
        <v>2</v>
      </c>
      <c r="G556" s="9" t="s">
        <v>14</v>
      </c>
    </row>
    <row r="557" spans="1:7" x14ac:dyDescent="0.2">
      <c r="A557" s="6">
        <v>42189</v>
      </c>
      <c r="B557" s="14">
        <f t="shared" si="41"/>
        <v>2015</v>
      </c>
      <c r="C557" s="14">
        <f t="shared" si="42"/>
        <v>7</v>
      </c>
      <c r="D557" s="14">
        <f t="shared" si="43"/>
        <v>4</v>
      </c>
      <c r="E557" s="15">
        <v>3.8</v>
      </c>
      <c r="F557" s="16" t="s">
        <v>14</v>
      </c>
      <c r="G557" s="9" t="s">
        <v>14</v>
      </c>
    </row>
    <row r="558" spans="1:7" x14ac:dyDescent="0.2">
      <c r="A558" s="6">
        <v>42190</v>
      </c>
      <c r="B558" s="14">
        <f t="shared" si="41"/>
        <v>2015</v>
      </c>
      <c r="C558" s="14">
        <f t="shared" si="42"/>
        <v>7</v>
      </c>
      <c r="D558" s="14">
        <f t="shared" si="43"/>
        <v>5</v>
      </c>
      <c r="E558" s="15">
        <v>3.8</v>
      </c>
      <c r="F558" s="16" t="s">
        <v>14</v>
      </c>
      <c r="G558" s="9" t="s">
        <v>14</v>
      </c>
    </row>
    <row r="559" spans="1:7" x14ac:dyDescent="0.2">
      <c r="A559" s="6">
        <v>42191</v>
      </c>
      <c r="B559" s="14">
        <f t="shared" si="41"/>
        <v>2015</v>
      </c>
      <c r="C559" s="14">
        <f t="shared" si="42"/>
        <v>7</v>
      </c>
      <c r="D559" s="14">
        <f t="shared" si="43"/>
        <v>6</v>
      </c>
      <c r="E559" s="15">
        <v>3.8</v>
      </c>
      <c r="F559" s="16">
        <v>2</v>
      </c>
      <c r="G559" s="9" t="s">
        <v>14</v>
      </c>
    </row>
    <row r="560" spans="1:7" x14ac:dyDescent="0.2">
      <c r="A560" s="6">
        <v>42192</v>
      </c>
      <c r="B560" s="14">
        <f t="shared" si="41"/>
        <v>2015</v>
      </c>
      <c r="C560" s="14">
        <f t="shared" si="42"/>
        <v>7</v>
      </c>
      <c r="D560" s="14">
        <f t="shared" si="43"/>
        <v>7</v>
      </c>
      <c r="E560" s="15">
        <v>3.8</v>
      </c>
      <c r="F560" s="16">
        <v>2</v>
      </c>
      <c r="G560" s="9" t="s">
        <v>14</v>
      </c>
    </row>
    <row r="561" spans="1:7" x14ac:dyDescent="0.2">
      <c r="A561" s="6">
        <v>42193</v>
      </c>
      <c r="B561" s="14">
        <f t="shared" si="41"/>
        <v>2015</v>
      </c>
      <c r="C561" s="14">
        <f t="shared" si="42"/>
        <v>7</v>
      </c>
      <c r="D561" s="14">
        <f t="shared" si="43"/>
        <v>8</v>
      </c>
      <c r="E561" s="15">
        <v>3.8</v>
      </c>
      <c r="F561" s="16">
        <v>2</v>
      </c>
      <c r="G561" s="9" t="s">
        <v>14</v>
      </c>
    </row>
    <row r="562" spans="1:7" x14ac:dyDescent="0.2">
      <c r="A562" s="6">
        <v>42194</v>
      </c>
      <c r="B562" s="14">
        <f t="shared" si="41"/>
        <v>2015</v>
      </c>
      <c r="C562" s="14">
        <f t="shared" si="42"/>
        <v>7</v>
      </c>
      <c r="D562" s="14">
        <f t="shared" si="43"/>
        <v>9</v>
      </c>
      <c r="E562" s="15">
        <v>3.8</v>
      </c>
      <c r="F562" s="16">
        <v>2</v>
      </c>
      <c r="G562" s="9" t="s">
        <v>14</v>
      </c>
    </row>
    <row r="563" spans="1:7" x14ac:dyDescent="0.2">
      <c r="A563" s="6">
        <v>42195</v>
      </c>
      <c r="B563" s="14">
        <f t="shared" si="41"/>
        <v>2015</v>
      </c>
      <c r="C563" s="14">
        <f t="shared" si="42"/>
        <v>7</v>
      </c>
      <c r="D563" s="14">
        <f t="shared" si="43"/>
        <v>10</v>
      </c>
      <c r="E563" s="15">
        <v>3.8</v>
      </c>
      <c r="F563" s="16">
        <v>2</v>
      </c>
      <c r="G563" s="9" t="s">
        <v>14</v>
      </c>
    </row>
    <row r="564" spans="1:7" x14ac:dyDescent="0.2">
      <c r="A564" s="6">
        <v>42196</v>
      </c>
      <c r="B564" s="14">
        <f t="shared" si="41"/>
        <v>2015</v>
      </c>
      <c r="C564" s="14">
        <f t="shared" si="42"/>
        <v>7</v>
      </c>
      <c r="D564" s="14">
        <f t="shared" si="43"/>
        <v>11</v>
      </c>
      <c r="E564" s="15">
        <v>3.8</v>
      </c>
      <c r="F564" s="16">
        <v>2</v>
      </c>
      <c r="G564" s="9" t="s">
        <v>14</v>
      </c>
    </row>
    <row r="565" spans="1:7" x14ac:dyDescent="0.2">
      <c r="A565" s="6">
        <v>42197</v>
      </c>
      <c r="B565" s="14">
        <f t="shared" si="41"/>
        <v>2015</v>
      </c>
      <c r="C565" s="14">
        <f t="shared" si="42"/>
        <v>7</v>
      </c>
      <c r="D565" s="14">
        <f t="shared" si="43"/>
        <v>12</v>
      </c>
      <c r="E565" s="15">
        <v>3.8</v>
      </c>
      <c r="F565" s="16">
        <v>2</v>
      </c>
      <c r="G565" s="9" t="s">
        <v>14</v>
      </c>
    </row>
    <row r="566" spans="1:7" x14ac:dyDescent="0.2">
      <c r="A566" s="6">
        <v>42198</v>
      </c>
      <c r="B566" s="14">
        <f t="shared" si="41"/>
        <v>2015</v>
      </c>
      <c r="C566" s="14">
        <f t="shared" si="42"/>
        <v>7</v>
      </c>
      <c r="D566" s="14">
        <f t="shared" si="43"/>
        <v>13</v>
      </c>
      <c r="E566" s="15">
        <v>3.8</v>
      </c>
      <c r="F566" s="16">
        <v>2</v>
      </c>
      <c r="G566" s="9" t="s">
        <v>14</v>
      </c>
    </row>
    <row r="567" spans="1:7" x14ac:dyDescent="0.2">
      <c r="A567" s="6">
        <v>42199</v>
      </c>
      <c r="B567" s="14">
        <f t="shared" si="41"/>
        <v>2015</v>
      </c>
      <c r="C567" s="14">
        <f t="shared" si="42"/>
        <v>7</v>
      </c>
      <c r="D567" s="14">
        <f t="shared" si="43"/>
        <v>14</v>
      </c>
      <c r="E567" s="15">
        <v>3.8</v>
      </c>
      <c r="F567" s="16">
        <v>2</v>
      </c>
      <c r="G567" s="9" t="s">
        <v>14</v>
      </c>
    </row>
    <row r="568" spans="1:7" x14ac:dyDescent="0.2">
      <c r="A568" s="6">
        <v>42200</v>
      </c>
      <c r="B568" s="14">
        <f t="shared" si="41"/>
        <v>2015</v>
      </c>
      <c r="C568" s="14">
        <f t="shared" si="42"/>
        <v>7</v>
      </c>
      <c r="D568" s="14">
        <f t="shared" si="43"/>
        <v>15</v>
      </c>
      <c r="E568" s="15">
        <v>3.8</v>
      </c>
      <c r="F568" s="16">
        <v>2</v>
      </c>
      <c r="G568" s="9" t="s">
        <v>14</v>
      </c>
    </row>
    <row r="569" spans="1:7" x14ac:dyDescent="0.2">
      <c r="A569" s="6">
        <v>42201</v>
      </c>
      <c r="B569" s="14">
        <f t="shared" si="41"/>
        <v>2015</v>
      </c>
      <c r="C569" s="14">
        <f t="shared" si="42"/>
        <v>7</v>
      </c>
      <c r="D569" s="14">
        <f t="shared" si="43"/>
        <v>16</v>
      </c>
      <c r="E569" s="15">
        <v>5.8</v>
      </c>
      <c r="F569" s="16">
        <v>2</v>
      </c>
      <c r="G569" s="9" t="s">
        <v>14</v>
      </c>
    </row>
    <row r="570" spans="1:7" x14ac:dyDescent="0.2">
      <c r="A570" s="6">
        <v>42202</v>
      </c>
      <c r="B570" s="14">
        <f t="shared" si="41"/>
        <v>2015</v>
      </c>
      <c r="C570" s="14">
        <f t="shared" si="42"/>
        <v>7</v>
      </c>
      <c r="D570" s="14">
        <f t="shared" si="43"/>
        <v>17</v>
      </c>
      <c r="E570" s="15">
        <v>5.8</v>
      </c>
      <c r="F570" s="16">
        <v>2</v>
      </c>
      <c r="G570" s="9" t="s">
        <v>14</v>
      </c>
    </row>
    <row r="571" spans="1:7" x14ac:dyDescent="0.2">
      <c r="A571" s="6">
        <v>42203</v>
      </c>
      <c r="B571" s="14">
        <f t="shared" si="41"/>
        <v>2015</v>
      </c>
      <c r="C571" s="14">
        <f t="shared" si="42"/>
        <v>7</v>
      </c>
      <c r="D571" s="14">
        <f t="shared" si="43"/>
        <v>18</v>
      </c>
      <c r="E571" s="15">
        <v>5.8</v>
      </c>
      <c r="F571" s="16">
        <v>2</v>
      </c>
      <c r="G571" s="9" t="s">
        <v>14</v>
      </c>
    </row>
    <row r="572" spans="1:7" x14ac:dyDescent="0.2">
      <c r="A572" s="6">
        <v>42204</v>
      </c>
      <c r="B572" s="14">
        <f t="shared" si="41"/>
        <v>2015</v>
      </c>
      <c r="C572" s="14">
        <f t="shared" si="42"/>
        <v>7</v>
      </c>
      <c r="D572" s="14">
        <f t="shared" si="43"/>
        <v>19</v>
      </c>
      <c r="E572" s="15">
        <v>5.8</v>
      </c>
      <c r="F572" s="16">
        <v>2</v>
      </c>
      <c r="G572" s="9" t="s">
        <v>14</v>
      </c>
    </row>
    <row r="573" spans="1:7" x14ac:dyDescent="0.2">
      <c r="A573" s="6">
        <v>42205</v>
      </c>
      <c r="B573" s="14">
        <f t="shared" si="41"/>
        <v>2015</v>
      </c>
      <c r="C573" s="14">
        <f t="shared" si="42"/>
        <v>7</v>
      </c>
      <c r="D573" s="14">
        <f t="shared" si="43"/>
        <v>20</v>
      </c>
      <c r="E573" s="15">
        <v>5.8</v>
      </c>
      <c r="F573" s="16">
        <v>2</v>
      </c>
      <c r="G573" s="9" t="s">
        <v>14</v>
      </c>
    </row>
    <row r="574" spans="1:7" x14ac:dyDescent="0.2">
      <c r="A574" s="6">
        <v>42206</v>
      </c>
      <c r="B574" s="14">
        <f t="shared" si="41"/>
        <v>2015</v>
      </c>
      <c r="C574" s="14">
        <f t="shared" si="42"/>
        <v>7</v>
      </c>
      <c r="D574" s="14">
        <f t="shared" si="43"/>
        <v>21</v>
      </c>
      <c r="E574" s="15">
        <v>5.8</v>
      </c>
      <c r="F574" s="16">
        <v>2</v>
      </c>
      <c r="G574" s="9" t="s">
        <v>14</v>
      </c>
    </row>
    <row r="575" spans="1:7" x14ac:dyDescent="0.2">
      <c r="A575" s="6">
        <v>42207</v>
      </c>
      <c r="B575" s="14">
        <f t="shared" si="41"/>
        <v>2015</v>
      </c>
      <c r="C575" s="14">
        <f t="shared" si="42"/>
        <v>7</v>
      </c>
      <c r="D575" s="14">
        <f t="shared" si="43"/>
        <v>22</v>
      </c>
      <c r="E575" s="15">
        <v>6</v>
      </c>
      <c r="F575" s="16" t="s">
        <v>14</v>
      </c>
      <c r="G575" s="9" t="s">
        <v>14</v>
      </c>
    </row>
    <row r="576" spans="1:7" x14ac:dyDescent="0.2">
      <c r="A576" s="6">
        <v>42208</v>
      </c>
      <c r="B576" s="14">
        <f t="shared" si="41"/>
        <v>2015</v>
      </c>
      <c r="C576" s="14">
        <f t="shared" si="42"/>
        <v>7</v>
      </c>
      <c r="D576" s="14">
        <f t="shared" si="43"/>
        <v>23</v>
      </c>
      <c r="E576" s="15">
        <v>6</v>
      </c>
      <c r="F576" s="16">
        <v>2</v>
      </c>
      <c r="G576" s="9" t="s">
        <v>14</v>
      </c>
    </row>
    <row r="577" spans="1:7" x14ac:dyDescent="0.2">
      <c r="A577" s="6">
        <v>42209</v>
      </c>
      <c r="B577" s="14">
        <f t="shared" si="41"/>
        <v>2015</v>
      </c>
      <c r="C577" s="14">
        <f t="shared" si="42"/>
        <v>7</v>
      </c>
      <c r="D577" s="14">
        <f t="shared" si="43"/>
        <v>24</v>
      </c>
      <c r="E577" s="15">
        <v>6</v>
      </c>
      <c r="F577" s="16">
        <v>2</v>
      </c>
      <c r="G577" s="9" t="s">
        <v>14</v>
      </c>
    </row>
    <row r="578" spans="1:7" x14ac:dyDescent="0.2">
      <c r="A578" s="6">
        <v>42210</v>
      </c>
      <c r="B578" s="14">
        <f t="shared" si="41"/>
        <v>2015</v>
      </c>
      <c r="C578" s="14">
        <f t="shared" si="42"/>
        <v>7</v>
      </c>
      <c r="D578" s="14">
        <f t="shared" si="43"/>
        <v>25</v>
      </c>
      <c r="E578" s="15" t="s">
        <v>14</v>
      </c>
      <c r="F578" s="16">
        <v>2</v>
      </c>
      <c r="G578" s="9" t="s">
        <v>14</v>
      </c>
    </row>
    <row r="579" spans="1:7" x14ac:dyDescent="0.2">
      <c r="A579" s="6">
        <v>42211</v>
      </c>
      <c r="B579" s="14">
        <f t="shared" si="41"/>
        <v>2015</v>
      </c>
      <c r="C579" s="14">
        <f t="shared" si="42"/>
        <v>7</v>
      </c>
      <c r="D579" s="14">
        <f t="shared" si="43"/>
        <v>26</v>
      </c>
      <c r="E579" s="15" t="s">
        <v>14</v>
      </c>
      <c r="F579" s="16">
        <v>2</v>
      </c>
      <c r="G579" s="9" t="s">
        <v>14</v>
      </c>
    </row>
    <row r="580" spans="1:7" x14ac:dyDescent="0.2">
      <c r="A580" s="6">
        <v>42212</v>
      </c>
      <c r="B580" s="14">
        <f t="shared" si="41"/>
        <v>2015</v>
      </c>
      <c r="C580" s="14">
        <f t="shared" si="42"/>
        <v>7</v>
      </c>
      <c r="D580" s="14">
        <f t="shared" si="43"/>
        <v>27</v>
      </c>
      <c r="E580" s="15">
        <v>4.8</v>
      </c>
      <c r="F580" s="16">
        <v>2</v>
      </c>
      <c r="G580" s="9" t="s">
        <v>14</v>
      </c>
    </row>
    <row r="581" spans="1:7" x14ac:dyDescent="0.2">
      <c r="A581" s="6">
        <v>42213</v>
      </c>
      <c r="B581" s="14">
        <f t="shared" si="41"/>
        <v>2015</v>
      </c>
      <c r="C581" s="14">
        <f t="shared" si="42"/>
        <v>7</v>
      </c>
      <c r="D581" s="14">
        <f t="shared" si="43"/>
        <v>28</v>
      </c>
      <c r="E581" s="15">
        <v>4.8</v>
      </c>
      <c r="F581" s="16">
        <v>2</v>
      </c>
      <c r="G581" s="9" t="s">
        <v>14</v>
      </c>
    </row>
    <row r="582" spans="1:7" x14ac:dyDescent="0.2">
      <c r="A582" s="6">
        <v>42214</v>
      </c>
      <c r="B582" s="14">
        <f t="shared" si="41"/>
        <v>2015</v>
      </c>
      <c r="C582" s="14">
        <f t="shared" si="42"/>
        <v>7</v>
      </c>
      <c r="D582" s="14">
        <f t="shared" si="43"/>
        <v>29</v>
      </c>
      <c r="E582" s="15">
        <v>4.8</v>
      </c>
      <c r="F582" s="16">
        <v>2</v>
      </c>
      <c r="G582" s="9" t="s">
        <v>14</v>
      </c>
    </row>
    <row r="583" spans="1:7" x14ac:dyDescent="0.2">
      <c r="A583" s="6">
        <v>42215</v>
      </c>
      <c r="B583" s="14">
        <f t="shared" si="41"/>
        <v>2015</v>
      </c>
      <c r="C583" s="14">
        <f t="shared" si="42"/>
        <v>7</v>
      </c>
      <c r="D583" s="14">
        <f t="shared" si="43"/>
        <v>30</v>
      </c>
      <c r="E583" s="15">
        <v>4.8</v>
      </c>
      <c r="F583" s="16" t="s">
        <v>14</v>
      </c>
      <c r="G583" s="9" t="s">
        <v>14</v>
      </c>
    </row>
    <row r="584" spans="1:7" x14ac:dyDescent="0.2">
      <c r="A584" s="6">
        <v>42216</v>
      </c>
      <c r="B584" s="14">
        <f t="shared" si="41"/>
        <v>2015</v>
      </c>
      <c r="C584" s="14">
        <f t="shared" si="42"/>
        <v>7</v>
      </c>
      <c r="D584" s="14">
        <f t="shared" si="43"/>
        <v>31</v>
      </c>
      <c r="E584" s="15">
        <v>4.8</v>
      </c>
      <c r="F584" s="16" t="s">
        <v>14</v>
      </c>
      <c r="G584" s="9" t="s">
        <v>14</v>
      </c>
    </row>
    <row r="585" spans="1:7" x14ac:dyDescent="0.2">
      <c r="A585" s="6">
        <v>42217</v>
      </c>
      <c r="B585" s="14">
        <f t="shared" ref="B585:B648" si="44">YEAR(A585)</f>
        <v>2015</v>
      </c>
      <c r="C585" s="14">
        <f t="shared" ref="C585:C648" si="45">MONTH(A585)</f>
        <v>8</v>
      </c>
      <c r="D585" s="14">
        <f t="shared" ref="D585:D648" si="46">DAY(A585)</f>
        <v>1</v>
      </c>
      <c r="E585" s="15" t="s">
        <v>14</v>
      </c>
      <c r="F585" s="16">
        <v>2</v>
      </c>
      <c r="G585" s="9" t="s">
        <v>14</v>
      </c>
    </row>
    <row r="586" spans="1:7" x14ac:dyDescent="0.2">
      <c r="A586" s="6">
        <v>42218</v>
      </c>
      <c r="B586" s="14">
        <f t="shared" si="44"/>
        <v>2015</v>
      </c>
      <c r="C586" s="14">
        <f t="shared" si="45"/>
        <v>8</v>
      </c>
      <c r="D586" s="14">
        <f t="shared" si="46"/>
        <v>2</v>
      </c>
      <c r="E586" s="15">
        <v>6.8</v>
      </c>
      <c r="F586" s="16">
        <v>2</v>
      </c>
      <c r="G586" s="9" t="s">
        <v>14</v>
      </c>
    </row>
    <row r="587" spans="1:7" x14ac:dyDescent="0.2">
      <c r="A587" s="6">
        <v>42219</v>
      </c>
      <c r="B587" s="14">
        <f t="shared" si="44"/>
        <v>2015</v>
      </c>
      <c r="C587" s="14">
        <f t="shared" si="45"/>
        <v>8</v>
      </c>
      <c r="D587" s="14">
        <f t="shared" si="46"/>
        <v>3</v>
      </c>
      <c r="E587" s="15">
        <v>6.8</v>
      </c>
      <c r="F587" s="16">
        <v>2</v>
      </c>
      <c r="G587" s="9" t="s">
        <v>14</v>
      </c>
    </row>
    <row r="588" spans="1:7" x14ac:dyDescent="0.2">
      <c r="A588" s="6">
        <v>42220</v>
      </c>
      <c r="B588" s="14">
        <f t="shared" si="44"/>
        <v>2015</v>
      </c>
      <c r="C588" s="14">
        <f t="shared" si="45"/>
        <v>8</v>
      </c>
      <c r="D588" s="14">
        <f t="shared" si="46"/>
        <v>4</v>
      </c>
      <c r="E588" s="15">
        <v>6.8</v>
      </c>
      <c r="F588" s="16" t="s">
        <v>14</v>
      </c>
      <c r="G588" s="9" t="s">
        <v>14</v>
      </c>
    </row>
    <row r="589" spans="1:7" x14ac:dyDescent="0.2">
      <c r="A589" s="6">
        <v>42221</v>
      </c>
      <c r="B589" s="14">
        <f t="shared" si="44"/>
        <v>2015</v>
      </c>
      <c r="C589" s="14">
        <f t="shared" si="45"/>
        <v>8</v>
      </c>
      <c r="D589" s="14">
        <f t="shared" si="46"/>
        <v>5</v>
      </c>
      <c r="E589" s="15">
        <v>6.8</v>
      </c>
      <c r="F589" s="16">
        <v>2</v>
      </c>
      <c r="G589" s="9" t="s">
        <v>14</v>
      </c>
    </row>
    <row r="590" spans="1:7" x14ac:dyDescent="0.2">
      <c r="A590" s="6">
        <v>42222</v>
      </c>
      <c r="B590" s="14">
        <f t="shared" si="44"/>
        <v>2015</v>
      </c>
      <c r="C590" s="14">
        <f t="shared" si="45"/>
        <v>8</v>
      </c>
      <c r="D590" s="14">
        <f t="shared" si="46"/>
        <v>6</v>
      </c>
      <c r="E590" s="15">
        <v>5.8</v>
      </c>
      <c r="F590" s="16">
        <v>2</v>
      </c>
      <c r="G590" s="9" t="s">
        <v>14</v>
      </c>
    </row>
    <row r="591" spans="1:7" x14ac:dyDescent="0.2">
      <c r="A591" s="6">
        <v>42223</v>
      </c>
      <c r="B591" s="14">
        <f t="shared" si="44"/>
        <v>2015</v>
      </c>
      <c r="C591" s="14">
        <f t="shared" si="45"/>
        <v>8</v>
      </c>
      <c r="D591" s="14">
        <f t="shared" si="46"/>
        <v>7</v>
      </c>
      <c r="E591" s="15">
        <v>5.8</v>
      </c>
      <c r="F591" s="16">
        <v>2</v>
      </c>
      <c r="G591" s="9" t="s">
        <v>14</v>
      </c>
    </row>
    <row r="592" spans="1:7" x14ac:dyDescent="0.2">
      <c r="A592" s="6">
        <v>42224</v>
      </c>
      <c r="B592" s="14">
        <f t="shared" si="44"/>
        <v>2015</v>
      </c>
      <c r="C592" s="14">
        <f t="shared" si="45"/>
        <v>8</v>
      </c>
      <c r="D592" s="14">
        <f t="shared" si="46"/>
        <v>8</v>
      </c>
      <c r="E592" s="15">
        <v>5.8</v>
      </c>
      <c r="F592" s="16">
        <v>2</v>
      </c>
      <c r="G592" s="9" t="s">
        <v>14</v>
      </c>
    </row>
    <row r="593" spans="1:7" x14ac:dyDescent="0.2">
      <c r="A593" s="6">
        <v>42225</v>
      </c>
      <c r="B593" s="14">
        <f t="shared" si="44"/>
        <v>2015</v>
      </c>
      <c r="C593" s="14">
        <f t="shared" si="45"/>
        <v>8</v>
      </c>
      <c r="D593" s="14">
        <f t="shared" si="46"/>
        <v>9</v>
      </c>
      <c r="E593" s="15">
        <v>5.8</v>
      </c>
      <c r="F593" s="16">
        <v>2.6</v>
      </c>
      <c r="G593" s="9" t="s">
        <v>14</v>
      </c>
    </row>
    <row r="594" spans="1:7" x14ac:dyDescent="0.2">
      <c r="A594" s="6">
        <v>42226</v>
      </c>
      <c r="B594" s="14">
        <f t="shared" si="44"/>
        <v>2015</v>
      </c>
      <c r="C594" s="14">
        <f t="shared" si="45"/>
        <v>8</v>
      </c>
      <c r="D594" s="14">
        <f t="shared" si="46"/>
        <v>10</v>
      </c>
      <c r="E594" s="15">
        <v>8.8000000000000007</v>
      </c>
      <c r="F594" s="16">
        <v>2.6</v>
      </c>
      <c r="G594" s="9" t="s">
        <v>14</v>
      </c>
    </row>
    <row r="595" spans="1:7" x14ac:dyDescent="0.2">
      <c r="A595" s="6">
        <v>42227</v>
      </c>
      <c r="B595" s="14">
        <f t="shared" si="44"/>
        <v>2015</v>
      </c>
      <c r="C595" s="14">
        <f t="shared" si="45"/>
        <v>8</v>
      </c>
      <c r="D595" s="14">
        <f t="shared" si="46"/>
        <v>11</v>
      </c>
      <c r="E595" s="15">
        <v>8.8000000000000007</v>
      </c>
      <c r="F595" s="16" t="s">
        <v>14</v>
      </c>
      <c r="G595" s="9" t="s">
        <v>14</v>
      </c>
    </row>
    <row r="596" spans="1:7" x14ac:dyDescent="0.2">
      <c r="A596" s="6">
        <v>42228</v>
      </c>
      <c r="B596" s="14">
        <f t="shared" si="44"/>
        <v>2015</v>
      </c>
      <c r="C596" s="14">
        <f t="shared" si="45"/>
        <v>8</v>
      </c>
      <c r="D596" s="14">
        <f t="shared" si="46"/>
        <v>12</v>
      </c>
      <c r="E596" s="15" t="s">
        <v>14</v>
      </c>
      <c r="F596" s="16" t="s">
        <v>14</v>
      </c>
      <c r="G596" s="9" t="s">
        <v>14</v>
      </c>
    </row>
    <row r="597" spans="1:7" x14ac:dyDescent="0.2">
      <c r="A597" s="6">
        <v>42229</v>
      </c>
      <c r="B597" s="14">
        <f t="shared" si="44"/>
        <v>2015</v>
      </c>
      <c r="C597" s="14">
        <f t="shared" si="45"/>
        <v>8</v>
      </c>
      <c r="D597" s="14">
        <f t="shared" si="46"/>
        <v>13</v>
      </c>
      <c r="E597" s="15">
        <v>8.8000000000000007</v>
      </c>
      <c r="F597" s="16" t="s">
        <v>14</v>
      </c>
      <c r="G597" s="9" t="s">
        <v>14</v>
      </c>
    </row>
    <row r="598" spans="1:7" x14ac:dyDescent="0.2">
      <c r="A598" s="6">
        <v>42230</v>
      </c>
      <c r="B598" s="14">
        <f t="shared" si="44"/>
        <v>2015</v>
      </c>
      <c r="C598" s="14">
        <f t="shared" si="45"/>
        <v>8</v>
      </c>
      <c r="D598" s="14">
        <f t="shared" si="46"/>
        <v>14</v>
      </c>
      <c r="E598" s="15">
        <v>8.8000000000000007</v>
      </c>
      <c r="F598" s="16">
        <v>2.6</v>
      </c>
      <c r="G598" s="9" t="s">
        <v>14</v>
      </c>
    </row>
    <row r="599" spans="1:7" x14ac:dyDescent="0.2">
      <c r="A599" s="6">
        <v>42231</v>
      </c>
      <c r="B599" s="14">
        <f t="shared" si="44"/>
        <v>2015</v>
      </c>
      <c r="C599" s="14">
        <f t="shared" si="45"/>
        <v>8</v>
      </c>
      <c r="D599" s="14">
        <f t="shared" si="46"/>
        <v>15</v>
      </c>
      <c r="E599" s="15" t="s">
        <v>14</v>
      </c>
      <c r="F599" s="16">
        <v>2.6</v>
      </c>
      <c r="G599" s="9" t="s">
        <v>14</v>
      </c>
    </row>
    <row r="600" spans="1:7" x14ac:dyDescent="0.2">
      <c r="A600" s="6">
        <v>42232</v>
      </c>
      <c r="B600" s="14">
        <f t="shared" si="44"/>
        <v>2015</v>
      </c>
      <c r="C600" s="14">
        <f t="shared" si="45"/>
        <v>8</v>
      </c>
      <c r="D600" s="14">
        <f t="shared" si="46"/>
        <v>16</v>
      </c>
      <c r="E600" s="15">
        <v>8.8000000000000007</v>
      </c>
      <c r="F600" s="16">
        <v>2.6</v>
      </c>
      <c r="G600" s="9" t="s">
        <v>14</v>
      </c>
    </row>
    <row r="601" spans="1:7" x14ac:dyDescent="0.2">
      <c r="A601" s="6">
        <v>42233</v>
      </c>
      <c r="B601" s="14">
        <f t="shared" si="44"/>
        <v>2015</v>
      </c>
      <c r="C601" s="14">
        <f t="shared" si="45"/>
        <v>8</v>
      </c>
      <c r="D601" s="14">
        <f t="shared" si="46"/>
        <v>17</v>
      </c>
      <c r="E601" s="15">
        <v>8.8000000000000007</v>
      </c>
      <c r="F601" s="16" t="s">
        <v>14</v>
      </c>
      <c r="G601" s="9" t="s">
        <v>14</v>
      </c>
    </row>
    <row r="602" spans="1:7" x14ac:dyDescent="0.2">
      <c r="A602" s="6">
        <v>42234</v>
      </c>
      <c r="B602" s="14">
        <f t="shared" si="44"/>
        <v>2015</v>
      </c>
      <c r="C602" s="14">
        <f t="shared" si="45"/>
        <v>8</v>
      </c>
      <c r="D602" s="14">
        <f t="shared" si="46"/>
        <v>18</v>
      </c>
      <c r="E602" s="15">
        <v>8.8000000000000007</v>
      </c>
      <c r="F602" s="16">
        <v>2.6</v>
      </c>
      <c r="G602" s="9" t="s">
        <v>14</v>
      </c>
    </row>
    <row r="603" spans="1:7" x14ac:dyDescent="0.2">
      <c r="A603" s="6">
        <v>42235</v>
      </c>
      <c r="B603" s="14">
        <f t="shared" si="44"/>
        <v>2015</v>
      </c>
      <c r="C603" s="14">
        <f t="shared" si="45"/>
        <v>8</v>
      </c>
      <c r="D603" s="14">
        <f t="shared" si="46"/>
        <v>19</v>
      </c>
      <c r="E603" s="15">
        <v>8.8000000000000007</v>
      </c>
      <c r="F603" s="16" t="s">
        <v>14</v>
      </c>
      <c r="G603" s="9" t="s">
        <v>14</v>
      </c>
    </row>
    <row r="604" spans="1:7" x14ac:dyDescent="0.2">
      <c r="A604" s="6">
        <v>42236</v>
      </c>
      <c r="B604" s="14">
        <f t="shared" si="44"/>
        <v>2015</v>
      </c>
      <c r="C604" s="14">
        <f t="shared" si="45"/>
        <v>8</v>
      </c>
      <c r="D604" s="14">
        <f t="shared" si="46"/>
        <v>20</v>
      </c>
      <c r="E604" s="15">
        <v>8.8000000000000007</v>
      </c>
      <c r="F604" s="16" t="s">
        <v>14</v>
      </c>
      <c r="G604" s="9" t="s">
        <v>14</v>
      </c>
    </row>
    <row r="605" spans="1:7" x14ac:dyDescent="0.2">
      <c r="A605" s="6">
        <v>42237</v>
      </c>
      <c r="B605" s="14">
        <f t="shared" si="44"/>
        <v>2015</v>
      </c>
      <c r="C605" s="14">
        <f t="shared" si="45"/>
        <v>8</v>
      </c>
      <c r="D605" s="14">
        <f t="shared" si="46"/>
        <v>21</v>
      </c>
      <c r="E605" s="15" t="s">
        <v>14</v>
      </c>
      <c r="F605" s="16">
        <v>2.6</v>
      </c>
      <c r="G605" s="9" t="s">
        <v>14</v>
      </c>
    </row>
    <row r="606" spans="1:7" x14ac:dyDescent="0.2">
      <c r="A606" s="6">
        <v>42238</v>
      </c>
      <c r="B606" s="14">
        <f t="shared" si="44"/>
        <v>2015</v>
      </c>
      <c r="C606" s="14">
        <f t="shared" si="45"/>
        <v>8</v>
      </c>
      <c r="D606" s="14">
        <f t="shared" si="46"/>
        <v>22</v>
      </c>
      <c r="E606" s="15">
        <v>8.8000000000000007</v>
      </c>
      <c r="F606" s="16" t="s">
        <v>14</v>
      </c>
      <c r="G606" s="9" t="s">
        <v>14</v>
      </c>
    </row>
    <row r="607" spans="1:7" x14ac:dyDescent="0.2">
      <c r="A607" s="6">
        <v>42239</v>
      </c>
      <c r="B607" s="14">
        <f t="shared" si="44"/>
        <v>2015</v>
      </c>
      <c r="C607" s="14">
        <f t="shared" si="45"/>
        <v>8</v>
      </c>
      <c r="D607" s="14">
        <f t="shared" si="46"/>
        <v>23</v>
      </c>
      <c r="E607" s="15">
        <v>8.8000000000000007</v>
      </c>
      <c r="F607" s="16">
        <v>2.6</v>
      </c>
      <c r="G607" s="9" t="s">
        <v>14</v>
      </c>
    </row>
    <row r="608" spans="1:7" x14ac:dyDescent="0.2">
      <c r="A608" s="6">
        <v>42240</v>
      </c>
      <c r="B608" s="14">
        <f t="shared" si="44"/>
        <v>2015</v>
      </c>
      <c r="C608" s="14">
        <f t="shared" si="45"/>
        <v>8</v>
      </c>
      <c r="D608" s="14">
        <f t="shared" si="46"/>
        <v>24</v>
      </c>
      <c r="E608" s="15" t="s">
        <v>14</v>
      </c>
      <c r="F608" s="16" t="s">
        <v>14</v>
      </c>
      <c r="G608" s="9" t="s">
        <v>14</v>
      </c>
    </row>
    <row r="609" spans="1:7" x14ac:dyDescent="0.2">
      <c r="A609" s="6">
        <v>42241</v>
      </c>
      <c r="B609" s="14">
        <f t="shared" si="44"/>
        <v>2015</v>
      </c>
      <c r="C609" s="14">
        <f t="shared" si="45"/>
        <v>8</v>
      </c>
      <c r="D609" s="14">
        <f t="shared" si="46"/>
        <v>25</v>
      </c>
      <c r="E609" s="15">
        <v>8.8000000000000007</v>
      </c>
      <c r="F609" s="16" t="s">
        <v>14</v>
      </c>
      <c r="G609" s="9" t="s">
        <v>14</v>
      </c>
    </row>
    <row r="610" spans="1:7" x14ac:dyDescent="0.2">
      <c r="A610" s="6">
        <v>42242</v>
      </c>
      <c r="B610" s="14">
        <f t="shared" si="44"/>
        <v>2015</v>
      </c>
      <c r="C610" s="14">
        <f t="shared" si="45"/>
        <v>8</v>
      </c>
      <c r="D610" s="14">
        <f t="shared" si="46"/>
        <v>26</v>
      </c>
      <c r="E610" s="15">
        <v>7.8</v>
      </c>
      <c r="F610" s="16">
        <v>2.6</v>
      </c>
      <c r="G610" s="9" t="s">
        <v>14</v>
      </c>
    </row>
    <row r="611" spans="1:7" x14ac:dyDescent="0.2">
      <c r="A611" s="6">
        <v>42243</v>
      </c>
      <c r="B611" s="14">
        <f t="shared" si="44"/>
        <v>2015</v>
      </c>
      <c r="C611" s="14">
        <f t="shared" si="45"/>
        <v>8</v>
      </c>
      <c r="D611" s="14">
        <f t="shared" si="46"/>
        <v>27</v>
      </c>
      <c r="E611" s="15">
        <v>7.8</v>
      </c>
      <c r="F611" s="16">
        <v>2.6</v>
      </c>
      <c r="G611" s="9" t="s">
        <v>14</v>
      </c>
    </row>
    <row r="612" spans="1:7" x14ac:dyDescent="0.2">
      <c r="A612" s="6">
        <v>42244</v>
      </c>
      <c r="B612" s="14">
        <f t="shared" si="44"/>
        <v>2015</v>
      </c>
      <c r="C612" s="14">
        <f t="shared" si="45"/>
        <v>8</v>
      </c>
      <c r="D612" s="14">
        <f t="shared" si="46"/>
        <v>28</v>
      </c>
      <c r="E612" s="15">
        <v>7.8</v>
      </c>
      <c r="F612" s="16" t="s">
        <v>14</v>
      </c>
      <c r="G612" s="9" t="s">
        <v>14</v>
      </c>
    </row>
    <row r="613" spans="1:7" x14ac:dyDescent="0.2">
      <c r="A613" s="6">
        <v>42245</v>
      </c>
      <c r="B613" s="14">
        <f t="shared" si="44"/>
        <v>2015</v>
      </c>
      <c r="C613" s="14">
        <f t="shared" si="45"/>
        <v>8</v>
      </c>
      <c r="D613" s="14">
        <f t="shared" si="46"/>
        <v>29</v>
      </c>
      <c r="E613" s="15">
        <v>7.8</v>
      </c>
      <c r="F613" s="16" t="s">
        <v>14</v>
      </c>
      <c r="G613" s="9" t="s">
        <v>14</v>
      </c>
    </row>
    <row r="614" spans="1:7" x14ac:dyDescent="0.2">
      <c r="A614" s="6">
        <v>42246</v>
      </c>
      <c r="B614" s="14">
        <f t="shared" si="44"/>
        <v>2015</v>
      </c>
      <c r="C614" s="14">
        <f t="shared" si="45"/>
        <v>8</v>
      </c>
      <c r="D614" s="14">
        <f t="shared" si="46"/>
        <v>30</v>
      </c>
      <c r="E614" s="15">
        <v>7.8</v>
      </c>
      <c r="F614" s="16" t="s">
        <v>14</v>
      </c>
      <c r="G614" s="9" t="s">
        <v>14</v>
      </c>
    </row>
    <row r="615" spans="1:7" x14ac:dyDescent="0.2">
      <c r="A615" s="6">
        <v>42247</v>
      </c>
      <c r="B615" s="14">
        <f t="shared" si="44"/>
        <v>2015</v>
      </c>
      <c r="C615" s="14">
        <f t="shared" si="45"/>
        <v>8</v>
      </c>
      <c r="D615" s="14">
        <f t="shared" si="46"/>
        <v>31</v>
      </c>
      <c r="E615" s="15">
        <v>7.8</v>
      </c>
      <c r="F615" s="16" t="s">
        <v>14</v>
      </c>
      <c r="G615" s="9" t="s">
        <v>14</v>
      </c>
    </row>
    <row r="616" spans="1:7" x14ac:dyDescent="0.2">
      <c r="A616" s="6">
        <v>42248</v>
      </c>
      <c r="B616" s="14">
        <f t="shared" si="44"/>
        <v>2015</v>
      </c>
      <c r="C616" s="14">
        <f t="shared" si="45"/>
        <v>9</v>
      </c>
      <c r="D616" s="14">
        <f t="shared" si="46"/>
        <v>1</v>
      </c>
      <c r="E616" s="15" t="s">
        <v>14</v>
      </c>
      <c r="F616" s="16" t="s">
        <v>14</v>
      </c>
      <c r="G616" s="9" t="s">
        <v>14</v>
      </c>
    </row>
    <row r="617" spans="1:7" x14ac:dyDescent="0.2">
      <c r="A617" s="6">
        <v>42249</v>
      </c>
      <c r="B617" s="14">
        <f t="shared" si="44"/>
        <v>2015</v>
      </c>
      <c r="C617" s="14">
        <f t="shared" si="45"/>
        <v>9</v>
      </c>
      <c r="D617" s="14">
        <f t="shared" si="46"/>
        <v>2</v>
      </c>
      <c r="E617" s="15">
        <v>7.8</v>
      </c>
      <c r="F617" s="16" t="s">
        <v>14</v>
      </c>
      <c r="G617" s="9" t="s">
        <v>14</v>
      </c>
    </row>
    <row r="618" spans="1:7" x14ac:dyDescent="0.2">
      <c r="A618" s="6">
        <v>42250</v>
      </c>
      <c r="B618" s="14">
        <f t="shared" si="44"/>
        <v>2015</v>
      </c>
      <c r="C618" s="14">
        <f t="shared" si="45"/>
        <v>9</v>
      </c>
      <c r="D618" s="14">
        <f t="shared" si="46"/>
        <v>3</v>
      </c>
      <c r="E618" s="15">
        <v>7.8</v>
      </c>
      <c r="F618" s="16" t="s">
        <v>14</v>
      </c>
      <c r="G618" s="9" t="s">
        <v>14</v>
      </c>
    </row>
    <row r="619" spans="1:7" x14ac:dyDescent="0.2">
      <c r="A619" s="6">
        <v>42251</v>
      </c>
      <c r="B619" s="14">
        <f t="shared" si="44"/>
        <v>2015</v>
      </c>
      <c r="C619" s="14">
        <f t="shared" si="45"/>
        <v>9</v>
      </c>
      <c r="D619" s="14">
        <f t="shared" si="46"/>
        <v>4</v>
      </c>
      <c r="E619" s="15">
        <v>7.8</v>
      </c>
      <c r="F619" s="16" t="s">
        <v>14</v>
      </c>
      <c r="G619" s="9" t="s">
        <v>14</v>
      </c>
    </row>
    <row r="620" spans="1:7" x14ac:dyDescent="0.2">
      <c r="A620" s="6">
        <v>42252</v>
      </c>
      <c r="B620" s="14">
        <f t="shared" si="44"/>
        <v>2015</v>
      </c>
      <c r="C620" s="14">
        <f t="shared" si="45"/>
        <v>9</v>
      </c>
      <c r="D620" s="14">
        <f t="shared" si="46"/>
        <v>5</v>
      </c>
      <c r="E620" s="15">
        <v>7.8</v>
      </c>
      <c r="F620" s="16" t="s">
        <v>14</v>
      </c>
      <c r="G620" s="9" t="s">
        <v>14</v>
      </c>
    </row>
    <row r="621" spans="1:7" x14ac:dyDescent="0.2">
      <c r="A621" s="6">
        <v>42253</v>
      </c>
      <c r="B621" s="14">
        <f t="shared" si="44"/>
        <v>2015</v>
      </c>
      <c r="C621" s="14">
        <f t="shared" si="45"/>
        <v>9</v>
      </c>
      <c r="D621" s="14">
        <f t="shared" si="46"/>
        <v>6</v>
      </c>
      <c r="E621" s="15">
        <v>7.8</v>
      </c>
      <c r="F621" s="16" t="s">
        <v>14</v>
      </c>
      <c r="G621" s="9" t="s">
        <v>14</v>
      </c>
    </row>
    <row r="622" spans="1:7" x14ac:dyDescent="0.2">
      <c r="A622" s="6">
        <v>42254</v>
      </c>
      <c r="B622" s="14">
        <f t="shared" si="44"/>
        <v>2015</v>
      </c>
      <c r="C622" s="14">
        <f t="shared" si="45"/>
        <v>9</v>
      </c>
      <c r="D622" s="14">
        <f t="shared" si="46"/>
        <v>7</v>
      </c>
      <c r="E622" s="15">
        <v>7.8</v>
      </c>
      <c r="F622" s="16" t="s">
        <v>14</v>
      </c>
      <c r="G622" s="9" t="s">
        <v>14</v>
      </c>
    </row>
    <row r="623" spans="1:7" x14ac:dyDescent="0.2">
      <c r="A623" s="6">
        <v>42255</v>
      </c>
      <c r="B623" s="14">
        <f t="shared" si="44"/>
        <v>2015</v>
      </c>
      <c r="C623" s="14">
        <f t="shared" si="45"/>
        <v>9</v>
      </c>
      <c r="D623" s="14">
        <f t="shared" si="46"/>
        <v>8</v>
      </c>
      <c r="E623" s="15" t="s">
        <v>14</v>
      </c>
      <c r="F623" s="16" t="s">
        <v>14</v>
      </c>
      <c r="G623" s="9" t="s">
        <v>14</v>
      </c>
    </row>
    <row r="624" spans="1:7" x14ac:dyDescent="0.2">
      <c r="A624" s="6">
        <v>42256</v>
      </c>
      <c r="B624" s="14">
        <f t="shared" si="44"/>
        <v>2015</v>
      </c>
      <c r="C624" s="14">
        <f t="shared" si="45"/>
        <v>9</v>
      </c>
      <c r="D624" s="14">
        <f t="shared" si="46"/>
        <v>9</v>
      </c>
      <c r="E624" s="15">
        <v>7.8</v>
      </c>
      <c r="F624" s="16" t="s">
        <v>14</v>
      </c>
      <c r="G624" s="9" t="s">
        <v>14</v>
      </c>
    </row>
    <row r="625" spans="1:7" x14ac:dyDescent="0.2">
      <c r="A625" s="6">
        <v>42257</v>
      </c>
      <c r="B625" s="14">
        <f t="shared" si="44"/>
        <v>2015</v>
      </c>
      <c r="C625" s="14">
        <f t="shared" si="45"/>
        <v>9</v>
      </c>
      <c r="D625" s="14">
        <f t="shared" si="46"/>
        <v>10</v>
      </c>
      <c r="E625" s="15">
        <v>7.8</v>
      </c>
      <c r="F625" s="16" t="s">
        <v>14</v>
      </c>
      <c r="G625" s="9" t="s">
        <v>14</v>
      </c>
    </row>
    <row r="626" spans="1:7" x14ac:dyDescent="0.2">
      <c r="A626" s="6">
        <v>42258</v>
      </c>
      <c r="B626" s="14">
        <f t="shared" si="44"/>
        <v>2015</v>
      </c>
      <c r="C626" s="14">
        <f t="shared" si="45"/>
        <v>9</v>
      </c>
      <c r="D626" s="14">
        <f t="shared" si="46"/>
        <v>11</v>
      </c>
      <c r="E626" s="15">
        <v>7.8</v>
      </c>
      <c r="F626" s="16" t="s">
        <v>14</v>
      </c>
      <c r="G626" s="9" t="s">
        <v>14</v>
      </c>
    </row>
    <row r="627" spans="1:7" x14ac:dyDescent="0.2">
      <c r="A627" s="6">
        <v>42259</v>
      </c>
      <c r="B627" s="14">
        <f t="shared" si="44"/>
        <v>2015</v>
      </c>
      <c r="C627" s="14">
        <f t="shared" si="45"/>
        <v>9</v>
      </c>
      <c r="D627" s="14">
        <f t="shared" si="46"/>
        <v>12</v>
      </c>
      <c r="E627" s="15">
        <v>7.8</v>
      </c>
      <c r="F627" s="16" t="s">
        <v>14</v>
      </c>
      <c r="G627" s="9" t="s">
        <v>14</v>
      </c>
    </row>
    <row r="628" spans="1:7" x14ac:dyDescent="0.2">
      <c r="A628" s="6">
        <v>42260</v>
      </c>
      <c r="B628" s="14">
        <f t="shared" si="44"/>
        <v>2015</v>
      </c>
      <c r="C628" s="14">
        <f t="shared" si="45"/>
        <v>9</v>
      </c>
      <c r="D628" s="14">
        <f t="shared" si="46"/>
        <v>13</v>
      </c>
      <c r="E628" s="15">
        <v>7.8</v>
      </c>
      <c r="F628" s="16" t="s">
        <v>14</v>
      </c>
      <c r="G628" s="9" t="s">
        <v>14</v>
      </c>
    </row>
    <row r="629" spans="1:7" x14ac:dyDescent="0.2">
      <c r="A629" s="6">
        <v>42261</v>
      </c>
      <c r="B629" s="14">
        <f t="shared" si="44"/>
        <v>2015</v>
      </c>
      <c r="C629" s="14">
        <f t="shared" si="45"/>
        <v>9</v>
      </c>
      <c r="D629" s="14">
        <f t="shared" si="46"/>
        <v>14</v>
      </c>
      <c r="E629" s="15">
        <v>7.8</v>
      </c>
      <c r="F629" s="16" t="s">
        <v>14</v>
      </c>
      <c r="G629" s="9" t="s">
        <v>14</v>
      </c>
    </row>
    <row r="630" spans="1:7" x14ac:dyDescent="0.2">
      <c r="A630" s="6">
        <v>42262</v>
      </c>
      <c r="B630" s="14">
        <f t="shared" si="44"/>
        <v>2015</v>
      </c>
      <c r="C630" s="14">
        <f t="shared" si="45"/>
        <v>9</v>
      </c>
      <c r="D630" s="14">
        <f t="shared" si="46"/>
        <v>15</v>
      </c>
      <c r="E630" s="15">
        <v>7.8</v>
      </c>
      <c r="F630" s="16" t="s">
        <v>14</v>
      </c>
      <c r="G630" s="9" t="s">
        <v>14</v>
      </c>
    </row>
    <row r="631" spans="1:7" x14ac:dyDescent="0.2">
      <c r="A631" s="6">
        <v>42263</v>
      </c>
      <c r="B631" s="14">
        <f t="shared" si="44"/>
        <v>2015</v>
      </c>
      <c r="C631" s="14">
        <f t="shared" si="45"/>
        <v>9</v>
      </c>
      <c r="D631" s="14">
        <f t="shared" si="46"/>
        <v>16</v>
      </c>
      <c r="E631" s="15">
        <v>7.8</v>
      </c>
      <c r="F631" s="16" t="s">
        <v>14</v>
      </c>
      <c r="G631" s="9" t="s">
        <v>14</v>
      </c>
    </row>
    <row r="632" spans="1:7" x14ac:dyDescent="0.2">
      <c r="A632" s="6">
        <v>42264</v>
      </c>
      <c r="B632" s="14">
        <f t="shared" si="44"/>
        <v>2015</v>
      </c>
      <c r="C632" s="14">
        <f t="shared" si="45"/>
        <v>9</v>
      </c>
      <c r="D632" s="14">
        <f t="shared" si="46"/>
        <v>17</v>
      </c>
      <c r="E632" s="15">
        <v>6.6</v>
      </c>
      <c r="F632" s="16" t="s">
        <v>14</v>
      </c>
      <c r="G632" s="9" t="s">
        <v>14</v>
      </c>
    </row>
    <row r="633" spans="1:7" x14ac:dyDescent="0.2">
      <c r="A633" s="6">
        <v>42265</v>
      </c>
      <c r="B633" s="14">
        <f t="shared" si="44"/>
        <v>2015</v>
      </c>
      <c r="C633" s="14">
        <f t="shared" si="45"/>
        <v>9</v>
      </c>
      <c r="D633" s="14">
        <f t="shared" si="46"/>
        <v>18</v>
      </c>
      <c r="E633" s="15">
        <v>6.6</v>
      </c>
      <c r="F633" s="16" t="s">
        <v>14</v>
      </c>
      <c r="G633" s="9" t="s">
        <v>14</v>
      </c>
    </row>
    <row r="634" spans="1:7" x14ac:dyDescent="0.2">
      <c r="A634" s="6">
        <v>42266</v>
      </c>
      <c r="B634" s="14">
        <f t="shared" si="44"/>
        <v>2015</v>
      </c>
      <c r="C634" s="14">
        <f t="shared" si="45"/>
        <v>9</v>
      </c>
      <c r="D634" s="14">
        <f t="shared" si="46"/>
        <v>19</v>
      </c>
      <c r="E634" s="15">
        <v>6.6</v>
      </c>
      <c r="F634" s="16" t="s">
        <v>14</v>
      </c>
      <c r="G634" s="9" t="s">
        <v>14</v>
      </c>
    </row>
    <row r="635" spans="1:7" x14ac:dyDescent="0.2">
      <c r="A635" s="6">
        <v>42267</v>
      </c>
      <c r="B635" s="14">
        <f t="shared" si="44"/>
        <v>2015</v>
      </c>
      <c r="C635" s="14">
        <f t="shared" si="45"/>
        <v>9</v>
      </c>
      <c r="D635" s="14">
        <f t="shared" si="46"/>
        <v>20</v>
      </c>
      <c r="E635" s="15">
        <v>6.6</v>
      </c>
      <c r="F635" s="16" t="s">
        <v>14</v>
      </c>
      <c r="G635" s="9" t="s">
        <v>14</v>
      </c>
    </row>
    <row r="636" spans="1:7" x14ac:dyDescent="0.2">
      <c r="A636" s="6">
        <v>42268</v>
      </c>
      <c r="B636" s="14">
        <f t="shared" si="44"/>
        <v>2015</v>
      </c>
      <c r="C636" s="14">
        <f t="shared" si="45"/>
        <v>9</v>
      </c>
      <c r="D636" s="14">
        <f t="shared" si="46"/>
        <v>21</v>
      </c>
      <c r="E636" s="15">
        <v>6.6</v>
      </c>
      <c r="F636" s="16" t="s">
        <v>14</v>
      </c>
      <c r="G636" s="9" t="s">
        <v>14</v>
      </c>
    </row>
    <row r="637" spans="1:7" x14ac:dyDescent="0.2">
      <c r="A637" s="6">
        <v>42269</v>
      </c>
      <c r="B637" s="14">
        <f t="shared" si="44"/>
        <v>2015</v>
      </c>
      <c r="C637" s="14">
        <f t="shared" si="45"/>
        <v>9</v>
      </c>
      <c r="D637" s="14">
        <f t="shared" si="46"/>
        <v>22</v>
      </c>
      <c r="E637" s="15">
        <v>6.6</v>
      </c>
      <c r="F637" s="16" t="s">
        <v>14</v>
      </c>
      <c r="G637" s="9" t="s">
        <v>14</v>
      </c>
    </row>
    <row r="638" spans="1:7" x14ac:dyDescent="0.2">
      <c r="A638" s="6">
        <v>42270</v>
      </c>
      <c r="B638" s="14">
        <f t="shared" si="44"/>
        <v>2015</v>
      </c>
      <c r="C638" s="14">
        <f t="shared" si="45"/>
        <v>9</v>
      </c>
      <c r="D638" s="14">
        <f t="shared" si="46"/>
        <v>23</v>
      </c>
      <c r="E638" s="15">
        <v>6.6</v>
      </c>
      <c r="F638" s="16" t="s">
        <v>14</v>
      </c>
      <c r="G638" s="9" t="s">
        <v>14</v>
      </c>
    </row>
    <row r="639" spans="1:7" x14ac:dyDescent="0.2">
      <c r="A639" s="6">
        <v>42271</v>
      </c>
      <c r="B639" s="14">
        <f t="shared" si="44"/>
        <v>2015</v>
      </c>
      <c r="C639" s="14">
        <f t="shared" si="45"/>
        <v>9</v>
      </c>
      <c r="D639" s="14">
        <f t="shared" si="46"/>
        <v>24</v>
      </c>
      <c r="E639" s="15">
        <v>6.6</v>
      </c>
      <c r="F639" s="16" t="s">
        <v>14</v>
      </c>
      <c r="G639" s="9" t="s">
        <v>14</v>
      </c>
    </row>
    <row r="640" spans="1:7" x14ac:dyDescent="0.2">
      <c r="A640" s="6">
        <v>42272</v>
      </c>
      <c r="B640" s="14">
        <f t="shared" si="44"/>
        <v>2015</v>
      </c>
      <c r="C640" s="14">
        <f t="shared" si="45"/>
        <v>9</v>
      </c>
      <c r="D640" s="14">
        <f t="shared" si="46"/>
        <v>25</v>
      </c>
      <c r="E640" s="15" t="s">
        <v>14</v>
      </c>
      <c r="F640" s="16" t="s">
        <v>14</v>
      </c>
      <c r="G640" s="9" t="s">
        <v>14</v>
      </c>
    </row>
    <row r="641" spans="1:7" x14ac:dyDescent="0.2">
      <c r="A641" s="6">
        <v>42273</v>
      </c>
      <c r="B641" s="14">
        <f t="shared" si="44"/>
        <v>2015</v>
      </c>
      <c r="C641" s="14">
        <f t="shared" si="45"/>
        <v>9</v>
      </c>
      <c r="D641" s="14">
        <f t="shared" si="46"/>
        <v>26</v>
      </c>
      <c r="E641" s="15">
        <v>6.6</v>
      </c>
      <c r="F641" s="16" t="s">
        <v>14</v>
      </c>
      <c r="G641" s="9" t="s">
        <v>14</v>
      </c>
    </row>
    <row r="642" spans="1:7" x14ac:dyDescent="0.2">
      <c r="A642" s="6">
        <v>42274</v>
      </c>
      <c r="B642" s="14">
        <f t="shared" si="44"/>
        <v>2015</v>
      </c>
      <c r="C642" s="14">
        <f t="shared" si="45"/>
        <v>9</v>
      </c>
      <c r="D642" s="14">
        <f t="shared" si="46"/>
        <v>27</v>
      </c>
      <c r="E642" s="15">
        <v>6.6</v>
      </c>
      <c r="F642" s="16" t="s">
        <v>14</v>
      </c>
      <c r="G642" s="9" t="s">
        <v>14</v>
      </c>
    </row>
    <row r="643" spans="1:7" x14ac:dyDescent="0.2">
      <c r="A643" s="6">
        <v>42275</v>
      </c>
      <c r="B643" s="14">
        <f t="shared" si="44"/>
        <v>2015</v>
      </c>
      <c r="C643" s="14">
        <f t="shared" si="45"/>
        <v>9</v>
      </c>
      <c r="D643" s="14">
        <f t="shared" si="46"/>
        <v>28</v>
      </c>
      <c r="E643" s="15">
        <v>6.6</v>
      </c>
      <c r="F643" s="16" t="s">
        <v>14</v>
      </c>
      <c r="G643" s="9" t="s">
        <v>14</v>
      </c>
    </row>
    <row r="644" spans="1:7" x14ac:dyDescent="0.2">
      <c r="A644" s="6">
        <v>42276</v>
      </c>
      <c r="B644" s="14">
        <f t="shared" si="44"/>
        <v>2015</v>
      </c>
      <c r="C644" s="14">
        <f t="shared" si="45"/>
        <v>9</v>
      </c>
      <c r="D644" s="14">
        <f t="shared" si="46"/>
        <v>29</v>
      </c>
      <c r="E644" s="15">
        <v>6.6</v>
      </c>
      <c r="F644" s="16" t="s">
        <v>14</v>
      </c>
      <c r="G644" s="9" t="s">
        <v>14</v>
      </c>
    </row>
    <row r="645" spans="1:7" x14ac:dyDescent="0.2">
      <c r="A645" s="6">
        <v>42277</v>
      </c>
      <c r="B645" s="14">
        <f t="shared" si="44"/>
        <v>2015</v>
      </c>
      <c r="C645" s="14">
        <f t="shared" si="45"/>
        <v>9</v>
      </c>
      <c r="D645" s="14">
        <f t="shared" si="46"/>
        <v>30</v>
      </c>
      <c r="E645" s="15">
        <v>6.6</v>
      </c>
      <c r="F645" s="16" t="s">
        <v>14</v>
      </c>
      <c r="G645" s="9" t="s">
        <v>14</v>
      </c>
    </row>
    <row r="646" spans="1:7" x14ac:dyDescent="0.2">
      <c r="A646" s="6">
        <v>42278</v>
      </c>
      <c r="B646" s="14">
        <f t="shared" si="44"/>
        <v>2015</v>
      </c>
      <c r="C646" s="14">
        <f t="shared" si="45"/>
        <v>10</v>
      </c>
      <c r="D646" s="14">
        <f t="shared" si="46"/>
        <v>1</v>
      </c>
      <c r="E646" s="15">
        <v>6.6</v>
      </c>
      <c r="F646" s="16" t="s">
        <v>14</v>
      </c>
      <c r="G646" s="9" t="s">
        <v>14</v>
      </c>
    </row>
    <row r="647" spans="1:7" x14ac:dyDescent="0.2">
      <c r="A647" s="6">
        <v>42279</v>
      </c>
      <c r="B647" s="14">
        <f t="shared" si="44"/>
        <v>2015</v>
      </c>
      <c r="C647" s="14">
        <f t="shared" si="45"/>
        <v>10</v>
      </c>
      <c r="D647" s="14">
        <f t="shared" si="46"/>
        <v>2</v>
      </c>
      <c r="E647" s="15">
        <v>6.6</v>
      </c>
      <c r="F647" s="16" t="s">
        <v>14</v>
      </c>
      <c r="G647" s="9" t="s">
        <v>14</v>
      </c>
    </row>
    <row r="648" spans="1:7" x14ac:dyDescent="0.2">
      <c r="A648" s="6">
        <v>42280</v>
      </c>
      <c r="B648" s="14">
        <f t="shared" si="44"/>
        <v>2015</v>
      </c>
      <c r="C648" s="14">
        <f t="shared" si="45"/>
        <v>10</v>
      </c>
      <c r="D648" s="14">
        <f t="shared" si="46"/>
        <v>3</v>
      </c>
      <c r="E648" s="15">
        <v>6.6</v>
      </c>
      <c r="F648" s="16" t="s">
        <v>14</v>
      </c>
      <c r="G648" s="9" t="s">
        <v>14</v>
      </c>
    </row>
    <row r="649" spans="1:7" x14ac:dyDescent="0.2">
      <c r="A649" s="6">
        <v>42281</v>
      </c>
      <c r="B649" s="14">
        <f t="shared" ref="B649:B712" si="47">YEAR(A649)</f>
        <v>2015</v>
      </c>
      <c r="C649" s="14">
        <f t="shared" ref="C649:C712" si="48">MONTH(A649)</f>
        <v>10</v>
      </c>
      <c r="D649" s="14">
        <f t="shared" ref="D649:D712" si="49">DAY(A649)</f>
        <v>4</v>
      </c>
      <c r="E649" s="15">
        <v>6.6</v>
      </c>
      <c r="F649" s="16" t="s">
        <v>14</v>
      </c>
      <c r="G649" s="9" t="s">
        <v>14</v>
      </c>
    </row>
    <row r="650" spans="1:7" x14ac:dyDescent="0.2">
      <c r="A650" s="6">
        <v>42282</v>
      </c>
      <c r="B650" s="14">
        <f t="shared" si="47"/>
        <v>2015</v>
      </c>
      <c r="C650" s="14">
        <f t="shared" si="48"/>
        <v>10</v>
      </c>
      <c r="D650" s="14">
        <f t="shared" si="49"/>
        <v>5</v>
      </c>
      <c r="E650" s="15">
        <v>6.6</v>
      </c>
      <c r="F650" s="16" t="s">
        <v>14</v>
      </c>
      <c r="G650" s="9" t="s">
        <v>14</v>
      </c>
    </row>
    <row r="651" spans="1:7" x14ac:dyDescent="0.2">
      <c r="A651" s="6">
        <v>42283</v>
      </c>
      <c r="B651" s="14">
        <f t="shared" si="47"/>
        <v>2015</v>
      </c>
      <c r="C651" s="14">
        <f t="shared" si="48"/>
        <v>10</v>
      </c>
      <c r="D651" s="14">
        <f t="shared" si="49"/>
        <v>6</v>
      </c>
      <c r="E651" s="15">
        <v>6.6</v>
      </c>
      <c r="F651" s="16" t="s">
        <v>14</v>
      </c>
      <c r="G651" s="9" t="s">
        <v>14</v>
      </c>
    </row>
    <row r="652" spans="1:7" x14ac:dyDescent="0.2">
      <c r="A652" s="6">
        <v>42284</v>
      </c>
      <c r="B652" s="14">
        <f t="shared" si="47"/>
        <v>2015</v>
      </c>
      <c r="C652" s="14">
        <f t="shared" si="48"/>
        <v>10</v>
      </c>
      <c r="D652" s="14">
        <f t="shared" si="49"/>
        <v>7</v>
      </c>
      <c r="E652" s="15">
        <v>5.8</v>
      </c>
      <c r="F652" s="16" t="s">
        <v>14</v>
      </c>
      <c r="G652" s="9" t="s">
        <v>14</v>
      </c>
    </row>
    <row r="653" spans="1:7" x14ac:dyDescent="0.2">
      <c r="A653" s="6">
        <v>42285</v>
      </c>
      <c r="B653" s="14">
        <f t="shared" si="47"/>
        <v>2015</v>
      </c>
      <c r="C653" s="14">
        <f t="shared" si="48"/>
        <v>10</v>
      </c>
      <c r="D653" s="14">
        <f t="shared" si="49"/>
        <v>8</v>
      </c>
      <c r="E653" s="15">
        <v>5.8</v>
      </c>
      <c r="F653" s="16" t="s">
        <v>14</v>
      </c>
      <c r="G653" s="9" t="s">
        <v>14</v>
      </c>
    </row>
    <row r="654" spans="1:7" x14ac:dyDescent="0.2">
      <c r="A654" s="6">
        <v>42286</v>
      </c>
      <c r="B654" s="14">
        <f t="shared" si="47"/>
        <v>2015</v>
      </c>
      <c r="C654" s="14">
        <f t="shared" si="48"/>
        <v>10</v>
      </c>
      <c r="D654" s="14">
        <f t="shared" si="49"/>
        <v>9</v>
      </c>
      <c r="E654" s="15">
        <v>5.8</v>
      </c>
      <c r="F654" s="16" t="s">
        <v>14</v>
      </c>
      <c r="G654" s="9" t="s">
        <v>14</v>
      </c>
    </row>
    <row r="655" spans="1:7" x14ac:dyDescent="0.2">
      <c r="A655" s="6">
        <v>42287</v>
      </c>
      <c r="B655" s="14">
        <f t="shared" si="47"/>
        <v>2015</v>
      </c>
      <c r="C655" s="14">
        <f t="shared" si="48"/>
        <v>10</v>
      </c>
      <c r="D655" s="14">
        <f t="shared" si="49"/>
        <v>10</v>
      </c>
      <c r="E655" s="15" t="s">
        <v>14</v>
      </c>
      <c r="F655" s="16" t="s">
        <v>14</v>
      </c>
      <c r="G655" s="9" t="s">
        <v>14</v>
      </c>
    </row>
    <row r="656" spans="1:7" x14ac:dyDescent="0.2">
      <c r="A656" s="6">
        <v>42288</v>
      </c>
      <c r="B656" s="14">
        <f t="shared" si="47"/>
        <v>2015</v>
      </c>
      <c r="C656" s="14">
        <f t="shared" si="48"/>
        <v>10</v>
      </c>
      <c r="D656" s="14">
        <f t="shared" si="49"/>
        <v>11</v>
      </c>
      <c r="E656" s="15">
        <v>6.8</v>
      </c>
      <c r="F656" s="16" t="s">
        <v>14</v>
      </c>
      <c r="G656" s="9" t="s">
        <v>14</v>
      </c>
    </row>
    <row r="657" spans="1:7" x14ac:dyDescent="0.2">
      <c r="A657" s="6">
        <v>42289</v>
      </c>
      <c r="B657" s="14">
        <f t="shared" si="47"/>
        <v>2015</v>
      </c>
      <c r="C657" s="14">
        <f t="shared" si="48"/>
        <v>10</v>
      </c>
      <c r="D657" s="14">
        <f t="shared" si="49"/>
        <v>12</v>
      </c>
      <c r="E657" s="15" t="s">
        <v>14</v>
      </c>
      <c r="F657" s="16" t="s">
        <v>14</v>
      </c>
      <c r="G657" s="9" t="s">
        <v>14</v>
      </c>
    </row>
    <row r="658" spans="1:7" x14ac:dyDescent="0.2">
      <c r="A658" s="6">
        <v>42290</v>
      </c>
      <c r="B658" s="14">
        <f t="shared" si="47"/>
        <v>2015</v>
      </c>
      <c r="C658" s="14">
        <f t="shared" si="48"/>
        <v>10</v>
      </c>
      <c r="D658" s="14">
        <f t="shared" si="49"/>
        <v>13</v>
      </c>
      <c r="E658" s="15">
        <v>6.8</v>
      </c>
      <c r="F658" s="16" t="s">
        <v>14</v>
      </c>
      <c r="G658" s="9" t="s">
        <v>14</v>
      </c>
    </row>
    <row r="659" spans="1:7" x14ac:dyDescent="0.2">
      <c r="A659" s="6">
        <v>42291</v>
      </c>
      <c r="B659" s="14">
        <f t="shared" si="47"/>
        <v>2015</v>
      </c>
      <c r="C659" s="14">
        <f t="shared" si="48"/>
        <v>10</v>
      </c>
      <c r="D659" s="14">
        <f t="shared" si="49"/>
        <v>14</v>
      </c>
      <c r="E659" s="15">
        <v>6.8</v>
      </c>
      <c r="F659" s="16" t="s">
        <v>14</v>
      </c>
      <c r="G659" s="9" t="s">
        <v>14</v>
      </c>
    </row>
    <row r="660" spans="1:7" x14ac:dyDescent="0.2">
      <c r="A660" s="6">
        <v>42292</v>
      </c>
      <c r="B660" s="14">
        <f t="shared" si="47"/>
        <v>2015</v>
      </c>
      <c r="C660" s="14">
        <f t="shared" si="48"/>
        <v>10</v>
      </c>
      <c r="D660" s="14">
        <f t="shared" si="49"/>
        <v>15</v>
      </c>
      <c r="E660" s="15">
        <v>6.8</v>
      </c>
      <c r="F660" s="16" t="s">
        <v>14</v>
      </c>
      <c r="G660" s="9" t="s">
        <v>14</v>
      </c>
    </row>
    <row r="661" spans="1:7" x14ac:dyDescent="0.2">
      <c r="A661" s="6">
        <v>42293</v>
      </c>
      <c r="B661" s="14">
        <f t="shared" si="47"/>
        <v>2015</v>
      </c>
      <c r="C661" s="14">
        <f t="shared" si="48"/>
        <v>10</v>
      </c>
      <c r="D661" s="14">
        <f t="shared" si="49"/>
        <v>16</v>
      </c>
      <c r="E661" s="15">
        <v>6.8</v>
      </c>
      <c r="F661" s="16" t="s">
        <v>14</v>
      </c>
      <c r="G661" s="9" t="s">
        <v>14</v>
      </c>
    </row>
    <row r="662" spans="1:7" x14ac:dyDescent="0.2">
      <c r="A662" s="6">
        <v>42294</v>
      </c>
      <c r="B662" s="14">
        <f t="shared" si="47"/>
        <v>2015</v>
      </c>
      <c r="C662" s="14">
        <f t="shared" si="48"/>
        <v>10</v>
      </c>
      <c r="D662" s="14">
        <f t="shared" si="49"/>
        <v>17</v>
      </c>
      <c r="E662" s="15">
        <v>6.8</v>
      </c>
      <c r="F662" s="16" t="s">
        <v>14</v>
      </c>
      <c r="G662" s="9" t="s">
        <v>14</v>
      </c>
    </row>
    <row r="663" spans="1:7" x14ac:dyDescent="0.2">
      <c r="A663" s="6">
        <v>42295</v>
      </c>
      <c r="B663" s="14">
        <f t="shared" si="47"/>
        <v>2015</v>
      </c>
      <c r="C663" s="14">
        <f t="shared" si="48"/>
        <v>10</v>
      </c>
      <c r="D663" s="14">
        <f t="shared" si="49"/>
        <v>18</v>
      </c>
      <c r="E663" s="15">
        <v>6.8</v>
      </c>
      <c r="F663" s="16" t="s">
        <v>14</v>
      </c>
      <c r="G663" s="9" t="s">
        <v>14</v>
      </c>
    </row>
    <row r="664" spans="1:7" x14ac:dyDescent="0.2">
      <c r="A664" s="6">
        <v>42296</v>
      </c>
      <c r="B664" s="14">
        <f t="shared" si="47"/>
        <v>2015</v>
      </c>
      <c r="C664" s="14">
        <f t="shared" si="48"/>
        <v>10</v>
      </c>
      <c r="D664" s="14">
        <f t="shared" si="49"/>
        <v>19</v>
      </c>
      <c r="E664" s="15">
        <v>5.8</v>
      </c>
      <c r="F664" s="16" t="s">
        <v>14</v>
      </c>
      <c r="G664" s="9" t="s">
        <v>14</v>
      </c>
    </row>
    <row r="665" spans="1:7" x14ac:dyDescent="0.2">
      <c r="A665" s="6">
        <v>42297</v>
      </c>
      <c r="B665" s="14">
        <f t="shared" si="47"/>
        <v>2015</v>
      </c>
      <c r="C665" s="14">
        <f t="shared" si="48"/>
        <v>10</v>
      </c>
      <c r="D665" s="14">
        <f t="shared" si="49"/>
        <v>20</v>
      </c>
      <c r="E665" s="15">
        <v>5.8</v>
      </c>
      <c r="F665" s="16" t="s">
        <v>14</v>
      </c>
      <c r="G665" s="9" t="s">
        <v>14</v>
      </c>
    </row>
    <row r="666" spans="1:7" x14ac:dyDescent="0.2">
      <c r="A666" s="6">
        <v>42298</v>
      </c>
      <c r="B666" s="14">
        <f t="shared" si="47"/>
        <v>2015</v>
      </c>
      <c r="C666" s="14">
        <f t="shared" si="48"/>
        <v>10</v>
      </c>
      <c r="D666" s="14">
        <f t="shared" si="49"/>
        <v>21</v>
      </c>
      <c r="E666" s="15">
        <v>5.8</v>
      </c>
      <c r="F666" s="16" t="s">
        <v>14</v>
      </c>
      <c r="G666" s="9" t="s">
        <v>14</v>
      </c>
    </row>
    <row r="667" spans="1:7" x14ac:dyDescent="0.2">
      <c r="A667" s="6">
        <v>42299</v>
      </c>
      <c r="B667" s="14">
        <f t="shared" si="47"/>
        <v>2015</v>
      </c>
      <c r="C667" s="14">
        <f t="shared" si="48"/>
        <v>10</v>
      </c>
      <c r="D667" s="14">
        <f t="shared" si="49"/>
        <v>22</v>
      </c>
      <c r="E667" s="15">
        <v>5.8</v>
      </c>
      <c r="F667" s="16" t="s">
        <v>14</v>
      </c>
      <c r="G667" s="9" t="s">
        <v>14</v>
      </c>
    </row>
    <row r="668" spans="1:7" x14ac:dyDescent="0.2">
      <c r="A668" s="6">
        <v>42300</v>
      </c>
      <c r="B668" s="14">
        <f t="shared" si="47"/>
        <v>2015</v>
      </c>
      <c r="C668" s="14">
        <f t="shared" si="48"/>
        <v>10</v>
      </c>
      <c r="D668" s="14">
        <f t="shared" si="49"/>
        <v>23</v>
      </c>
      <c r="E668" s="15" t="s">
        <v>14</v>
      </c>
      <c r="F668" s="16" t="s">
        <v>14</v>
      </c>
      <c r="G668" s="9" t="s">
        <v>14</v>
      </c>
    </row>
    <row r="669" spans="1:7" x14ac:dyDescent="0.2">
      <c r="A669" s="6">
        <v>42301</v>
      </c>
      <c r="B669" s="14">
        <f t="shared" si="47"/>
        <v>2015</v>
      </c>
      <c r="C669" s="14">
        <f t="shared" si="48"/>
        <v>10</v>
      </c>
      <c r="D669" s="14">
        <f t="shared" si="49"/>
        <v>24</v>
      </c>
      <c r="E669" s="15">
        <v>5.8</v>
      </c>
      <c r="F669" s="16" t="s">
        <v>14</v>
      </c>
      <c r="G669" s="9" t="s">
        <v>14</v>
      </c>
    </row>
    <row r="670" spans="1:7" x14ac:dyDescent="0.2">
      <c r="A670" s="6">
        <v>42302</v>
      </c>
      <c r="B670" s="14">
        <f t="shared" si="47"/>
        <v>2015</v>
      </c>
      <c r="C670" s="14">
        <f t="shared" si="48"/>
        <v>10</v>
      </c>
      <c r="D670" s="14">
        <f t="shared" si="49"/>
        <v>25</v>
      </c>
      <c r="E670" s="15">
        <v>5.8</v>
      </c>
      <c r="F670" s="16" t="s">
        <v>14</v>
      </c>
      <c r="G670" s="9" t="s">
        <v>14</v>
      </c>
    </row>
    <row r="671" spans="1:7" x14ac:dyDescent="0.2">
      <c r="A671" s="6">
        <v>42303</v>
      </c>
      <c r="B671" s="14">
        <f t="shared" si="47"/>
        <v>2015</v>
      </c>
      <c r="C671" s="14">
        <f t="shared" si="48"/>
        <v>10</v>
      </c>
      <c r="D671" s="14">
        <f t="shared" si="49"/>
        <v>26</v>
      </c>
      <c r="E671" s="15">
        <v>5.8</v>
      </c>
      <c r="F671" s="16" t="s">
        <v>14</v>
      </c>
      <c r="G671" s="9" t="s">
        <v>14</v>
      </c>
    </row>
    <row r="672" spans="1:7" x14ac:dyDescent="0.2">
      <c r="A672" s="6">
        <v>42304</v>
      </c>
      <c r="B672" s="14">
        <f t="shared" si="47"/>
        <v>2015</v>
      </c>
      <c r="C672" s="14">
        <f t="shared" si="48"/>
        <v>10</v>
      </c>
      <c r="D672" s="14">
        <f t="shared" si="49"/>
        <v>27</v>
      </c>
      <c r="E672" s="15">
        <v>5.8</v>
      </c>
      <c r="F672" s="16" t="s">
        <v>14</v>
      </c>
      <c r="G672" s="9" t="s">
        <v>14</v>
      </c>
    </row>
    <row r="673" spans="1:7" x14ac:dyDescent="0.2">
      <c r="A673" s="6">
        <v>42305</v>
      </c>
      <c r="B673" s="14">
        <f t="shared" si="47"/>
        <v>2015</v>
      </c>
      <c r="C673" s="14">
        <f t="shared" si="48"/>
        <v>10</v>
      </c>
      <c r="D673" s="14">
        <f t="shared" si="49"/>
        <v>28</v>
      </c>
      <c r="E673" s="15">
        <v>5.8</v>
      </c>
      <c r="F673" s="16" t="s">
        <v>14</v>
      </c>
      <c r="G673" s="9" t="s">
        <v>14</v>
      </c>
    </row>
    <row r="674" spans="1:7" x14ac:dyDescent="0.2">
      <c r="A674" s="6">
        <v>42306</v>
      </c>
      <c r="B674" s="14">
        <f t="shared" si="47"/>
        <v>2015</v>
      </c>
      <c r="C674" s="14">
        <f t="shared" si="48"/>
        <v>10</v>
      </c>
      <c r="D674" s="14">
        <f t="shared" si="49"/>
        <v>29</v>
      </c>
      <c r="E674" s="15">
        <v>5.8</v>
      </c>
      <c r="F674" s="16" t="s">
        <v>14</v>
      </c>
      <c r="G674" s="9" t="s">
        <v>14</v>
      </c>
    </row>
    <row r="675" spans="1:7" x14ac:dyDescent="0.2">
      <c r="A675" s="6">
        <v>42307</v>
      </c>
      <c r="B675" s="14">
        <f t="shared" si="47"/>
        <v>2015</v>
      </c>
      <c r="C675" s="14">
        <f t="shared" si="48"/>
        <v>10</v>
      </c>
      <c r="D675" s="14">
        <f t="shared" si="49"/>
        <v>30</v>
      </c>
      <c r="E675" s="15" t="s">
        <v>14</v>
      </c>
      <c r="F675" s="16" t="s">
        <v>14</v>
      </c>
      <c r="G675" s="9" t="s">
        <v>14</v>
      </c>
    </row>
    <row r="676" spans="1:7" x14ac:dyDescent="0.2">
      <c r="A676" s="6">
        <v>42308</v>
      </c>
      <c r="B676" s="14">
        <f t="shared" si="47"/>
        <v>2015</v>
      </c>
      <c r="C676" s="14">
        <f t="shared" si="48"/>
        <v>10</v>
      </c>
      <c r="D676" s="14">
        <f t="shared" si="49"/>
        <v>31</v>
      </c>
      <c r="E676" s="15">
        <v>5.8</v>
      </c>
      <c r="F676" s="16" t="s">
        <v>14</v>
      </c>
      <c r="G676" s="9" t="s">
        <v>14</v>
      </c>
    </row>
    <row r="677" spans="1:7" x14ac:dyDescent="0.2">
      <c r="A677" s="6">
        <v>42309</v>
      </c>
      <c r="B677" s="14">
        <f t="shared" si="47"/>
        <v>2015</v>
      </c>
      <c r="C677" s="14">
        <f t="shared" si="48"/>
        <v>11</v>
      </c>
      <c r="D677" s="14">
        <f t="shared" si="49"/>
        <v>1</v>
      </c>
      <c r="E677" s="15">
        <v>5.8</v>
      </c>
      <c r="F677" s="16" t="s">
        <v>14</v>
      </c>
      <c r="G677" s="9" t="s">
        <v>14</v>
      </c>
    </row>
    <row r="678" spans="1:7" x14ac:dyDescent="0.2">
      <c r="A678" s="6">
        <v>42310</v>
      </c>
      <c r="B678" s="14">
        <f t="shared" si="47"/>
        <v>2015</v>
      </c>
      <c r="C678" s="14">
        <f t="shared" si="48"/>
        <v>11</v>
      </c>
      <c r="D678" s="14">
        <f t="shared" si="49"/>
        <v>2</v>
      </c>
      <c r="E678" s="15">
        <v>5.8</v>
      </c>
      <c r="F678" s="16" t="s">
        <v>14</v>
      </c>
      <c r="G678" s="9" t="s">
        <v>14</v>
      </c>
    </row>
    <row r="679" spans="1:7" x14ac:dyDescent="0.2">
      <c r="A679" s="6">
        <v>42311</v>
      </c>
      <c r="B679" s="14">
        <f t="shared" si="47"/>
        <v>2015</v>
      </c>
      <c r="C679" s="14">
        <f t="shared" si="48"/>
        <v>11</v>
      </c>
      <c r="D679" s="14">
        <f t="shared" si="49"/>
        <v>3</v>
      </c>
      <c r="E679" s="15">
        <v>5.8</v>
      </c>
      <c r="F679" s="16" t="s">
        <v>14</v>
      </c>
      <c r="G679" s="9" t="s">
        <v>14</v>
      </c>
    </row>
    <row r="680" spans="1:7" x14ac:dyDescent="0.2">
      <c r="A680" s="6">
        <v>42312</v>
      </c>
      <c r="B680" s="14">
        <f t="shared" si="47"/>
        <v>2015</v>
      </c>
      <c r="C680" s="14">
        <f t="shared" si="48"/>
        <v>11</v>
      </c>
      <c r="D680" s="14">
        <f t="shared" si="49"/>
        <v>4</v>
      </c>
      <c r="E680" s="15">
        <v>5.8</v>
      </c>
      <c r="F680" s="16" t="s">
        <v>14</v>
      </c>
      <c r="G680" s="9" t="s">
        <v>14</v>
      </c>
    </row>
    <row r="681" spans="1:7" x14ac:dyDescent="0.2">
      <c r="A681" s="6">
        <v>42313</v>
      </c>
      <c r="B681" s="14">
        <f t="shared" si="47"/>
        <v>2015</v>
      </c>
      <c r="C681" s="14">
        <f t="shared" si="48"/>
        <v>11</v>
      </c>
      <c r="D681" s="14">
        <f t="shared" si="49"/>
        <v>5</v>
      </c>
      <c r="E681" s="15" t="s">
        <v>14</v>
      </c>
      <c r="F681" s="16" t="s">
        <v>14</v>
      </c>
      <c r="G681" s="9" t="s">
        <v>14</v>
      </c>
    </row>
    <row r="682" spans="1:7" x14ac:dyDescent="0.2">
      <c r="A682" s="6">
        <v>42314</v>
      </c>
      <c r="B682" s="14">
        <f t="shared" si="47"/>
        <v>2015</v>
      </c>
      <c r="C682" s="14">
        <f t="shared" si="48"/>
        <v>11</v>
      </c>
      <c r="D682" s="14">
        <f t="shared" si="49"/>
        <v>6</v>
      </c>
      <c r="E682" s="15" t="s">
        <v>14</v>
      </c>
      <c r="F682" s="16" t="s">
        <v>14</v>
      </c>
      <c r="G682" s="9" t="s">
        <v>14</v>
      </c>
    </row>
    <row r="683" spans="1:7" x14ac:dyDescent="0.2">
      <c r="A683" s="6">
        <v>42315</v>
      </c>
      <c r="B683" s="14">
        <f t="shared" si="47"/>
        <v>2015</v>
      </c>
      <c r="C683" s="14">
        <f t="shared" si="48"/>
        <v>11</v>
      </c>
      <c r="D683" s="14">
        <f t="shared" si="49"/>
        <v>7</v>
      </c>
      <c r="E683" s="15">
        <v>5.8</v>
      </c>
      <c r="F683" s="16" t="s">
        <v>14</v>
      </c>
      <c r="G683" s="9" t="s">
        <v>14</v>
      </c>
    </row>
    <row r="684" spans="1:7" x14ac:dyDescent="0.2">
      <c r="A684" s="6">
        <v>42316</v>
      </c>
      <c r="B684" s="14">
        <f t="shared" si="47"/>
        <v>2015</v>
      </c>
      <c r="C684" s="14">
        <f t="shared" si="48"/>
        <v>11</v>
      </c>
      <c r="D684" s="14">
        <f t="shared" si="49"/>
        <v>8</v>
      </c>
      <c r="E684" s="15" t="s">
        <v>14</v>
      </c>
      <c r="F684" s="16" t="s">
        <v>14</v>
      </c>
      <c r="G684" s="9" t="s">
        <v>14</v>
      </c>
    </row>
    <row r="685" spans="1:7" x14ac:dyDescent="0.2">
      <c r="A685" s="6">
        <v>42317</v>
      </c>
      <c r="B685" s="14">
        <f t="shared" si="47"/>
        <v>2015</v>
      </c>
      <c r="C685" s="14">
        <f t="shared" si="48"/>
        <v>11</v>
      </c>
      <c r="D685" s="14">
        <f t="shared" si="49"/>
        <v>9</v>
      </c>
      <c r="E685" s="15">
        <v>5.8</v>
      </c>
      <c r="F685" s="16" t="s">
        <v>14</v>
      </c>
      <c r="G685" s="9" t="s">
        <v>14</v>
      </c>
    </row>
    <row r="686" spans="1:7" x14ac:dyDescent="0.2">
      <c r="A686" s="6">
        <v>42318</v>
      </c>
      <c r="B686" s="14">
        <f t="shared" si="47"/>
        <v>2015</v>
      </c>
      <c r="C686" s="14">
        <f t="shared" si="48"/>
        <v>11</v>
      </c>
      <c r="D686" s="14">
        <f t="shared" si="49"/>
        <v>10</v>
      </c>
      <c r="E686" s="15">
        <v>5.8</v>
      </c>
      <c r="F686" s="16" t="s">
        <v>14</v>
      </c>
      <c r="G686" s="9" t="s">
        <v>14</v>
      </c>
    </row>
    <row r="687" spans="1:7" x14ac:dyDescent="0.2">
      <c r="A687" s="6">
        <v>42319</v>
      </c>
      <c r="B687" s="14">
        <f t="shared" si="47"/>
        <v>2015</v>
      </c>
      <c r="C687" s="14">
        <f t="shared" si="48"/>
        <v>11</v>
      </c>
      <c r="D687" s="14">
        <f t="shared" si="49"/>
        <v>11</v>
      </c>
      <c r="E687" s="15">
        <v>5.8</v>
      </c>
      <c r="F687" s="16" t="s">
        <v>14</v>
      </c>
      <c r="G687" s="9" t="s">
        <v>14</v>
      </c>
    </row>
    <row r="688" spans="1:7" x14ac:dyDescent="0.2">
      <c r="A688" s="6">
        <v>42320</v>
      </c>
      <c r="B688" s="14">
        <f t="shared" si="47"/>
        <v>2015</v>
      </c>
      <c r="C688" s="14">
        <f t="shared" si="48"/>
        <v>11</v>
      </c>
      <c r="D688" s="14">
        <f t="shared" si="49"/>
        <v>12</v>
      </c>
      <c r="E688" s="15">
        <v>5.8</v>
      </c>
      <c r="F688" s="16" t="s">
        <v>14</v>
      </c>
      <c r="G688" s="9" t="s">
        <v>14</v>
      </c>
    </row>
    <row r="689" spans="1:7" x14ac:dyDescent="0.2">
      <c r="A689" s="6">
        <v>42321</v>
      </c>
      <c r="B689" s="14">
        <f t="shared" si="47"/>
        <v>2015</v>
      </c>
      <c r="C689" s="14">
        <f t="shared" si="48"/>
        <v>11</v>
      </c>
      <c r="D689" s="14">
        <f t="shared" si="49"/>
        <v>13</v>
      </c>
      <c r="E689" s="15">
        <v>5.8</v>
      </c>
      <c r="F689" s="16" t="s">
        <v>14</v>
      </c>
      <c r="G689" s="9" t="s">
        <v>14</v>
      </c>
    </row>
    <row r="690" spans="1:7" x14ac:dyDescent="0.2">
      <c r="A690" s="6">
        <v>42322</v>
      </c>
      <c r="B690" s="14">
        <f t="shared" si="47"/>
        <v>2015</v>
      </c>
      <c r="C690" s="14">
        <f t="shared" si="48"/>
        <v>11</v>
      </c>
      <c r="D690" s="14">
        <f t="shared" si="49"/>
        <v>14</v>
      </c>
      <c r="E690" s="15">
        <v>5.8</v>
      </c>
      <c r="F690" s="16" t="s">
        <v>14</v>
      </c>
      <c r="G690" s="9" t="s">
        <v>14</v>
      </c>
    </row>
    <row r="691" spans="1:7" x14ac:dyDescent="0.2">
      <c r="A691" s="6">
        <v>42323</v>
      </c>
      <c r="B691" s="14">
        <f t="shared" si="47"/>
        <v>2015</v>
      </c>
      <c r="C691" s="14">
        <f t="shared" si="48"/>
        <v>11</v>
      </c>
      <c r="D691" s="14">
        <f t="shared" si="49"/>
        <v>15</v>
      </c>
      <c r="E691" s="15">
        <v>5.8</v>
      </c>
      <c r="F691" s="16" t="s">
        <v>14</v>
      </c>
      <c r="G691" s="9" t="s">
        <v>14</v>
      </c>
    </row>
    <row r="692" spans="1:7" x14ac:dyDescent="0.2">
      <c r="A692" s="6">
        <v>42324</v>
      </c>
      <c r="B692" s="14">
        <f t="shared" si="47"/>
        <v>2015</v>
      </c>
      <c r="C692" s="14">
        <f t="shared" si="48"/>
        <v>11</v>
      </c>
      <c r="D692" s="14">
        <f t="shared" si="49"/>
        <v>16</v>
      </c>
      <c r="E692" s="15">
        <v>5.8</v>
      </c>
      <c r="F692" s="16" t="s">
        <v>14</v>
      </c>
      <c r="G692" s="9" t="s">
        <v>14</v>
      </c>
    </row>
    <row r="693" spans="1:7" x14ac:dyDescent="0.2">
      <c r="A693" s="6">
        <v>42325</v>
      </c>
      <c r="B693" s="14">
        <f t="shared" si="47"/>
        <v>2015</v>
      </c>
      <c r="C693" s="14">
        <f t="shared" si="48"/>
        <v>11</v>
      </c>
      <c r="D693" s="14">
        <f t="shared" si="49"/>
        <v>17</v>
      </c>
      <c r="E693" s="15">
        <v>5.8</v>
      </c>
      <c r="F693" s="16" t="s">
        <v>14</v>
      </c>
      <c r="G693" s="9" t="s">
        <v>14</v>
      </c>
    </row>
    <row r="694" spans="1:7" x14ac:dyDescent="0.2">
      <c r="A694" s="6">
        <v>42326</v>
      </c>
      <c r="B694" s="14">
        <f t="shared" si="47"/>
        <v>2015</v>
      </c>
      <c r="C694" s="14">
        <f t="shared" si="48"/>
        <v>11</v>
      </c>
      <c r="D694" s="14">
        <f t="shared" si="49"/>
        <v>18</v>
      </c>
      <c r="E694" s="15">
        <v>5.8</v>
      </c>
      <c r="F694" s="16" t="s">
        <v>14</v>
      </c>
      <c r="G694" s="9" t="s">
        <v>14</v>
      </c>
    </row>
    <row r="695" spans="1:7" x14ac:dyDescent="0.2">
      <c r="A695" s="6">
        <v>42327</v>
      </c>
      <c r="B695" s="14">
        <f t="shared" si="47"/>
        <v>2015</v>
      </c>
      <c r="C695" s="14">
        <f t="shared" si="48"/>
        <v>11</v>
      </c>
      <c r="D695" s="14">
        <f t="shared" si="49"/>
        <v>19</v>
      </c>
      <c r="E695" s="15">
        <v>5.8</v>
      </c>
      <c r="F695" s="16" t="s">
        <v>14</v>
      </c>
      <c r="G695" s="9" t="s">
        <v>14</v>
      </c>
    </row>
    <row r="696" spans="1:7" x14ac:dyDescent="0.2">
      <c r="A696" s="6">
        <v>42328</v>
      </c>
      <c r="B696" s="14">
        <f t="shared" si="47"/>
        <v>2015</v>
      </c>
      <c r="C696" s="14">
        <f t="shared" si="48"/>
        <v>11</v>
      </c>
      <c r="D696" s="14">
        <f t="shared" si="49"/>
        <v>20</v>
      </c>
      <c r="E696" s="15">
        <v>5.8</v>
      </c>
      <c r="F696" s="16" t="s">
        <v>14</v>
      </c>
      <c r="G696" s="9" t="s">
        <v>14</v>
      </c>
    </row>
    <row r="697" spans="1:7" x14ac:dyDescent="0.2">
      <c r="A697" s="6">
        <v>42329</v>
      </c>
      <c r="B697" s="14">
        <f t="shared" si="47"/>
        <v>2015</v>
      </c>
      <c r="C697" s="14">
        <f t="shared" si="48"/>
        <v>11</v>
      </c>
      <c r="D697" s="14">
        <f t="shared" si="49"/>
        <v>21</v>
      </c>
      <c r="E697" s="15" t="s">
        <v>14</v>
      </c>
      <c r="F697" s="16" t="s">
        <v>14</v>
      </c>
      <c r="G697" s="9" t="s">
        <v>14</v>
      </c>
    </row>
    <row r="698" spans="1:7" x14ac:dyDescent="0.2">
      <c r="A698" s="6">
        <v>42330</v>
      </c>
      <c r="B698" s="14">
        <f t="shared" si="47"/>
        <v>2015</v>
      </c>
      <c r="C698" s="14">
        <f t="shared" si="48"/>
        <v>11</v>
      </c>
      <c r="D698" s="14">
        <f t="shared" si="49"/>
        <v>22</v>
      </c>
      <c r="E698" s="15" t="s">
        <v>14</v>
      </c>
      <c r="F698" s="16" t="s">
        <v>14</v>
      </c>
      <c r="G698" s="9" t="s">
        <v>14</v>
      </c>
    </row>
    <row r="699" spans="1:7" x14ac:dyDescent="0.2">
      <c r="A699" s="6">
        <v>42331</v>
      </c>
      <c r="B699" s="14">
        <f t="shared" si="47"/>
        <v>2015</v>
      </c>
      <c r="C699" s="14">
        <f t="shared" si="48"/>
        <v>11</v>
      </c>
      <c r="D699" s="14">
        <f t="shared" si="49"/>
        <v>23</v>
      </c>
      <c r="E699" s="15">
        <v>6.8</v>
      </c>
      <c r="F699" s="16" t="s">
        <v>14</v>
      </c>
      <c r="G699" s="9" t="s">
        <v>14</v>
      </c>
    </row>
    <row r="700" spans="1:7" x14ac:dyDescent="0.2">
      <c r="A700" s="6">
        <v>42332</v>
      </c>
      <c r="B700" s="14">
        <f t="shared" si="47"/>
        <v>2015</v>
      </c>
      <c r="C700" s="14">
        <f t="shared" si="48"/>
        <v>11</v>
      </c>
      <c r="D700" s="14">
        <f t="shared" si="49"/>
        <v>24</v>
      </c>
      <c r="E700" s="15">
        <v>6.8</v>
      </c>
      <c r="F700" s="16" t="s">
        <v>14</v>
      </c>
      <c r="G700" s="9" t="s">
        <v>14</v>
      </c>
    </row>
    <row r="701" spans="1:7" x14ac:dyDescent="0.2">
      <c r="A701" s="6">
        <v>42333</v>
      </c>
      <c r="B701" s="14">
        <f t="shared" si="47"/>
        <v>2015</v>
      </c>
      <c r="C701" s="14">
        <f t="shared" si="48"/>
        <v>11</v>
      </c>
      <c r="D701" s="14">
        <f t="shared" si="49"/>
        <v>25</v>
      </c>
      <c r="E701" s="15" t="s">
        <v>14</v>
      </c>
      <c r="F701" s="16" t="s">
        <v>14</v>
      </c>
      <c r="G701" s="9" t="s">
        <v>14</v>
      </c>
    </row>
    <row r="702" spans="1:7" x14ac:dyDescent="0.2">
      <c r="A702" s="6">
        <v>42334</v>
      </c>
      <c r="B702" s="14">
        <f t="shared" si="47"/>
        <v>2015</v>
      </c>
      <c r="C702" s="14">
        <f t="shared" si="48"/>
        <v>11</v>
      </c>
      <c r="D702" s="14">
        <f t="shared" si="49"/>
        <v>26</v>
      </c>
      <c r="E702" s="15">
        <v>6.8</v>
      </c>
      <c r="F702" s="16" t="s">
        <v>14</v>
      </c>
      <c r="G702" s="9" t="s">
        <v>14</v>
      </c>
    </row>
    <row r="703" spans="1:7" x14ac:dyDescent="0.2">
      <c r="A703" s="6">
        <v>42335</v>
      </c>
      <c r="B703" s="14">
        <f t="shared" si="47"/>
        <v>2015</v>
      </c>
      <c r="C703" s="14">
        <f t="shared" si="48"/>
        <v>11</v>
      </c>
      <c r="D703" s="14">
        <f t="shared" si="49"/>
        <v>27</v>
      </c>
      <c r="E703" s="15">
        <v>6.8</v>
      </c>
      <c r="F703" s="16" t="s">
        <v>14</v>
      </c>
      <c r="G703" s="9" t="s">
        <v>14</v>
      </c>
    </row>
    <row r="704" spans="1:7" x14ac:dyDescent="0.2">
      <c r="A704" s="6">
        <v>42336</v>
      </c>
      <c r="B704" s="14">
        <f t="shared" si="47"/>
        <v>2015</v>
      </c>
      <c r="C704" s="14">
        <f t="shared" si="48"/>
        <v>11</v>
      </c>
      <c r="D704" s="14">
        <f t="shared" si="49"/>
        <v>28</v>
      </c>
      <c r="E704" s="15">
        <v>6.8</v>
      </c>
      <c r="F704" s="16" t="s">
        <v>14</v>
      </c>
      <c r="G704" s="9" t="s">
        <v>14</v>
      </c>
    </row>
    <row r="705" spans="1:7" x14ac:dyDescent="0.2">
      <c r="A705" s="6">
        <v>42337</v>
      </c>
      <c r="B705" s="14">
        <f t="shared" si="47"/>
        <v>2015</v>
      </c>
      <c r="C705" s="14">
        <f t="shared" si="48"/>
        <v>11</v>
      </c>
      <c r="D705" s="14">
        <f t="shared" si="49"/>
        <v>29</v>
      </c>
      <c r="E705" s="15">
        <v>8.8000000000000007</v>
      </c>
      <c r="F705" s="16" t="s">
        <v>14</v>
      </c>
      <c r="G705" s="9" t="s">
        <v>14</v>
      </c>
    </row>
    <row r="706" spans="1:7" x14ac:dyDescent="0.2">
      <c r="A706" s="6">
        <v>42338</v>
      </c>
      <c r="B706" s="14">
        <f t="shared" si="47"/>
        <v>2015</v>
      </c>
      <c r="C706" s="14">
        <f t="shared" si="48"/>
        <v>11</v>
      </c>
      <c r="D706" s="14">
        <f t="shared" si="49"/>
        <v>30</v>
      </c>
      <c r="E706" s="15">
        <v>8.8000000000000007</v>
      </c>
      <c r="F706" s="16" t="s">
        <v>14</v>
      </c>
      <c r="G706" s="9" t="s">
        <v>14</v>
      </c>
    </row>
    <row r="707" spans="1:7" x14ac:dyDescent="0.2">
      <c r="A707" s="6">
        <v>42339</v>
      </c>
      <c r="B707" s="14">
        <f t="shared" si="47"/>
        <v>2015</v>
      </c>
      <c r="C707" s="14">
        <f t="shared" si="48"/>
        <v>12</v>
      </c>
      <c r="D707" s="14">
        <f t="shared" si="49"/>
        <v>1</v>
      </c>
      <c r="E707" s="15">
        <v>8.8000000000000007</v>
      </c>
      <c r="F707" s="16" t="s">
        <v>14</v>
      </c>
      <c r="G707" s="9" t="s">
        <v>14</v>
      </c>
    </row>
    <row r="708" spans="1:7" x14ac:dyDescent="0.2">
      <c r="A708" s="6">
        <v>42340</v>
      </c>
      <c r="B708" s="14">
        <f t="shared" si="47"/>
        <v>2015</v>
      </c>
      <c r="C708" s="14">
        <f t="shared" si="48"/>
        <v>12</v>
      </c>
      <c r="D708" s="14">
        <f t="shared" si="49"/>
        <v>2</v>
      </c>
      <c r="E708" s="15">
        <v>8.8000000000000007</v>
      </c>
      <c r="F708" s="16" t="s">
        <v>14</v>
      </c>
      <c r="G708" s="9" t="s">
        <v>14</v>
      </c>
    </row>
    <row r="709" spans="1:7" x14ac:dyDescent="0.2">
      <c r="A709" s="6">
        <v>42341</v>
      </c>
      <c r="B709" s="14">
        <f t="shared" si="47"/>
        <v>2015</v>
      </c>
      <c r="C709" s="14">
        <f t="shared" si="48"/>
        <v>12</v>
      </c>
      <c r="D709" s="14">
        <f t="shared" si="49"/>
        <v>3</v>
      </c>
      <c r="E709" s="15">
        <v>8.8000000000000007</v>
      </c>
      <c r="F709" s="16" t="s">
        <v>14</v>
      </c>
      <c r="G709" s="9" t="s">
        <v>14</v>
      </c>
    </row>
    <row r="710" spans="1:7" x14ac:dyDescent="0.2">
      <c r="A710" s="6">
        <v>42342</v>
      </c>
      <c r="B710" s="14">
        <f t="shared" si="47"/>
        <v>2015</v>
      </c>
      <c r="C710" s="14">
        <f t="shared" si="48"/>
        <v>12</v>
      </c>
      <c r="D710" s="14">
        <f t="shared" si="49"/>
        <v>4</v>
      </c>
      <c r="E710" s="15" t="s">
        <v>14</v>
      </c>
      <c r="F710" s="16" t="s">
        <v>14</v>
      </c>
      <c r="G710" s="9" t="s">
        <v>14</v>
      </c>
    </row>
    <row r="711" spans="1:7" x14ac:dyDescent="0.2">
      <c r="A711" s="6">
        <v>42343</v>
      </c>
      <c r="B711" s="14">
        <f t="shared" si="47"/>
        <v>2015</v>
      </c>
      <c r="C711" s="14">
        <f t="shared" si="48"/>
        <v>12</v>
      </c>
      <c r="D711" s="14">
        <f t="shared" si="49"/>
        <v>5</v>
      </c>
      <c r="E711" s="15">
        <v>7.8</v>
      </c>
      <c r="F711" s="16" t="s">
        <v>14</v>
      </c>
      <c r="G711" s="9" t="s">
        <v>14</v>
      </c>
    </row>
    <row r="712" spans="1:7" x14ac:dyDescent="0.2">
      <c r="A712" s="6">
        <v>42344</v>
      </c>
      <c r="B712" s="14">
        <f t="shared" si="47"/>
        <v>2015</v>
      </c>
      <c r="C712" s="14">
        <f t="shared" si="48"/>
        <v>12</v>
      </c>
      <c r="D712" s="14">
        <f t="shared" si="49"/>
        <v>6</v>
      </c>
      <c r="E712" s="15">
        <v>7.8</v>
      </c>
      <c r="F712" s="16" t="s">
        <v>14</v>
      </c>
      <c r="G712" s="9" t="s">
        <v>14</v>
      </c>
    </row>
    <row r="713" spans="1:7" x14ac:dyDescent="0.2">
      <c r="A713" s="6">
        <v>42345</v>
      </c>
      <c r="B713" s="14">
        <f t="shared" ref="B713:B776" si="50">YEAR(A713)</f>
        <v>2015</v>
      </c>
      <c r="C713" s="14">
        <f t="shared" ref="C713:C776" si="51">MONTH(A713)</f>
        <v>12</v>
      </c>
      <c r="D713" s="14">
        <f t="shared" ref="D713:D776" si="52">DAY(A713)</f>
        <v>7</v>
      </c>
      <c r="E713" s="15">
        <v>7.8</v>
      </c>
      <c r="F713" s="16" t="s">
        <v>14</v>
      </c>
      <c r="G713" s="9" t="s">
        <v>14</v>
      </c>
    </row>
    <row r="714" spans="1:7" x14ac:dyDescent="0.2">
      <c r="A714" s="6">
        <v>42346</v>
      </c>
      <c r="B714" s="14">
        <f t="shared" si="50"/>
        <v>2015</v>
      </c>
      <c r="C714" s="14">
        <f t="shared" si="51"/>
        <v>12</v>
      </c>
      <c r="D714" s="14">
        <f t="shared" si="52"/>
        <v>8</v>
      </c>
      <c r="E714" s="15">
        <v>7.8</v>
      </c>
      <c r="F714" s="16" t="s">
        <v>14</v>
      </c>
      <c r="G714" s="9" t="s">
        <v>14</v>
      </c>
    </row>
    <row r="715" spans="1:7" x14ac:dyDescent="0.2">
      <c r="A715" s="6">
        <v>42347</v>
      </c>
      <c r="B715" s="14">
        <f t="shared" si="50"/>
        <v>2015</v>
      </c>
      <c r="C715" s="14">
        <f t="shared" si="51"/>
        <v>12</v>
      </c>
      <c r="D715" s="14">
        <f t="shared" si="52"/>
        <v>9</v>
      </c>
      <c r="E715" s="15">
        <v>7.8</v>
      </c>
      <c r="F715" s="16" t="s">
        <v>14</v>
      </c>
      <c r="G715" s="9" t="s">
        <v>14</v>
      </c>
    </row>
    <row r="716" spans="1:7" x14ac:dyDescent="0.2">
      <c r="A716" s="6">
        <v>42348</v>
      </c>
      <c r="B716" s="14">
        <f t="shared" si="50"/>
        <v>2015</v>
      </c>
      <c r="C716" s="14">
        <f t="shared" si="51"/>
        <v>12</v>
      </c>
      <c r="D716" s="14">
        <f t="shared" si="52"/>
        <v>10</v>
      </c>
      <c r="E716" s="15">
        <v>7.8</v>
      </c>
      <c r="F716" s="16" t="s">
        <v>14</v>
      </c>
      <c r="G716" s="9" t="s">
        <v>14</v>
      </c>
    </row>
    <row r="717" spans="1:7" x14ac:dyDescent="0.2">
      <c r="A717" s="6">
        <v>42349</v>
      </c>
      <c r="B717" s="14">
        <f t="shared" si="50"/>
        <v>2015</v>
      </c>
      <c r="C717" s="14">
        <f t="shared" si="51"/>
        <v>12</v>
      </c>
      <c r="D717" s="14">
        <f t="shared" si="52"/>
        <v>11</v>
      </c>
      <c r="E717" s="15">
        <v>7.8</v>
      </c>
      <c r="F717" s="16" t="s">
        <v>14</v>
      </c>
      <c r="G717" s="9" t="s">
        <v>14</v>
      </c>
    </row>
    <row r="718" spans="1:7" x14ac:dyDescent="0.2">
      <c r="A718" s="6">
        <v>42350</v>
      </c>
      <c r="B718" s="14">
        <f t="shared" si="50"/>
        <v>2015</v>
      </c>
      <c r="C718" s="14">
        <f t="shared" si="51"/>
        <v>12</v>
      </c>
      <c r="D718" s="14">
        <f t="shared" si="52"/>
        <v>12</v>
      </c>
      <c r="E718" s="15">
        <v>7.8</v>
      </c>
      <c r="F718" s="16" t="s">
        <v>14</v>
      </c>
      <c r="G718" s="9" t="s">
        <v>14</v>
      </c>
    </row>
    <row r="719" spans="1:7" x14ac:dyDescent="0.2">
      <c r="A719" s="6">
        <v>42351</v>
      </c>
      <c r="B719" s="14">
        <f t="shared" si="50"/>
        <v>2015</v>
      </c>
      <c r="C719" s="14">
        <f t="shared" si="51"/>
        <v>12</v>
      </c>
      <c r="D719" s="14">
        <f t="shared" si="52"/>
        <v>13</v>
      </c>
      <c r="E719" s="15">
        <v>7.8</v>
      </c>
      <c r="F719" s="16" t="s">
        <v>14</v>
      </c>
      <c r="G719" s="9" t="s">
        <v>14</v>
      </c>
    </row>
    <row r="720" spans="1:7" x14ac:dyDescent="0.2">
      <c r="A720" s="6">
        <v>42352</v>
      </c>
      <c r="B720" s="14">
        <f t="shared" si="50"/>
        <v>2015</v>
      </c>
      <c r="C720" s="14">
        <f t="shared" si="51"/>
        <v>12</v>
      </c>
      <c r="D720" s="14">
        <f t="shared" si="52"/>
        <v>14</v>
      </c>
      <c r="E720" s="15">
        <v>7.8</v>
      </c>
      <c r="F720" s="16" t="s">
        <v>14</v>
      </c>
      <c r="G720" s="9" t="s">
        <v>14</v>
      </c>
    </row>
    <row r="721" spans="1:7" x14ac:dyDescent="0.2">
      <c r="A721" s="6">
        <v>42353</v>
      </c>
      <c r="B721" s="14">
        <f t="shared" si="50"/>
        <v>2015</v>
      </c>
      <c r="C721" s="14">
        <f t="shared" si="51"/>
        <v>12</v>
      </c>
      <c r="D721" s="14">
        <f t="shared" si="52"/>
        <v>15</v>
      </c>
      <c r="E721" s="15">
        <v>7.8</v>
      </c>
      <c r="F721" s="16" t="s">
        <v>14</v>
      </c>
      <c r="G721" s="9" t="s">
        <v>14</v>
      </c>
    </row>
    <row r="722" spans="1:7" x14ac:dyDescent="0.2">
      <c r="A722" s="6">
        <v>42354</v>
      </c>
      <c r="B722" s="14">
        <f t="shared" si="50"/>
        <v>2015</v>
      </c>
      <c r="C722" s="14">
        <f t="shared" si="51"/>
        <v>12</v>
      </c>
      <c r="D722" s="14">
        <f t="shared" si="52"/>
        <v>16</v>
      </c>
      <c r="E722" s="15">
        <v>7.8</v>
      </c>
      <c r="F722" s="16" t="s">
        <v>14</v>
      </c>
      <c r="G722" s="9" t="s">
        <v>14</v>
      </c>
    </row>
    <row r="723" spans="1:7" x14ac:dyDescent="0.2">
      <c r="A723" s="6">
        <v>42355</v>
      </c>
      <c r="B723" s="14">
        <f t="shared" si="50"/>
        <v>2015</v>
      </c>
      <c r="C723" s="14">
        <f t="shared" si="51"/>
        <v>12</v>
      </c>
      <c r="D723" s="14">
        <f t="shared" si="52"/>
        <v>17</v>
      </c>
      <c r="E723" s="15">
        <v>7.8</v>
      </c>
      <c r="F723" s="16" t="s">
        <v>14</v>
      </c>
      <c r="G723" s="9" t="s">
        <v>14</v>
      </c>
    </row>
    <row r="724" spans="1:7" x14ac:dyDescent="0.2">
      <c r="A724" s="6">
        <v>42356</v>
      </c>
      <c r="B724" s="14">
        <f t="shared" si="50"/>
        <v>2015</v>
      </c>
      <c r="C724" s="14">
        <f t="shared" si="51"/>
        <v>12</v>
      </c>
      <c r="D724" s="14">
        <f t="shared" si="52"/>
        <v>18</v>
      </c>
      <c r="E724" s="15">
        <v>7.8</v>
      </c>
      <c r="F724" s="16" t="s">
        <v>14</v>
      </c>
      <c r="G724" s="9" t="s">
        <v>14</v>
      </c>
    </row>
    <row r="725" spans="1:7" x14ac:dyDescent="0.2">
      <c r="A725" s="6">
        <v>42357</v>
      </c>
      <c r="B725" s="14">
        <f t="shared" si="50"/>
        <v>2015</v>
      </c>
      <c r="C725" s="14">
        <f t="shared" si="51"/>
        <v>12</v>
      </c>
      <c r="D725" s="14">
        <f t="shared" si="52"/>
        <v>19</v>
      </c>
      <c r="E725" s="15">
        <v>7.8</v>
      </c>
      <c r="F725" s="16" t="s">
        <v>14</v>
      </c>
      <c r="G725" s="9" t="s">
        <v>14</v>
      </c>
    </row>
    <row r="726" spans="1:7" x14ac:dyDescent="0.2">
      <c r="A726" s="6">
        <v>42358</v>
      </c>
      <c r="B726" s="14">
        <f t="shared" si="50"/>
        <v>2015</v>
      </c>
      <c r="C726" s="14">
        <f t="shared" si="51"/>
        <v>12</v>
      </c>
      <c r="D726" s="14">
        <f t="shared" si="52"/>
        <v>20</v>
      </c>
      <c r="E726" s="15" t="s">
        <v>14</v>
      </c>
      <c r="F726" s="16">
        <v>6</v>
      </c>
      <c r="G726" s="9" t="s">
        <v>14</v>
      </c>
    </row>
    <row r="727" spans="1:7" x14ac:dyDescent="0.2">
      <c r="A727" s="6">
        <v>42359</v>
      </c>
      <c r="B727" s="14">
        <f t="shared" si="50"/>
        <v>2015</v>
      </c>
      <c r="C727" s="14">
        <f t="shared" si="51"/>
        <v>12</v>
      </c>
      <c r="D727" s="14">
        <f t="shared" si="52"/>
        <v>21</v>
      </c>
      <c r="E727" s="15">
        <v>7.8</v>
      </c>
      <c r="F727" s="16">
        <v>6</v>
      </c>
      <c r="G727" s="9" t="s">
        <v>14</v>
      </c>
    </row>
    <row r="728" spans="1:7" x14ac:dyDescent="0.2">
      <c r="A728" s="6">
        <v>42360</v>
      </c>
      <c r="B728" s="14">
        <f t="shared" si="50"/>
        <v>2015</v>
      </c>
      <c r="C728" s="14">
        <f t="shared" si="51"/>
        <v>12</v>
      </c>
      <c r="D728" s="14">
        <f t="shared" si="52"/>
        <v>22</v>
      </c>
      <c r="E728" s="15">
        <v>7.8</v>
      </c>
      <c r="F728" s="16">
        <v>6</v>
      </c>
      <c r="G728" s="9" t="s">
        <v>14</v>
      </c>
    </row>
    <row r="729" spans="1:7" x14ac:dyDescent="0.2">
      <c r="A729" s="6">
        <v>42361</v>
      </c>
      <c r="B729" s="14">
        <f t="shared" si="50"/>
        <v>2015</v>
      </c>
      <c r="C729" s="14">
        <f t="shared" si="51"/>
        <v>12</v>
      </c>
      <c r="D729" s="14">
        <f t="shared" si="52"/>
        <v>23</v>
      </c>
      <c r="E729" s="15">
        <v>7.8</v>
      </c>
      <c r="F729" s="16">
        <v>6</v>
      </c>
      <c r="G729" s="9" t="s">
        <v>14</v>
      </c>
    </row>
    <row r="730" spans="1:7" x14ac:dyDescent="0.2">
      <c r="A730" s="6">
        <v>42362</v>
      </c>
      <c r="B730" s="14">
        <f t="shared" si="50"/>
        <v>2015</v>
      </c>
      <c r="C730" s="14">
        <f t="shared" si="51"/>
        <v>12</v>
      </c>
      <c r="D730" s="14">
        <f t="shared" si="52"/>
        <v>24</v>
      </c>
      <c r="E730" s="15">
        <v>7.8</v>
      </c>
      <c r="F730" s="16">
        <v>6</v>
      </c>
      <c r="G730" s="9" t="s">
        <v>14</v>
      </c>
    </row>
    <row r="731" spans="1:7" x14ac:dyDescent="0.2">
      <c r="A731" s="6">
        <v>42363</v>
      </c>
      <c r="B731" s="14">
        <f t="shared" si="50"/>
        <v>2015</v>
      </c>
      <c r="C731" s="14">
        <f t="shared" si="51"/>
        <v>12</v>
      </c>
      <c r="D731" s="14">
        <f t="shared" si="52"/>
        <v>25</v>
      </c>
      <c r="E731" s="15">
        <v>7.8</v>
      </c>
      <c r="F731" s="16">
        <v>6.1</v>
      </c>
      <c r="G731" s="9" t="s">
        <v>14</v>
      </c>
    </row>
    <row r="732" spans="1:7" x14ac:dyDescent="0.2">
      <c r="A732" s="6">
        <v>42364</v>
      </c>
      <c r="B732" s="14">
        <f t="shared" si="50"/>
        <v>2015</v>
      </c>
      <c r="C732" s="14">
        <f t="shared" si="51"/>
        <v>12</v>
      </c>
      <c r="D732" s="14">
        <f t="shared" si="52"/>
        <v>26</v>
      </c>
      <c r="E732" s="15">
        <v>7.8</v>
      </c>
      <c r="F732" s="16">
        <v>6.1</v>
      </c>
      <c r="G732" s="9" t="s">
        <v>14</v>
      </c>
    </row>
    <row r="733" spans="1:7" x14ac:dyDescent="0.2">
      <c r="A733" s="6">
        <v>42365</v>
      </c>
      <c r="B733" s="14">
        <f t="shared" si="50"/>
        <v>2015</v>
      </c>
      <c r="C733" s="14">
        <f t="shared" si="51"/>
        <v>12</v>
      </c>
      <c r="D733" s="14">
        <f t="shared" si="52"/>
        <v>27</v>
      </c>
      <c r="E733" s="15">
        <v>7.8</v>
      </c>
      <c r="F733" s="16">
        <v>6.1</v>
      </c>
      <c r="G733" s="9" t="s">
        <v>14</v>
      </c>
    </row>
    <row r="734" spans="1:7" x14ac:dyDescent="0.2">
      <c r="A734" s="6">
        <v>42366</v>
      </c>
      <c r="B734" s="14">
        <f t="shared" si="50"/>
        <v>2015</v>
      </c>
      <c r="C734" s="14">
        <f t="shared" si="51"/>
        <v>12</v>
      </c>
      <c r="D734" s="14">
        <f t="shared" si="52"/>
        <v>28</v>
      </c>
      <c r="E734" s="15">
        <v>7.8</v>
      </c>
      <c r="F734" s="16">
        <v>6.1</v>
      </c>
      <c r="G734" s="9" t="s">
        <v>14</v>
      </c>
    </row>
    <row r="735" spans="1:7" x14ac:dyDescent="0.2">
      <c r="A735" s="6">
        <v>42367</v>
      </c>
      <c r="B735" s="14">
        <f t="shared" si="50"/>
        <v>2015</v>
      </c>
      <c r="C735" s="14">
        <f t="shared" si="51"/>
        <v>12</v>
      </c>
      <c r="D735" s="14">
        <f t="shared" si="52"/>
        <v>29</v>
      </c>
      <c r="E735" s="15">
        <v>7.8</v>
      </c>
      <c r="F735" s="16">
        <v>6.1</v>
      </c>
      <c r="G735" s="9" t="s">
        <v>14</v>
      </c>
    </row>
    <row r="736" spans="1:7" x14ac:dyDescent="0.2">
      <c r="A736" s="6">
        <v>42368</v>
      </c>
      <c r="B736" s="14">
        <f t="shared" si="50"/>
        <v>2015</v>
      </c>
      <c r="C736" s="14">
        <f t="shared" si="51"/>
        <v>12</v>
      </c>
      <c r="D736" s="14">
        <f t="shared" si="52"/>
        <v>30</v>
      </c>
      <c r="E736" s="15">
        <v>7.8</v>
      </c>
      <c r="F736" s="16">
        <v>6.1</v>
      </c>
      <c r="G736" s="9" t="s">
        <v>14</v>
      </c>
    </row>
    <row r="737" spans="1:7" x14ac:dyDescent="0.2">
      <c r="A737" s="6">
        <v>42369</v>
      </c>
      <c r="B737" s="14">
        <f t="shared" si="50"/>
        <v>2015</v>
      </c>
      <c r="C737" s="14">
        <f t="shared" si="51"/>
        <v>12</v>
      </c>
      <c r="D737" s="14">
        <f t="shared" si="52"/>
        <v>31</v>
      </c>
      <c r="E737" s="15">
        <v>7.8</v>
      </c>
      <c r="F737" s="16" t="s">
        <v>14</v>
      </c>
      <c r="G737" s="9" t="s">
        <v>14</v>
      </c>
    </row>
    <row r="738" spans="1:7" x14ac:dyDescent="0.2">
      <c r="A738" s="6">
        <v>42370</v>
      </c>
      <c r="B738" s="14">
        <f t="shared" si="50"/>
        <v>2016</v>
      </c>
      <c r="C738" s="14">
        <f t="shared" si="51"/>
        <v>1</v>
      </c>
      <c r="D738" s="14">
        <f t="shared" si="52"/>
        <v>1</v>
      </c>
      <c r="E738" s="15">
        <v>7.8</v>
      </c>
      <c r="F738" s="16">
        <v>6.1</v>
      </c>
      <c r="G738" s="9" t="s">
        <v>14</v>
      </c>
    </row>
    <row r="739" spans="1:7" x14ac:dyDescent="0.2">
      <c r="A739" s="6">
        <v>42371</v>
      </c>
      <c r="B739" s="14">
        <f t="shared" si="50"/>
        <v>2016</v>
      </c>
      <c r="C739" s="14">
        <f t="shared" si="51"/>
        <v>1</v>
      </c>
      <c r="D739" s="14">
        <f t="shared" si="52"/>
        <v>2</v>
      </c>
      <c r="E739" s="15" t="s">
        <v>14</v>
      </c>
      <c r="F739" s="16">
        <v>6.1</v>
      </c>
      <c r="G739" s="9" t="s">
        <v>14</v>
      </c>
    </row>
    <row r="740" spans="1:7" x14ac:dyDescent="0.2">
      <c r="A740" s="6">
        <v>42372</v>
      </c>
      <c r="B740" s="14">
        <f t="shared" si="50"/>
        <v>2016</v>
      </c>
      <c r="C740" s="14">
        <f t="shared" si="51"/>
        <v>1</v>
      </c>
      <c r="D740" s="14">
        <f t="shared" si="52"/>
        <v>3</v>
      </c>
      <c r="E740" s="15">
        <v>7.8</v>
      </c>
      <c r="F740" s="16">
        <v>6.1</v>
      </c>
      <c r="G740" s="9" t="s">
        <v>14</v>
      </c>
    </row>
    <row r="741" spans="1:7" x14ac:dyDescent="0.2">
      <c r="A741" s="6">
        <v>42373</v>
      </c>
      <c r="B741" s="14">
        <f t="shared" si="50"/>
        <v>2016</v>
      </c>
      <c r="C741" s="14">
        <f t="shared" si="51"/>
        <v>1</v>
      </c>
      <c r="D741" s="14">
        <f t="shared" si="52"/>
        <v>4</v>
      </c>
      <c r="E741" s="15">
        <v>7.8</v>
      </c>
      <c r="F741" s="16">
        <v>6.1</v>
      </c>
      <c r="G741" s="9" t="s">
        <v>14</v>
      </c>
    </row>
    <row r="742" spans="1:7" x14ac:dyDescent="0.2">
      <c r="A742" s="6">
        <v>42374</v>
      </c>
      <c r="B742" s="14">
        <f t="shared" si="50"/>
        <v>2016</v>
      </c>
      <c r="C742" s="14">
        <f t="shared" si="51"/>
        <v>1</v>
      </c>
      <c r="D742" s="14">
        <f t="shared" si="52"/>
        <v>5</v>
      </c>
      <c r="E742" s="15">
        <v>7.8</v>
      </c>
      <c r="F742" s="16">
        <v>6.1</v>
      </c>
      <c r="G742" s="9" t="s">
        <v>14</v>
      </c>
    </row>
    <row r="743" spans="1:7" x14ac:dyDescent="0.2">
      <c r="A743" s="6">
        <v>42375</v>
      </c>
      <c r="B743" s="14">
        <f t="shared" si="50"/>
        <v>2016</v>
      </c>
      <c r="C743" s="14">
        <f t="shared" si="51"/>
        <v>1</v>
      </c>
      <c r="D743" s="14">
        <f t="shared" si="52"/>
        <v>6</v>
      </c>
      <c r="E743" s="15">
        <v>7.8</v>
      </c>
      <c r="F743" s="16">
        <v>6.1</v>
      </c>
      <c r="G743" s="9" t="s">
        <v>14</v>
      </c>
    </row>
    <row r="744" spans="1:7" x14ac:dyDescent="0.2">
      <c r="A744" s="6">
        <v>42376</v>
      </c>
      <c r="B744" s="14">
        <f t="shared" si="50"/>
        <v>2016</v>
      </c>
      <c r="C744" s="14">
        <f t="shared" si="51"/>
        <v>1</v>
      </c>
      <c r="D744" s="14">
        <f t="shared" si="52"/>
        <v>7</v>
      </c>
      <c r="E744" s="15">
        <v>7.8</v>
      </c>
      <c r="F744" s="16">
        <v>6.1</v>
      </c>
      <c r="G744" s="9" t="s">
        <v>14</v>
      </c>
    </row>
    <row r="745" spans="1:7" x14ac:dyDescent="0.2">
      <c r="A745" s="6">
        <v>42377</v>
      </c>
      <c r="B745" s="14">
        <f t="shared" si="50"/>
        <v>2016</v>
      </c>
      <c r="C745" s="14">
        <f t="shared" si="51"/>
        <v>1</v>
      </c>
      <c r="D745" s="14">
        <f t="shared" si="52"/>
        <v>8</v>
      </c>
      <c r="E745" s="15" t="s">
        <v>14</v>
      </c>
      <c r="F745" s="16">
        <v>6.1</v>
      </c>
      <c r="G745" s="9" t="s">
        <v>14</v>
      </c>
    </row>
    <row r="746" spans="1:7" x14ac:dyDescent="0.2">
      <c r="A746" s="6">
        <v>42378</v>
      </c>
      <c r="B746" s="14">
        <f t="shared" si="50"/>
        <v>2016</v>
      </c>
      <c r="C746" s="14">
        <f t="shared" si="51"/>
        <v>1</v>
      </c>
      <c r="D746" s="14">
        <f t="shared" si="52"/>
        <v>9</v>
      </c>
      <c r="E746" s="15">
        <v>8.8000000000000007</v>
      </c>
      <c r="F746" s="16">
        <v>6.1</v>
      </c>
      <c r="G746" s="9" t="s">
        <v>14</v>
      </c>
    </row>
    <row r="747" spans="1:7" x14ac:dyDescent="0.2">
      <c r="A747" s="6">
        <v>42379</v>
      </c>
      <c r="B747" s="14">
        <f t="shared" si="50"/>
        <v>2016</v>
      </c>
      <c r="C747" s="14">
        <f t="shared" si="51"/>
        <v>1</v>
      </c>
      <c r="D747" s="14">
        <f t="shared" si="52"/>
        <v>10</v>
      </c>
      <c r="E747" s="15">
        <v>8.8000000000000007</v>
      </c>
      <c r="F747" s="16">
        <v>6.1</v>
      </c>
      <c r="G747" s="9" t="s">
        <v>14</v>
      </c>
    </row>
    <row r="748" spans="1:7" x14ac:dyDescent="0.2">
      <c r="A748" s="6">
        <v>42380</v>
      </c>
      <c r="B748" s="14">
        <f t="shared" si="50"/>
        <v>2016</v>
      </c>
      <c r="C748" s="14">
        <f t="shared" si="51"/>
        <v>1</v>
      </c>
      <c r="D748" s="14">
        <f t="shared" si="52"/>
        <v>11</v>
      </c>
      <c r="E748" s="15">
        <v>8.8000000000000007</v>
      </c>
      <c r="F748" s="16">
        <v>6.1</v>
      </c>
      <c r="G748" s="9" t="s">
        <v>14</v>
      </c>
    </row>
    <row r="749" spans="1:7" x14ac:dyDescent="0.2">
      <c r="A749" s="6">
        <v>42381</v>
      </c>
      <c r="B749" s="14">
        <f t="shared" si="50"/>
        <v>2016</v>
      </c>
      <c r="C749" s="14">
        <f t="shared" si="51"/>
        <v>1</v>
      </c>
      <c r="D749" s="14">
        <f t="shared" si="52"/>
        <v>12</v>
      </c>
      <c r="E749" s="15">
        <v>8.8000000000000007</v>
      </c>
      <c r="F749" s="16">
        <v>6.1</v>
      </c>
      <c r="G749" s="9" t="s">
        <v>14</v>
      </c>
    </row>
    <row r="750" spans="1:7" x14ac:dyDescent="0.2">
      <c r="A750" s="6">
        <v>42382</v>
      </c>
      <c r="B750" s="14">
        <f t="shared" si="50"/>
        <v>2016</v>
      </c>
      <c r="C750" s="14">
        <f t="shared" si="51"/>
        <v>1</v>
      </c>
      <c r="D750" s="14">
        <f t="shared" si="52"/>
        <v>13</v>
      </c>
      <c r="E750" s="15">
        <v>8.8000000000000007</v>
      </c>
      <c r="F750" s="16">
        <v>6.1</v>
      </c>
      <c r="G750" s="9" t="s">
        <v>14</v>
      </c>
    </row>
    <row r="751" spans="1:7" x14ac:dyDescent="0.2">
      <c r="A751" s="6">
        <v>42383</v>
      </c>
      <c r="B751" s="14">
        <f t="shared" si="50"/>
        <v>2016</v>
      </c>
      <c r="C751" s="14">
        <f t="shared" si="51"/>
        <v>1</v>
      </c>
      <c r="D751" s="14">
        <f t="shared" si="52"/>
        <v>14</v>
      </c>
      <c r="E751" s="15" t="s">
        <v>14</v>
      </c>
      <c r="F751" s="16">
        <v>6.1</v>
      </c>
      <c r="G751" s="9" t="s">
        <v>14</v>
      </c>
    </row>
    <row r="752" spans="1:7" x14ac:dyDescent="0.2">
      <c r="A752" s="6">
        <v>42384</v>
      </c>
      <c r="B752" s="14">
        <f t="shared" si="50"/>
        <v>2016</v>
      </c>
      <c r="C752" s="14">
        <f t="shared" si="51"/>
        <v>1</v>
      </c>
      <c r="D752" s="14">
        <f t="shared" si="52"/>
        <v>15</v>
      </c>
      <c r="E752" s="15">
        <v>6.8</v>
      </c>
      <c r="F752" s="16">
        <v>6.1</v>
      </c>
      <c r="G752" s="9" t="s">
        <v>14</v>
      </c>
    </row>
    <row r="753" spans="1:7" x14ac:dyDescent="0.2">
      <c r="A753" s="6">
        <v>42385</v>
      </c>
      <c r="B753" s="14">
        <f t="shared" si="50"/>
        <v>2016</v>
      </c>
      <c r="C753" s="14">
        <f t="shared" si="51"/>
        <v>1</v>
      </c>
      <c r="D753" s="14">
        <f t="shared" si="52"/>
        <v>16</v>
      </c>
      <c r="E753" s="15">
        <v>6.8</v>
      </c>
      <c r="F753" s="16">
        <v>6.1</v>
      </c>
      <c r="G753" s="9" t="s">
        <v>14</v>
      </c>
    </row>
    <row r="754" spans="1:7" x14ac:dyDescent="0.2">
      <c r="A754" s="6">
        <v>42386</v>
      </c>
      <c r="B754" s="14">
        <f t="shared" si="50"/>
        <v>2016</v>
      </c>
      <c r="C754" s="14">
        <f t="shared" si="51"/>
        <v>1</v>
      </c>
      <c r="D754" s="14">
        <f t="shared" si="52"/>
        <v>17</v>
      </c>
      <c r="E754" s="15">
        <v>6.8</v>
      </c>
      <c r="F754" s="16">
        <v>6.1</v>
      </c>
      <c r="G754" s="9" t="s">
        <v>14</v>
      </c>
    </row>
    <row r="755" spans="1:7" x14ac:dyDescent="0.2">
      <c r="A755" s="6">
        <v>42387</v>
      </c>
      <c r="B755" s="14">
        <f t="shared" si="50"/>
        <v>2016</v>
      </c>
      <c r="C755" s="14">
        <f t="shared" si="51"/>
        <v>1</v>
      </c>
      <c r="D755" s="14">
        <f t="shared" si="52"/>
        <v>18</v>
      </c>
      <c r="E755" s="15">
        <v>6.8</v>
      </c>
      <c r="F755" s="16">
        <v>6.1</v>
      </c>
      <c r="G755" s="9" t="s">
        <v>14</v>
      </c>
    </row>
    <row r="756" spans="1:7" x14ac:dyDescent="0.2">
      <c r="A756" s="6">
        <v>42388</v>
      </c>
      <c r="B756" s="14">
        <f t="shared" si="50"/>
        <v>2016</v>
      </c>
      <c r="C756" s="14">
        <f t="shared" si="51"/>
        <v>1</v>
      </c>
      <c r="D756" s="14">
        <f t="shared" si="52"/>
        <v>19</v>
      </c>
      <c r="E756" s="15">
        <v>6.8</v>
      </c>
      <c r="F756" s="16">
        <v>6.1</v>
      </c>
      <c r="G756" s="9" t="s">
        <v>14</v>
      </c>
    </row>
    <row r="757" spans="1:7" x14ac:dyDescent="0.2">
      <c r="A757" s="6">
        <v>42389</v>
      </c>
      <c r="B757" s="14">
        <f t="shared" si="50"/>
        <v>2016</v>
      </c>
      <c r="C757" s="14">
        <f t="shared" si="51"/>
        <v>1</v>
      </c>
      <c r="D757" s="14">
        <f t="shared" si="52"/>
        <v>20</v>
      </c>
      <c r="E757" s="15">
        <v>6.8</v>
      </c>
      <c r="F757" s="16">
        <v>6.1</v>
      </c>
      <c r="G757" s="9" t="s">
        <v>14</v>
      </c>
    </row>
    <row r="758" spans="1:7" x14ac:dyDescent="0.2">
      <c r="A758" s="6">
        <v>42390</v>
      </c>
      <c r="B758" s="14">
        <f t="shared" si="50"/>
        <v>2016</v>
      </c>
      <c r="C758" s="14">
        <f t="shared" si="51"/>
        <v>1</v>
      </c>
      <c r="D758" s="14">
        <f t="shared" si="52"/>
        <v>21</v>
      </c>
      <c r="E758" s="15">
        <v>6.8</v>
      </c>
      <c r="F758" s="16">
        <v>6.1</v>
      </c>
      <c r="G758" s="9" t="s">
        <v>14</v>
      </c>
    </row>
    <row r="759" spans="1:7" x14ac:dyDescent="0.2">
      <c r="A759" s="6">
        <v>42391</v>
      </c>
      <c r="B759" s="14">
        <f t="shared" si="50"/>
        <v>2016</v>
      </c>
      <c r="C759" s="14">
        <f t="shared" si="51"/>
        <v>1</v>
      </c>
      <c r="D759" s="14">
        <f t="shared" si="52"/>
        <v>22</v>
      </c>
      <c r="E759" s="15" t="s">
        <v>14</v>
      </c>
      <c r="F759" s="16">
        <v>6.1</v>
      </c>
      <c r="G759" s="9" t="s">
        <v>14</v>
      </c>
    </row>
    <row r="760" spans="1:7" x14ac:dyDescent="0.2">
      <c r="A760" s="6">
        <v>42392</v>
      </c>
      <c r="B760" s="14">
        <f t="shared" si="50"/>
        <v>2016</v>
      </c>
      <c r="C760" s="14">
        <f t="shared" si="51"/>
        <v>1</v>
      </c>
      <c r="D760" s="14">
        <f t="shared" si="52"/>
        <v>23</v>
      </c>
      <c r="E760" s="15">
        <v>6.8</v>
      </c>
      <c r="F760" s="16">
        <v>6.1</v>
      </c>
      <c r="G760" s="9" t="s">
        <v>14</v>
      </c>
    </row>
    <row r="761" spans="1:7" x14ac:dyDescent="0.2">
      <c r="A761" s="6">
        <v>42393</v>
      </c>
      <c r="B761" s="14">
        <f t="shared" si="50"/>
        <v>2016</v>
      </c>
      <c r="C761" s="14">
        <f t="shared" si="51"/>
        <v>1</v>
      </c>
      <c r="D761" s="14">
        <f t="shared" si="52"/>
        <v>24</v>
      </c>
      <c r="E761" s="15">
        <v>6.8</v>
      </c>
      <c r="F761" s="16">
        <v>6.5</v>
      </c>
      <c r="G761" s="9" t="s">
        <v>14</v>
      </c>
    </row>
    <row r="762" spans="1:7" x14ac:dyDescent="0.2">
      <c r="A762" s="6">
        <v>42394</v>
      </c>
      <c r="B762" s="14">
        <f t="shared" si="50"/>
        <v>2016</v>
      </c>
      <c r="C762" s="14">
        <f t="shared" si="51"/>
        <v>1</v>
      </c>
      <c r="D762" s="14">
        <f t="shared" si="52"/>
        <v>25</v>
      </c>
      <c r="E762" s="15">
        <v>6.8</v>
      </c>
      <c r="F762" s="16">
        <v>6.5</v>
      </c>
      <c r="G762" s="9" t="s">
        <v>14</v>
      </c>
    </row>
    <row r="763" spans="1:7" x14ac:dyDescent="0.2">
      <c r="A763" s="6">
        <v>42395</v>
      </c>
      <c r="B763" s="14">
        <f t="shared" si="50"/>
        <v>2016</v>
      </c>
      <c r="C763" s="14">
        <f t="shared" si="51"/>
        <v>1</v>
      </c>
      <c r="D763" s="14">
        <f t="shared" si="52"/>
        <v>26</v>
      </c>
      <c r="E763" s="15">
        <v>6.8</v>
      </c>
      <c r="F763" s="16">
        <v>6.5</v>
      </c>
      <c r="G763" s="9" t="s">
        <v>14</v>
      </c>
    </row>
    <row r="764" spans="1:7" x14ac:dyDescent="0.2">
      <c r="A764" s="6">
        <v>42396</v>
      </c>
      <c r="B764" s="14">
        <f t="shared" si="50"/>
        <v>2016</v>
      </c>
      <c r="C764" s="14">
        <f t="shared" si="51"/>
        <v>1</v>
      </c>
      <c r="D764" s="14">
        <f t="shared" si="52"/>
        <v>27</v>
      </c>
      <c r="E764" s="15">
        <v>6.8</v>
      </c>
      <c r="F764" s="16">
        <v>6.5</v>
      </c>
      <c r="G764" s="9" t="s">
        <v>14</v>
      </c>
    </row>
    <row r="765" spans="1:7" x14ac:dyDescent="0.2">
      <c r="A765" s="6">
        <v>42397</v>
      </c>
      <c r="B765" s="14">
        <f t="shared" si="50"/>
        <v>2016</v>
      </c>
      <c r="C765" s="14">
        <f t="shared" si="51"/>
        <v>1</v>
      </c>
      <c r="D765" s="14">
        <f t="shared" si="52"/>
        <v>28</v>
      </c>
      <c r="E765" s="15">
        <v>6.8</v>
      </c>
      <c r="F765" s="16">
        <v>8.5</v>
      </c>
      <c r="G765" s="9" t="s">
        <v>14</v>
      </c>
    </row>
    <row r="766" spans="1:7" x14ac:dyDescent="0.2">
      <c r="A766" s="6">
        <v>42398</v>
      </c>
      <c r="B766" s="14">
        <f t="shared" si="50"/>
        <v>2016</v>
      </c>
      <c r="C766" s="14">
        <f t="shared" si="51"/>
        <v>1</v>
      </c>
      <c r="D766" s="14">
        <f t="shared" si="52"/>
        <v>29</v>
      </c>
      <c r="E766" s="15">
        <v>6.8</v>
      </c>
      <c r="F766" s="16">
        <v>8.5</v>
      </c>
      <c r="G766" s="9" t="s">
        <v>14</v>
      </c>
    </row>
    <row r="767" spans="1:7" x14ac:dyDescent="0.2">
      <c r="A767" s="6">
        <v>42399</v>
      </c>
      <c r="B767" s="14">
        <f t="shared" si="50"/>
        <v>2016</v>
      </c>
      <c r="C767" s="14">
        <f t="shared" si="51"/>
        <v>1</v>
      </c>
      <c r="D767" s="14">
        <f t="shared" si="52"/>
        <v>30</v>
      </c>
      <c r="E767" s="15">
        <v>6.8</v>
      </c>
      <c r="F767" s="16">
        <v>8.5</v>
      </c>
      <c r="G767" s="9" t="s">
        <v>14</v>
      </c>
    </row>
    <row r="768" spans="1:7" x14ac:dyDescent="0.2">
      <c r="A768" s="6">
        <v>42400</v>
      </c>
      <c r="B768" s="14">
        <f t="shared" si="50"/>
        <v>2016</v>
      </c>
      <c r="C768" s="14">
        <f t="shared" si="51"/>
        <v>1</v>
      </c>
      <c r="D768" s="14">
        <f t="shared" si="52"/>
        <v>31</v>
      </c>
      <c r="E768" s="15" t="s">
        <v>14</v>
      </c>
      <c r="F768" s="16">
        <v>8.5</v>
      </c>
      <c r="G768" s="9" t="s">
        <v>14</v>
      </c>
    </row>
    <row r="769" spans="1:7" x14ac:dyDescent="0.2">
      <c r="A769" s="6">
        <v>42401</v>
      </c>
      <c r="B769" s="14">
        <f t="shared" si="50"/>
        <v>2016</v>
      </c>
      <c r="C769" s="14">
        <f t="shared" si="51"/>
        <v>2</v>
      </c>
      <c r="D769" s="14">
        <f t="shared" si="52"/>
        <v>1</v>
      </c>
      <c r="E769" s="15" t="s">
        <v>14</v>
      </c>
      <c r="F769" s="16">
        <v>8.5</v>
      </c>
      <c r="G769" s="9" t="s">
        <v>14</v>
      </c>
    </row>
    <row r="770" spans="1:7" x14ac:dyDescent="0.2">
      <c r="A770" s="6">
        <v>42402</v>
      </c>
      <c r="B770" s="14">
        <f t="shared" si="50"/>
        <v>2016</v>
      </c>
      <c r="C770" s="14">
        <f t="shared" si="51"/>
        <v>2</v>
      </c>
      <c r="D770" s="14">
        <f t="shared" si="52"/>
        <v>2</v>
      </c>
      <c r="E770" s="15" t="s">
        <v>14</v>
      </c>
      <c r="F770" s="16">
        <v>8.5</v>
      </c>
      <c r="G770" s="9" t="s">
        <v>14</v>
      </c>
    </row>
    <row r="771" spans="1:7" x14ac:dyDescent="0.2">
      <c r="A771" s="6">
        <v>42403</v>
      </c>
      <c r="B771" s="14">
        <f t="shared" si="50"/>
        <v>2016</v>
      </c>
      <c r="C771" s="14">
        <f t="shared" si="51"/>
        <v>2</v>
      </c>
      <c r="D771" s="14">
        <f t="shared" si="52"/>
        <v>3</v>
      </c>
      <c r="E771" s="15" t="s">
        <v>14</v>
      </c>
      <c r="F771" s="16">
        <v>8.5</v>
      </c>
      <c r="G771" s="9" t="s">
        <v>14</v>
      </c>
    </row>
    <row r="772" spans="1:7" x14ac:dyDescent="0.2">
      <c r="A772" s="6">
        <v>42404</v>
      </c>
      <c r="B772" s="14">
        <f t="shared" si="50"/>
        <v>2016</v>
      </c>
      <c r="C772" s="14">
        <f t="shared" si="51"/>
        <v>2</v>
      </c>
      <c r="D772" s="14">
        <f t="shared" si="52"/>
        <v>4</v>
      </c>
      <c r="E772" s="15" t="s">
        <v>14</v>
      </c>
      <c r="F772" s="16">
        <v>8.5</v>
      </c>
      <c r="G772" s="9" t="s">
        <v>14</v>
      </c>
    </row>
    <row r="773" spans="1:7" x14ac:dyDescent="0.2">
      <c r="A773" s="6">
        <v>42405</v>
      </c>
      <c r="B773" s="14">
        <f t="shared" si="50"/>
        <v>2016</v>
      </c>
      <c r="C773" s="14">
        <f t="shared" si="51"/>
        <v>2</v>
      </c>
      <c r="D773" s="14">
        <f t="shared" si="52"/>
        <v>5</v>
      </c>
      <c r="E773" s="15" t="s">
        <v>14</v>
      </c>
      <c r="F773" s="16">
        <v>8.5</v>
      </c>
      <c r="G773" s="9" t="s">
        <v>14</v>
      </c>
    </row>
    <row r="774" spans="1:7" x14ac:dyDescent="0.2">
      <c r="A774" s="6">
        <v>42406</v>
      </c>
      <c r="B774" s="14">
        <f t="shared" si="50"/>
        <v>2016</v>
      </c>
      <c r="C774" s="14">
        <f t="shared" si="51"/>
        <v>2</v>
      </c>
      <c r="D774" s="14">
        <f t="shared" si="52"/>
        <v>6</v>
      </c>
      <c r="E774" s="15" t="s">
        <v>14</v>
      </c>
      <c r="F774" s="16">
        <v>8.5</v>
      </c>
      <c r="G774" s="9" t="s">
        <v>14</v>
      </c>
    </row>
    <row r="775" spans="1:7" x14ac:dyDescent="0.2">
      <c r="A775" s="6">
        <v>42407</v>
      </c>
      <c r="B775" s="14">
        <f t="shared" si="50"/>
        <v>2016</v>
      </c>
      <c r="C775" s="14">
        <f t="shared" si="51"/>
        <v>2</v>
      </c>
      <c r="D775" s="14">
        <f t="shared" si="52"/>
        <v>7</v>
      </c>
      <c r="E775" s="15" t="s">
        <v>14</v>
      </c>
      <c r="F775" s="16">
        <v>8.5</v>
      </c>
      <c r="G775" s="9" t="s">
        <v>14</v>
      </c>
    </row>
    <row r="776" spans="1:7" x14ac:dyDescent="0.2">
      <c r="A776" s="6">
        <v>42408</v>
      </c>
      <c r="B776" s="14">
        <f t="shared" si="50"/>
        <v>2016</v>
      </c>
      <c r="C776" s="14">
        <f t="shared" si="51"/>
        <v>2</v>
      </c>
      <c r="D776" s="14">
        <f t="shared" si="52"/>
        <v>8</v>
      </c>
      <c r="E776" s="15" t="s">
        <v>14</v>
      </c>
      <c r="F776" s="16">
        <v>8.5</v>
      </c>
      <c r="G776" s="9" t="s">
        <v>14</v>
      </c>
    </row>
    <row r="777" spans="1:7" x14ac:dyDescent="0.2">
      <c r="A777" s="6">
        <v>42409</v>
      </c>
      <c r="B777" s="14">
        <f t="shared" ref="B777:B840" si="53">YEAR(A777)</f>
        <v>2016</v>
      </c>
      <c r="C777" s="14">
        <f t="shared" ref="C777:C840" si="54">MONTH(A777)</f>
        <v>2</v>
      </c>
      <c r="D777" s="14">
        <f t="shared" ref="D777:D840" si="55">DAY(A777)</f>
        <v>9</v>
      </c>
      <c r="E777" s="15" t="s">
        <v>14</v>
      </c>
      <c r="F777" s="16">
        <v>8.5</v>
      </c>
      <c r="G777" s="9" t="s">
        <v>14</v>
      </c>
    </row>
    <row r="778" spans="1:7" x14ac:dyDescent="0.2">
      <c r="A778" s="6">
        <v>42410</v>
      </c>
      <c r="B778" s="14">
        <f t="shared" si="53"/>
        <v>2016</v>
      </c>
      <c r="C778" s="14">
        <f t="shared" si="54"/>
        <v>2</v>
      </c>
      <c r="D778" s="14">
        <f t="shared" si="55"/>
        <v>10</v>
      </c>
      <c r="E778" s="15" t="s">
        <v>14</v>
      </c>
      <c r="F778" s="16">
        <v>8.5</v>
      </c>
      <c r="G778" s="9" t="s">
        <v>14</v>
      </c>
    </row>
    <row r="779" spans="1:7" x14ac:dyDescent="0.2">
      <c r="A779" s="6">
        <v>42411</v>
      </c>
      <c r="B779" s="14">
        <f t="shared" si="53"/>
        <v>2016</v>
      </c>
      <c r="C779" s="14">
        <f t="shared" si="54"/>
        <v>2</v>
      </c>
      <c r="D779" s="14">
        <f t="shared" si="55"/>
        <v>11</v>
      </c>
      <c r="E779" s="15" t="s">
        <v>14</v>
      </c>
      <c r="F779" s="16">
        <v>8.5</v>
      </c>
      <c r="G779" s="9" t="s">
        <v>14</v>
      </c>
    </row>
    <row r="780" spans="1:7" x14ac:dyDescent="0.2">
      <c r="A780" s="6">
        <v>42412</v>
      </c>
      <c r="B780" s="14">
        <f t="shared" si="53"/>
        <v>2016</v>
      </c>
      <c r="C780" s="14">
        <f t="shared" si="54"/>
        <v>2</v>
      </c>
      <c r="D780" s="14">
        <f t="shared" si="55"/>
        <v>12</v>
      </c>
      <c r="E780" s="15" t="s">
        <v>14</v>
      </c>
      <c r="F780" s="16">
        <v>8.5</v>
      </c>
      <c r="G780" s="9" t="s">
        <v>14</v>
      </c>
    </row>
    <row r="781" spans="1:7" x14ac:dyDescent="0.2">
      <c r="A781" s="6">
        <v>42413</v>
      </c>
      <c r="B781" s="14">
        <f t="shared" si="53"/>
        <v>2016</v>
      </c>
      <c r="C781" s="14">
        <f t="shared" si="54"/>
        <v>2</v>
      </c>
      <c r="D781" s="14">
        <f t="shared" si="55"/>
        <v>13</v>
      </c>
      <c r="E781" s="15" t="s">
        <v>14</v>
      </c>
      <c r="F781" s="16">
        <v>8.5</v>
      </c>
      <c r="G781" s="9" t="s">
        <v>14</v>
      </c>
    </row>
    <row r="782" spans="1:7" x14ac:dyDescent="0.2">
      <c r="A782" s="6">
        <v>42414</v>
      </c>
      <c r="B782" s="14">
        <f t="shared" si="53"/>
        <v>2016</v>
      </c>
      <c r="C782" s="14">
        <f t="shared" si="54"/>
        <v>2</v>
      </c>
      <c r="D782" s="14">
        <f t="shared" si="55"/>
        <v>14</v>
      </c>
      <c r="E782" s="15" t="s">
        <v>14</v>
      </c>
      <c r="F782" s="16">
        <v>8.5</v>
      </c>
      <c r="G782" s="9" t="s">
        <v>14</v>
      </c>
    </row>
    <row r="783" spans="1:7" x14ac:dyDescent="0.2">
      <c r="A783" s="6">
        <v>42415</v>
      </c>
      <c r="B783" s="14">
        <f t="shared" si="53"/>
        <v>2016</v>
      </c>
      <c r="C783" s="14">
        <f t="shared" si="54"/>
        <v>2</v>
      </c>
      <c r="D783" s="14">
        <f t="shared" si="55"/>
        <v>15</v>
      </c>
      <c r="E783" s="15" t="s">
        <v>14</v>
      </c>
      <c r="F783" s="16">
        <v>8.5</v>
      </c>
      <c r="G783" s="9" t="s">
        <v>14</v>
      </c>
    </row>
    <row r="784" spans="1:7" x14ac:dyDescent="0.2">
      <c r="A784" s="6">
        <v>42416</v>
      </c>
      <c r="B784" s="14">
        <f t="shared" si="53"/>
        <v>2016</v>
      </c>
      <c r="C784" s="14">
        <f t="shared" si="54"/>
        <v>2</v>
      </c>
      <c r="D784" s="14">
        <f t="shared" si="55"/>
        <v>16</v>
      </c>
      <c r="E784" s="15" t="s">
        <v>14</v>
      </c>
      <c r="F784" s="16">
        <v>8.5</v>
      </c>
      <c r="G784" s="9" t="s">
        <v>14</v>
      </c>
    </row>
    <row r="785" spans="1:7" x14ac:dyDescent="0.2">
      <c r="A785" s="6">
        <v>42417</v>
      </c>
      <c r="B785" s="14">
        <f t="shared" si="53"/>
        <v>2016</v>
      </c>
      <c r="C785" s="14">
        <f t="shared" si="54"/>
        <v>2</v>
      </c>
      <c r="D785" s="14">
        <f t="shared" si="55"/>
        <v>17</v>
      </c>
      <c r="E785" s="15" t="s">
        <v>14</v>
      </c>
      <c r="F785" s="16">
        <v>8.5</v>
      </c>
      <c r="G785" s="9" t="s">
        <v>14</v>
      </c>
    </row>
    <row r="786" spans="1:7" x14ac:dyDescent="0.2">
      <c r="A786" s="6">
        <v>42418</v>
      </c>
      <c r="B786" s="14">
        <f t="shared" si="53"/>
        <v>2016</v>
      </c>
      <c r="C786" s="14">
        <f t="shared" si="54"/>
        <v>2</v>
      </c>
      <c r="D786" s="14">
        <f t="shared" si="55"/>
        <v>18</v>
      </c>
      <c r="E786" s="15" t="s">
        <v>14</v>
      </c>
      <c r="F786" s="16">
        <v>8.5</v>
      </c>
      <c r="G786" s="9" t="s">
        <v>14</v>
      </c>
    </row>
    <row r="787" spans="1:7" x14ac:dyDescent="0.2">
      <c r="A787" s="6">
        <v>42419</v>
      </c>
      <c r="B787" s="14">
        <f t="shared" si="53"/>
        <v>2016</v>
      </c>
      <c r="C787" s="14">
        <f t="shared" si="54"/>
        <v>2</v>
      </c>
      <c r="D787" s="14">
        <f t="shared" si="55"/>
        <v>19</v>
      </c>
      <c r="E787" s="15" t="s">
        <v>14</v>
      </c>
      <c r="F787" s="16">
        <v>8.5</v>
      </c>
      <c r="G787" s="9" t="s">
        <v>14</v>
      </c>
    </row>
    <row r="788" spans="1:7" x14ac:dyDescent="0.2">
      <c r="A788" s="6">
        <v>42420</v>
      </c>
      <c r="B788" s="14">
        <f t="shared" si="53"/>
        <v>2016</v>
      </c>
      <c r="C788" s="14">
        <f t="shared" si="54"/>
        <v>2</v>
      </c>
      <c r="D788" s="14">
        <f t="shared" si="55"/>
        <v>20</v>
      </c>
      <c r="E788" s="15" t="s">
        <v>14</v>
      </c>
      <c r="F788" s="16">
        <v>8.5</v>
      </c>
      <c r="G788" s="9" t="s">
        <v>14</v>
      </c>
    </row>
    <row r="789" spans="1:7" x14ac:dyDescent="0.2">
      <c r="A789" s="6">
        <v>42421</v>
      </c>
      <c r="B789" s="14">
        <f t="shared" si="53"/>
        <v>2016</v>
      </c>
      <c r="C789" s="14">
        <f t="shared" si="54"/>
        <v>2</v>
      </c>
      <c r="D789" s="14">
        <f t="shared" si="55"/>
        <v>21</v>
      </c>
      <c r="E789" s="15" t="s">
        <v>14</v>
      </c>
      <c r="F789" s="16">
        <v>8.5</v>
      </c>
      <c r="G789" s="9" t="s">
        <v>14</v>
      </c>
    </row>
    <row r="790" spans="1:7" x14ac:dyDescent="0.2">
      <c r="A790" s="6">
        <v>42422</v>
      </c>
      <c r="B790" s="14">
        <f t="shared" si="53"/>
        <v>2016</v>
      </c>
      <c r="C790" s="14">
        <f t="shared" si="54"/>
        <v>2</v>
      </c>
      <c r="D790" s="14">
        <f t="shared" si="55"/>
        <v>22</v>
      </c>
      <c r="E790" s="15" t="s">
        <v>14</v>
      </c>
      <c r="F790" s="16">
        <v>8.5</v>
      </c>
      <c r="G790" s="9" t="s">
        <v>14</v>
      </c>
    </row>
    <row r="791" spans="1:7" x14ac:dyDescent="0.2">
      <c r="A791" s="6">
        <v>42423</v>
      </c>
      <c r="B791" s="14">
        <f t="shared" si="53"/>
        <v>2016</v>
      </c>
      <c r="C791" s="14">
        <f t="shared" si="54"/>
        <v>2</v>
      </c>
      <c r="D791" s="14">
        <f t="shared" si="55"/>
        <v>23</v>
      </c>
      <c r="E791" s="15" t="s">
        <v>14</v>
      </c>
      <c r="F791" s="16">
        <v>8.5</v>
      </c>
      <c r="G791" s="9" t="s">
        <v>14</v>
      </c>
    </row>
    <row r="792" spans="1:7" x14ac:dyDescent="0.2">
      <c r="A792" s="6">
        <v>42424</v>
      </c>
      <c r="B792" s="14">
        <f t="shared" si="53"/>
        <v>2016</v>
      </c>
      <c r="C792" s="14">
        <f t="shared" si="54"/>
        <v>2</v>
      </c>
      <c r="D792" s="14">
        <f t="shared" si="55"/>
        <v>24</v>
      </c>
      <c r="E792" s="15" t="s">
        <v>14</v>
      </c>
      <c r="F792" s="16">
        <v>8.5</v>
      </c>
      <c r="G792" s="9" t="s">
        <v>14</v>
      </c>
    </row>
    <row r="793" spans="1:7" x14ac:dyDescent="0.2">
      <c r="A793" s="6">
        <v>42425</v>
      </c>
      <c r="B793" s="14">
        <f t="shared" si="53"/>
        <v>2016</v>
      </c>
      <c r="C793" s="14">
        <f t="shared" si="54"/>
        <v>2</v>
      </c>
      <c r="D793" s="14">
        <f t="shared" si="55"/>
        <v>25</v>
      </c>
      <c r="E793" s="15" t="s">
        <v>14</v>
      </c>
      <c r="F793" s="16">
        <v>8.5</v>
      </c>
      <c r="G793" s="9" t="s">
        <v>14</v>
      </c>
    </row>
    <row r="794" spans="1:7" x14ac:dyDescent="0.2">
      <c r="A794" s="6">
        <v>42426</v>
      </c>
      <c r="B794" s="14">
        <f t="shared" si="53"/>
        <v>2016</v>
      </c>
      <c r="C794" s="14">
        <f t="shared" si="54"/>
        <v>2</v>
      </c>
      <c r="D794" s="14">
        <f t="shared" si="55"/>
        <v>26</v>
      </c>
      <c r="E794" s="15" t="s">
        <v>14</v>
      </c>
      <c r="F794" s="16">
        <v>8.5</v>
      </c>
      <c r="G794" s="9" t="s">
        <v>14</v>
      </c>
    </row>
    <row r="795" spans="1:7" x14ac:dyDescent="0.2">
      <c r="A795" s="6">
        <v>42427</v>
      </c>
      <c r="B795" s="14">
        <f t="shared" si="53"/>
        <v>2016</v>
      </c>
      <c r="C795" s="14">
        <f t="shared" si="54"/>
        <v>2</v>
      </c>
      <c r="D795" s="14">
        <f t="shared" si="55"/>
        <v>27</v>
      </c>
      <c r="E795" s="15" t="s">
        <v>14</v>
      </c>
      <c r="F795" s="16">
        <v>8.5</v>
      </c>
      <c r="G795" s="9" t="s">
        <v>14</v>
      </c>
    </row>
    <row r="796" spans="1:7" x14ac:dyDescent="0.2">
      <c r="A796" s="6">
        <v>42428</v>
      </c>
      <c r="B796" s="14">
        <f t="shared" si="53"/>
        <v>2016</v>
      </c>
      <c r="C796" s="14">
        <f t="shared" si="54"/>
        <v>2</v>
      </c>
      <c r="D796" s="14">
        <f t="shared" si="55"/>
        <v>28</v>
      </c>
      <c r="E796" s="15" t="s">
        <v>14</v>
      </c>
      <c r="F796" s="16">
        <v>7</v>
      </c>
      <c r="G796" s="9" t="s">
        <v>14</v>
      </c>
    </row>
    <row r="797" spans="1:7" x14ac:dyDescent="0.2">
      <c r="A797" s="6">
        <v>42429</v>
      </c>
      <c r="B797" s="14">
        <f t="shared" si="53"/>
        <v>2016</v>
      </c>
      <c r="C797" s="14">
        <f t="shared" si="54"/>
        <v>2</v>
      </c>
      <c r="D797" s="14">
        <f t="shared" si="55"/>
        <v>29</v>
      </c>
      <c r="E797" s="15" t="s">
        <v>14</v>
      </c>
      <c r="F797" s="16">
        <v>7</v>
      </c>
      <c r="G797" s="9" t="s">
        <v>14</v>
      </c>
    </row>
    <row r="798" spans="1:7" x14ac:dyDescent="0.2">
      <c r="A798" s="6">
        <v>42430</v>
      </c>
      <c r="B798" s="14">
        <f t="shared" si="53"/>
        <v>2016</v>
      </c>
      <c r="C798" s="14">
        <f t="shared" si="54"/>
        <v>3</v>
      </c>
      <c r="D798" s="14">
        <f t="shared" si="55"/>
        <v>1</v>
      </c>
      <c r="E798" s="15" t="s">
        <v>14</v>
      </c>
      <c r="F798" s="16">
        <v>7</v>
      </c>
      <c r="G798" s="9" t="s">
        <v>14</v>
      </c>
    </row>
    <row r="799" spans="1:7" x14ac:dyDescent="0.2">
      <c r="A799" s="6">
        <v>42431</v>
      </c>
      <c r="B799" s="14">
        <f t="shared" si="53"/>
        <v>2016</v>
      </c>
      <c r="C799" s="14">
        <f t="shared" si="54"/>
        <v>3</v>
      </c>
      <c r="D799" s="14">
        <f t="shared" si="55"/>
        <v>2</v>
      </c>
      <c r="E799" s="15" t="s">
        <v>14</v>
      </c>
      <c r="F799" s="16">
        <v>7</v>
      </c>
      <c r="G799" s="9" t="s">
        <v>14</v>
      </c>
    </row>
    <row r="800" spans="1:7" x14ac:dyDescent="0.2">
      <c r="A800" s="6">
        <v>42432</v>
      </c>
      <c r="B800" s="14">
        <f t="shared" si="53"/>
        <v>2016</v>
      </c>
      <c r="C800" s="14">
        <f t="shared" si="54"/>
        <v>3</v>
      </c>
      <c r="D800" s="14">
        <f t="shared" si="55"/>
        <v>3</v>
      </c>
      <c r="E800" s="15" t="s">
        <v>14</v>
      </c>
      <c r="F800" s="16">
        <v>7</v>
      </c>
      <c r="G800" s="9" t="s">
        <v>14</v>
      </c>
    </row>
    <row r="801" spans="1:7" x14ac:dyDescent="0.2">
      <c r="A801" s="6">
        <v>42433</v>
      </c>
      <c r="B801" s="14">
        <f t="shared" si="53"/>
        <v>2016</v>
      </c>
      <c r="C801" s="14">
        <f t="shared" si="54"/>
        <v>3</v>
      </c>
      <c r="D801" s="14">
        <f t="shared" si="55"/>
        <v>4</v>
      </c>
      <c r="E801" s="15" t="s">
        <v>14</v>
      </c>
      <c r="F801" s="16">
        <v>5</v>
      </c>
      <c r="G801" s="9" t="s">
        <v>14</v>
      </c>
    </row>
    <row r="802" spans="1:7" x14ac:dyDescent="0.2">
      <c r="A802" s="6">
        <v>42434</v>
      </c>
      <c r="B802" s="14">
        <f t="shared" si="53"/>
        <v>2016</v>
      </c>
      <c r="C802" s="14">
        <f t="shared" si="54"/>
        <v>3</v>
      </c>
      <c r="D802" s="14">
        <f t="shared" si="55"/>
        <v>5</v>
      </c>
      <c r="E802" s="15" t="s">
        <v>14</v>
      </c>
      <c r="F802" s="16">
        <v>5</v>
      </c>
      <c r="G802" s="9" t="s">
        <v>14</v>
      </c>
    </row>
    <row r="803" spans="1:7" x14ac:dyDescent="0.2">
      <c r="A803" s="6">
        <v>42435</v>
      </c>
      <c r="B803" s="14">
        <f t="shared" si="53"/>
        <v>2016</v>
      </c>
      <c r="C803" s="14">
        <f t="shared" si="54"/>
        <v>3</v>
      </c>
      <c r="D803" s="14">
        <f t="shared" si="55"/>
        <v>6</v>
      </c>
      <c r="E803" s="15">
        <v>6.8</v>
      </c>
      <c r="F803" s="16">
        <v>4.5</v>
      </c>
      <c r="G803" s="9" t="s">
        <v>14</v>
      </c>
    </row>
    <row r="804" spans="1:7" x14ac:dyDescent="0.2">
      <c r="A804" s="6">
        <v>42436</v>
      </c>
      <c r="B804" s="14">
        <f t="shared" si="53"/>
        <v>2016</v>
      </c>
      <c r="C804" s="14">
        <f t="shared" si="54"/>
        <v>3</v>
      </c>
      <c r="D804" s="14">
        <f t="shared" si="55"/>
        <v>7</v>
      </c>
      <c r="E804" s="15">
        <v>6.8</v>
      </c>
      <c r="F804" s="16">
        <v>4.5</v>
      </c>
      <c r="G804" s="9" t="s">
        <v>14</v>
      </c>
    </row>
    <row r="805" spans="1:7" x14ac:dyDescent="0.2">
      <c r="A805" s="6">
        <v>42437</v>
      </c>
      <c r="B805" s="14">
        <f t="shared" si="53"/>
        <v>2016</v>
      </c>
      <c r="C805" s="14">
        <f t="shared" si="54"/>
        <v>3</v>
      </c>
      <c r="D805" s="14">
        <f t="shared" si="55"/>
        <v>8</v>
      </c>
      <c r="E805" s="15">
        <v>6.8</v>
      </c>
      <c r="F805" s="16">
        <v>4.5</v>
      </c>
      <c r="G805" s="9" t="s">
        <v>14</v>
      </c>
    </row>
    <row r="806" spans="1:7" x14ac:dyDescent="0.2">
      <c r="A806" s="6">
        <v>42438</v>
      </c>
      <c r="B806" s="14">
        <f t="shared" si="53"/>
        <v>2016</v>
      </c>
      <c r="C806" s="14">
        <f t="shared" si="54"/>
        <v>3</v>
      </c>
      <c r="D806" s="14">
        <f t="shared" si="55"/>
        <v>9</v>
      </c>
      <c r="E806" s="15">
        <v>6.8</v>
      </c>
      <c r="F806" s="16">
        <v>4.5</v>
      </c>
      <c r="G806" s="9" t="s">
        <v>14</v>
      </c>
    </row>
    <row r="807" spans="1:7" x14ac:dyDescent="0.2">
      <c r="A807" s="6">
        <v>42439</v>
      </c>
      <c r="B807" s="14">
        <f t="shared" si="53"/>
        <v>2016</v>
      </c>
      <c r="C807" s="14">
        <f t="shared" si="54"/>
        <v>3</v>
      </c>
      <c r="D807" s="14">
        <f t="shared" si="55"/>
        <v>10</v>
      </c>
      <c r="E807" s="15">
        <v>6.8</v>
      </c>
      <c r="F807" s="16">
        <v>4.5</v>
      </c>
      <c r="G807" s="9" t="s">
        <v>14</v>
      </c>
    </row>
    <row r="808" spans="1:7" x14ac:dyDescent="0.2">
      <c r="A808" s="6">
        <v>42440</v>
      </c>
      <c r="B808" s="14">
        <f t="shared" si="53"/>
        <v>2016</v>
      </c>
      <c r="C808" s="14">
        <f t="shared" si="54"/>
        <v>3</v>
      </c>
      <c r="D808" s="14">
        <f t="shared" si="55"/>
        <v>11</v>
      </c>
      <c r="E808" s="15">
        <v>6.8</v>
      </c>
      <c r="F808" s="16">
        <v>4.5</v>
      </c>
      <c r="G808" s="9" t="s">
        <v>14</v>
      </c>
    </row>
    <row r="809" spans="1:7" x14ac:dyDescent="0.2">
      <c r="A809" s="6">
        <v>42441</v>
      </c>
      <c r="B809" s="14">
        <f t="shared" si="53"/>
        <v>2016</v>
      </c>
      <c r="C809" s="14">
        <f t="shared" si="54"/>
        <v>3</v>
      </c>
      <c r="D809" s="14">
        <f t="shared" si="55"/>
        <v>12</v>
      </c>
      <c r="E809" s="15">
        <v>6.8</v>
      </c>
      <c r="F809" s="16">
        <v>4.5</v>
      </c>
      <c r="G809" s="9" t="s">
        <v>14</v>
      </c>
    </row>
    <row r="810" spans="1:7" x14ac:dyDescent="0.2">
      <c r="A810" s="6">
        <v>42442</v>
      </c>
      <c r="B810" s="14">
        <f t="shared" si="53"/>
        <v>2016</v>
      </c>
      <c r="C810" s="14">
        <f t="shared" si="54"/>
        <v>3</v>
      </c>
      <c r="D810" s="14">
        <f t="shared" si="55"/>
        <v>13</v>
      </c>
      <c r="E810" s="15">
        <v>6.8</v>
      </c>
      <c r="F810" s="16">
        <v>4.5</v>
      </c>
      <c r="G810" s="9" t="s">
        <v>14</v>
      </c>
    </row>
    <row r="811" spans="1:7" x14ac:dyDescent="0.2">
      <c r="A811" s="6">
        <v>42443</v>
      </c>
      <c r="B811" s="14">
        <f t="shared" si="53"/>
        <v>2016</v>
      </c>
      <c r="C811" s="14">
        <f t="shared" si="54"/>
        <v>3</v>
      </c>
      <c r="D811" s="14">
        <f t="shared" si="55"/>
        <v>14</v>
      </c>
      <c r="E811" s="15" t="s">
        <v>14</v>
      </c>
      <c r="F811" s="16">
        <v>4.5</v>
      </c>
      <c r="G811" s="9" t="s">
        <v>14</v>
      </c>
    </row>
    <row r="812" spans="1:7" x14ac:dyDescent="0.2">
      <c r="A812" s="6">
        <v>42444</v>
      </c>
      <c r="B812" s="14">
        <f t="shared" si="53"/>
        <v>2016</v>
      </c>
      <c r="C812" s="14">
        <f t="shared" si="54"/>
        <v>3</v>
      </c>
      <c r="D812" s="14">
        <f t="shared" si="55"/>
        <v>15</v>
      </c>
      <c r="E812" s="15">
        <v>6.8</v>
      </c>
      <c r="F812" s="16">
        <v>4.5</v>
      </c>
      <c r="G812" s="9" t="s">
        <v>14</v>
      </c>
    </row>
    <row r="813" spans="1:7" x14ac:dyDescent="0.2">
      <c r="A813" s="6">
        <v>42445</v>
      </c>
      <c r="B813" s="14">
        <f t="shared" si="53"/>
        <v>2016</v>
      </c>
      <c r="C813" s="14">
        <f t="shared" si="54"/>
        <v>3</v>
      </c>
      <c r="D813" s="14">
        <f t="shared" si="55"/>
        <v>16</v>
      </c>
      <c r="E813" s="15">
        <v>6.8</v>
      </c>
      <c r="F813" s="16">
        <v>4.5</v>
      </c>
      <c r="G813" s="9" t="s">
        <v>14</v>
      </c>
    </row>
    <row r="814" spans="1:7" x14ac:dyDescent="0.2">
      <c r="A814" s="6">
        <v>42446</v>
      </c>
      <c r="B814" s="14">
        <f t="shared" si="53"/>
        <v>2016</v>
      </c>
      <c r="C814" s="14">
        <f t="shared" si="54"/>
        <v>3</v>
      </c>
      <c r="D814" s="14">
        <f t="shared" si="55"/>
        <v>17</v>
      </c>
      <c r="E814" s="15" t="s">
        <v>14</v>
      </c>
      <c r="F814" s="16" t="s">
        <v>14</v>
      </c>
      <c r="G814" s="9" t="s">
        <v>14</v>
      </c>
    </row>
    <row r="815" spans="1:7" x14ac:dyDescent="0.2">
      <c r="A815" s="6">
        <v>42447</v>
      </c>
      <c r="B815" s="14">
        <f t="shared" si="53"/>
        <v>2016</v>
      </c>
      <c r="C815" s="14">
        <f t="shared" si="54"/>
        <v>3</v>
      </c>
      <c r="D815" s="14">
        <f t="shared" si="55"/>
        <v>18</v>
      </c>
      <c r="E815" s="15" t="s">
        <v>14</v>
      </c>
      <c r="F815" s="16" t="s">
        <v>14</v>
      </c>
      <c r="G815" s="9" t="s">
        <v>14</v>
      </c>
    </row>
    <row r="816" spans="1:7" x14ac:dyDescent="0.2">
      <c r="A816" s="6">
        <v>42448</v>
      </c>
      <c r="B816" s="14">
        <f t="shared" si="53"/>
        <v>2016</v>
      </c>
      <c r="C816" s="14">
        <f t="shared" si="54"/>
        <v>3</v>
      </c>
      <c r="D816" s="14">
        <f t="shared" si="55"/>
        <v>19</v>
      </c>
      <c r="E816" s="15">
        <v>6.8</v>
      </c>
      <c r="F816" s="16">
        <v>4.5</v>
      </c>
      <c r="G816" s="9" t="s">
        <v>14</v>
      </c>
    </row>
    <row r="817" spans="1:7" x14ac:dyDescent="0.2">
      <c r="A817" s="6">
        <v>42449</v>
      </c>
      <c r="B817" s="14">
        <f t="shared" si="53"/>
        <v>2016</v>
      </c>
      <c r="C817" s="14">
        <f t="shared" si="54"/>
        <v>3</v>
      </c>
      <c r="D817" s="14">
        <f t="shared" si="55"/>
        <v>20</v>
      </c>
      <c r="E817" s="15">
        <v>6.8</v>
      </c>
      <c r="F817" s="16">
        <v>4.5</v>
      </c>
      <c r="G817" s="9" t="s">
        <v>14</v>
      </c>
    </row>
    <row r="818" spans="1:7" x14ac:dyDescent="0.2">
      <c r="A818" s="6">
        <v>42450</v>
      </c>
      <c r="B818" s="14">
        <f t="shared" si="53"/>
        <v>2016</v>
      </c>
      <c r="C818" s="14">
        <f t="shared" si="54"/>
        <v>3</v>
      </c>
      <c r="D818" s="14">
        <f t="shared" si="55"/>
        <v>21</v>
      </c>
      <c r="E818" s="15" t="s">
        <v>14</v>
      </c>
      <c r="F818" s="16">
        <v>4.5</v>
      </c>
      <c r="G818" s="9" t="s">
        <v>14</v>
      </c>
    </row>
    <row r="819" spans="1:7" x14ac:dyDescent="0.2">
      <c r="A819" s="6">
        <v>42451</v>
      </c>
      <c r="B819" s="14">
        <f t="shared" si="53"/>
        <v>2016</v>
      </c>
      <c r="C819" s="14">
        <f t="shared" si="54"/>
        <v>3</v>
      </c>
      <c r="D819" s="14">
        <f t="shared" si="55"/>
        <v>22</v>
      </c>
      <c r="E819" s="15">
        <v>6.8</v>
      </c>
      <c r="F819" s="16">
        <v>4.5</v>
      </c>
      <c r="G819" s="9" t="s">
        <v>14</v>
      </c>
    </row>
    <row r="820" spans="1:7" x14ac:dyDescent="0.2">
      <c r="A820" s="6">
        <v>42452</v>
      </c>
      <c r="B820" s="14">
        <f t="shared" si="53"/>
        <v>2016</v>
      </c>
      <c r="C820" s="14">
        <f t="shared" si="54"/>
        <v>3</v>
      </c>
      <c r="D820" s="14">
        <f t="shared" si="55"/>
        <v>23</v>
      </c>
      <c r="E820" s="15" t="s">
        <v>14</v>
      </c>
      <c r="F820" s="16">
        <v>4.5</v>
      </c>
      <c r="G820" s="9" t="s">
        <v>14</v>
      </c>
    </row>
    <row r="821" spans="1:7" x14ac:dyDescent="0.2">
      <c r="A821" s="6">
        <v>42453</v>
      </c>
      <c r="B821" s="14">
        <f t="shared" si="53"/>
        <v>2016</v>
      </c>
      <c r="C821" s="14">
        <f t="shared" si="54"/>
        <v>3</v>
      </c>
      <c r="D821" s="14">
        <f t="shared" si="55"/>
        <v>24</v>
      </c>
      <c r="E821" s="15" t="s">
        <v>14</v>
      </c>
      <c r="F821" s="16">
        <v>4.5</v>
      </c>
      <c r="G821" s="9" t="s">
        <v>14</v>
      </c>
    </row>
    <row r="822" spans="1:7" x14ac:dyDescent="0.2">
      <c r="A822" s="6">
        <v>42454</v>
      </c>
      <c r="B822" s="14">
        <f t="shared" si="53"/>
        <v>2016</v>
      </c>
      <c r="C822" s="14">
        <f t="shared" si="54"/>
        <v>3</v>
      </c>
      <c r="D822" s="14">
        <f t="shared" si="55"/>
        <v>25</v>
      </c>
      <c r="E822" s="15" t="s">
        <v>14</v>
      </c>
      <c r="F822" s="16" t="s">
        <v>14</v>
      </c>
      <c r="G822" s="9" t="s">
        <v>14</v>
      </c>
    </row>
    <row r="823" spans="1:7" x14ac:dyDescent="0.2">
      <c r="A823" s="6">
        <v>42455</v>
      </c>
      <c r="B823" s="14">
        <f t="shared" si="53"/>
        <v>2016</v>
      </c>
      <c r="C823" s="14">
        <f t="shared" si="54"/>
        <v>3</v>
      </c>
      <c r="D823" s="14">
        <f t="shared" si="55"/>
        <v>26</v>
      </c>
      <c r="E823" s="15" t="s">
        <v>14</v>
      </c>
      <c r="F823" s="16" t="s">
        <v>14</v>
      </c>
      <c r="G823" s="9" t="s">
        <v>14</v>
      </c>
    </row>
    <row r="824" spans="1:7" x14ac:dyDescent="0.2">
      <c r="A824" s="6">
        <v>42456</v>
      </c>
      <c r="B824" s="14">
        <f t="shared" si="53"/>
        <v>2016</v>
      </c>
      <c r="C824" s="14">
        <f t="shared" si="54"/>
        <v>3</v>
      </c>
      <c r="D824" s="14">
        <f t="shared" si="55"/>
        <v>27</v>
      </c>
      <c r="E824" s="15" t="s">
        <v>14</v>
      </c>
      <c r="F824" s="16">
        <v>4.5</v>
      </c>
      <c r="G824" s="9" t="s">
        <v>14</v>
      </c>
    </row>
    <row r="825" spans="1:7" x14ac:dyDescent="0.2">
      <c r="A825" s="6">
        <v>42457</v>
      </c>
      <c r="B825" s="14">
        <f t="shared" si="53"/>
        <v>2016</v>
      </c>
      <c r="C825" s="14">
        <f t="shared" si="54"/>
        <v>3</v>
      </c>
      <c r="D825" s="14">
        <f t="shared" si="55"/>
        <v>28</v>
      </c>
      <c r="E825" s="15">
        <v>7.4</v>
      </c>
      <c r="F825" s="16" t="s">
        <v>14</v>
      </c>
      <c r="G825" s="9" t="s">
        <v>14</v>
      </c>
    </row>
    <row r="826" spans="1:7" x14ac:dyDescent="0.2">
      <c r="A826" s="6">
        <v>42458</v>
      </c>
      <c r="B826" s="14">
        <f t="shared" si="53"/>
        <v>2016</v>
      </c>
      <c r="C826" s="14">
        <f t="shared" si="54"/>
        <v>3</v>
      </c>
      <c r="D826" s="14">
        <f t="shared" si="55"/>
        <v>29</v>
      </c>
      <c r="E826" s="15">
        <v>7.4</v>
      </c>
      <c r="F826" s="16">
        <v>4.5</v>
      </c>
      <c r="G826" s="9" t="s">
        <v>14</v>
      </c>
    </row>
    <row r="827" spans="1:7" x14ac:dyDescent="0.2">
      <c r="A827" s="6">
        <v>42459</v>
      </c>
      <c r="B827" s="14">
        <f t="shared" si="53"/>
        <v>2016</v>
      </c>
      <c r="C827" s="14">
        <f t="shared" si="54"/>
        <v>3</v>
      </c>
      <c r="D827" s="14">
        <f t="shared" si="55"/>
        <v>30</v>
      </c>
      <c r="E827" s="15" t="s">
        <v>14</v>
      </c>
      <c r="F827" s="16" t="s">
        <v>14</v>
      </c>
      <c r="G827" s="9" t="s">
        <v>14</v>
      </c>
    </row>
    <row r="828" spans="1:7" x14ac:dyDescent="0.2">
      <c r="A828" s="6">
        <v>42460</v>
      </c>
      <c r="B828" s="14">
        <f t="shared" si="53"/>
        <v>2016</v>
      </c>
      <c r="C828" s="14">
        <f t="shared" si="54"/>
        <v>3</v>
      </c>
      <c r="D828" s="14">
        <f t="shared" si="55"/>
        <v>31</v>
      </c>
      <c r="E828" s="15">
        <v>7.4</v>
      </c>
      <c r="F828" s="16">
        <v>4.5</v>
      </c>
      <c r="G828" s="9" t="s">
        <v>14</v>
      </c>
    </row>
    <row r="829" spans="1:7" x14ac:dyDescent="0.2">
      <c r="A829" s="6">
        <v>42461</v>
      </c>
      <c r="B829" s="14">
        <f t="shared" si="53"/>
        <v>2016</v>
      </c>
      <c r="C829" s="14">
        <f t="shared" si="54"/>
        <v>4</v>
      </c>
      <c r="D829" s="14">
        <f t="shared" si="55"/>
        <v>1</v>
      </c>
      <c r="E829" s="15">
        <v>7.4</v>
      </c>
      <c r="F829" s="16">
        <v>4.5</v>
      </c>
      <c r="G829" s="9" t="s">
        <v>14</v>
      </c>
    </row>
    <row r="830" spans="1:7" x14ac:dyDescent="0.2">
      <c r="A830" s="6">
        <v>42462</v>
      </c>
      <c r="B830" s="14">
        <f t="shared" si="53"/>
        <v>2016</v>
      </c>
      <c r="C830" s="14">
        <f t="shared" si="54"/>
        <v>4</v>
      </c>
      <c r="D830" s="14">
        <f t="shared" si="55"/>
        <v>2</v>
      </c>
      <c r="E830" s="15">
        <v>7.4</v>
      </c>
      <c r="F830" s="16">
        <v>4.5</v>
      </c>
      <c r="G830" s="9" t="s">
        <v>14</v>
      </c>
    </row>
    <row r="831" spans="1:7" x14ac:dyDescent="0.2">
      <c r="A831" s="6">
        <v>42463</v>
      </c>
      <c r="B831" s="14">
        <f t="shared" si="53"/>
        <v>2016</v>
      </c>
      <c r="C831" s="14">
        <f t="shared" si="54"/>
        <v>4</v>
      </c>
      <c r="D831" s="14">
        <f t="shared" si="55"/>
        <v>3</v>
      </c>
      <c r="E831" s="15">
        <v>7.4</v>
      </c>
      <c r="F831" s="16">
        <v>4.5</v>
      </c>
      <c r="G831" s="9" t="s">
        <v>14</v>
      </c>
    </row>
    <row r="832" spans="1:7" x14ac:dyDescent="0.2">
      <c r="A832" s="6">
        <v>42464</v>
      </c>
      <c r="B832" s="14">
        <f t="shared" si="53"/>
        <v>2016</v>
      </c>
      <c r="C832" s="14">
        <f t="shared" si="54"/>
        <v>4</v>
      </c>
      <c r="D832" s="14">
        <f t="shared" si="55"/>
        <v>4</v>
      </c>
      <c r="E832" s="15">
        <v>7.4</v>
      </c>
      <c r="F832" s="16">
        <v>4.5</v>
      </c>
      <c r="G832" s="9" t="s">
        <v>14</v>
      </c>
    </row>
    <row r="833" spans="1:7" x14ac:dyDescent="0.2">
      <c r="A833" s="6">
        <v>42465</v>
      </c>
      <c r="B833" s="14">
        <f t="shared" si="53"/>
        <v>2016</v>
      </c>
      <c r="C833" s="14">
        <f t="shared" si="54"/>
        <v>4</v>
      </c>
      <c r="D833" s="14">
        <f t="shared" si="55"/>
        <v>5</v>
      </c>
      <c r="E833" s="15">
        <v>6.8</v>
      </c>
      <c r="F833" s="16">
        <v>4.5</v>
      </c>
      <c r="G833" s="9" t="s">
        <v>14</v>
      </c>
    </row>
    <row r="834" spans="1:7" x14ac:dyDescent="0.2">
      <c r="A834" s="6">
        <v>42466</v>
      </c>
      <c r="B834" s="14">
        <f t="shared" si="53"/>
        <v>2016</v>
      </c>
      <c r="C834" s="14">
        <f t="shared" si="54"/>
        <v>4</v>
      </c>
      <c r="D834" s="14">
        <f t="shared" si="55"/>
        <v>6</v>
      </c>
      <c r="E834" s="15">
        <v>6.8</v>
      </c>
      <c r="F834" s="16">
        <v>4.5</v>
      </c>
      <c r="G834" s="9" t="s">
        <v>14</v>
      </c>
    </row>
    <row r="835" spans="1:7" x14ac:dyDescent="0.2">
      <c r="A835" s="6">
        <v>42467</v>
      </c>
      <c r="B835" s="14">
        <f t="shared" si="53"/>
        <v>2016</v>
      </c>
      <c r="C835" s="14">
        <f t="shared" si="54"/>
        <v>4</v>
      </c>
      <c r="D835" s="14">
        <f t="shared" si="55"/>
        <v>7</v>
      </c>
      <c r="E835" s="15">
        <v>6.8</v>
      </c>
      <c r="F835" s="16">
        <v>4.5</v>
      </c>
      <c r="G835" s="9" t="s">
        <v>14</v>
      </c>
    </row>
    <row r="836" spans="1:7" x14ac:dyDescent="0.2">
      <c r="A836" s="6">
        <v>42468</v>
      </c>
      <c r="B836" s="14">
        <f t="shared" si="53"/>
        <v>2016</v>
      </c>
      <c r="C836" s="14">
        <f t="shared" si="54"/>
        <v>4</v>
      </c>
      <c r="D836" s="14">
        <f t="shared" si="55"/>
        <v>8</v>
      </c>
      <c r="E836" s="15">
        <v>6.8</v>
      </c>
      <c r="F836" s="16">
        <v>4.5</v>
      </c>
      <c r="G836" s="9" t="s">
        <v>14</v>
      </c>
    </row>
    <row r="837" spans="1:7" x14ac:dyDescent="0.2">
      <c r="A837" s="6">
        <v>42469</v>
      </c>
      <c r="B837" s="14">
        <f t="shared" si="53"/>
        <v>2016</v>
      </c>
      <c r="C837" s="14">
        <f t="shared" si="54"/>
        <v>4</v>
      </c>
      <c r="D837" s="14">
        <f t="shared" si="55"/>
        <v>9</v>
      </c>
      <c r="E837" s="15">
        <v>6.8</v>
      </c>
      <c r="F837" s="16" t="s">
        <v>14</v>
      </c>
      <c r="G837" s="9" t="s">
        <v>14</v>
      </c>
    </row>
    <row r="838" spans="1:7" x14ac:dyDescent="0.2">
      <c r="A838" s="6">
        <v>42470</v>
      </c>
      <c r="B838" s="14">
        <f t="shared" si="53"/>
        <v>2016</v>
      </c>
      <c r="C838" s="14">
        <f t="shared" si="54"/>
        <v>4</v>
      </c>
      <c r="D838" s="14">
        <f t="shared" si="55"/>
        <v>10</v>
      </c>
      <c r="E838" s="15">
        <v>6.8</v>
      </c>
      <c r="F838" s="16">
        <v>4.5</v>
      </c>
      <c r="G838" s="9" t="s">
        <v>14</v>
      </c>
    </row>
    <row r="839" spans="1:7" x14ac:dyDescent="0.2">
      <c r="A839" s="6">
        <v>42471</v>
      </c>
      <c r="B839" s="14">
        <f t="shared" si="53"/>
        <v>2016</v>
      </c>
      <c r="C839" s="14">
        <f t="shared" si="54"/>
        <v>4</v>
      </c>
      <c r="D839" s="14">
        <f t="shared" si="55"/>
        <v>11</v>
      </c>
      <c r="E839" s="15" t="s">
        <v>14</v>
      </c>
      <c r="F839" s="16" t="s">
        <v>14</v>
      </c>
      <c r="G839" s="9" t="s">
        <v>14</v>
      </c>
    </row>
    <row r="840" spans="1:7" x14ac:dyDescent="0.2">
      <c r="A840" s="6">
        <v>42472</v>
      </c>
      <c r="B840" s="14">
        <f t="shared" si="53"/>
        <v>2016</v>
      </c>
      <c r="C840" s="14">
        <f t="shared" si="54"/>
        <v>4</v>
      </c>
      <c r="D840" s="14">
        <f t="shared" si="55"/>
        <v>12</v>
      </c>
      <c r="E840" s="15">
        <v>6.8</v>
      </c>
      <c r="F840" s="16">
        <v>4.5</v>
      </c>
      <c r="G840" s="9" t="s">
        <v>14</v>
      </c>
    </row>
    <row r="841" spans="1:7" x14ac:dyDescent="0.2">
      <c r="A841" s="6">
        <v>42473</v>
      </c>
      <c r="B841" s="14">
        <f t="shared" ref="B841:B904" si="56">YEAR(A841)</f>
        <v>2016</v>
      </c>
      <c r="C841" s="14">
        <f t="shared" ref="C841:C904" si="57">MONTH(A841)</f>
        <v>4</v>
      </c>
      <c r="D841" s="14">
        <f t="shared" ref="D841:D904" si="58">DAY(A841)</f>
        <v>13</v>
      </c>
      <c r="E841" s="15">
        <v>6.8</v>
      </c>
      <c r="F841" s="16">
        <v>4.5</v>
      </c>
      <c r="G841" s="9" t="s">
        <v>14</v>
      </c>
    </row>
    <row r="842" spans="1:7" x14ac:dyDescent="0.2">
      <c r="A842" s="6">
        <v>42474</v>
      </c>
      <c r="B842" s="14">
        <f t="shared" si="56"/>
        <v>2016</v>
      </c>
      <c r="C842" s="14">
        <f t="shared" si="57"/>
        <v>4</v>
      </c>
      <c r="D842" s="14">
        <f t="shared" si="58"/>
        <v>14</v>
      </c>
      <c r="E842" s="15" t="s">
        <v>14</v>
      </c>
      <c r="F842" s="16">
        <v>4.5</v>
      </c>
      <c r="G842" s="9" t="s">
        <v>14</v>
      </c>
    </row>
    <row r="843" spans="1:7" x14ac:dyDescent="0.2">
      <c r="A843" s="6">
        <v>42475</v>
      </c>
      <c r="B843" s="14">
        <f t="shared" si="56"/>
        <v>2016</v>
      </c>
      <c r="C843" s="14">
        <f t="shared" si="57"/>
        <v>4</v>
      </c>
      <c r="D843" s="14">
        <f t="shared" si="58"/>
        <v>15</v>
      </c>
      <c r="E843" s="15">
        <v>5.8</v>
      </c>
      <c r="F843" s="16">
        <v>4.5</v>
      </c>
      <c r="G843" s="9" t="s">
        <v>14</v>
      </c>
    </row>
    <row r="844" spans="1:7" x14ac:dyDescent="0.2">
      <c r="A844" s="6">
        <v>42476</v>
      </c>
      <c r="B844" s="14">
        <f t="shared" si="56"/>
        <v>2016</v>
      </c>
      <c r="C844" s="14">
        <f t="shared" si="57"/>
        <v>4</v>
      </c>
      <c r="D844" s="14">
        <f t="shared" si="58"/>
        <v>16</v>
      </c>
      <c r="E844" s="15">
        <v>5.8</v>
      </c>
      <c r="F844" s="16">
        <v>4.5</v>
      </c>
      <c r="G844" s="9" t="s">
        <v>14</v>
      </c>
    </row>
    <row r="845" spans="1:7" x14ac:dyDescent="0.2">
      <c r="A845" s="6">
        <v>42477</v>
      </c>
      <c r="B845" s="14">
        <f t="shared" si="56"/>
        <v>2016</v>
      </c>
      <c r="C845" s="14">
        <f t="shared" si="57"/>
        <v>4</v>
      </c>
      <c r="D845" s="14">
        <f t="shared" si="58"/>
        <v>17</v>
      </c>
      <c r="E845" s="15">
        <v>5.8</v>
      </c>
      <c r="F845" s="16" t="s">
        <v>14</v>
      </c>
      <c r="G845" s="9" t="s">
        <v>14</v>
      </c>
    </row>
    <row r="846" spans="1:7" x14ac:dyDescent="0.2">
      <c r="A846" s="6">
        <v>42478</v>
      </c>
      <c r="B846" s="14">
        <f t="shared" si="56"/>
        <v>2016</v>
      </c>
      <c r="C846" s="14">
        <f t="shared" si="57"/>
        <v>4</v>
      </c>
      <c r="D846" s="14">
        <f t="shared" si="58"/>
        <v>18</v>
      </c>
      <c r="E846" s="15">
        <v>5.8</v>
      </c>
      <c r="F846" s="16">
        <v>4.5</v>
      </c>
      <c r="G846" s="9" t="s">
        <v>14</v>
      </c>
    </row>
    <row r="847" spans="1:7" x14ac:dyDescent="0.2">
      <c r="A847" s="6">
        <v>42479</v>
      </c>
      <c r="B847" s="14">
        <f t="shared" si="56"/>
        <v>2016</v>
      </c>
      <c r="C847" s="14">
        <f t="shared" si="57"/>
        <v>4</v>
      </c>
      <c r="D847" s="14">
        <f t="shared" si="58"/>
        <v>19</v>
      </c>
      <c r="E847" s="15">
        <v>5.8</v>
      </c>
      <c r="F847" s="16">
        <v>4.5</v>
      </c>
      <c r="G847" s="9" t="s">
        <v>14</v>
      </c>
    </row>
    <row r="848" spans="1:7" x14ac:dyDescent="0.2">
      <c r="A848" s="6">
        <v>42480</v>
      </c>
      <c r="B848" s="14">
        <f t="shared" si="56"/>
        <v>2016</v>
      </c>
      <c r="C848" s="14">
        <f t="shared" si="57"/>
        <v>4</v>
      </c>
      <c r="D848" s="14">
        <f t="shared" si="58"/>
        <v>20</v>
      </c>
      <c r="E848" s="15" t="s">
        <v>14</v>
      </c>
      <c r="F848" s="16">
        <v>4.5</v>
      </c>
      <c r="G848" s="9" t="s">
        <v>14</v>
      </c>
    </row>
    <row r="849" spans="1:7" x14ac:dyDescent="0.2">
      <c r="A849" s="6">
        <v>42481</v>
      </c>
      <c r="B849" s="14">
        <f t="shared" si="56"/>
        <v>2016</v>
      </c>
      <c r="C849" s="14">
        <f t="shared" si="57"/>
        <v>4</v>
      </c>
      <c r="D849" s="14">
        <f t="shared" si="58"/>
        <v>21</v>
      </c>
      <c r="E849" s="15">
        <v>7.6</v>
      </c>
      <c r="F849" s="16">
        <v>4.5</v>
      </c>
      <c r="G849" s="9" t="s">
        <v>14</v>
      </c>
    </row>
    <row r="850" spans="1:7" x14ac:dyDescent="0.2">
      <c r="A850" s="6">
        <v>42482</v>
      </c>
      <c r="B850" s="14">
        <f t="shared" si="56"/>
        <v>2016</v>
      </c>
      <c r="C850" s="14">
        <f t="shared" si="57"/>
        <v>4</v>
      </c>
      <c r="D850" s="14">
        <f t="shared" si="58"/>
        <v>22</v>
      </c>
      <c r="E850" s="15">
        <v>7.6</v>
      </c>
      <c r="F850" s="16">
        <v>4.5</v>
      </c>
      <c r="G850" s="9" t="s">
        <v>14</v>
      </c>
    </row>
    <row r="851" spans="1:7" x14ac:dyDescent="0.2">
      <c r="A851" s="6">
        <v>42483</v>
      </c>
      <c r="B851" s="14">
        <f t="shared" si="56"/>
        <v>2016</v>
      </c>
      <c r="C851" s="14">
        <f t="shared" si="57"/>
        <v>4</v>
      </c>
      <c r="D851" s="14">
        <f t="shared" si="58"/>
        <v>23</v>
      </c>
      <c r="E851" s="15" t="s">
        <v>14</v>
      </c>
      <c r="F851" s="16">
        <v>4.5</v>
      </c>
      <c r="G851" s="9" t="s">
        <v>14</v>
      </c>
    </row>
    <row r="852" spans="1:7" x14ac:dyDescent="0.2">
      <c r="A852" s="6">
        <v>42484</v>
      </c>
      <c r="B852" s="14">
        <f t="shared" si="56"/>
        <v>2016</v>
      </c>
      <c r="C852" s="14">
        <f t="shared" si="57"/>
        <v>4</v>
      </c>
      <c r="D852" s="14">
        <f t="shared" si="58"/>
        <v>24</v>
      </c>
      <c r="E852" s="15">
        <v>7.6</v>
      </c>
      <c r="F852" s="16">
        <v>4.5</v>
      </c>
      <c r="G852" s="9" t="s">
        <v>14</v>
      </c>
    </row>
    <row r="853" spans="1:7" x14ac:dyDescent="0.2">
      <c r="A853" s="6">
        <v>42485</v>
      </c>
      <c r="B853" s="14">
        <f t="shared" si="56"/>
        <v>2016</v>
      </c>
      <c r="C853" s="14">
        <f t="shared" si="57"/>
        <v>4</v>
      </c>
      <c r="D853" s="14">
        <f t="shared" si="58"/>
        <v>25</v>
      </c>
      <c r="E853" s="15">
        <v>7.6</v>
      </c>
      <c r="F853" s="16">
        <v>4.5</v>
      </c>
      <c r="G853" s="9" t="s">
        <v>14</v>
      </c>
    </row>
    <row r="854" spans="1:7" x14ac:dyDescent="0.2">
      <c r="A854" s="6">
        <v>42486</v>
      </c>
      <c r="B854" s="14">
        <f t="shared" si="56"/>
        <v>2016</v>
      </c>
      <c r="C854" s="14">
        <f t="shared" si="57"/>
        <v>4</v>
      </c>
      <c r="D854" s="14">
        <f t="shared" si="58"/>
        <v>26</v>
      </c>
      <c r="E854" s="15">
        <v>7.6</v>
      </c>
      <c r="F854" s="16">
        <v>4.5</v>
      </c>
      <c r="G854" s="9" t="s">
        <v>14</v>
      </c>
    </row>
    <row r="855" spans="1:7" x14ac:dyDescent="0.2">
      <c r="A855" s="6">
        <v>42487</v>
      </c>
      <c r="B855" s="14">
        <f t="shared" si="56"/>
        <v>2016</v>
      </c>
      <c r="C855" s="14">
        <f t="shared" si="57"/>
        <v>4</v>
      </c>
      <c r="D855" s="14">
        <f t="shared" si="58"/>
        <v>27</v>
      </c>
      <c r="E855" s="15" t="s">
        <v>14</v>
      </c>
      <c r="F855" s="16">
        <v>4.5</v>
      </c>
      <c r="G855" s="9" t="s">
        <v>14</v>
      </c>
    </row>
    <row r="856" spans="1:7" x14ac:dyDescent="0.2">
      <c r="A856" s="6">
        <v>42488</v>
      </c>
      <c r="B856" s="14">
        <f t="shared" si="56"/>
        <v>2016</v>
      </c>
      <c r="C856" s="14">
        <f t="shared" si="57"/>
        <v>4</v>
      </c>
      <c r="D856" s="14">
        <f t="shared" si="58"/>
        <v>28</v>
      </c>
      <c r="E856" s="15" t="s">
        <v>14</v>
      </c>
      <c r="F856" s="16">
        <v>4.5</v>
      </c>
      <c r="G856" s="9" t="s">
        <v>14</v>
      </c>
    </row>
    <row r="857" spans="1:7" x14ac:dyDescent="0.2">
      <c r="A857" s="6">
        <v>42489</v>
      </c>
      <c r="B857" s="14">
        <f t="shared" si="56"/>
        <v>2016</v>
      </c>
      <c r="C857" s="14">
        <f t="shared" si="57"/>
        <v>4</v>
      </c>
      <c r="D857" s="14">
        <f t="shared" si="58"/>
        <v>29</v>
      </c>
      <c r="E857" s="15" t="s">
        <v>14</v>
      </c>
      <c r="F857" s="16">
        <v>4.5</v>
      </c>
      <c r="G857" s="9" t="s">
        <v>14</v>
      </c>
    </row>
    <row r="858" spans="1:7" x14ac:dyDescent="0.2">
      <c r="A858" s="6">
        <v>42490</v>
      </c>
      <c r="B858" s="14">
        <f t="shared" si="56"/>
        <v>2016</v>
      </c>
      <c r="C858" s="14">
        <f t="shared" si="57"/>
        <v>4</v>
      </c>
      <c r="D858" s="14">
        <f t="shared" si="58"/>
        <v>30</v>
      </c>
      <c r="E858" s="15">
        <v>7.6</v>
      </c>
      <c r="F858" s="16" t="s">
        <v>14</v>
      </c>
      <c r="G858" s="9" t="s">
        <v>14</v>
      </c>
    </row>
    <row r="859" spans="1:7" x14ac:dyDescent="0.2">
      <c r="A859" s="6">
        <v>42491</v>
      </c>
      <c r="B859" s="14">
        <f t="shared" si="56"/>
        <v>2016</v>
      </c>
      <c r="C859" s="14">
        <f t="shared" si="57"/>
        <v>5</v>
      </c>
      <c r="D859" s="14">
        <f t="shared" si="58"/>
        <v>1</v>
      </c>
      <c r="E859" s="15" t="s">
        <v>14</v>
      </c>
      <c r="F859" s="16">
        <v>4.5</v>
      </c>
      <c r="G859" s="9" t="s">
        <v>14</v>
      </c>
    </row>
    <row r="860" spans="1:7" x14ac:dyDescent="0.2">
      <c r="A860" s="6">
        <v>42492</v>
      </c>
      <c r="B860" s="14">
        <f t="shared" si="56"/>
        <v>2016</v>
      </c>
      <c r="C860" s="14">
        <f t="shared" si="57"/>
        <v>5</v>
      </c>
      <c r="D860" s="14">
        <f t="shared" si="58"/>
        <v>2</v>
      </c>
      <c r="E860" s="15">
        <v>5.8</v>
      </c>
      <c r="F860" s="16">
        <v>4.5</v>
      </c>
      <c r="G860" s="9" t="s">
        <v>14</v>
      </c>
    </row>
    <row r="861" spans="1:7" x14ac:dyDescent="0.2">
      <c r="A861" s="6">
        <v>42493</v>
      </c>
      <c r="B861" s="14">
        <f t="shared" si="56"/>
        <v>2016</v>
      </c>
      <c r="C861" s="14">
        <f t="shared" si="57"/>
        <v>5</v>
      </c>
      <c r="D861" s="14">
        <f t="shared" si="58"/>
        <v>3</v>
      </c>
      <c r="E861" s="15">
        <v>5.8</v>
      </c>
      <c r="F861" s="16">
        <v>4.5</v>
      </c>
      <c r="G861" s="9" t="s">
        <v>14</v>
      </c>
    </row>
    <row r="862" spans="1:7" x14ac:dyDescent="0.2">
      <c r="A862" s="6">
        <v>42494</v>
      </c>
      <c r="B862" s="14">
        <f t="shared" si="56"/>
        <v>2016</v>
      </c>
      <c r="C862" s="14">
        <f t="shared" si="57"/>
        <v>5</v>
      </c>
      <c r="D862" s="14">
        <f t="shared" si="58"/>
        <v>4</v>
      </c>
      <c r="E862" s="15">
        <v>5.8</v>
      </c>
      <c r="F862" s="16">
        <v>4.5</v>
      </c>
      <c r="G862" s="9" t="s">
        <v>14</v>
      </c>
    </row>
    <row r="863" spans="1:7" x14ac:dyDescent="0.2">
      <c r="A863" s="6">
        <v>42495</v>
      </c>
      <c r="B863" s="14">
        <f t="shared" si="56"/>
        <v>2016</v>
      </c>
      <c r="C863" s="14">
        <f t="shared" si="57"/>
        <v>5</v>
      </c>
      <c r="D863" s="14">
        <f t="shared" si="58"/>
        <v>5</v>
      </c>
      <c r="E863" s="15">
        <v>5.8</v>
      </c>
      <c r="F863" s="16">
        <v>4.5</v>
      </c>
      <c r="G863" s="9" t="s">
        <v>14</v>
      </c>
    </row>
    <row r="864" spans="1:7" x14ac:dyDescent="0.2">
      <c r="A864" s="6">
        <v>42496</v>
      </c>
      <c r="B864" s="14">
        <f t="shared" si="56"/>
        <v>2016</v>
      </c>
      <c r="C864" s="14">
        <f t="shared" si="57"/>
        <v>5</v>
      </c>
      <c r="D864" s="14">
        <f t="shared" si="58"/>
        <v>6</v>
      </c>
      <c r="E864" s="15">
        <v>5.8</v>
      </c>
      <c r="F864" s="16">
        <v>4.5</v>
      </c>
      <c r="G864" s="9" t="s">
        <v>14</v>
      </c>
    </row>
    <row r="865" spans="1:7" x14ac:dyDescent="0.2">
      <c r="A865" s="6">
        <v>42497</v>
      </c>
      <c r="B865" s="14">
        <f t="shared" si="56"/>
        <v>2016</v>
      </c>
      <c r="C865" s="14">
        <f t="shared" si="57"/>
        <v>5</v>
      </c>
      <c r="D865" s="14">
        <f t="shared" si="58"/>
        <v>7</v>
      </c>
      <c r="E865" s="15">
        <v>5.8</v>
      </c>
      <c r="F865" s="16">
        <v>4.5</v>
      </c>
      <c r="G865" s="9" t="s">
        <v>14</v>
      </c>
    </row>
    <row r="866" spans="1:7" x14ac:dyDescent="0.2">
      <c r="A866" s="6">
        <v>42498</v>
      </c>
      <c r="B866" s="14">
        <f t="shared" si="56"/>
        <v>2016</v>
      </c>
      <c r="C866" s="14">
        <f t="shared" si="57"/>
        <v>5</v>
      </c>
      <c r="D866" s="14">
        <f t="shared" si="58"/>
        <v>8</v>
      </c>
      <c r="E866" s="15">
        <v>5.8</v>
      </c>
      <c r="F866" s="16">
        <v>4.5</v>
      </c>
      <c r="G866" s="9" t="s">
        <v>14</v>
      </c>
    </row>
    <row r="867" spans="1:7" x14ac:dyDescent="0.2">
      <c r="A867" s="6">
        <v>42499</v>
      </c>
      <c r="B867" s="14">
        <f t="shared" si="56"/>
        <v>2016</v>
      </c>
      <c r="C867" s="14">
        <f t="shared" si="57"/>
        <v>5</v>
      </c>
      <c r="D867" s="14">
        <f t="shared" si="58"/>
        <v>9</v>
      </c>
      <c r="E867" s="15">
        <v>6.6</v>
      </c>
      <c r="F867" s="16">
        <v>4.3</v>
      </c>
      <c r="G867" s="9" t="s">
        <v>14</v>
      </c>
    </row>
    <row r="868" spans="1:7" x14ac:dyDescent="0.2">
      <c r="A868" s="6">
        <v>42500</v>
      </c>
      <c r="B868" s="14">
        <f t="shared" si="56"/>
        <v>2016</v>
      </c>
      <c r="C868" s="14">
        <f t="shared" si="57"/>
        <v>5</v>
      </c>
      <c r="D868" s="14">
        <f t="shared" si="58"/>
        <v>10</v>
      </c>
      <c r="E868" s="15" t="s">
        <v>14</v>
      </c>
      <c r="F868" s="16" t="s">
        <v>14</v>
      </c>
      <c r="G868" s="9" t="s">
        <v>14</v>
      </c>
    </row>
    <row r="869" spans="1:7" x14ac:dyDescent="0.2">
      <c r="A869" s="6">
        <v>42501</v>
      </c>
      <c r="B869" s="14">
        <f t="shared" si="56"/>
        <v>2016</v>
      </c>
      <c r="C869" s="14">
        <f t="shared" si="57"/>
        <v>5</v>
      </c>
      <c r="D869" s="14">
        <f t="shared" si="58"/>
        <v>11</v>
      </c>
      <c r="E869" s="15" t="s">
        <v>14</v>
      </c>
      <c r="F869" s="16">
        <v>4.3</v>
      </c>
      <c r="G869" s="9" t="s">
        <v>14</v>
      </c>
    </row>
    <row r="870" spans="1:7" x14ac:dyDescent="0.2">
      <c r="A870" s="6">
        <v>42502</v>
      </c>
      <c r="B870" s="14">
        <f t="shared" si="56"/>
        <v>2016</v>
      </c>
      <c r="C870" s="14">
        <f t="shared" si="57"/>
        <v>5</v>
      </c>
      <c r="D870" s="14">
        <f t="shared" si="58"/>
        <v>12</v>
      </c>
      <c r="E870" s="15">
        <v>6.6</v>
      </c>
      <c r="F870" s="16">
        <v>4.3</v>
      </c>
      <c r="G870" s="9" t="s">
        <v>14</v>
      </c>
    </row>
    <row r="871" spans="1:7" x14ac:dyDescent="0.2">
      <c r="A871" s="6">
        <v>42503</v>
      </c>
      <c r="B871" s="14">
        <f t="shared" si="56"/>
        <v>2016</v>
      </c>
      <c r="C871" s="14">
        <f t="shared" si="57"/>
        <v>5</v>
      </c>
      <c r="D871" s="14">
        <f t="shared" si="58"/>
        <v>13</v>
      </c>
      <c r="E871" s="15">
        <v>6.6</v>
      </c>
      <c r="F871" s="16">
        <v>4.3</v>
      </c>
      <c r="G871" s="9" t="s">
        <v>14</v>
      </c>
    </row>
    <row r="872" spans="1:7" x14ac:dyDescent="0.2">
      <c r="A872" s="6">
        <v>42504</v>
      </c>
      <c r="B872" s="14">
        <f t="shared" si="56"/>
        <v>2016</v>
      </c>
      <c r="C872" s="14">
        <f t="shared" si="57"/>
        <v>5</v>
      </c>
      <c r="D872" s="14">
        <f t="shared" si="58"/>
        <v>14</v>
      </c>
      <c r="E872" s="15">
        <v>6.6</v>
      </c>
      <c r="F872" s="16">
        <v>4.3</v>
      </c>
      <c r="G872" s="9" t="s">
        <v>14</v>
      </c>
    </row>
    <row r="873" spans="1:7" x14ac:dyDescent="0.2">
      <c r="A873" s="6">
        <v>42505</v>
      </c>
      <c r="B873" s="14">
        <f t="shared" si="56"/>
        <v>2016</v>
      </c>
      <c r="C873" s="14">
        <f t="shared" si="57"/>
        <v>5</v>
      </c>
      <c r="D873" s="14">
        <f t="shared" si="58"/>
        <v>15</v>
      </c>
      <c r="E873" s="15">
        <v>6.6</v>
      </c>
      <c r="F873" s="16">
        <v>4.3</v>
      </c>
      <c r="G873" s="9" t="s">
        <v>14</v>
      </c>
    </row>
    <row r="874" spans="1:7" x14ac:dyDescent="0.2">
      <c r="A874" s="6">
        <v>42506</v>
      </c>
      <c r="B874" s="14">
        <f t="shared" si="56"/>
        <v>2016</v>
      </c>
      <c r="C874" s="14">
        <f t="shared" si="57"/>
        <v>5</v>
      </c>
      <c r="D874" s="14">
        <f t="shared" si="58"/>
        <v>16</v>
      </c>
      <c r="E874" s="15">
        <v>6.6</v>
      </c>
      <c r="F874" s="16">
        <v>4.3</v>
      </c>
      <c r="G874" s="9" t="s">
        <v>14</v>
      </c>
    </row>
    <row r="875" spans="1:7" x14ac:dyDescent="0.2">
      <c r="A875" s="6">
        <v>42507</v>
      </c>
      <c r="B875" s="14">
        <f t="shared" si="56"/>
        <v>2016</v>
      </c>
      <c r="C875" s="14">
        <f t="shared" si="57"/>
        <v>5</v>
      </c>
      <c r="D875" s="14">
        <f t="shared" si="58"/>
        <v>17</v>
      </c>
      <c r="E875" s="15">
        <v>6.6</v>
      </c>
      <c r="F875" s="16">
        <v>4.3</v>
      </c>
      <c r="G875" s="9" t="s">
        <v>14</v>
      </c>
    </row>
    <row r="876" spans="1:7" x14ac:dyDescent="0.2">
      <c r="A876" s="6">
        <v>42508</v>
      </c>
      <c r="B876" s="14">
        <f t="shared" si="56"/>
        <v>2016</v>
      </c>
      <c r="C876" s="14">
        <f t="shared" si="57"/>
        <v>5</v>
      </c>
      <c r="D876" s="14">
        <f t="shared" si="58"/>
        <v>18</v>
      </c>
      <c r="E876" s="15">
        <v>6.6</v>
      </c>
      <c r="F876" s="16">
        <v>4.3</v>
      </c>
      <c r="G876" s="9" t="s">
        <v>14</v>
      </c>
    </row>
    <row r="877" spans="1:7" x14ac:dyDescent="0.2">
      <c r="A877" s="6">
        <v>42509</v>
      </c>
      <c r="B877" s="14">
        <f t="shared" si="56"/>
        <v>2016</v>
      </c>
      <c r="C877" s="14">
        <f t="shared" si="57"/>
        <v>5</v>
      </c>
      <c r="D877" s="14">
        <f t="shared" si="58"/>
        <v>19</v>
      </c>
      <c r="E877" s="15">
        <v>6.6</v>
      </c>
      <c r="F877" s="16">
        <v>4.3</v>
      </c>
      <c r="G877" s="9" t="s">
        <v>14</v>
      </c>
    </row>
    <row r="878" spans="1:7" x14ac:dyDescent="0.2">
      <c r="A878" s="6">
        <v>42510</v>
      </c>
      <c r="B878" s="14">
        <f t="shared" si="56"/>
        <v>2016</v>
      </c>
      <c r="C878" s="14">
        <f t="shared" si="57"/>
        <v>5</v>
      </c>
      <c r="D878" s="14">
        <f t="shared" si="58"/>
        <v>20</v>
      </c>
      <c r="E878" s="15">
        <v>6.6</v>
      </c>
      <c r="F878" s="16">
        <v>4.3</v>
      </c>
      <c r="G878" s="9" t="s">
        <v>14</v>
      </c>
    </row>
    <row r="879" spans="1:7" x14ac:dyDescent="0.2">
      <c r="A879" s="6">
        <v>42511</v>
      </c>
      <c r="B879" s="14">
        <f t="shared" si="56"/>
        <v>2016</v>
      </c>
      <c r="C879" s="14">
        <f t="shared" si="57"/>
        <v>5</v>
      </c>
      <c r="D879" s="14">
        <f t="shared" si="58"/>
        <v>21</v>
      </c>
      <c r="E879" s="15">
        <v>6.6</v>
      </c>
      <c r="F879" s="16">
        <v>4.3</v>
      </c>
      <c r="G879" s="9" t="s">
        <v>14</v>
      </c>
    </row>
    <row r="880" spans="1:7" x14ac:dyDescent="0.2">
      <c r="A880" s="6">
        <v>42512</v>
      </c>
      <c r="B880" s="14">
        <f t="shared" si="56"/>
        <v>2016</v>
      </c>
      <c r="C880" s="14">
        <f t="shared" si="57"/>
        <v>5</v>
      </c>
      <c r="D880" s="14">
        <f t="shared" si="58"/>
        <v>22</v>
      </c>
      <c r="E880" s="15">
        <v>6.6</v>
      </c>
      <c r="F880" s="16">
        <v>4.3</v>
      </c>
      <c r="G880" s="9" t="s">
        <v>14</v>
      </c>
    </row>
    <row r="881" spans="1:7" x14ac:dyDescent="0.2">
      <c r="A881" s="6">
        <v>42513</v>
      </c>
      <c r="B881" s="14">
        <f t="shared" si="56"/>
        <v>2016</v>
      </c>
      <c r="C881" s="14">
        <f t="shared" si="57"/>
        <v>5</v>
      </c>
      <c r="D881" s="14">
        <f t="shared" si="58"/>
        <v>23</v>
      </c>
      <c r="E881" s="15">
        <v>6.6</v>
      </c>
      <c r="F881" s="16">
        <v>4.3</v>
      </c>
      <c r="G881" s="9" t="s">
        <v>14</v>
      </c>
    </row>
    <row r="882" spans="1:7" x14ac:dyDescent="0.2">
      <c r="A882" s="6">
        <v>42514</v>
      </c>
      <c r="B882" s="14">
        <f t="shared" si="56"/>
        <v>2016</v>
      </c>
      <c r="C882" s="14">
        <f t="shared" si="57"/>
        <v>5</v>
      </c>
      <c r="D882" s="14">
        <f t="shared" si="58"/>
        <v>24</v>
      </c>
      <c r="E882" s="15">
        <v>4.8</v>
      </c>
      <c r="F882" s="16">
        <v>4.3</v>
      </c>
      <c r="G882" s="9" t="s">
        <v>14</v>
      </c>
    </row>
    <row r="883" spans="1:7" x14ac:dyDescent="0.2">
      <c r="A883" s="6">
        <v>42515</v>
      </c>
      <c r="B883" s="14">
        <f t="shared" si="56"/>
        <v>2016</v>
      </c>
      <c r="C883" s="14">
        <f t="shared" si="57"/>
        <v>5</v>
      </c>
      <c r="D883" s="14">
        <f t="shared" si="58"/>
        <v>25</v>
      </c>
      <c r="E883" s="15">
        <v>4.8</v>
      </c>
      <c r="F883" s="16">
        <v>4.3</v>
      </c>
      <c r="G883" s="9" t="s">
        <v>14</v>
      </c>
    </row>
    <row r="884" spans="1:7" x14ac:dyDescent="0.2">
      <c r="A884" s="6">
        <v>42516</v>
      </c>
      <c r="B884" s="14">
        <f t="shared" si="56"/>
        <v>2016</v>
      </c>
      <c r="C884" s="14">
        <f t="shared" si="57"/>
        <v>5</v>
      </c>
      <c r="D884" s="14">
        <f t="shared" si="58"/>
        <v>26</v>
      </c>
      <c r="E884" s="15">
        <v>4.8</v>
      </c>
      <c r="F884" s="16">
        <v>4.3</v>
      </c>
      <c r="G884" s="9" t="s">
        <v>14</v>
      </c>
    </row>
    <row r="885" spans="1:7" x14ac:dyDescent="0.2">
      <c r="A885" s="6">
        <v>42517</v>
      </c>
      <c r="B885" s="14">
        <f t="shared" si="56"/>
        <v>2016</v>
      </c>
      <c r="C885" s="14">
        <f t="shared" si="57"/>
        <v>5</v>
      </c>
      <c r="D885" s="14">
        <f t="shared" si="58"/>
        <v>27</v>
      </c>
      <c r="E885" s="15">
        <v>4.8</v>
      </c>
      <c r="F885" s="16" t="s">
        <v>14</v>
      </c>
      <c r="G885" s="9" t="s">
        <v>14</v>
      </c>
    </row>
    <row r="886" spans="1:7" x14ac:dyDescent="0.2">
      <c r="A886" s="6">
        <v>42518</v>
      </c>
      <c r="B886" s="14">
        <f t="shared" si="56"/>
        <v>2016</v>
      </c>
      <c r="C886" s="14">
        <f t="shared" si="57"/>
        <v>5</v>
      </c>
      <c r="D886" s="14">
        <f t="shared" si="58"/>
        <v>28</v>
      </c>
      <c r="E886" s="15">
        <v>4.8</v>
      </c>
      <c r="F886" s="16">
        <v>4.3</v>
      </c>
      <c r="G886" s="9" t="s">
        <v>14</v>
      </c>
    </row>
    <row r="887" spans="1:7" x14ac:dyDescent="0.2">
      <c r="A887" s="6">
        <v>42519</v>
      </c>
      <c r="B887" s="14">
        <f t="shared" si="56"/>
        <v>2016</v>
      </c>
      <c r="C887" s="14">
        <f t="shared" si="57"/>
        <v>5</v>
      </c>
      <c r="D887" s="14">
        <f t="shared" si="58"/>
        <v>29</v>
      </c>
      <c r="E887" s="15">
        <v>4.8</v>
      </c>
      <c r="F887" s="16">
        <v>4.3</v>
      </c>
      <c r="G887" s="9" t="s">
        <v>14</v>
      </c>
    </row>
    <row r="888" spans="1:7" x14ac:dyDescent="0.2">
      <c r="A888" s="6">
        <v>42520</v>
      </c>
      <c r="B888" s="14">
        <f t="shared" si="56"/>
        <v>2016</v>
      </c>
      <c r="C888" s="14">
        <f t="shared" si="57"/>
        <v>5</v>
      </c>
      <c r="D888" s="14">
        <f t="shared" si="58"/>
        <v>30</v>
      </c>
      <c r="E888" s="15">
        <v>4.8</v>
      </c>
      <c r="F888" s="16">
        <v>4.3</v>
      </c>
      <c r="G888" s="9" t="s">
        <v>14</v>
      </c>
    </row>
    <row r="889" spans="1:7" x14ac:dyDescent="0.2">
      <c r="A889" s="6">
        <v>42521</v>
      </c>
      <c r="B889" s="14">
        <f t="shared" si="56"/>
        <v>2016</v>
      </c>
      <c r="C889" s="14">
        <f t="shared" si="57"/>
        <v>5</v>
      </c>
      <c r="D889" s="14">
        <f t="shared" si="58"/>
        <v>31</v>
      </c>
      <c r="E889" s="15">
        <v>4.8</v>
      </c>
      <c r="F889" s="16">
        <v>4.3</v>
      </c>
      <c r="G889" s="9" t="s">
        <v>14</v>
      </c>
    </row>
    <row r="890" spans="1:7" x14ac:dyDescent="0.2">
      <c r="A890" s="6">
        <v>42522</v>
      </c>
      <c r="B890" s="14">
        <f t="shared" si="56"/>
        <v>2016</v>
      </c>
      <c r="C890" s="14">
        <f t="shared" si="57"/>
        <v>6</v>
      </c>
      <c r="D890" s="14">
        <f t="shared" si="58"/>
        <v>1</v>
      </c>
      <c r="E890" s="15">
        <v>4.8</v>
      </c>
      <c r="F890" s="16">
        <v>4.3</v>
      </c>
      <c r="G890" s="9" t="s">
        <v>14</v>
      </c>
    </row>
    <row r="891" spans="1:7" x14ac:dyDescent="0.2">
      <c r="A891" s="6">
        <v>42523</v>
      </c>
      <c r="B891" s="14">
        <f t="shared" si="56"/>
        <v>2016</v>
      </c>
      <c r="C891" s="14">
        <f t="shared" si="57"/>
        <v>6</v>
      </c>
      <c r="D891" s="14">
        <f t="shared" si="58"/>
        <v>2</v>
      </c>
      <c r="E891" s="15">
        <v>4.8</v>
      </c>
      <c r="F891" s="16">
        <v>4.3</v>
      </c>
      <c r="G891" s="9" t="s">
        <v>14</v>
      </c>
    </row>
    <row r="892" spans="1:7" x14ac:dyDescent="0.2">
      <c r="A892" s="6">
        <v>42524</v>
      </c>
      <c r="B892" s="14">
        <f t="shared" si="56"/>
        <v>2016</v>
      </c>
      <c r="C892" s="14">
        <f t="shared" si="57"/>
        <v>6</v>
      </c>
      <c r="D892" s="14">
        <f t="shared" si="58"/>
        <v>3</v>
      </c>
      <c r="E892" s="15">
        <v>4.8</v>
      </c>
      <c r="F892" s="16">
        <v>4.3</v>
      </c>
      <c r="G892" s="9" t="s">
        <v>14</v>
      </c>
    </row>
    <row r="893" spans="1:7" x14ac:dyDescent="0.2">
      <c r="A893" s="6">
        <v>42525</v>
      </c>
      <c r="B893" s="14">
        <f t="shared" si="56"/>
        <v>2016</v>
      </c>
      <c r="C893" s="14">
        <f t="shared" si="57"/>
        <v>6</v>
      </c>
      <c r="D893" s="14">
        <f t="shared" si="58"/>
        <v>4</v>
      </c>
      <c r="E893" s="15">
        <v>4.8</v>
      </c>
      <c r="F893" s="16">
        <v>4.2</v>
      </c>
      <c r="G893" s="9" t="s">
        <v>14</v>
      </c>
    </row>
    <row r="894" spans="1:7" x14ac:dyDescent="0.2">
      <c r="A894" s="6">
        <v>42526</v>
      </c>
      <c r="B894" s="14">
        <f t="shared" si="56"/>
        <v>2016</v>
      </c>
      <c r="C894" s="14">
        <f t="shared" si="57"/>
        <v>6</v>
      </c>
      <c r="D894" s="14">
        <f t="shared" si="58"/>
        <v>5</v>
      </c>
      <c r="E894" s="15">
        <v>4.8</v>
      </c>
      <c r="F894" s="16">
        <v>4.2</v>
      </c>
      <c r="G894" s="9" t="s">
        <v>14</v>
      </c>
    </row>
    <row r="895" spans="1:7" x14ac:dyDescent="0.2">
      <c r="A895" s="6">
        <v>42527</v>
      </c>
      <c r="B895" s="14">
        <f t="shared" si="56"/>
        <v>2016</v>
      </c>
      <c r="C895" s="14">
        <f t="shared" si="57"/>
        <v>6</v>
      </c>
      <c r="D895" s="14">
        <f t="shared" si="58"/>
        <v>6</v>
      </c>
      <c r="E895" s="15">
        <v>4.8</v>
      </c>
      <c r="F895" s="16">
        <v>4.2</v>
      </c>
      <c r="G895" s="9" t="s">
        <v>14</v>
      </c>
    </row>
    <row r="896" spans="1:7" x14ac:dyDescent="0.2">
      <c r="A896" s="6">
        <v>42528</v>
      </c>
      <c r="B896" s="14">
        <f t="shared" si="56"/>
        <v>2016</v>
      </c>
      <c r="C896" s="14">
        <f t="shared" si="57"/>
        <v>6</v>
      </c>
      <c r="D896" s="14">
        <f t="shared" si="58"/>
        <v>7</v>
      </c>
      <c r="E896" s="15" t="s">
        <v>14</v>
      </c>
      <c r="F896" s="16">
        <v>4.2</v>
      </c>
      <c r="G896" s="9" t="s">
        <v>14</v>
      </c>
    </row>
    <row r="897" spans="1:7" x14ac:dyDescent="0.2">
      <c r="A897" s="6">
        <v>42529</v>
      </c>
      <c r="B897" s="14">
        <f t="shared" si="56"/>
        <v>2016</v>
      </c>
      <c r="C897" s="14">
        <f t="shared" si="57"/>
        <v>6</v>
      </c>
      <c r="D897" s="14">
        <f t="shared" si="58"/>
        <v>8</v>
      </c>
      <c r="E897" s="15" t="s">
        <v>14</v>
      </c>
      <c r="F897" s="16" t="s">
        <v>14</v>
      </c>
      <c r="G897" s="9" t="s">
        <v>14</v>
      </c>
    </row>
    <row r="898" spans="1:7" x14ac:dyDescent="0.2">
      <c r="A898" s="6">
        <v>42530</v>
      </c>
      <c r="B898" s="14">
        <f t="shared" si="56"/>
        <v>2016</v>
      </c>
      <c r="C898" s="14">
        <f t="shared" si="57"/>
        <v>6</v>
      </c>
      <c r="D898" s="14">
        <f t="shared" si="58"/>
        <v>9</v>
      </c>
      <c r="E898" s="15" t="s">
        <v>14</v>
      </c>
      <c r="F898" s="16">
        <v>4.2</v>
      </c>
      <c r="G898" s="9" t="s">
        <v>14</v>
      </c>
    </row>
    <row r="899" spans="1:7" x14ac:dyDescent="0.2">
      <c r="A899" s="6">
        <v>42531</v>
      </c>
      <c r="B899" s="14">
        <f t="shared" si="56"/>
        <v>2016</v>
      </c>
      <c r="C899" s="14">
        <f t="shared" si="57"/>
        <v>6</v>
      </c>
      <c r="D899" s="14">
        <f t="shared" si="58"/>
        <v>10</v>
      </c>
      <c r="E899" s="15" t="s">
        <v>14</v>
      </c>
      <c r="F899" s="16">
        <v>4.2</v>
      </c>
      <c r="G899" s="9" t="s">
        <v>14</v>
      </c>
    </row>
    <row r="900" spans="1:7" x14ac:dyDescent="0.2">
      <c r="A900" s="6">
        <v>42532</v>
      </c>
      <c r="B900" s="14">
        <f t="shared" si="56"/>
        <v>2016</v>
      </c>
      <c r="C900" s="14">
        <f t="shared" si="57"/>
        <v>6</v>
      </c>
      <c r="D900" s="14">
        <f t="shared" si="58"/>
        <v>11</v>
      </c>
      <c r="E900" s="15">
        <v>4.8</v>
      </c>
      <c r="F900" s="16">
        <v>4.2</v>
      </c>
      <c r="G900" s="9" t="s">
        <v>14</v>
      </c>
    </row>
    <row r="901" spans="1:7" x14ac:dyDescent="0.2">
      <c r="A901" s="6">
        <v>42533</v>
      </c>
      <c r="B901" s="14">
        <f t="shared" si="56"/>
        <v>2016</v>
      </c>
      <c r="C901" s="14">
        <f t="shared" si="57"/>
        <v>6</v>
      </c>
      <c r="D901" s="14">
        <f t="shared" si="58"/>
        <v>12</v>
      </c>
      <c r="E901" s="15">
        <v>4.8</v>
      </c>
      <c r="F901" s="16">
        <v>4.2</v>
      </c>
      <c r="G901" s="9" t="s">
        <v>14</v>
      </c>
    </row>
    <row r="902" spans="1:7" x14ac:dyDescent="0.2">
      <c r="A902" s="6">
        <v>42534</v>
      </c>
      <c r="B902" s="14">
        <f t="shared" si="56"/>
        <v>2016</v>
      </c>
      <c r="C902" s="14">
        <f t="shared" si="57"/>
        <v>6</v>
      </c>
      <c r="D902" s="14">
        <f t="shared" si="58"/>
        <v>13</v>
      </c>
      <c r="E902" s="15">
        <v>4.8</v>
      </c>
      <c r="F902" s="16">
        <v>4.2</v>
      </c>
      <c r="G902" s="9" t="s">
        <v>14</v>
      </c>
    </row>
    <row r="903" spans="1:7" x14ac:dyDescent="0.2">
      <c r="A903" s="6">
        <v>42535</v>
      </c>
      <c r="B903" s="14">
        <f t="shared" si="56"/>
        <v>2016</v>
      </c>
      <c r="C903" s="14">
        <f t="shared" si="57"/>
        <v>6</v>
      </c>
      <c r="D903" s="14">
        <f t="shared" si="58"/>
        <v>14</v>
      </c>
      <c r="E903" s="15">
        <v>4.8</v>
      </c>
      <c r="F903" s="16">
        <v>4.2</v>
      </c>
      <c r="G903" s="9" t="s">
        <v>14</v>
      </c>
    </row>
    <row r="904" spans="1:7" x14ac:dyDescent="0.2">
      <c r="A904" s="6">
        <v>42536</v>
      </c>
      <c r="B904" s="14">
        <f t="shared" si="56"/>
        <v>2016</v>
      </c>
      <c r="C904" s="14">
        <f t="shared" si="57"/>
        <v>6</v>
      </c>
      <c r="D904" s="14">
        <f t="shared" si="58"/>
        <v>15</v>
      </c>
      <c r="E904" s="15">
        <v>4.8</v>
      </c>
      <c r="F904" s="16">
        <v>4.2</v>
      </c>
      <c r="G904" s="9" t="s">
        <v>14</v>
      </c>
    </row>
    <row r="905" spans="1:7" x14ac:dyDescent="0.2">
      <c r="A905" s="6">
        <v>42537</v>
      </c>
      <c r="B905" s="14">
        <f t="shared" ref="B905:B968" si="59">YEAR(A905)</f>
        <v>2016</v>
      </c>
      <c r="C905" s="14">
        <f t="shared" ref="C905:C968" si="60">MONTH(A905)</f>
        <v>6</v>
      </c>
      <c r="D905" s="14">
        <f t="shared" ref="D905:D968" si="61">DAY(A905)</f>
        <v>16</v>
      </c>
      <c r="E905" s="15">
        <v>4.8</v>
      </c>
      <c r="F905" s="16">
        <v>4.2</v>
      </c>
      <c r="G905" s="9" t="s">
        <v>14</v>
      </c>
    </row>
    <row r="906" spans="1:7" x14ac:dyDescent="0.2">
      <c r="A906" s="6">
        <v>42538</v>
      </c>
      <c r="B906" s="14">
        <f t="shared" si="59"/>
        <v>2016</v>
      </c>
      <c r="C906" s="14">
        <f t="shared" si="60"/>
        <v>6</v>
      </c>
      <c r="D906" s="14">
        <f t="shared" si="61"/>
        <v>17</v>
      </c>
      <c r="E906" s="15">
        <v>4.8</v>
      </c>
      <c r="F906" s="16">
        <v>4.2</v>
      </c>
      <c r="G906" s="9" t="s">
        <v>14</v>
      </c>
    </row>
    <row r="907" spans="1:7" x14ac:dyDescent="0.2">
      <c r="A907" s="6">
        <v>42539</v>
      </c>
      <c r="B907" s="14">
        <f t="shared" si="59"/>
        <v>2016</v>
      </c>
      <c r="C907" s="14">
        <f t="shared" si="60"/>
        <v>6</v>
      </c>
      <c r="D907" s="14">
        <f t="shared" si="61"/>
        <v>18</v>
      </c>
      <c r="E907" s="15">
        <v>4.8</v>
      </c>
      <c r="F907" s="16">
        <v>3.7</v>
      </c>
      <c r="G907" s="9" t="s">
        <v>14</v>
      </c>
    </row>
    <row r="908" spans="1:7" x14ac:dyDescent="0.2">
      <c r="A908" s="6">
        <v>42540</v>
      </c>
      <c r="B908" s="14">
        <f t="shared" si="59"/>
        <v>2016</v>
      </c>
      <c r="C908" s="14">
        <f t="shared" si="60"/>
        <v>6</v>
      </c>
      <c r="D908" s="14">
        <f t="shared" si="61"/>
        <v>19</v>
      </c>
      <c r="E908" s="15">
        <v>3.8</v>
      </c>
      <c r="F908" s="16">
        <v>3.7</v>
      </c>
      <c r="G908" s="9" t="s">
        <v>14</v>
      </c>
    </row>
    <row r="909" spans="1:7" x14ac:dyDescent="0.2">
      <c r="A909" s="6">
        <v>42541</v>
      </c>
      <c r="B909" s="14">
        <f t="shared" si="59"/>
        <v>2016</v>
      </c>
      <c r="C909" s="14">
        <f t="shared" si="60"/>
        <v>6</v>
      </c>
      <c r="D909" s="14">
        <f t="shared" si="61"/>
        <v>20</v>
      </c>
      <c r="E909" s="15">
        <v>3.8</v>
      </c>
      <c r="F909" s="16">
        <v>3.7</v>
      </c>
      <c r="G909" s="9" t="s">
        <v>14</v>
      </c>
    </row>
    <row r="910" spans="1:7" x14ac:dyDescent="0.2">
      <c r="A910" s="6">
        <v>42542</v>
      </c>
      <c r="B910" s="14">
        <f t="shared" si="59"/>
        <v>2016</v>
      </c>
      <c r="C910" s="14">
        <f t="shared" si="60"/>
        <v>6</v>
      </c>
      <c r="D910" s="14">
        <f t="shared" si="61"/>
        <v>21</v>
      </c>
      <c r="E910" s="15">
        <v>3.8</v>
      </c>
      <c r="F910" s="16">
        <v>3.7</v>
      </c>
      <c r="G910" s="9" t="s">
        <v>14</v>
      </c>
    </row>
    <row r="911" spans="1:7" x14ac:dyDescent="0.2">
      <c r="A911" s="6">
        <v>42543</v>
      </c>
      <c r="B911" s="14">
        <f t="shared" si="59"/>
        <v>2016</v>
      </c>
      <c r="C911" s="14">
        <f t="shared" si="60"/>
        <v>6</v>
      </c>
      <c r="D911" s="14">
        <f t="shared" si="61"/>
        <v>22</v>
      </c>
      <c r="E911" s="15">
        <v>3.8</v>
      </c>
      <c r="F911" s="16">
        <v>3.7</v>
      </c>
      <c r="G911" s="9" t="s">
        <v>14</v>
      </c>
    </row>
    <row r="912" spans="1:7" x14ac:dyDescent="0.2">
      <c r="A912" s="6">
        <v>42544</v>
      </c>
      <c r="B912" s="14">
        <f t="shared" si="59"/>
        <v>2016</v>
      </c>
      <c r="C912" s="14">
        <f t="shared" si="60"/>
        <v>6</v>
      </c>
      <c r="D912" s="14">
        <f t="shared" si="61"/>
        <v>23</v>
      </c>
      <c r="E912" s="15">
        <v>3.8</v>
      </c>
      <c r="F912" s="16">
        <v>3.7</v>
      </c>
      <c r="G912" s="9" t="s">
        <v>14</v>
      </c>
    </row>
    <row r="913" spans="1:7" x14ac:dyDescent="0.2">
      <c r="A913" s="6">
        <v>42545</v>
      </c>
      <c r="B913" s="14">
        <f t="shared" si="59"/>
        <v>2016</v>
      </c>
      <c r="C913" s="14">
        <f t="shared" si="60"/>
        <v>6</v>
      </c>
      <c r="D913" s="14">
        <f t="shared" si="61"/>
        <v>24</v>
      </c>
      <c r="E913" s="15">
        <v>3.8</v>
      </c>
      <c r="F913" s="16">
        <v>3.7</v>
      </c>
      <c r="G913" s="9" t="s">
        <v>14</v>
      </c>
    </row>
    <row r="914" spans="1:7" x14ac:dyDescent="0.2">
      <c r="A914" s="6">
        <v>42546</v>
      </c>
      <c r="B914" s="14">
        <f t="shared" si="59"/>
        <v>2016</v>
      </c>
      <c r="C914" s="14">
        <f t="shared" si="60"/>
        <v>6</v>
      </c>
      <c r="D914" s="14">
        <f t="shared" si="61"/>
        <v>25</v>
      </c>
      <c r="E914" s="15">
        <v>3.8</v>
      </c>
      <c r="F914" s="16">
        <v>3.7</v>
      </c>
      <c r="G914" s="9" t="s">
        <v>14</v>
      </c>
    </row>
    <row r="915" spans="1:7" x14ac:dyDescent="0.2">
      <c r="A915" s="6">
        <v>42547</v>
      </c>
      <c r="B915" s="14">
        <f t="shared" si="59"/>
        <v>2016</v>
      </c>
      <c r="C915" s="14">
        <f t="shared" si="60"/>
        <v>6</v>
      </c>
      <c r="D915" s="14">
        <f t="shared" si="61"/>
        <v>26</v>
      </c>
      <c r="E915" s="15">
        <v>3.8</v>
      </c>
      <c r="F915" s="16">
        <v>3.7</v>
      </c>
      <c r="G915" s="9" t="s">
        <v>14</v>
      </c>
    </row>
    <row r="916" spans="1:7" x14ac:dyDescent="0.2">
      <c r="A916" s="6">
        <v>42548</v>
      </c>
      <c r="B916" s="14">
        <f t="shared" si="59"/>
        <v>2016</v>
      </c>
      <c r="C916" s="14">
        <f t="shared" si="60"/>
        <v>6</v>
      </c>
      <c r="D916" s="14">
        <f t="shared" si="61"/>
        <v>27</v>
      </c>
      <c r="E916" s="15">
        <v>3.8</v>
      </c>
      <c r="F916" s="16">
        <v>3.7</v>
      </c>
      <c r="G916" s="9" t="s">
        <v>14</v>
      </c>
    </row>
    <row r="917" spans="1:7" x14ac:dyDescent="0.2">
      <c r="A917" s="6">
        <v>42549</v>
      </c>
      <c r="B917" s="14">
        <f t="shared" si="59"/>
        <v>2016</v>
      </c>
      <c r="C917" s="14">
        <f t="shared" si="60"/>
        <v>6</v>
      </c>
      <c r="D917" s="14">
        <f t="shared" si="61"/>
        <v>28</v>
      </c>
      <c r="E917" s="15">
        <v>3.8</v>
      </c>
      <c r="F917" s="16">
        <v>3.7</v>
      </c>
      <c r="G917" s="9" t="s">
        <v>14</v>
      </c>
    </row>
    <row r="918" spans="1:7" x14ac:dyDescent="0.2">
      <c r="A918" s="6">
        <v>42550</v>
      </c>
      <c r="B918" s="14">
        <f t="shared" si="59"/>
        <v>2016</v>
      </c>
      <c r="C918" s="14">
        <f t="shared" si="60"/>
        <v>6</v>
      </c>
      <c r="D918" s="14">
        <f t="shared" si="61"/>
        <v>29</v>
      </c>
      <c r="E918" s="15">
        <v>3.8</v>
      </c>
      <c r="F918" s="16">
        <v>3.7</v>
      </c>
      <c r="G918" s="9" t="s">
        <v>14</v>
      </c>
    </row>
    <row r="919" spans="1:7" x14ac:dyDescent="0.2">
      <c r="A919" s="6">
        <v>42551</v>
      </c>
      <c r="B919" s="14">
        <f t="shared" si="59"/>
        <v>2016</v>
      </c>
      <c r="C919" s="14">
        <f t="shared" si="60"/>
        <v>6</v>
      </c>
      <c r="D919" s="14">
        <f t="shared" si="61"/>
        <v>30</v>
      </c>
      <c r="E919" s="15">
        <v>3.8</v>
      </c>
      <c r="F919" s="16">
        <v>3.7</v>
      </c>
      <c r="G919" s="9" t="s">
        <v>14</v>
      </c>
    </row>
    <row r="920" spans="1:7" x14ac:dyDescent="0.2">
      <c r="A920" s="6">
        <v>42552</v>
      </c>
      <c r="B920" s="14">
        <f t="shared" si="59"/>
        <v>2016</v>
      </c>
      <c r="C920" s="14">
        <f t="shared" si="60"/>
        <v>7</v>
      </c>
      <c r="D920" s="14">
        <f t="shared" si="61"/>
        <v>1</v>
      </c>
      <c r="E920" s="15">
        <v>6</v>
      </c>
      <c r="F920" s="16">
        <v>3.7</v>
      </c>
      <c r="G920" s="9" t="s">
        <v>14</v>
      </c>
    </row>
    <row r="921" spans="1:7" x14ac:dyDescent="0.2">
      <c r="A921" s="6">
        <v>42553</v>
      </c>
      <c r="B921" s="14">
        <f t="shared" si="59"/>
        <v>2016</v>
      </c>
      <c r="C921" s="14">
        <f t="shared" si="60"/>
        <v>7</v>
      </c>
      <c r="D921" s="14">
        <f t="shared" si="61"/>
        <v>2</v>
      </c>
      <c r="E921" s="15">
        <v>6</v>
      </c>
      <c r="F921" s="16">
        <v>3.7</v>
      </c>
      <c r="G921" s="9" t="s">
        <v>14</v>
      </c>
    </row>
    <row r="922" spans="1:7" x14ac:dyDescent="0.2">
      <c r="A922" s="6">
        <v>42554</v>
      </c>
      <c r="B922" s="14">
        <f t="shared" si="59"/>
        <v>2016</v>
      </c>
      <c r="C922" s="14">
        <f t="shared" si="60"/>
        <v>7</v>
      </c>
      <c r="D922" s="14">
        <f t="shared" si="61"/>
        <v>3</v>
      </c>
      <c r="E922" s="15">
        <v>6</v>
      </c>
      <c r="F922" s="16">
        <v>3.7</v>
      </c>
      <c r="G922" s="9" t="s">
        <v>14</v>
      </c>
    </row>
    <row r="923" spans="1:7" x14ac:dyDescent="0.2">
      <c r="A923" s="6">
        <v>42555</v>
      </c>
      <c r="B923" s="14">
        <f t="shared" si="59"/>
        <v>2016</v>
      </c>
      <c r="C923" s="14">
        <f t="shared" si="60"/>
        <v>7</v>
      </c>
      <c r="D923" s="14">
        <f t="shared" si="61"/>
        <v>4</v>
      </c>
      <c r="E923" s="15">
        <v>6</v>
      </c>
      <c r="F923" s="16">
        <v>3.7</v>
      </c>
      <c r="G923" s="9" t="s">
        <v>14</v>
      </c>
    </row>
    <row r="924" spans="1:7" x14ac:dyDescent="0.2">
      <c r="A924" s="6">
        <v>42556</v>
      </c>
      <c r="B924" s="14">
        <f t="shared" si="59"/>
        <v>2016</v>
      </c>
      <c r="C924" s="14">
        <f t="shared" si="60"/>
        <v>7</v>
      </c>
      <c r="D924" s="14">
        <f t="shared" si="61"/>
        <v>5</v>
      </c>
      <c r="E924" s="15">
        <v>6</v>
      </c>
      <c r="F924" s="16">
        <v>3.7</v>
      </c>
      <c r="G924" s="9" t="s">
        <v>14</v>
      </c>
    </row>
    <row r="925" spans="1:7" x14ac:dyDescent="0.2">
      <c r="A925" s="6">
        <v>42557</v>
      </c>
      <c r="B925" s="14">
        <f t="shared" si="59"/>
        <v>2016</v>
      </c>
      <c r="C925" s="14">
        <f t="shared" si="60"/>
        <v>7</v>
      </c>
      <c r="D925" s="14">
        <f t="shared" si="61"/>
        <v>6</v>
      </c>
      <c r="E925" s="15">
        <v>4.8</v>
      </c>
      <c r="F925" s="16">
        <v>3.7</v>
      </c>
      <c r="G925" s="9" t="s">
        <v>14</v>
      </c>
    </row>
    <row r="926" spans="1:7" x14ac:dyDescent="0.2">
      <c r="A926" s="6">
        <v>42558</v>
      </c>
      <c r="B926" s="14">
        <f t="shared" si="59"/>
        <v>2016</v>
      </c>
      <c r="C926" s="14">
        <f t="shared" si="60"/>
        <v>7</v>
      </c>
      <c r="D926" s="14">
        <f t="shared" si="61"/>
        <v>7</v>
      </c>
      <c r="E926" s="15">
        <v>4.8</v>
      </c>
      <c r="F926" s="16">
        <v>3.7</v>
      </c>
      <c r="G926" s="9" t="s">
        <v>14</v>
      </c>
    </row>
    <row r="927" spans="1:7" x14ac:dyDescent="0.2">
      <c r="A927" s="6">
        <v>42559</v>
      </c>
      <c r="B927" s="14">
        <f t="shared" si="59"/>
        <v>2016</v>
      </c>
      <c r="C927" s="14">
        <f t="shared" si="60"/>
        <v>7</v>
      </c>
      <c r="D927" s="14">
        <f t="shared" si="61"/>
        <v>8</v>
      </c>
      <c r="E927" s="15">
        <v>4.8</v>
      </c>
      <c r="F927" s="16">
        <v>3.7</v>
      </c>
      <c r="G927" s="9" t="s">
        <v>14</v>
      </c>
    </row>
    <row r="928" spans="1:7" x14ac:dyDescent="0.2">
      <c r="A928" s="6">
        <v>42560</v>
      </c>
      <c r="B928" s="14">
        <f t="shared" si="59"/>
        <v>2016</v>
      </c>
      <c r="C928" s="14">
        <f t="shared" si="60"/>
        <v>7</v>
      </c>
      <c r="D928" s="14">
        <f t="shared" si="61"/>
        <v>9</v>
      </c>
      <c r="E928" s="15">
        <v>4.8</v>
      </c>
      <c r="F928" s="16">
        <v>3.7</v>
      </c>
      <c r="G928" s="9" t="s">
        <v>14</v>
      </c>
    </row>
    <row r="929" spans="1:7" x14ac:dyDescent="0.2">
      <c r="A929" s="6">
        <v>42561</v>
      </c>
      <c r="B929" s="14">
        <f t="shared" si="59"/>
        <v>2016</v>
      </c>
      <c r="C929" s="14">
        <f t="shared" si="60"/>
        <v>7</v>
      </c>
      <c r="D929" s="14">
        <f t="shared" si="61"/>
        <v>10</v>
      </c>
      <c r="E929" s="15">
        <v>3.8</v>
      </c>
      <c r="F929" s="16">
        <v>3.7</v>
      </c>
      <c r="G929" s="9" t="s">
        <v>14</v>
      </c>
    </row>
    <row r="930" spans="1:7" x14ac:dyDescent="0.2">
      <c r="A930" s="6">
        <v>42562</v>
      </c>
      <c r="B930" s="14">
        <f t="shared" si="59"/>
        <v>2016</v>
      </c>
      <c r="C930" s="14">
        <f t="shared" si="60"/>
        <v>7</v>
      </c>
      <c r="D930" s="14">
        <f t="shared" si="61"/>
        <v>11</v>
      </c>
      <c r="E930" s="15">
        <v>3.8</v>
      </c>
      <c r="F930" s="16">
        <v>3.2</v>
      </c>
      <c r="G930" s="9" t="s">
        <v>14</v>
      </c>
    </row>
    <row r="931" spans="1:7" x14ac:dyDescent="0.2">
      <c r="A931" s="6">
        <v>42563</v>
      </c>
      <c r="B931" s="14">
        <f t="shared" si="59"/>
        <v>2016</v>
      </c>
      <c r="C931" s="14">
        <f t="shared" si="60"/>
        <v>7</v>
      </c>
      <c r="D931" s="14">
        <f t="shared" si="61"/>
        <v>12</v>
      </c>
      <c r="E931" s="15">
        <v>3.8</v>
      </c>
      <c r="F931" s="16">
        <v>3</v>
      </c>
      <c r="G931" s="9" t="s">
        <v>14</v>
      </c>
    </row>
    <row r="932" spans="1:7" x14ac:dyDescent="0.2">
      <c r="A932" s="6">
        <v>42564</v>
      </c>
      <c r="B932" s="14">
        <f t="shared" si="59"/>
        <v>2016</v>
      </c>
      <c r="C932" s="14">
        <f t="shared" si="60"/>
        <v>7</v>
      </c>
      <c r="D932" s="14">
        <f t="shared" si="61"/>
        <v>13</v>
      </c>
      <c r="E932" s="15">
        <v>3.8</v>
      </c>
      <c r="F932" s="16">
        <v>3</v>
      </c>
      <c r="G932" s="9" t="s">
        <v>14</v>
      </c>
    </row>
    <row r="933" spans="1:7" x14ac:dyDescent="0.2">
      <c r="A933" s="6">
        <v>42565</v>
      </c>
      <c r="B933" s="14">
        <f t="shared" si="59"/>
        <v>2016</v>
      </c>
      <c r="C933" s="14">
        <f t="shared" si="60"/>
        <v>7</v>
      </c>
      <c r="D933" s="14">
        <f t="shared" si="61"/>
        <v>14</v>
      </c>
      <c r="E933" s="15">
        <v>3.8</v>
      </c>
      <c r="F933" s="16">
        <v>3</v>
      </c>
      <c r="G933" s="9" t="s">
        <v>14</v>
      </c>
    </row>
    <row r="934" spans="1:7" x14ac:dyDescent="0.2">
      <c r="A934" s="6">
        <v>42566</v>
      </c>
      <c r="B934" s="14">
        <f t="shared" si="59"/>
        <v>2016</v>
      </c>
      <c r="C934" s="14">
        <f t="shared" si="60"/>
        <v>7</v>
      </c>
      <c r="D934" s="14">
        <f t="shared" si="61"/>
        <v>15</v>
      </c>
      <c r="E934" s="15" t="s">
        <v>14</v>
      </c>
      <c r="F934" s="16">
        <v>3</v>
      </c>
      <c r="G934" s="9" t="s">
        <v>14</v>
      </c>
    </row>
    <row r="935" spans="1:7" x14ac:dyDescent="0.2">
      <c r="A935" s="6">
        <v>42567</v>
      </c>
      <c r="B935" s="14">
        <f t="shared" si="59"/>
        <v>2016</v>
      </c>
      <c r="C935" s="14">
        <f t="shared" si="60"/>
        <v>7</v>
      </c>
      <c r="D935" s="14">
        <f t="shared" si="61"/>
        <v>16</v>
      </c>
      <c r="E935" s="15" t="s">
        <v>14</v>
      </c>
      <c r="F935" s="16">
        <v>3</v>
      </c>
      <c r="G935" s="9" t="s">
        <v>14</v>
      </c>
    </row>
    <row r="936" spans="1:7" x14ac:dyDescent="0.2">
      <c r="A936" s="6">
        <v>42568</v>
      </c>
      <c r="B936" s="14">
        <f t="shared" si="59"/>
        <v>2016</v>
      </c>
      <c r="C936" s="14">
        <f t="shared" si="60"/>
        <v>7</v>
      </c>
      <c r="D936" s="14">
        <f t="shared" si="61"/>
        <v>17</v>
      </c>
      <c r="E936" s="15">
        <v>3.8</v>
      </c>
      <c r="F936" s="16">
        <v>3</v>
      </c>
      <c r="G936" s="9" t="s">
        <v>14</v>
      </c>
    </row>
    <row r="937" spans="1:7" x14ac:dyDescent="0.2">
      <c r="A937" s="6">
        <v>42569</v>
      </c>
      <c r="B937" s="14">
        <f t="shared" si="59"/>
        <v>2016</v>
      </c>
      <c r="C937" s="14">
        <f t="shared" si="60"/>
        <v>7</v>
      </c>
      <c r="D937" s="14">
        <f t="shared" si="61"/>
        <v>18</v>
      </c>
      <c r="E937" s="15">
        <v>3.8</v>
      </c>
      <c r="F937" s="16">
        <v>3</v>
      </c>
      <c r="G937" s="9" t="s">
        <v>14</v>
      </c>
    </row>
    <row r="938" spans="1:7" x14ac:dyDescent="0.2">
      <c r="A938" s="6">
        <v>42570</v>
      </c>
      <c r="B938" s="14">
        <f t="shared" si="59"/>
        <v>2016</v>
      </c>
      <c r="C938" s="14">
        <f t="shared" si="60"/>
        <v>7</v>
      </c>
      <c r="D938" s="14">
        <f t="shared" si="61"/>
        <v>19</v>
      </c>
      <c r="E938" s="15">
        <v>3.8</v>
      </c>
      <c r="F938" s="16">
        <v>3</v>
      </c>
      <c r="G938" s="9" t="s">
        <v>14</v>
      </c>
    </row>
    <row r="939" spans="1:7" x14ac:dyDescent="0.2">
      <c r="A939" s="6">
        <v>42571</v>
      </c>
      <c r="B939" s="14">
        <f t="shared" si="59"/>
        <v>2016</v>
      </c>
      <c r="C939" s="14">
        <f t="shared" si="60"/>
        <v>7</v>
      </c>
      <c r="D939" s="14">
        <f t="shared" si="61"/>
        <v>20</v>
      </c>
      <c r="E939" s="15" t="s">
        <v>14</v>
      </c>
      <c r="F939" s="16">
        <v>3</v>
      </c>
      <c r="G939" s="9" t="s">
        <v>14</v>
      </c>
    </row>
    <row r="940" spans="1:7" x14ac:dyDescent="0.2">
      <c r="A940" s="6">
        <v>42572</v>
      </c>
      <c r="B940" s="14">
        <f t="shared" si="59"/>
        <v>2016</v>
      </c>
      <c r="C940" s="14">
        <f t="shared" si="60"/>
        <v>7</v>
      </c>
      <c r="D940" s="14">
        <f t="shared" si="61"/>
        <v>21</v>
      </c>
      <c r="E940" s="15">
        <v>3.8</v>
      </c>
      <c r="F940" s="16">
        <v>3</v>
      </c>
      <c r="G940" s="9" t="s">
        <v>14</v>
      </c>
    </row>
    <row r="941" spans="1:7" x14ac:dyDescent="0.2">
      <c r="A941" s="6">
        <v>42573</v>
      </c>
      <c r="B941" s="14">
        <f t="shared" si="59"/>
        <v>2016</v>
      </c>
      <c r="C941" s="14">
        <f t="shared" si="60"/>
        <v>7</v>
      </c>
      <c r="D941" s="14">
        <f t="shared" si="61"/>
        <v>22</v>
      </c>
      <c r="E941" s="15">
        <v>3.8</v>
      </c>
      <c r="F941" s="16">
        <v>3</v>
      </c>
      <c r="G941" s="9" t="s">
        <v>14</v>
      </c>
    </row>
    <row r="942" spans="1:7" x14ac:dyDescent="0.2">
      <c r="A942" s="6">
        <v>42574</v>
      </c>
      <c r="B942" s="14">
        <f t="shared" si="59"/>
        <v>2016</v>
      </c>
      <c r="C942" s="14">
        <f t="shared" si="60"/>
        <v>7</v>
      </c>
      <c r="D942" s="14">
        <f t="shared" si="61"/>
        <v>23</v>
      </c>
      <c r="E942" s="15">
        <v>3.8</v>
      </c>
      <c r="F942" s="16">
        <v>3</v>
      </c>
      <c r="G942" s="9" t="s">
        <v>14</v>
      </c>
    </row>
    <row r="943" spans="1:7" x14ac:dyDescent="0.2">
      <c r="A943" s="6">
        <v>42575</v>
      </c>
      <c r="B943" s="14">
        <f t="shared" si="59"/>
        <v>2016</v>
      </c>
      <c r="C943" s="14">
        <f t="shared" si="60"/>
        <v>7</v>
      </c>
      <c r="D943" s="14">
        <f t="shared" si="61"/>
        <v>24</v>
      </c>
      <c r="E943" s="15">
        <v>3.8</v>
      </c>
      <c r="F943" s="16">
        <v>3</v>
      </c>
      <c r="G943" s="9" t="s">
        <v>14</v>
      </c>
    </row>
    <row r="944" spans="1:7" x14ac:dyDescent="0.2">
      <c r="A944" s="6">
        <v>42576</v>
      </c>
      <c r="B944" s="14">
        <f t="shared" si="59"/>
        <v>2016</v>
      </c>
      <c r="C944" s="14">
        <f t="shared" si="60"/>
        <v>7</v>
      </c>
      <c r="D944" s="14">
        <f t="shared" si="61"/>
        <v>25</v>
      </c>
      <c r="E944" s="15">
        <v>3.8</v>
      </c>
      <c r="F944" s="16">
        <v>3</v>
      </c>
      <c r="G944" s="9" t="s">
        <v>14</v>
      </c>
    </row>
    <row r="945" spans="1:7" x14ac:dyDescent="0.2">
      <c r="A945" s="6">
        <v>42577</v>
      </c>
      <c r="B945" s="14">
        <f t="shared" si="59"/>
        <v>2016</v>
      </c>
      <c r="C945" s="14">
        <f t="shared" si="60"/>
        <v>7</v>
      </c>
      <c r="D945" s="14">
        <f t="shared" si="61"/>
        <v>26</v>
      </c>
      <c r="E945" s="15">
        <v>3.8</v>
      </c>
      <c r="F945" s="16">
        <v>3</v>
      </c>
      <c r="G945" s="9" t="s">
        <v>14</v>
      </c>
    </row>
    <row r="946" spans="1:7" x14ac:dyDescent="0.2">
      <c r="A946" s="6">
        <v>42578</v>
      </c>
      <c r="B946" s="14">
        <f t="shared" si="59"/>
        <v>2016</v>
      </c>
      <c r="C946" s="14">
        <f t="shared" si="60"/>
        <v>7</v>
      </c>
      <c r="D946" s="14">
        <f t="shared" si="61"/>
        <v>27</v>
      </c>
      <c r="E946" s="15">
        <v>3.8</v>
      </c>
      <c r="F946" s="16">
        <v>3.2</v>
      </c>
      <c r="G946" s="9" t="s">
        <v>14</v>
      </c>
    </row>
    <row r="947" spans="1:7" x14ac:dyDescent="0.2">
      <c r="A947" s="6">
        <v>42579</v>
      </c>
      <c r="B947" s="14">
        <f t="shared" si="59"/>
        <v>2016</v>
      </c>
      <c r="C947" s="14">
        <f t="shared" si="60"/>
        <v>7</v>
      </c>
      <c r="D947" s="14">
        <f t="shared" si="61"/>
        <v>28</v>
      </c>
      <c r="E947" s="15">
        <v>3.8</v>
      </c>
      <c r="F947" s="16">
        <v>3.2</v>
      </c>
      <c r="G947" s="9" t="s">
        <v>14</v>
      </c>
    </row>
    <row r="948" spans="1:7" x14ac:dyDescent="0.2">
      <c r="A948" s="6">
        <v>42580</v>
      </c>
      <c r="B948" s="14">
        <f t="shared" si="59"/>
        <v>2016</v>
      </c>
      <c r="C948" s="14">
        <f t="shared" si="60"/>
        <v>7</v>
      </c>
      <c r="D948" s="14">
        <f t="shared" si="61"/>
        <v>29</v>
      </c>
      <c r="E948" s="15" t="s">
        <v>14</v>
      </c>
      <c r="F948" s="16">
        <v>3.2</v>
      </c>
      <c r="G948" s="9" t="s">
        <v>14</v>
      </c>
    </row>
    <row r="949" spans="1:7" x14ac:dyDescent="0.2">
      <c r="A949" s="6">
        <v>42581</v>
      </c>
      <c r="B949" s="14">
        <f t="shared" si="59"/>
        <v>2016</v>
      </c>
      <c r="C949" s="14">
        <f t="shared" si="60"/>
        <v>7</v>
      </c>
      <c r="D949" s="14">
        <f t="shared" si="61"/>
        <v>30</v>
      </c>
      <c r="E949" s="15">
        <v>3.8</v>
      </c>
      <c r="F949" s="16">
        <v>3.2</v>
      </c>
      <c r="G949" s="9" t="s">
        <v>14</v>
      </c>
    </row>
    <row r="950" spans="1:7" x14ac:dyDescent="0.2">
      <c r="A950" s="6">
        <v>42582</v>
      </c>
      <c r="B950" s="14">
        <f t="shared" si="59"/>
        <v>2016</v>
      </c>
      <c r="C950" s="14">
        <f t="shared" si="60"/>
        <v>7</v>
      </c>
      <c r="D950" s="14">
        <f t="shared" si="61"/>
        <v>31</v>
      </c>
      <c r="E950" s="15">
        <v>3.8</v>
      </c>
      <c r="F950" s="16">
        <v>3.2</v>
      </c>
      <c r="G950" s="9" t="s">
        <v>14</v>
      </c>
    </row>
    <row r="951" spans="1:7" x14ac:dyDescent="0.2">
      <c r="A951" s="6">
        <v>42583</v>
      </c>
      <c r="B951" s="14">
        <f t="shared" si="59"/>
        <v>2016</v>
      </c>
      <c r="C951" s="14">
        <f t="shared" si="60"/>
        <v>8</v>
      </c>
      <c r="D951" s="14">
        <f t="shared" si="61"/>
        <v>1</v>
      </c>
      <c r="E951" s="15">
        <v>3.8</v>
      </c>
      <c r="F951" s="16">
        <v>3.2</v>
      </c>
      <c r="G951" s="9" t="s">
        <v>14</v>
      </c>
    </row>
    <row r="952" spans="1:7" x14ac:dyDescent="0.2">
      <c r="A952" s="6">
        <v>42584</v>
      </c>
      <c r="B952" s="14">
        <f t="shared" si="59"/>
        <v>2016</v>
      </c>
      <c r="C952" s="14">
        <f t="shared" si="60"/>
        <v>8</v>
      </c>
      <c r="D952" s="14">
        <f t="shared" si="61"/>
        <v>2</v>
      </c>
      <c r="E952" s="15">
        <v>3.8</v>
      </c>
      <c r="F952" s="16">
        <v>3.2</v>
      </c>
      <c r="G952" s="9" t="s">
        <v>14</v>
      </c>
    </row>
    <row r="953" spans="1:7" x14ac:dyDescent="0.2">
      <c r="A953" s="6">
        <v>42585</v>
      </c>
      <c r="B953" s="14">
        <f t="shared" si="59"/>
        <v>2016</v>
      </c>
      <c r="C953" s="14">
        <f t="shared" si="60"/>
        <v>8</v>
      </c>
      <c r="D953" s="14">
        <f t="shared" si="61"/>
        <v>3</v>
      </c>
      <c r="E953" s="15">
        <v>3.8</v>
      </c>
      <c r="F953" s="16">
        <v>3.2</v>
      </c>
      <c r="G953" s="9" t="s">
        <v>14</v>
      </c>
    </row>
    <row r="954" spans="1:7" x14ac:dyDescent="0.2">
      <c r="A954" s="6">
        <v>42586</v>
      </c>
      <c r="B954" s="14">
        <f t="shared" si="59"/>
        <v>2016</v>
      </c>
      <c r="C954" s="14">
        <f t="shared" si="60"/>
        <v>8</v>
      </c>
      <c r="D954" s="14">
        <f t="shared" si="61"/>
        <v>4</v>
      </c>
      <c r="E954" s="15">
        <v>3.8</v>
      </c>
      <c r="F954" s="16">
        <v>3.2</v>
      </c>
      <c r="G954" s="9" t="s">
        <v>14</v>
      </c>
    </row>
    <row r="955" spans="1:7" x14ac:dyDescent="0.2">
      <c r="A955" s="6">
        <v>42587</v>
      </c>
      <c r="B955" s="14">
        <f t="shared" si="59"/>
        <v>2016</v>
      </c>
      <c r="C955" s="14">
        <f t="shared" si="60"/>
        <v>8</v>
      </c>
      <c r="D955" s="14">
        <f t="shared" si="61"/>
        <v>5</v>
      </c>
      <c r="E955" s="15">
        <v>3.8</v>
      </c>
      <c r="F955" s="16">
        <v>3.4</v>
      </c>
      <c r="G955" s="9" t="s">
        <v>14</v>
      </c>
    </row>
    <row r="956" spans="1:7" x14ac:dyDescent="0.2">
      <c r="A956" s="6">
        <v>42588</v>
      </c>
      <c r="B956" s="14">
        <f t="shared" si="59"/>
        <v>2016</v>
      </c>
      <c r="C956" s="14">
        <f t="shared" si="60"/>
        <v>8</v>
      </c>
      <c r="D956" s="14">
        <f t="shared" si="61"/>
        <v>6</v>
      </c>
      <c r="E956" s="15">
        <v>3.8</v>
      </c>
      <c r="F956" s="16">
        <v>3.4</v>
      </c>
      <c r="G956" s="9" t="s">
        <v>14</v>
      </c>
    </row>
    <row r="957" spans="1:7" x14ac:dyDescent="0.2">
      <c r="A957" s="6">
        <v>42589</v>
      </c>
      <c r="B957" s="14">
        <f t="shared" si="59"/>
        <v>2016</v>
      </c>
      <c r="C957" s="14">
        <f t="shared" si="60"/>
        <v>8</v>
      </c>
      <c r="D957" s="14">
        <f t="shared" si="61"/>
        <v>7</v>
      </c>
      <c r="E957" s="15" t="s">
        <v>14</v>
      </c>
      <c r="F957" s="16">
        <v>3.4</v>
      </c>
      <c r="G957" s="9" t="s">
        <v>14</v>
      </c>
    </row>
    <row r="958" spans="1:7" x14ac:dyDescent="0.2">
      <c r="A958" s="6">
        <v>42590</v>
      </c>
      <c r="B958" s="14">
        <f t="shared" si="59"/>
        <v>2016</v>
      </c>
      <c r="C958" s="14">
        <f t="shared" si="60"/>
        <v>8</v>
      </c>
      <c r="D958" s="14">
        <f t="shared" si="61"/>
        <v>8</v>
      </c>
      <c r="E958" s="15" t="s">
        <v>14</v>
      </c>
      <c r="F958" s="16">
        <v>3.4</v>
      </c>
      <c r="G958" s="9" t="s">
        <v>14</v>
      </c>
    </row>
    <row r="959" spans="1:7" x14ac:dyDescent="0.2">
      <c r="A959" s="6">
        <v>42591</v>
      </c>
      <c r="B959" s="14">
        <f t="shared" si="59"/>
        <v>2016</v>
      </c>
      <c r="C959" s="14">
        <f t="shared" si="60"/>
        <v>8</v>
      </c>
      <c r="D959" s="14">
        <f t="shared" si="61"/>
        <v>9</v>
      </c>
      <c r="E959" s="15">
        <v>3.8</v>
      </c>
      <c r="F959" s="16">
        <v>3.4</v>
      </c>
      <c r="G959" s="9" t="s">
        <v>14</v>
      </c>
    </row>
    <row r="960" spans="1:7" x14ac:dyDescent="0.2">
      <c r="A960" s="6">
        <v>42592</v>
      </c>
      <c r="B960" s="14">
        <f t="shared" si="59"/>
        <v>2016</v>
      </c>
      <c r="C960" s="14">
        <f t="shared" si="60"/>
        <v>8</v>
      </c>
      <c r="D960" s="14">
        <f t="shared" si="61"/>
        <v>10</v>
      </c>
      <c r="E960" s="15">
        <v>3.8</v>
      </c>
      <c r="F960" s="16">
        <v>3.4</v>
      </c>
      <c r="G960" s="9" t="s">
        <v>14</v>
      </c>
    </row>
    <row r="961" spans="1:7" x14ac:dyDescent="0.2">
      <c r="A961" s="6">
        <v>42593</v>
      </c>
      <c r="B961" s="14">
        <f t="shared" si="59"/>
        <v>2016</v>
      </c>
      <c r="C961" s="14">
        <f t="shared" si="60"/>
        <v>8</v>
      </c>
      <c r="D961" s="14">
        <f t="shared" si="61"/>
        <v>11</v>
      </c>
      <c r="E961" s="15">
        <v>3.8</v>
      </c>
      <c r="F961" s="16">
        <v>3.4</v>
      </c>
      <c r="G961" s="9" t="s">
        <v>14</v>
      </c>
    </row>
    <row r="962" spans="1:7" x14ac:dyDescent="0.2">
      <c r="A962" s="6">
        <v>42594</v>
      </c>
      <c r="B962" s="14">
        <f t="shared" si="59"/>
        <v>2016</v>
      </c>
      <c r="C962" s="14">
        <f t="shared" si="60"/>
        <v>8</v>
      </c>
      <c r="D962" s="14">
        <f t="shared" si="61"/>
        <v>12</v>
      </c>
      <c r="E962" s="15">
        <v>3.8</v>
      </c>
      <c r="F962" s="16">
        <v>3.4</v>
      </c>
      <c r="G962" s="9" t="s">
        <v>14</v>
      </c>
    </row>
    <row r="963" spans="1:7" x14ac:dyDescent="0.2">
      <c r="A963" s="6">
        <v>42595</v>
      </c>
      <c r="B963" s="14">
        <f t="shared" si="59"/>
        <v>2016</v>
      </c>
      <c r="C963" s="14">
        <f t="shared" si="60"/>
        <v>8</v>
      </c>
      <c r="D963" s="14">
        <f t="shared" si="61"/>
        <v>13</v>
      </c>
      <c r="E963" s="15">
        <v>3.8</v>
      </c>
      <c r="F963" s="16">
        <v>3.7</v>
      </c>
      <c r="G963" s="9" t="s">
        <v>14</v>
      </c>
    </row>
    <row r="964" spans="1:7" x14ac:dyDescent="0.2">
      <c r="A964" s="6">
        <v>42596</v>
      </c>
      <c r="B964" s="14">
        <f t="shared" si="59"/>
        <v>2016</v>
      </c>
      <c r="C964" s="14">
        <f t="shared" si="60"/>
        <v>8</v>
      </c>
      <c r="D964" s="14">
        <f t="shared" si="61"/>
        <v>14</v>
      </c>
      <c r="E964" s="15">
        <v>3.8</v>
      </c>
      <c r="F964" s="16">
        <v>3.7</v>
      </c>
      <c r="G964" s="9" t="s">
        <v>14</v>
      </c>
    </row>
    <row r="965" spans="1:7" x14ac:dyDescent="0.2">
      <c r="A965" s="6">
        <v>42597</v>
      </c>
      <c r="B965" s="14">
        <f t="shared" si="59"/>
        <v>2016</v>
      </c>
      <c r="C965" s="14">
        <f t="shared" si="60"/>
        <v>8</v>
      </c>
      <c r="D965" s="14">
        <f t="shared" si="61"/>
        <v>15</v>
      </c>
      <c r="E965" s="15">
        <v>3.8</v>
      </c>
      <c r="F965" s="16">
        <v>3.7</v>
      </c>
      <c r="G965" s="9" t="s">
        <v>14</v>
      </c>
    </row>
    <row r="966" spans="1:7" x14ac:dyDescent="0.2">
      <c r="A966" s="6">
        <v>42598</v>
      </c>
      <c r="B966" s="14">
        <f t="shared" si="59"/>
        <v>2016</v>
      </c>
      <c r="C966" s="14">
        <f t="shared" si="60"/>
        <v>8</v>
      </c>
      <c r="D966" s="14">
        <f t="shared" si="61"/>
        <v>16</v>
      </c>
      <c r="E966" s="15">
        <v>3.8</v>
      </c>
      <c r="F966" s="16">
        <v>3.7</v>
      </c>
      <c r="G966" s="9" t="s">
        <v>14</v>
      </c>
    </row>
    <row r="967" spans="1:7" x14ac:dyDescent="0.2">
      <c r="A967" s="6">
        <v>42599</v>
      </c>
      <c r="B967" s="14">
        <f t="shared" si="59"/>
        <v>2016</v>
      </c>
      <c r="C967" s="14">
        <f t="shared" si="60"/>
        <v>8</v>
      </c>
      <c r="D967" s="14">
        <f t="shared" si="61"/>
        <v>17</v>
      </c>
      <c r="E967" s="15">
        <v>3.8</v>
      </c>
      <c r="F967" s="16">
        <v>3.7</v>
      </c>
      <c r="G967" s="9" t="s">
        <v>14</v>
      </c>
    </row>
    <row r="968" spans="1:7" x14ac:dyDescent="0.2">
      <c r="A968" s="6">
        <v>42600</v>
      </c>
      <c r="B968" s="14">
        <f t="shared" si="59"/>
        <v>2016</v>
      </c>
      <c r="C968" s="14">
        <f t="shared" si="60"/>
        <v>8</v>
      </c>
      <c r="D968" s="14">
        <f t="shared" si="61"/>
        <v>18</v>
      </c>
      <c r="E968" s="15">
        <v>3.8</v>
      </c>
      <c r="F968" s="16">
        <v>3.7</v>
      </c>
      <c r="G968" s="9" t="s">
        <v>14</v>
      </c>
    </row>
    <row r="969" spans="1:7" x14ac:dyDescent="0.2">
      <c r="A969" s="6">
        <v>42601</v>
      </c>
      <c r="B969" s="14">
        <f t="shared" ref="B969:B1032" si="62">YEAR(A969)</f>
        <v>2016</v>
      </c>
      <c r="C969" s="14">
        <f t="shared" ref="C969:C1032" si="63">MONTH(A969)</f>
        <v>8</v>
      </c>
      <c r="D969" s="14">
        <f t="shared" ref="D969:D1032" si="64">DAY(A969)</f>
        <v>19</v>
      </c>
      <c r="E969" s="15">
        <v>3.8</v>
      </c>
      <c r="F969" s="16">
        <v>3.7</v>
      </c>
      <c r="G969" s="9" t="s">
        <v>14</v>
      </c>
    </row>
    <row r="970" spans="1:7" x14ac:dyDescent="0.2">
      <c r="A970" s="6">
        <v>42602</v>
      </c>
      <c r="B970" s="14">
        <f t="shared" si="62"/>
        <v>2016</v>
      </c>
      <c r="C970" s="14">
        <f t="shared" si="63"/>
        <v>8</v>
      </c>
      <c r="D970" s="14">
        <f t="shared" si="64"/>
        <v>20</v>
      </c>
      <c r="E970" s="15">
        <v>3.8</v>
      </c>
      <c r="F970" s="16">
        <v>3.7</v>
      </c>
      <c r="G970" s="9" t="s">
        <v>14</v>
      </c>
    </row>
    <row r="971" spans="1:7" x14ac:dyDescent="0.2">
      <c r="A971" s="6">
        <v>42603</v>
      </c>
      <c r="B971" s="14">
        <f t="shared" si="62"/>
        <v>2016</v>
      </c>
      <c r="C971" s="14">
        <f t="shared" si="63"/>
        <v>8</v>
      </c>
      <c r="D971" s="14">
        <f t="shared" si="64"/>
        <v>21</v>
      </c>
      <c r="E971" s="15">
        <v>3.8</v>
      </c>
      <c r="F971" s="16">
        <v>3.7</v>
      </c>
      <c r="G971" s="9" t="s">
        <v>14</v>
      </c>
    </row>
    <row r="972" spans="1:7" x14ac:dyDescent="0.2">
      <c r="A972" s="6">
        <v>42604</v>
      </c>
      <c r="B972" s="14">
        <f t="shared" si="62"/>
        <v>2016</v>
      </c>
      <c r="C972" s="14">
        <f t="shared" si="63"/>
        <v>8</v>
      </c>
      <c r="D972" s="14">
        <f t="shared" si="64"/>
        <v>22</v>
      </c>
      <c r="E972" s="15">
        <v>3.8</v>
      </c>
      <c r="F972" s="16">
        <v>3.7</v>
      </c>
      <c r="G972" s="9" t="s">
        <v>14</v>
      </c>
    </row>
    <row r="973" spans="1:7" x14ac:dyDescent="0.2">
      <c r="A973" s="6">
        <v>42605</v>
      </c>
      <c r="B973" s="14">
        <f t="shared" si="62"/>
        <v>2016</v>
      </c>
      <c r="C973" s="14">
        <f t="shared" si="63"/>
        <v>8</v>
      </c>
      <c r="D973" s="14">
        <f t="shared" si="64"/>
        <v>23</v>
      </c>
      <c r="E973" s="15" t="s">
        <v>14</v>
      </c>
      <c r="F973" s="16">
        <v>3.7</v>
      </c>
      <c r="G973" s="9" t="s">
        <v>14</v>
      </c>
    </row>
    <row r="974" spans="1:7" x14ac:dyDescent="0.2">
      <c r="A974" s="6">
        <v>42606</v>
      </c>
      <c r="B974" s="14">
        <f t="shared" si="62"/>
        <v>2016</v>
      </c>
      <c r="C974" s="14">
        <f t="shared" si="63"/>
        <v>8</v>
      </c>
      <c r="D974" s="14">
        <f t="shared" si="64"/>
        <v>24</v>
      </c>
      <c r="E974" s="15" t="s">
        <v>14</v>
      </c>
      <c r="F974" s="16">
        <v>3.7</v>
      </c>
      <c r="G974" s="9" t="s">
        <v>14</v>
      </c>
    </row>
    <row r="975" spans="1:7" x14ac:dyDescent="0.2">
      <c r="A975" s="6">
        <v>42607</v>
      </c>
      <c r="B975" s="14">
        <f t="shared" si="62"/>
        <v>2016</v>
      </c>
      <c r="C975" s="14">
        <f t="shared" si="63"/>
        <v>8</v>
      </c>
      <c r="D975" s="14">
        <f t="shared" si="64"/>
        <v>25</v>
      </c>
      <c r="E975" s="15">
        <v>3.8</v>
      </c>
      <c r="F975" s="16">
        <v>3.7</v>
      </c>
      <c r="G975" s="9" t="s">
        <v>14</v>
      </c>
    </row>
    <row r="976" spans="1:7" x14ac:dyDescent="0.2">
      <c r="A976" s="6">
        <v>42608</v>
      </c>
      <c r="B976" s="14">
        <f t="shared" si="62"/>
        <v>2016</v>
      </c>
      <c r="C976" s="14">
        <f t="shared" si="63"/>
        <v>8</v>
      </c>
      <c r="D976" s="14">
        <f t="shared" si="64"/>
        <v>26</v>
      </c>
      <c r="E976" s="15">
        <v>3.8</v>
      </c>
      <c r="F976" s="16">
        <v>3.7</v>
      </c>
      <c r="G976" s="9" t="s">
        <v>14</v>
      </c>
    </row>
    <row r="977" spans="1:7" x14ac:dyDescent="0.2">
      <c r="A977" s="6">
        <v>42609</v>
      </c>
      <c r="B977" s="14">
        <f t="shared" si="62"/>
        <v>2016</v>
      </c>
      <c r="C977" s="14">
        <f t="shared" si="63"/>
        <v>8</v>
      </c>
      <c r="D977" s="14">
        <f t="shared" si="64"/>
        <v>27</v>
      </c>
      <c r="E977" s="15">
        <v>3.8</v>
      </c>
      <c r="F977" s="16">
        <v>3.7</v>
      </c>
      <c r="G977" s="9" t="s">
        <v>14</v>
      </c>
    </row>
    <row r="978" spans="1:7" x14ac:dyDescent="0.2">
      <c r="A978" s="6">
        <v>42610</v>
      </c>
      <c r="B978" s="14">
        <f t="shared" si="62"/>
        <v>2016</v>
      </c>
      <c r="C978" s="14">
        <f t="shared" si="63"/>
        <v>8</v>
      </c>
      <c r="D978" s="14">
        <f t="shared" si="64"/>
        <v>28</v>
      </c>
      <c r="E978" s="15">
        <v>3.8</v>
      </c>
      <c r="F978" s="16">
        <v>3.7</v>
      </c>
      <c r="G978" s="9" t="s">
        <v>14</v>
      </c>
    </row>
    <row r="979" spans="1:7" x14ac:dyDescent="0.2">
      <c r="A979" s="6">
        <v>42611</v>
      </c>
      <c r="B979" s="14">
        <f t="shared" si="62"/>
        <v>2016</v>
      </c>
      <c r="C979" s="14">
        <f t="shared" si="63"/>
        <v>8</v>
      </c>
      <c r="D979" s="14">
        <f t="shared" si="64"/>
        <v>29</v>
      </c>
      <c r="E979" s="15">
        <v>3.8</v>
      </c>
      <c r="F979" s="16">
        <v>3.7</v>
      </c>
      <c r="G979" s="9" t="s">
        <v>14</v>
      </c>
    </row>
    <row r="980" spans="1:7" x14ac:dyDescent="0.2">
      <c r="A980" s="6">
        <v>42612</v>
      </c>
      <c r="B980" s="14">
        <f t="shared" si="62"/>
        <v>2016</v>
      </c>
      <c r="C980" s="14">
        <f t="shared" si="63"/>
        <v>8</v>
      </c>
      <c r="D980" s="14">
        <f t="shared" si="64"/>
        <v>30</v>
      </c>
      <c r="E980" s="15">
        <v>3.8</v>
      </c>
      <c r="F980" s="16">
        <v>3.7</v>
      </c>
      <c r="G980" s="9" t="s">
        <v>14</v>
      </c>
    </row>
    <row r="981" spans="1:7" x14ac:dyDescent="0.2">
      <c r="A981" s="6">
        <v>42613</v>
      </c>
      <c r="B981" s="14">
        <f t="shared" si="62"/>
        <v>2016</v>
      </c>
      <c r="C981" s="14">
        <f t="shared" si="63"/>
        <v>8</v>
      </c>
      <c r="D981" s="14">
        <f t="shared" si="64"/>
        <v>31</v>
      </c>
      <c r="E981" s="15">
        <v>3.8</v>
      </c>
      <c r="F981" s="16">
        <v>3.7</v>
      </c>
      <c r="G981" s="9" t="s">
        <v>14</v>
      </c>
    </row>
    <row r="982" spans="1:7" x14ac:dyDescent="0.2">
      <c r="A982" s="6">
        <v>42614</v>
      </c>
      <c r="B982" s="14">
        <f t="shared" si="62"/>
        <v>2016</v>
      </c>
      <c r="C982" s="14">
        <f t="shared" si="63"/>
        <v>9</v>
      </c>
      <c r="D982" s="14">
        <f t="shared" si="64"/>
        <v>1</v>
      </c>
      <c r="E982" s="15">
        <v>3.8</v>
      </c>
      <c r="F982" s="16">
        <v>4</v>
      </c>
      <c r="G982" s="9" t="s">
        <v>14</v>
      </c>
    </row>
    <row r="983" spans="1:7" x14ac:dyDescent="0.2">
      <c r="A983" s="6">
        <v>42615</v>
      </c>
      <c r="B983" s="14">
        <f t="shared" si="62"/>
        <v>2016</v>
      </c>
      <c r="C983" s="14">
        <f t="shared" si="63"/>
        <v>9</v>
      </c>
      <c r="D983" s="14">
        <f t="shared" si="64"/>
        <v>2</v>
      </c>
      <c r="E983" s="15">
        <v>3.8</v>
      </c>
      <c r="F983" s="16">
        <v>4</v>
      </c>
      <c r="G983" s="9" t="s">
        <v>14</v>
      </c>
    </row>
    <row r="984" spans="1:7" x14ac:dyDescent="0.2">
      <c r="A984" s="6">
        <v>42616</v>
      </c>
      <c r="B984" s="14">
        <f t="shared" si="62"/>
        <v>2016</v>
      </c>
      <c r="C984" s="14">
        <f t="shared" si="63"/>
        <v>9</v>
      </c>
      <c r="D984" s="14">
        <f t="shared" si="64"/>
        <v>3</v>
      </c>
      <c r="E984" s="15">
        <v>3.8</v>
      </c>
      <c r="F984" s="16">
        <v>4</v>
      </c>
      <c r="G984" s="9" t="s">
        <v>14</v>
      </c>
    </row>
    <row r="985" spans="1:7" x14ac:dyDescent="0.2">
      <c r="A985" s="6">
        <v>42617</v>
      </c>
      <c r="B985" s="14">
        <f t="shared" si="62"/>
        <v>2016</v>
      </c>
      <c r="C985" s="14">
        <f t="shared" si="63"/>
        <v>9</v>
      </c>
      <c r="D985" s="14">
        <f t="shared" si="64"/>
        <v>4</v>
      </c>
      <c r="E985" s="15">
        <v>5.8</v>
      </c>
      <c r="F985" s="16">
        <v>4</v>
      </c>
      <c r="G985" s="9" t="s">
        <v>14</v>
      </c>
    </row>
    <row r="986" spans="1:7" x14ac:dyDescent="0.2">
      <c r="A986" s="6">
        <v>42618</v>
      </c>
      <c r="B986" s="14">
        <f t="shared" si="62"/>
        <v>2016</v>
      </c>
      <c r="C986" s="14">
        <f t="shared" si="63"/>
        <v>9</v>
      </c>
      <c r="D986" s="14">
        <f t="shared" si="64"/>
        <v>5</v>
      </c>
      <c r="E986" s="15">
        <v>5.8</v>
      </c>
      <c r="F986" s="16">
        <v>4</v>
      </c>
      <c r="G986" s="9" t="s">
        <v>14</v>
      </c>
    </row>
    <row r="987" spans="1:7" x14ac:dyDescent="0.2">
      <c r="A987" s="6">
        <v>42619</v>
      </c>
      <c r="B987" s="14">
        <f t="shared" si="62"/>
        <v>2016</v>
      </c>
      <c r="C987" s="14">
        <f t="shared" si="63"/>
        <v>9</v>
      </c>
      <c r="D987" s="14">
        <f t="shared" si="64"/>
        <v>6</v>
      </c>
      <c r="E987" s="15">
        <v>5.8</v>
      </c>
      <c r="F987" s="16">
        <v>4</v>
      </c>
      <c r="G987" s="9" t="s">
        <v>14</v>
      </c>
    </row>
    <row r="988" spans="1:7" x14ac:dyDescent="0.2">
      <c r="A988" s="6">
        <v>42620</v>
      </c>
      <c r="B988" s="14">
        <f t="shared" si="62"/>
        <v>2016</v>
      </c>
      <c r="C988" s="14">
        <f t="shared" si="63"/>
        <v>9</v>
      </c>
      <c r="D988" s="14">
        <f t="shared" si="64"/>
        <v>7</v>
      </c>
      <c r="E988" s="15">
        <v>5.8</v>
      </c>
      <c r="F988" s="16">
        <v>4</v>
      </c>
      <c r="G988" s="9" t="s">
        <v>14</v>
      </c>
    </row>
    <row r="989" spans="1:7" x14ac:dyDescent="0.2">
      <c r="A989" s="6">
        <v>42621</v>
      </c>
      <c r="B989" s="14">
        <f t="shared" si="62"/>
        <v>2016</v>
      </c>
      <c r="C989" s="14">
        <f t="shared" si="63"/>
        <v>9</v>
      </c>
      <c r="D989" s="14">
        <f t="shared" si="64"/>
        <v>8</v>
      </c>
      <c r="E989" s="15" t="s">
        <v>14</v>
      </c>
      <c r="F989" s="16">
        <v>4</v>
      </c>
      <c r="G989" s="9" t="s">
        <v>14</v>
      </c>
    </row>
    <row r="990" spans="1:7" x14ac:dyDescent="0.2">
      <c r="A990" s="6">
        <v>42622</v>
      </c>
      <c r="B990" s="14">
        <f t="shared" si="62"/>
        <v>2016</v>
      </c>
      <c r="C990" s="14">
        <f t="shared" si="63"/>
        <v>9</v>
      </c>
      <c r="D990" s="14">
        <f t="shared" si="64"/>
        <v>9</v>
      </c>
      <c r="E990" s="15">
        <v>5.8</v>
      </c>
      <c r="F990" s="16">
        <v>4</v>
      </c>
      <c r="G990" s="9" t="s">
        <v>14</v>
      </c>
    </row>
    <row r="991" spans="1:7" x14ac:dyDescent="0.2">
      <c r="A991" s="6">
        <v>42623</v>
      </c>
      <c r="B991" s="14">
        <f t="shared" si="62"/>
        <v>2016</v>
      </c>
      <c r="C991" s="14">
        <f t="shared" si="63"/>
        <v>9</v>
      </c>
      <c r="D991" s="14">
        <f t="shared" si="64"/>
        <v>10</v>
      </c>
      <c r="E991" s="15">
        <v>5.8</v>
      </c>
      <c r="F991" s="16" t="s">
        <v>14</v>
      </c>
      <c r="G991" s="9" t="s">
        <v>14</v>
      </c>
    </row>
    <row r="992" spans="1:7" x14ac:dyDescent="0.2">
      <c r="A992" s="6">
        <v>42624</v>
      </c>
      <c r="B992" s="14">
        <f t="shared" si="62"/>
        <v>2016</v>
      </c>
      <c r="C992" s="14">
        <f t="shared" si="63"/>
        <v>9</v>
      </c>
      <c r="D992" s="14">
        <f t="shared" si="64"/>
        <v>11</v>
      </c>
      <c r="E992" s="15">
        <v>3.8</v>
      </c>
      <c r="F992" s="16">
        <v>4</v>
      </c>
      <c r="G992" s="9" t="s">
        <v>14</v>
      </c>
    </row>
    <row r="993" spans="1:7" x14ac:dyDescent="0.2">
      <c r="A993" s="6">
        <v>42625</v>
      </c>
      <c r="B993" s="14">
        <f t="shared" si="62"/>
        <v>2016</v>
      </c>
      <c r="C993" s="14">
        <f t="shared" si="63"/>
        <v>9</v>
      </c>
      <c r="D993" s="14">
        <f t="shared" si="64"/>
        <v>12</v>
      </c>
      <c r="E993" s="15">
        <v>3.8</v>
      </c>
      <c r="F993" s="16">
        <v>4</v>
      </c>
      <c r="G993" s="9" t="s">
        <v>14</v>
      </c>
    </row>
    <row r="994" spans="1:7" x14ac:dyDescent="0.2">
      <c r="A994" s="6">
        <v>42626</v>
      </c>
      <c r="B994" s="14">
        <f t="shared" si="62"/>
        <v>2016</v>
      </c>
      <c r="C994" s="14">
        <f t="shared" si="63"/>
        <v>9</v>
      </c>
      <c r="D994" s="14">
        <f t="shared" si="64"/>
        <v>13</v>
      </c>
      <c r="E994" s="15">
        <v>3.8</v>
      </c>
      <c r="F994" s="16">
        <v>4</v>
      </c>
      <c r="G994" s="9" t="s">
        <v>14</v>
      </c>
    </row>
    <row r="995" spans="1:7" x14ac:dyDescent="0.2">
      <c r="A995" s="6">
        <v>42627</v>
      </c>
      <c r="B995" s="14">
        <f t="shared" si="62"/>
        <v>2016</v>
      </c>
      <c r="C995" s="14">
        <f t="shared" si="63"/>
        <v>9</v>
      </c>
      <c r="D995" s="14">
        <f t="shared" si="64"/>
        <v>14</v>
      </c>
      <c r="E995" s="15">
        <v>3.8</v>
      </c>
      <c r="F995" s="16">
        <v>4</v>
      </c>
      <c r="G995" s="9" t="s">
        <v>14</v>
      </c>
    </row>
    <row r="996" spans="1:7" x14ac:dyDescent="0.2">
      <c r="A996" s="6">
        <v>42628</v>
      </c>
      <c r="B996" s="14">
        <f t="shared" si="62"/>
        <v>2016</v>
      </c>
      <c r="C996" s="14">
        <f t="shared" si="63"/>
        <v>9</v>
      </c>
      <c r="D996" s="14">
        <f t="shared" si="64"/>
        <v>15</v>
      </c>
      <c r="E996" s="15">
        <v>3.8</v>
      </c>
      <c r="F996" s="16">
        <v>4</v>
      </c>
      <c r="G996" s="9" t="s">
        <v>14</v>
      </c>
    </row>
    <row r="997" spans="1:7" x14ac:dyDescent="0.2">
      <c r="A997" s="6">
        <v>42629</v>
      </c>
      <c r="B997" s="14">
        <f t="shared" si="62"/>
        <v>2016</v>
      </c>
      <c r="C997" s="14">
        <f t="shared" si="63"/>
        <v>9</v>
      </c>
      <c r="D997" s="14">
        <f t="shared" si="64"/>
        <v>16</v>
      </c>
      <c r="E997" s="15">
        <v>3.8</v>
      </c>
      <c r="F997" s="16">
        <v>4</v>
      </c>
      <c r="G997" s="9" t="s">
        <v>14</v>
      </c>
    </row>
    <row r="998" spans="1:7" x14ac:dyDescent="0.2">
      <c r="A998" s="6">
        <v>42630</v>
      </c>
      <c r="B998" s="14">
        <f t="shared" si="62"/>
        <v>2016</v>
      </c>
      <c r="C998" s="14">
        <f t="shared" si="63"/>
        <v>9</v>
      </c>
      <c r="D998" s="14">
        <f t="shared" si="64"/>
        <v>17</v>
      </c>
      <c r="E998" s="15">
        <v>3.8</v>
      </c>
      <c r="F998" s="16">
        <v>4</v>
      </c>
      <c r="G998" s="9" t="s">
        <v>14</v>
      </c>
    </row>
    <row r="999" spans="1:7" x14ac:dyDescent="0.2">
      <c r="A999" s="6">
        <v>42631</v>
      </c>
      <c r="B999" s="14">
        <f t="shared" si="62"/>
        <v>2016</v>
      </c>
      <c r="C999" s="14">
        <f t="shared" si="63"/>
        <v>9</v>
      </c>
      <c r="D999" s="14">
        <f t="shared" si="64"/>
        <v>18</v>
      </c>
      <c r="E999" s="15">
        <v>3.8</v>
      </c>
      <c r="F999" s="16">
        <v>4</v>
      </c>
      <c r="G999" s="9" t="s">
        <v>14</v>
      </c>
    </row>
    <row r="1000" spans="1:7" x14ac:dyDescent="0.2">
      <c r="A1000" s="6">
        <v>42632</v>
      </c>
      <c r="B1000" s="14">
        <f t="shared" si="62"/>
        <v>2016</v>
      </c>
      <c r="C1000" s="14">
        <f t="shared" si="63"/>
        <v>9</v>
      </c>
      <c r="D1000" s="14">
        <f t="shared" si="64"/>
        <v>19</v>
      </c>
      <c r="E1000" s="15">
        <v>3.8</v>
      </c>
      <c r="F1000" s="16">
        <v>4</v>
      </c>
      <c r="G1000" s="9" t="s">
        <v>14</v>
      </c>
    </row>
    <row r="1001" spans="1:7" x14ac:dyDescent="0.2">
      <c r="A1001" s="6">
        <v>42633</v>
      </c>
      <c r="B1001" s="14">
        <f t="shared" si="62"/>
        <v>2016</v>
      </c>
      <c r="C1001" s="14">
        <f t="shared" si="63"/>
        <v>9</v>
      </c>
      <c r="D1001" s="14">
        <f t="shared" si="64"/>
        <v>20</v>
      </c>
      <c r="E1001" s="15">
        <v>3.8</v>
      </c>
      <c r="F1001" s="16">
        <v>4</v>
      </c>
      <c r="G1001" s="9" t="s">
        <v>14</v>
      </c>
    </row>
    <row r="1002" spans="1:7" x14ac:dyDescent="0.2">
      <c r="A1002" s="6">
        <v>42634</v>
      </c>
      <c r="B1002" s="14">
        <f t="shared" si="62"/>
        <v>2016</v>
      </c>
      <c r="C1002" s="14">
        <f t="shared" si="63"/>
        <v>9</v>
      </c>
      <c r="D1002" s="14">
        <f t="shared" si="64"/>
        <v>21</v>
      </c>
      <c r="E1002" s="15">
        <v>3.8</v>
      </c>
      <c r="F1002" s="16">
        <v>4</v>
      </c>
      <c r="G1002" s="9" t="s">
        <v>14</v>
      </c>
    </row>
    <row r="1003" spans="1:7" x14ac:dyDescent="0.2">
      <c r="A1003" s="6">
        <v>42635</v>
      </c>
      <c r="B1003" s="14">
        <f t="shared" si="62"/>
        <v>2016</v>
      </c>
      <c r="C1003" s="14">
        <f t="shared" si="63"/>
        <v>9</v>
      </c>
      <c r="D1003" s="14">
        <f t="shared" si="64"/>
        <v>22</v>
      </c>
      <c r="E1003" s="15" t="s">
        <v>14</v>
      </c>
      <c r="F1003" s="16">
        <v>4</v>
      </c>
      <c r="G1003" s="9" t="s">
        <v>14</v>
      </c>
    </row>
    <row r="1004" spans="1:7" x14ac:dyDescent="0.2">
      <c r="A1004" s="6">
        <v>42636</v>
      </c>
      <c r="B1004" s="14">
        <f t="shared" si="62"/>
        <v>2016</v>
      </c>
      <c r="C1004" s="14">
        <f t="shared" si="63"/>
        <v>9</v>
      </c>
      <c r="D1004" s="14">
        <f t="shared" si="64"/>
        <v>23</v>
      </c>
      <c r="E1004" s="15">
        <v>3.8</v>
      </c>
      <c r="F1004" s="16">
        <v>4</v>
      </c>
      <c r="G1004" s="9" t="s">
        <v>14</v>
      </c>
    </row>
    <row r="1005" spans="1:7" x14ac:dyDescent="0.2">
      <c r="A1005" s="6">
        <v>42637</v>
      </c>
      <c r="B1005" s="14">
        <f t="shared" si="62"/>
        <v>2016</v>
      </c>
      <c r="C1005" s="14">
        <f t="shared" si="63"/>
        <v>9</v>
      </c>
      <c r="D1005" s="14">
        <f t="shared" si="64"/>
        <v>24</v>
      </c>
      <c r="E1005" s="15">
        <v>3.8</v>
      </c>
      <c r="F1005" s="16">
        <v>4</v>
      </c>
      <c r="G1005" s="9" t="s">
        <v>14</v>
      </c>
    </row>
    <row r="1006" spans="1:7" x14ac:dyDescent="0.2">
      <c r="A1006" s="6">
        <v>42638</v>
      </c>
      <c r="B1006" s="14">
        <f t="shared" si="62"/>
        <v>2016</v>
      </c>
      <c r="C1006" s="14">
        <f t="shared" si="63"/>
        <v>9</v>
      </c>
      <c r="D1006" s="14">
        <f t="shared" si="64"/>
        <v>25</v>
      </c>
      <c r="E1006" s="15">
        <v>3.8</v>
      </c>
      <c r="F1006" s="16">
        <v>4</v>
      </c>
      <c r="G1006" s="9" t="s">
        <v>14</v>
      </c>
    </row>
    <row r="1007" spans="1:7" x14ac:dyDescent="0.2">
      <c r="A1007" s="6">
        <v>42639</v>
      </c>
      <c r="B1007" s="14">
        <f t="shared" si="62"/>
        <v>2016</v>
      </c>
      <c r="C1007" s="14">
        <f t="shared" si="63"/>
        <v>9</v>
      </c>
      <c r="D1007" s="14">
        <f t="shared" si="64"/>
        <v>26</v>
      </c>
      <c r="E1007" s="15">
        <v>3.8</v>
      </c>
      <c r="F1007" s="16">
        <v>4</v>
      </c>
      <c r="G1007" s="9" t="s">
        <v>14</v>
      </c>
    </row>
    <row r="1008" spans="1:7" x14ac:dyDescent="0.2">
      <c r="A1008" s="6">
        <v>42640</v>
      </c>
      <c r="B1008" s="14">
        <f t="shared" si="62"/>
        <v>2016</v>
      </c>
      <c r="C1008" s="14">
        <f t="shared" si="63"/>
        <v>9</v>
      </c>
      <c r="D1008" s="14">
        <f t="shared" si="64"/>
        <v>27</v>
      </c>
      <c r="E1008" s="15">
        <v>3.8</v>
      </c>
      <c r="F1008" s="16">
        <v>4</v>
      </c>
      <c r="G1008" s="9" t="s">
        <v>14</v>
      </c>
    </row>
    <row r="1009" spans="1:7" x14ac:dyDescent="0.2">
      <c r="A1009" s="6">
        <v>42641</v>
      </c>
      <c r="B1009" s="14">
        <f t="shared" si="62"/>
        <v>2016</v>
      </c>
      <c r="C1009" s="14">
        <f t="shared" si="63"/>
        <v>9</v>
      </c>
      <c r="D1009" s="14">
        <f t="shared" si="64"/>
        <v>28</v>
      </c>
      <c r="E1009" s="15" t="s">
        <v>14</v>
      </c>
      <c r="F1009" s="16">
        <v>4</v>
      </c>
      <c r="G1009" s="9" t="s">
        <v>14</v>
      </c>
    </row>
    <row r="1010" spans="1:7" x14ac:dyDescent="0.2">
      <c r="A1010" s="6">
        <v>42642</v>
      </c>
      <c r="B1010" s="14">
        <f t="shared" si="62"/>
        <v>2016</v>
      </c>
      <c r="C1010" s="14">
        <f t="shared" si="63"/>
        <v>9</v>
      </c>
      <c r="D1010" s="14">
        <f t="shared" si="64"/>
        <v>29</v>
      </c>
      <c r="E1010" s="15" t="s">
        <v>14</v>
      </c>
      <c r="F1010" s="16">
        <v>4</v>
      </c>
      <c r="G1010" s="9" t="s">
        <v>14</v>
      </c>
    </row>
    <row r="1011" spans="1:7" x14ac:dyDescent="0.2">
      <c r="A1011" s="6">
        <v>42643</v>
      </c>
      <c r="B1011" s="14">
        <f t="shared" si="62"/>
        <v>2016</v>
      </c>
      <c r="C1011" s="14">
        <f t="shared" si="63"/>
        <v>9</v>
      </c>
      <c r="D1011" s="14">
        <f t="shared" si="64"/>
        <v>30</v>
      </c>
      <c r="E1011" s="15" t="s">
        <v>14</v>
      </c>
      <c r="F1011" s="16">
        <v>4</v>
      </c>
      <c r="G1011" s="9" t="s">
        <v>14</v>
      </c>
    </row>
    <row r="1012" spans="1:7" x14ac:dyDescent="0.2">
      <c r="A1012" s="6">
        <v>42644</v>
      </c>
      <c r="B1012" s="14">
        <f t="shared" si="62"/>
        <v>2016</v>
      </c>
      <c r="C1012" s="14">
        <f t="shared" si="63"/>
        <v>10</v>
      </c>
      <c r="D1012" s="14">
        <f t="shared" si="64"/>
        <v>1</v>
      </c>
      <c r="E1012" s="15" t="s">
        <v>14</v>
      </c>
      <c r="F1012" s="16">
        <v>4</v>
      </c>
      <c r="G1012" s="9" t="s">
        <v>14</v>
      </c>
    </row>
    <row r="1013" spans="1:7" x14ac:dyDescent="0.2">
      <c r="A1013" s="6">
        <v>42645</v>
      </c>
      <c r="B1013" s="14">
        <f t="shared" si="62"/>
        <v>2016</v>
      </c>
      <c r="C1013" s="14">
        <f t="shared" si="63"/>
        <v>10</v>
      </c>
      <c r="D1013" s="14">
        <f t="shared" si="64"/>
        <v>2</v>
      </c>
      <c r="E1013" s="15" t="s">
        <v>14</v>
      </c>
      <c r="F1013" s="16">
        <v>4</v>
      </c>
      <c r="G1013" s="9" t="s">
        <v>14</v>
      </c>
    </row>
    <row r="1014" spans="1:7" x14ac:dyDescent="0.2">
      <c r="A1014" s="6">
        <v>42646</v>
      </c>
      <c r="B1014" s="14">
        <f t="shared" si="62"/>
        <v>2016</v>
      </c>
      <c r="C1014" s="14">
        <f t="shared" si="63"/>
        <v>10</v>
      </c>
      <c r="D1014" s="14">
        <f t="shared" si="64"/>
        <v>3</v>
      </c>
      <c r="E1014" s="15" t="s">
        <v>14</v>
      </c>
      <c r="F1014" s="16">
        <v>4</v>
      </c>
      <c r="G1014" s="9" t="s">
        <v>14</v>
      </c>
    </row>
    <row r="1015" spans="1:7" x14ac:dyDescent="0.2">
      <c r="A1015" s="6">
        <v>42647</v>
      </c>
      <c r="B1015" s="14">
        <f t="shared" si="62"/>
        <v>2016</v>
      </c>
      <c r="C1015" s="14">
        <f t="shared" si="63"/>
        <v>10</v>
      </c>
      <c r="D1015" s="14">
        <f t="shared" si="64"/>
        <v>4</v>
      </c>
      <c r="E1015" s="15" t="s">
        <v>14</v>
      </c>
      <c r="F1015" s="16">
        <v>5</v>
      </c>
      <c r="G1015" s="9" t="s">
        <v>14</v>
      </c>
    </row>
    <row r="1016" spans="1:7" x14ac:dyDescent="0.2">
      <c r="A1016" s="6">
        <v>42648</v>
      </c>
      <c r="B1016" s="14">
        <f t="shared" si="62"/>
        <v>2016</v>
      </c>
      <c r="C1016" s="14">
        <f t="shared" si="63"/>
        <v>10</v>
      </c>
      <c r="D1016" s="14">
        <f t="shared" si="64"/>
        <v>5</v>
      </c>
      <c r="E1016" s="15" t="s">
        <v>14</v>
      </c>
      <c r="F1016" s="16" t="s">
        <v>14</v>
      </c>
      <c r="G1016" s="9" t="s">
        <v>14</v>
      </c>
    </row>
    <row r="1017" spans="1:7" x14ac:dyDescent="0.2">
      <c r="A1017" s="6">
        <v>42649</v>
      </c>
      <c r="B1017" s="14">
        <f t="shared" si="62"/>
        <v>2016</v>
      </c>
      <c r="C1017" s="14">
        <f t="shared" si="63"/>
        <v>10</v>
      </c>
      <c r="D1017" s="14">
        <f t="shared" si="64"/>
        <v>6</v>
      </c>
      <c r="E1017" s="15" t="s">
        <v>14</v>
      </c>
      <c r="F1017" s="16" t="s">
        <v>14</v>
      </c>
      <c r="G1017" s="9" t="s">
        <v>14</v>
      </c>
    </row>
    <row r="1018" spans="1:7" x14ac:dyDescent="0.2">
      <c r="A1018" s="6">
        <v>42650</v>
      </c>
      <c r="B1018" s="14">
        <f t="shared" si="62"/>
        <v>2016</v>
      </c>
      <c r="C1018" s="14">
        <f t="shared" si="63"/>
        <v>10</v>
      </c>
      <c r="D1018" s="14">
        <f t="shared" si="64"/>
        <v>7</v>
      </c>
      <c r="E1018" s="15" t="s">
        <v>14</v>
      </c>
      <c r="F1018" s="16">
        <v>5</v>
      </c>
      <c r="G1018" s="9" t="s">
        <v>14</v>
      </c>
    </row>
    <row r="1019" spans="1:7" x14ac:dyDescent="0.2">
      <c r="A1019" s="6">
        <v>42651</v>
      </c>
      <c r="B1019" s="14">
        <f t="shared" si="62"/>
        <v>2016</v>
      </c>
      <c r="C1019" s="14">
        <f t="shared" si="63"/>
        <v>10</v>
      </c>
      <c r="D1019" s="14">
        <f t="shared" si="64"/>
        <v>8</v>
      </c>
      <c r="E1019" s="15">
        <v>3.6</v>
      </c>
      <c r="F1019" s="16">
        <v>5</v>
      </c>
      <c r="G1019" s="9" t="s">
        <v>14</v>
      </c>
    </row>
    <row r="1020" spans="1:7" x14ac:dyDescent="0.2">
      <c r="A1020" s="6">
        <v>42652</v>
      </c>
      <c r="B1020" s="14">
        <f t="shared" si="62"/>
        <v>2016</v>
      </c>
      <c r="C1020" s="14">
        <f t="shared" si="63"/>
        <v>10</v>
      </c>
      <c r="D1020" s="14">
        <f t="shared" si="64"/>
        <v>9</v>
      </c>
      <c r="E1020" s="15">
        <v>3.6</v>
      </c>
      <c r="F1020" s="16">
        <v>5</v>
      </c>
      <c r="G1020" s="9" t="s">
        <v>14</v>
      </c>
    </row>
    <row r="1021" spans="1:7" x14ac:dyDescent="0.2">
      <c r="A1021" s="6">
        <v>42653</v>
      </c>
      <c r="B1021" s="14">
        <f t="shared" si="62"/>
        <v>2016</v>
      </c>
      <c r="C1021" s="14">
        <f t="shared" si="63"/>
        <v>10</v>
      </c>
      <c r="D1021" s="14">
        <f t="shared" si="64"/>
        <v>10</v>
      </c>
      <c r="E1021" s="15" t="s">
        <v>14</v>
      </c>
      <c r="F1021" s="16">
        <v>5</v>
      </c>
      <c r="G1021" s="9" t="s">
        <v>14</v>
      </c>
    </row>
    <row r="1022" spans="1:7" x14ac:dyDescent="0.2">
      <c r="A1022" s="6">
        <v>42654</v>
      </c>
      <c r="B1022" s="14">
        <f t="shared" si="62"/>
        <v>2016</v>
      </c>
      <c r="C1022" s="14">
        <f t="shared" si="63"/>
        <v>10</v>
      </c>
      <c r="D1022" s="14">
        <f t="shared" si="64"/>
        <v>11</v>
      </c>
      <c r="E1022" s="15" t="s">
        <v>14</v>
      </c>
      <c r="F1022" s="16" t="s">
        <v>14</v>
      </c>
      <c r="G1022" s="9" t="s">
        <v>14</v>
      </c>
    </row>
    <row r="1023" spans="1:7" x14ac:dyDescent="0.2">
      <c r="A1023" s="6">
        <v>42655</v>
      </c>
      <c r="B1023" s="14">
        <f t="shared" si="62"/>
        <v>2016</v>
      </c>
      <c r="C1023" s="14">
        <f t="shared" si="63"/>
        <v>10</v>
      </c>
      <c r="D1023" s="14">
        <f t="shared" si="64"/>
        <v>12</v>
      </c>
      <c r="E1023" s="15" t="s">
        <v>14</v>
      </c>
      <c r="F1023" s="16" t="s">
        <v>14</v>
      </c>
      <c r="G1023" s="9" t="s">
        <v>14</v>
      </c>
    </row>
    <row r="1024" spans="1:7" x14ac:dyDescent="0.2">
      <c r="A1024" s="6">
        <v>42656</v>
      </c>
      <c r="B1024" s="14">
        <f t="shared" si="62"/>
        <v>2016</v>
      </c>
      <c r="C1024" s="14">
        <f t="shared" si="63"/>
        <v>10</v>
      </c>
      <c r="D1024" s="14">
        <f t="shared" si="64"/>
        <v>13</v>
      </c>
      <c r="E1024" s="15" t="s">
        <v>14</v>
      </c>
      <c r="F1024" s="16" t="s">
        <v>14</v>
      </c>
      <c r="G1024" s="9" t="s">
        <v>14</v>
      </c>
    </row>
    <row r="1025" spans="1:7" x14ac:dyDescent="0.2">
      <c r="A1025" s="6">
        <v>42657</v>
      </c>
      <c r="B1025" s="14">
        <f t="shared" si="62"/>
        <v>2016</v>
      </c>
      <c r="C1025" s="14">
        <f t="shared" si="63"/>
        <v>10</v>
      </c>
      <c r="D1025" s="14">
        <f t="shared" si="64"/>
        <v>14</v>
      </c>
      <c r="E1025" s="15" t="s">
        <v>14</v>
      </c>
      <c r="F1025" s="16" t="s">
        <v>14</v>
      </c>
      <c r="G1025" s="9" t="s">
        <v>14</v>
      </c>
    </row>
    <row r="1026" spans="1:7" x14ac:dyDescent="0.2">
      <c r="A1026" s="6">
        <v>42658</v>
      </c>
      <c r="B1026" s="14">
        <f t="shared" si="62"/>
        <v>2016</v>
      </c>
      <c r="C1026" s="14">
        <f t="shared" si="63"/>
        <v>10</v>
      </c>
      <c r="D1026" s="14">
        <f t="shared" si="64"/>
        <v>15</v>
      </c>
      <c r="E1026" s="15" t="s">
        <v>14</v>
      </c>
      <c r="F1026" s="16" t="s">
        <v>14</v>
      </c>
      <c r="G1026" s="9" t="s">
        <v>14</v>
      </c>
    </row>
    <row r="1027" spans="1:7" x14ac:dyDescent="0.2">
      <c r="A1027" s="6">
        <v>42659</v>
      </c>
      <c r="B1027" s="14">
        <f t="shared" si="62"/>
        <v>2016</v>
      </c>
      <c r="C1027" s="14">
        <f t="shared" si="63"/>
        <v>10</v>
      </c>
      <c r="D1027" s="14">
        <f t="shared" si="64"/>
        <v>16</v>
      </c>
      <c r="E1027" s="15">
        <v>3.6</v>
      </c>
      <c r="F1027" s="16">
        <v>5</v>
      </c>
      <c r="G1027" s="9" t="s">
        <v>14</v>
      </c>
    </row>
    <row r="1028" spans="1:7" x14ac:dyDescent="0.2">
      <c r="A1028" s="6">
        <v>42660</v>
      </c>
      <c r="B1028" s="14">
        <f t="shared" si="62"/>
        <v>2016</v>
      </c>
      <c r="C1028" s="14">
        <f t="shared" si="63"/>
        <v>10</v>
      </c>
      <c r="D1028" s="14">
        <f t="shared" si="64"/>
        <v>17</v>
      </c>
      <c r="E1028" s="15">
        <v>3.6</v>
      </c>
      <c r="F1028" s="16">
        <v>5</v>
      </c>
      <c r="G1028" s="9" t="s">
        <v>14</v>
      </c>
    </row>
    <row r="1029" spans="1:7" x14ac:dyDescent="0.2">
      <c r="A1029" s="6">
        <v>42661</v>
      </c>
      <c r="B1029" s="14">
        <f t="shared" si="62"/>
        <v>2016</v>
      </c>
      <c r="C1029" s="14">
        <f t="shared" si="63"/>
        <v>10</v>
      </c>
      <c r="D1029" s="14">
        <f t="shared" si="64"/>
        <v>18</v>
      </c>
      <c r="E1029" s="15">
        <v>3.6</v>
      </c>
      <c r="F1029" s="16">
        <v>5</v>
      </c>
      <c r="G1029" s="9" t="s">
        <v>14</v>
      </c>
    </row>
    <row r="1030" spans="1:7" x14ac:dyDescent="0.2">
      <c r="A1030" s="6">
        <v>42662</v>
      </c>
      <c r="B1030" s="14">
        <f t="shared" si="62"/>
        <v>2016</v>
      </c>
      <c r="C1030" s="14">
        <f t="shared" si="63"/>
        <v>10</v>
      </c>
      <c r="D1030" s="14">
        <f t="shared" si="64"/>
        <v>19</v>
      </c>
      <c r="E1030" s="15">
        <v>3.6</v>
      </c>
      <c r="F1030" s="16">
        <v>5</v>
      </c>
      <c r="G1030" s="9" t="s">
        <v>14</v>
      </c>
    </row>
    <row r="1031" spans="1:7" x14ac:dyDescent="0.2">
      <c r="A1031" s="6">
        <v>42663</v>
      </c>
      <c r="B1031" s="14">
        <f t="shared" si="62"/>
        <v>2016</v>
      </c>
      <c r="C1031" s="14">
        <f t="shared" si="63"/>
        <v>10</v>
      </c>
      <c r="D1031" s="14">
        <f t="shared" si="64"/>
        <v>20</v>
      </c>
      <c r="E1031" s="15">
        <v>3.6</v>
      </c>
      <c r="F1031" s="16">
        <v>5</v>
      </c>
      <c r="G1031" s="9" t="s">
        <v>14</v>
      </c>
    </row>
    <row r="1032" spans="1:7" x14ac:dyDescent="0.2">
      <c r="A1032" s="6">
        <v>42664</v>
      </c>
      <c r="B1032" s="14">
        <f t="shared" si="62"/>
        <v>2016</v>
      </c>
      <c r="C1032" s="14">
        <f t="shared" si="63"/>
        <v>10</v>
      </c>
      <c r="D1032" s="14">
        <f t="shared" si="64"/>
        <v>21</v>
      </c>
      <c r="E1032" s="15" t="s">
        <v>14</v>
      </c>
      <c r="F1032" s="16">
        <v>5</v>
      </c>
      <c r="G1032" s="9" t="s">
        <v>14</v>
      </c>
    </row>
    <row r="1033" spans="1:7" x14ac:dyDescent="0.2">
      <c r="A1033" s="6">
        <v>42665</v>
      </c>
      <c r="B1033" s="14">
        <f t="shared" ref="B1033:B1096" si="65">YEAR(A1033)</f>
        <v>2016</v>
      </c>
      <c r="C1033" s="14">
        <f t="shared" ref="C1033:C1096" si="66">MONTH(A1033)</f>
        <v>10</v>
      </c>
      <c r="D1033" s="14">
        <f t="shared" ref="D1033:D1096" si="67">DAY(A1033)</f>
        <v>22</v>
      </c>
      <c r="E1033" s="15" t="s">
        <v>14</v>
      </c>
      <c r="F1033" s="16">
        <v>5</v>
      </c>
      <c r="G1033" s="9" t="s">
        <v>14</v>
      </c>
    </row>
    <row r="1034" spans="1:7" x14ac:dyDescent="0.2">
      <c r="A1034" s="6">
        <v>42666</v>
      </c>
      <c r="B1034" s="14">
        <f t="shared" si="65"/>
        <v>2016</v>
      </c>
      <c r="C1034" s="14">
        <f t="shared" si="66"/>
        <v>10</v>
      </c>
      <c r="D1034" s="14">
        <f t="shared" si="67"/>
        <v>23</v>
      </c>
      <c r="E1034" s="15" t="s">
        <v>14</v>
      </c>
      <c r="F1034" s="16">
        <v>5</v>
      </c>
      <c r="G1034" s="9" t="s">
        <v>14</v>
      </c>
    </row>
    <row r="1035" spans="1:7" x14ac:dyDescent="0.2">
      <c r="A1035" s="6">
        <v>42667</v>
      </c>
      <c r="B1035" s="14">
        <f t="shared" si="65"/>
        <v>2016</v>
      </c>
      <c r="C1035" s="14">
        <f t="shared" si="66"/>
        <v>10</v>
      </c>
      <c r="D1035" s="14">
        <f t="shared" si="67"/>
        <v>24</v>
      </c>
      <c r="E1035" s="15">
        <v>3.6</v>
      </c>
      <c r="F1035" s="16">
        <v>5</v>
      </c>
      <c r="G1035" s="9" t="s">
        <v>14</v>
      </c>
    </row>
    <row r="1036" spans="1:7" x14ac:dyDescent="0.2">
      <c r="A1036" s="6">
        <v>42668</v>
      </c>
      <c r="B1036" s="14">
        <f t="shared" si="65"/>
        <v>2016</v>
      </c>
      <c r="C1036" s="14">
        <f t="shared" si="66"/>
        <v>10</v>
      </c>
      <c r="D1036" s="14">
        <f t="shared" si="67"/>
        <v>25</v>
      </c>
      <c r="E1036" s="15">
        <v>3.6</v>
      </c>
      <c r="F1036" s="16">
        <v>5</v>
      </c>
      <c r="G1036" s="9" t="s">
        <v>14</v>
      </c>
    </row>
    <row r="1037" spans="1:7" x14ac:dyDescent="0.2">
      <c r="A1037" s="6">
        <v>42669</v>
      </c>
      <c r="B1037" s="14">
        <f t="shared" si="65"/>
        <v>2016</v>
      </c>
      <c r="C1037" s="14">
        <f t="shared" si="66"/>
        <v>10</v>
      </c>
      <c r="D1037" s="14">
        <f t="shared" si="67"/>
        <v>26</v>
      </c>
      <c r="E1037" s="15" t="s">
        <v>14</v>
      </c>
      <c r="F1037" s="16">
        <v>5</v>
      </c>
      <c r="G1037" s="9" t="s">
        <v>14</v>
      </c>
    </row>
    <row r="1038" spans="1:7" x14ac:dyDescent="0.2">
      <c r="A1038" s="6">
        <v>42670</v>
      </c>
      <c r="B1038" s="14">
        <f t="shared" si="65"/>
        <v>2016</v>
      </c>
      <c r="C1038" s="14">
        <f t="shared" si="66"/>
        <v>10</v>
      </c>
      <c r="D1038" s="14">
        <f t="shared" si="67"/>
        <v>27</v>
      </c>
      <c r="E1038" s="15">
        <v>3.6</v>
      </c>
      <c r="F1038" s="16" t="s">
        <v>14</v>
      </c>
      <c r="G1038" s="9" t="s">
        <v>14</v>
      </c>
    </row>
    <row r="1039" spans="1:7" x14ac:dyDescent="0.2">
      <c r="A1039" s="6">
        <v>42671</v>
      </c>
      <c r="B1039" s="14">
        <f t="shared" si="65"/>
        <v>2016</v>
      </c>
      <c r="C1039" s="14">
        <f t="shared" si="66"/>
        <v>10</v>
      </c>
      <c r="D1039" s="14">
        <f t="shared" si="67"/>
        <v>28</v>
      </c>
      <c r="E1039" s="15">
        <v>3.6</v>
      </c>
      <c r="F1039" s="16">
        <v>5</v>
      </c>
      <c r="G1039" s="9" t="s">
        <v>14</v>
      </c>
    </row>
    <row r="1040" spans="1:7" x14ac:dyDescent="0.2">
      <c r="A1040" s="6">
        <v>42672</v>
      </c>
      <c r="B1040" s="14">
        <f t="shared" si="65"/>
        <v>2016</v>
      </c>
      <c r="C1040" s="14">
        <f t="shared" si="66"/>
        <v>10</v>
      </c>
      <c r="D1040" s="14">
        <f t="shared" si="67"/>
        <v>29</v>
      </c>
      <c r="E1040" s="15">
        <v>3.6</v>
      </c>
      <c r="F1040" s="16">
        <v>5</v>
      </c>
      <c r="G1040" s="9" t="s">
        <v>14</v>
      </c>
    </row>
    <row r="1041" spans="1:7" x14ac:dyDescent="0.2">
      <c r="A1041" s="6">
        <v>42673</v>
      </c>
      <c r="B1041" s="14">
        <f t="shared" si="65"/>
        <v>2016</v>
      </c>
      <c r="C1041" s="14">
        <f t="shared" si="66"/>
        <v>10</v>
      </c>
      <c r="D1041" s="14">
        <f t="shared" si="67"/>
        <v>30</v>
      </c>
      <c r="E1041" s="15" t="s">
        <v>14</v>
      </c>
      <c r="F1041" s="16">
        <v>5</v>
      </c>
      <c r="G1041" s="9" t="s">
        <v>14</v>
      </c>
    </row>
    <row r="1042" spans="1:7" x14ac:dyDescent="0.2">
      <c r="A1042" s="6">
        <v>42674</v>
      </c>
      <c r="B1042" s="14">
        <f t="shared" si="65"/>
        <v>2016</v>
      </c>
      <c r="C1042" s="14">
        <f t="shared" si="66"/>
        <v>10</v>
      </c>
      <c r="D1042" s="14">
        <f t="shared" si="67"/>
        <v>31</v>
      </c>
      <c r="E1042" s="15">
        <v>3.6</v>
      </c>
      <c r="F1042" s="16">
        <v>5</v>
      </c>
      <c r="G1042" s="9" t="s">
        <v>14</v>
      </c>
    </row>
    <row r="1043" spans="1:7" x14ac:dyDescent="0.2">
      <c r="A1043" s="6">
        <v>42675</v>
      </c>
      <c r="B1043" s="14">
        <f t="shared" si="65"/>
        <v>2016</v>
      </c>
      <c r="C1043" s="14">
        <f t="shared" si="66"/>
        <v>11</v>
      </c>
      <c r="D1043" s="14">
        <f t="shared" si="67"/>
        <v>1</v>
      </c>
      <c r="E1043" s="15">
        <v>3.6</v>
      </c>
      <c r="F1043" s="16">
        <v>5</v>
      </c>
      <c r="G1043" s="9" t="s">
        <v>14</v>
      </c>
    </row>
    <row r="1044" spans="1:7" x14ac:dyDescent="0.2">
      <c r="A1044" s="6">
        <v>42676</v>
      </c>
      <c r="B1044" s="14">
        <f t="shared" si="65"/>
        <v>2016</v>
      </c>
      <c r="C1044" s="14">
        <f t="shared" si="66"/>
        <v>11</v>
      </c>
      <c r="D1044" s="14">
        <f t="shared" si="67"/>
        <v>2</v>
      </c>
      <c r="E1044" s="15">
        <v>3.6</v>
      </c>
      <c r="F1044" s="16">
        <v>5</v>
      </c>
      <c r="G1044" s="9" t="s">
        <v>14</v>
      </c>
    </row>
    <row r="1045" spans="1:7" x14ac:dyDescent="0.2">
      <c r="A1045" s="6">
        <v>42677</v>
      </c>
      <c r="B1045" s="14">
        <f t="shared" si="65"/>
        <v>2016</v>
      </c>
      <c r="C1045" s="14">
        <f t="shared" si="66"/>
        <v>11</v>
      </c>
      <c r="D1045" s="14">
        <f t="shared" si="67"/>
        <v>3</v>
      </c>
      <c r="E1045" s="15" t="s">
        <v>14</v>
      </c>
      <c r="F1045" s="16">
        <v>5</v>
      </c>
      <c r="G1045" s="9" t="s">
        <v>14</v>
      </c>
    </row>
    <row r="1046" spans="1:7" x14ac:dyDescent="0.2">
      <c r="A1046" s="6">
        <v>42678</v>
      </c>
      <c r="B1046" s="14">
        <f t="shared" si="65"/>
        <v>2016</v>
      </c>
      <c r="C1046" s="14">
        <f t="shared" si="66"/>
        <v>11</v>
      </c>
      <c r="D1046" s="14">
        <f t="shared" si="67"/>
        <v>4</v>
      </c>
      <c r="E1046" s="15" t="s">
        <v>14</v>
      </c>
      <c r="F1046" s="16">
        <v>5</v>
      </c>
      <c r="G1046" s="9" t="s">
        <v>14</v>
      </c>
    </row>
    <row r="1047" spans="1:7" x14ac:dyDescent="0.2">
      <c r="A1047" s="6">
        <v>42679</v>
      </c>
      <c r="B1047" s="14">
        <f t="shared" si="65"/>
        <v>2016</v>
      </c>
      <c r="C1047" s="14">
        <f t="shared" si="66"/>
        <v>11</v>
      </c>
      <c r="D1047" s="14">
        <f t="shared" si="67"/>
        <v>5</v>
      </c>
      <c r="E1047" s="15">
        <v>3.6</v>
      </c>
      <c r="F1047" s="16">
        <v>5</v>
      </c>
      <c r="G1047" s="9" t="s">
        <v>14</v>
      </c>
    </row>
    <row r="1048" spans="1:7" x14ac:dyDescent="0.2">
      <c r="A1048" s="6">
        <v>42680</v>
      </c>
      <c r="B1048" s="14">
        <f t="shared" si="65"/>
        <v>2016</v>
      </c>
      <c r="C1048" s="14">
        <f t="shared" si="66"/>
        <v>11</v>
      </c>
      <c r="D1048" s="14">
        <f t="shared" si="67"/>
        <v>6</v>
      </c>
      <c r="E1048" s="15" t="s">
        <v>14</v>
      </c>
      <c r="F1048" s="16">
        <v>5</v>
      </c>
      <c r="G1048" s="9" t="s">
        <v>14</v>
      </c>
    </row>
    <row r="1049" spans="1:7" x14ac:dyDescent="0.2">
      <c r="A1049" s="6">
        <v>42681</v>
      </c>
      <c r="B1049" s="14">
        <f t="shared" si="65"/>
        <v>2016</v>
      </c>
      <c r="C1049" s="14">
        <f t="shared" si="66"/>
        <v>11</v>
      </c>
      <c r="D1049" s="14">
        <f t="shared" si="67"/>
        <v>7</v>
      </c>
      <c r="E1049" s="15" t="s">
        <v>14</v>
      </c>
      <c r="F1049" s="16">
        <v>5</v>
      </c>
      <c r="G1049" s="9" t="s">
        <v>14</v>
      </c>
    </row>
    <row r="1050" spans="1:7" x14ac:dyDescent="0.2">
      <c r="A1050" s="6">
        <v>42682</v>
      </c>
      <c r="B1050" s="14">
        <f t="shared" si="65"/>
        <v>2016</v>
      </c>
      <c r="C1050" s="14">
        <f t="shared" si="66"/>
        <v>11</v>
      </c>
      <c r="D1050" s="14">
        <f t="shared" si="67"/>
        <v>8</v>
      </c>
      <c r="E1050" s="15">
        <v>3.6</v>
      </c>
      <c r="F1050" s="16" t="s">
        <v>14</v>
      </c>
      <c r="G1050" s="9" t="s">
        <v>14</v>
      </c>
    </row>
    <row r="1051" spans="1:7" x14ac:dyDescent="0.2">
      <c r="A1051" s="6">
        <v>42683</v>
      </c>
      <c r="B1051" s="14">
        <f t="shared" si="65"/>
        <v>2016</v>
      </c>
      <c r="C1051" s="14">
        <f t="shared" si="66"/>
        <v>11</v>
      </c>
      <c r="D1051" s="14">
        <f t="shared" si="67"/>
        <v>9</v>
      </c>
      <c r="E1051" s="15">
        <v>3.6</v>
      </c>
      <c r="F1051" s="16">
        <v>5</v>
      </c>
      <c r="G1051" s="9" t="s">
        <v>14</v>
      </c>
    </row>
    <row r="1052" spans="1:7" x14ac:dyDescent="0.2">
      <c r="A1052" s="6">
        <v>42684</v>
      </c>
      <c r="B1052" s="14">
        <f t="shared" si="65"/>
        <v>2016</v>
      </c>
      <c r="C1052" s="14">
        <f t="shared" si="66"/>
        <v>11</v>
      </c>
      <c r="D1052" s="14">
        <f t="shared" si="67"/>
        <v>10</v>
      </c>
      <c r="E1052" s="15">
        <v>3.6</v>
      </c>
      <c r="F1052" s="16">
        <v>5</v>
      </c>
      <c r="G1052" s="9" t="s">
        <v>14</v>
      </c>
    </row>
    <row r="1053" spans="1:7" x14ac:dyDescent="0.2">
      <c r="A1053" s="6">
        <v>42685</v>
      </c>
      <c r="B1053" s="14">
        <f t="shared" si="65"/>
        <v>2016</v>
      </c>
      <c r="C1053" s="14">
        <f t="shared" si="66"/>
        <v>11</v>
      </c>
      <c r="D1053" s="14">
        <f t="shared" si="67"/>
        <v>11</v>
      </c>
      <c r="E1053" s="15">
        <v>3.6</v>
      </c>
      <c r="F1053" s="16">
        <v>5</v>
      </c>
      <c r="G1053" s="9" t="s">
        <v>14</v>
      </c>
    </row>
    <row r="1054" spans="1:7" x14ac:dyDescent="0.2">
      <c r="A1054" s="6">
        <v>42686</v>
      </c>
      <c r="B1054" s="14">
        <f t="shared" si="65"/>
        <v>2016</v>
      </c>
      <c r="C1054" s="14">
        <f t="shared" si="66"/>
        <v>11</v>
      </c>
      <c r="D1054" s="14">
        <f t="shared" si="67"/>
        <v>12</v>
      </c>
      <c r="E1054" s="15" t="s">
        <v>14</v>
      </c>
      <c r="F1054" s="16">
        <v>5</v>
      </c>
      <c r="G1054" s="9" t="s">
        <v>14</v>
      </c>
    </row>
    <row r="1055" spans="1:7" x14ac:dyDescent="0.2">
      <c r="A1055" s="6">
        <v>42687</v>
      </c>
      <c r="B1055" s="14">
        <f t="shared" si="65"/>
        <v>2016</v>
      </c>
      <c r="C1055" s="14">
        <f t="shared" si="66"/>
        <v>11</v>
      </c>
      <c r="D1055" s="14">
        <f t="shared" si="67"/>
        <v>13</v>
      </c>
      <c r="E1055" s="15">
        <v>3.6</v>
      </c>
      <c r="F1055" s="16">
        <v>5</v>
      </c>
      <c r="G1055" s="9" t="s">
        <v>14</v>
      </c>
    </row>
    <row r="1056" spans="1:7" x14ac:dyDescent="0.2">
      <c r="A1056" s="6">
        <v>42688</v>
      </c>
      <c r="B1056" s="14">
        <f t="shared" si="65"/>
        <v>2016</v>
      </c>
      <c r="C1056" s="14">
        <f t="shared" si="66"/>
        <v>11</v>
      </c>
      <c r="D1056" s="14">
        <f t="shared" si="67"/>
        <v>14</v>
      </c>
      <c r="E1056" s="15">
        <v>3.6</v>
      </c>
      <c r="F1056" s="16">
        <v>5</v>
      </c>
      <c r="G1056" s="9" t="s">
        <v>14</v>
      </c>
    </row>
    <row r="1057" spans="1:7" x14ac:dyDescent="0.2">
      <c r="A1057" s="6">
        <v>42689</v>
      </c>
      <c r="B1057" s="14">
        <f t="shared" si="65"/>
        <v>2016</v>
      </c>
      <c r="C1057" s="14">
        <f t="shared" si="66"/>
        <v>11</v>
      </c>
      <c r="D1057" s="14">
        <f t="shared" si="67"/>
        <v>15</v>
      </c>
      <c r="E1057" s="15">
        <v>3.6</v>
      </c>
      <c r="F1057" s="16">
        <v>5</v>
      </c>
      <c r="G1057" s="9" t="s">
        <v>14</v>
      </c>
    </row>
    <row r="1058" spans="1:7" x14ac:dyDescent="0.2">
      <c r="A1058" s="6">
        <v>42690</v>
      </c>
      <c r="B1058" s="14">
        <f t="shared" si="65"/>
        <v>2016</v>
      </c>
      <c r="C1058" s="14">
        <f t="shared" si="66"/>
        <v>11</v>
      </c>
      <c r="D1058" s="14">
        <f t="shared" si="67"/>
        <v>16</v>
      </c>
      <c r="E1058" s="15">
        <v>3.6</v>
      </c>
      <c r="F1058" s="16">
        <v>5</v>
      </c>
      <c r="G1058" s="9" t="s">
        <v>14</v>
      </c>
    </row>
    <row r="1059" spans="1:7" x14ac:dyDescent="0.2">
      <c r="A1059" s="6">
        <v>42691</v>
      </c>
      <c r="B1059" s="14">
        <f t="shared" si="65"/>
        <v>2016</v>
      </c>
      <c r="C1059" s="14">
        <f t="shared" si="66"/>
        <v>11</v>
      </c>
      <c r="D1059" s="14">
        <f t="shared" si="67"/>
        <v>17</v>
      </c>
      <c r="E1059" s="15">
        <v>3.6</v>
      </c>
      <c r="F1059" s="16">
        <v>5</v>
      </c>
      <c r="G1059" s="9" t="s">
        <v>14</v>
      </c>
    </row>
    <row r="1060" spans="1:7" x14ac:dyDescent="0.2">
      <c r="A1060" s="6">
        <v>42692</v>
      </c>
      <c r="B1060" s="14">
        <f t="shared" si="65"/>
        <v>2016</v>
      </c>
      <c r="C1060" s="14">
        <f t="shared" si="66"/>
        <v>11</v>
      </c>
      <c r="D1060" s="14">
        <f t="shared" si="67"/>
        <v>18</v>
      </c>
      <c r="E1060" s="15">
        <v>3.6</v>
      </c>
      <c r="F1060" s="16">
        <v>5</v>
      </c>
      <c r="G1060" s="9" t="s">
        <v>14</v>
      </c>
    </row>
    <row r="1061" spans="1:7" x14ac:dyDescent="0.2">
      <c r="A1061" s="6">
        <v>42693</v>
      </c>
      <c r="B1061" s="14">
        <f t="shared" si="65"/>
        <v>2016</v>
      </c>
      <c r="C1061" s="14">
        <f t="shared" si="66"/>
        <v>11</v>
      </c>
      <c r="D1061" s="14">
        <f t="shared" si="67"/>
        <v>19</v>
      </c>
      <c r="E1061" s="15" t="s">
        <v>14</v>
      </c>
      <c r="F1061" s="16">
        <v>5</v>
      </c>
      <c r="G1061" s="9" t="s">
        <v>14</v>
      </c>
    </row>
    <row r="1062" spans="1:7" x14ac:dyDescent="0.2">
      <c r="A1062" s="6">
        <v>42694</v>
      </c>
      <c r="B1062" s="14">
        <f t="shared" si="65"/>
        <v>2016</v>
      </c>
      <c r="C1062" s="14">
        <f t="shared" si="66"/>
        <v>11</v>
      </c>
      <c r="D1062" s="14">
        <f t="shared" si="67"/>
        <v>20</v>
      </c>
      <c r="E1062" s="15">
        <v>3.6</v>
      </c>
      <c r="F1062" s="16">
        <v>5</v>
      </c>
      <c r="G1062" s="9" t="s">
        <v>14</v>
      </c>
    </row>
    <row r="1063" spans="1:7" x14ac:dyDescent="0.2">
      <c r="A1063" s="6">
        <v>42695</v>
      </c>
      <c r="B1063" s="14">
        <f t="shared" si="65"/>
        <v>2016</v>
      </c>
      <c r="C1063" s="14">
        <f t="shared" si="66"/>
        <v>11</v>
      </c>
      <c r="D1063" s="14">
        <f t="shared" si="67"/>
        <v>21</v>
      </c>
      <c r="E1063" s="15">
        <v>3.6</v>
      </c>
      <c r="F1063" s="16">
        <v>5</v>
      </c>
      <c r="G1063" s="9" t="s">
        <v>14</v>
      </c>
    </row>
    <row r="1064" spans="1:7" x14ac:dyDescent="0.2">
      <c r="A1064" s="6">
        <v>42696</v>
      </c>
      <c r="B1064" s="14">
        <f t="shared" si="65"/>
        <v>2016</v>
      </c>
      <c r="C1064" s="14">
        <f t="shared" si="66"/>
        <v>11</v>
      </c>
      <c r="D1064" s="14">
        <f t="shared" si="67"/>
        <v>22</v>
      </c>
      <c r="E1064" s="15">
        <v>3.6</v>
      </c>
      <c r="F1064" s="16">
        <v>5</v>
      </c>
      <c r="G1064" s="9" t="s">
        <v>14</v>
      </c>
    </row>
    <row r="1065" spans="1:7" x14ac:dyDescent="0.2">
      <c r="A1065" s="6">
        <v>42697</v>
      </c>
      <c r="B1065" s="14">
        <f t="shared" si="65"/>
        <v>2016</v>
      </c>
      <c r="C1065" s="14">
        <f t="shared" si="66"/>
        <v>11</v>
      </c>
      <c r="D1065" s="14">
        <f t="shared" si="67"/>
        <v>23</v>
      </c>
      <c r="E1065" s="15" t="s">
        <v>14</v>
      </c>
      <c r="F1065" s="16">
        <v>5</v>
      </c>
      <c r="G1065" s="9" t="s">
        <v>14</v>
      </c>
    </row>
    <row r="1066" spans="1:7" x14ac:dyDescent="0.2">
      <c r="A1066" s="6">
        <v>42698</v>
      </c>
      <c r="B1066" s="14">
        <f t="shared" si="65"/>
        <v>2016</v>
      </c>
      <c r="C1066" s="14">
        <f t="shared" si="66"/>
        <v>11</v>
      </c>
      <c r="D1066" s="14">
        <f t="shared" si="67"/>
        <v>24</v>
      </c>
      <c r="E1066" s="15">
        <v>3.6</v>
      </c>
      <c r="F1066" s="16">
        <v>5</v>
      </c>
      <c r="G1066" s="9" t="s">
        <v>14</v>
      </c>
    </row>
    <row r="1067" spans="1:7" x14ac:dyDescent="0.2">
      <c r="A1067" s="6">
        <v>42699</v>
      </c>
      <c r="B1067" s="14">
        <f t="shared" si="65"/>
        <v>2016</v>
      </c>
      <c r="C1067" s="14">
        <f t="shared" si="66"/>
        <v>11</v>
      </c>
      <c r="D1067" s="14">
        <f t="shared" si="67"/>
        <v>25</v>
      </c>
      <c r="E1067" s="15">
        <v>3.6</v>
      </c>
      <c r="F1067" s="16">
        <v>5</v>
      </c>
      <c r="G1067" s="9" t="s">
        <v>14</v>
      </c>
    </row>
    <row r="1068" spans="1:7" x14ac:dyDescent="0.2">
      <c r="A1068" s="6">
        <v>42700</v>
      </c>
      <c r="B1068" s="14">
        <f t="shared" si="65"/>
        <v>2016</v>
      </c>
      <c r="C1068" s="14">
        <f t="shared" si="66"/>
        <v>11</v>
      </c>
      <c r="D1068" s="14">
        <f t="shared" si="67"/>
        <v>26</v>
      </c>
      <c r="E1068" s="15">
        <v>3.6</v>
      </c>
      <c r="F1068" s="16">
        <v>5</v>
      </c>
      <c r="G1068" s="9" t="s">
        <v>14</v>
      </c>
    </row>
    <row r="1069" spans="1:7" x14ac:dyDescent="0.2">
      <c r="A1069" s="6">
        <v>42701</v>
      </c>
      <c r="B1069" s="14">
        <f t="shared" si="65"/>
        <v>2016</v>
      </c>
      <c r="C1069" s="14">
        <f t="shared" si="66"/>
        <v>11</v>
      </c>
      <c r="D1069" s="14">
        <f t="shared" si="67"/>
        <v>27</v>
      </c>
      <c r="E1069" s="15" t="s">
        <v>14</v>
      </c>
      <c r="F1069" s="16">
        <v>5</v>
      </c>
      <c r="G1069" s="9">
        <v>6</v>
      </c>
    </row>
    <row r="1070" spans="1:7" x14ac:dyDescent="0.2">
      <c r="A1070" s="6">
        <v>42702</v>
      </c>
      <c r="B1070" s="14">
        <f t="shared" si="65"/>
        <v>2016</v>
      </c>
      <c r="C1070" s="14">
        <f t="shared" si="66"/>
        <v>11</v>
      </c>
      <c r="D1070" s="14">
        <f t="shared" si="67"/>
        <v>28</v>
      </c>
      <c r="E1070" s="15">
        <v>3.6</v>
      </c>
      <c r="F1070" s="16">
        <v>5</v>
      </c>
      <c r="G1070" s="9">
        <v>5.8</v>
      </c>
    </row>
    <row r="1071" spans="1:7" x14ac:dyDescent="0.2">
      <c r="A1071" s="6">
        <v>42703</v>
      </c>
      <c r="B1071" s="14">
        <f t="shared" si="65"/>
        <v>2016</v>
      </c>
      <c r="C1071" s="14">
        <f t="shared" si="66"/>
        <v>11</v>
      </c>
      <c r="D1071" s="14">
        <f t="shared" si="67"/>
        <v>29</v>
      </c>
      <c r="E1071" s="15">
        <v>3.6</v>
      </c>
      <c r="F1071" s="16">
        <v>5</v>
      </c>
      <c r="G1071" s="9">
        <v>7</v>
      </c>
    </row>
    <row r="1072" spans="1:7" x14ac:dyDescent="0.2">
      <c r="A1072" s="6">
        <v>42704</v>
      </c>
      <c r="B1072" s="14">
        <f t="shared" si="65"/>
        <v>2016</v>
      </c>
      <c r="C1072" s="14">
        <f t="shared" si="66"/>
        <v>11</v>
      </c>
      <c r="D1072" s="14">
        <f t="shared" si="67"/>
        <v>30</v>
      </c>
      <c r="E1072" s="15">
        <v>3.6</v>
      </c>
      <c r="F1072" s="16">
        <v>4.5999999999999996</v>
      </c>
      <c r="G1072" s="9">
        <v>7.1</v>
      </c>
    </row>
    <row r="1073" spans="1:7" x14ac:dyDescent="0.2">
      <c r="A1073" s="6">
        <v>42705</v>
      </c>
      <c r="B1073" s="14">
        <f t="shared" si="65"/>
        <v>2016</v>
      </c>
      <c r="C1073" s="14">
        <f t="shared" si="66"/>
        <v>12</v>
      </c>
      <c r="D1073" s="14">
        <f t="shared" si="67"/>
        <v>1</v>
      </c>
      <c r="E1073" s="15" t="s">
        <v>14</v>
      </c>
      <c r="F1073" s="16">
        <v>4.5999999999999996</v>
      </c>
      <c r="G1073" s="9">
        <v>8</v>
      </c>
    </row>
    <row r="1074" spans="1:7" x14ac:dyDescent="0.2">
      <c r="A1074" s="6">
        <v>42706</v>
      </c>
      <c r="B1074" s="14">
        <f t="shared" si="65"/>
        <v>2016</v>
      </c>
      <c r="C1074" s="14">
        <f t="shared" si="66"/>
        <v>12</v>
      </c>
      <c r="D1074" s="14">
        <f t="shared" si="67"/>
        <v>2</v>
      </c>
      <c r="E1074" s="15" t="s">
        <v>14</v>
      </c>
      <c r="F1074" s="16">
        <v>4.5999999999999996</v>
      </c>
      <c r="G1074" s="9">
        <v>7.7</v>
      </c>
    </row>
    <row r="1075" spans="1:7" x14ac:dyDescent="0.2">
      <c r="A1075" s="6">
        <v>42707</v>
      </c>
      <c r="B1075" s="14">
        <f t="shared" si="65"/>
        <v>2016</v>
      </c>
      <c r="C1075" s="14">
        <f t="shared" si="66"/>
        <v>12</v>
      </c>
      <c r="D1075" s="14">
        <f t="shared" si="67"/>
        <v>3</v>
      </c>
      <c r="E1075" s="15">
        <v>3.6</v>
      </c>
      <c r="F1075" s="16">
        <v>4.5999999999999996</v>
      </c>
      <c r="G1075" s="9">
        <v>6</v>
      </c>
    </row>
    <row r="1076" spans="1:7" x14ac:dyDescent="0.2">
      <c r="A1076" s="6">
        <v>42708</v>
      </c>
      <c r="B1076" s="14">
        <f t="shared" si="65"/>
        <v>2016</v>
      </c>
      <c r="C1076" s="14">
        <f t="shared" si="66"/>
        <v>12</v>
      </c>
      <c r="D1076" s="14">
        <f t="shared" si="67"/>
        <v>4</v>
      </c>
      <c r="E1076" s="15">
        <v>3.6</v>
      </c>
      <c r="F1076" s="16">
        <v>4.5999999999999996</v>
      </c>
      <c r="G1076" s="9">
        <v>6.3</v>
      </c>
    </row>
    <row r="1077" spans="1:7" x14ac:dyDescent="0.2">
      <c r="A1077" s="6">
        <v>42709</v>
      </c>
      <c r="B1077" s="14">
        <f t="shared" si="65"/>
        <v>2016</v>
      </c>
      <c r="C1077" s="14">
        <f t="shared" si="66"/>
        <v>12</v>
      </c>
      <c r="D1077" s="14">
        <f t="shared" si="67"/>
        <v>5</v>
      </c>
      <c r="E1077" s="15">
        <v>3.6</v>
      </c>
      <c r="F1077" s="16">
        <v>4.5999999999999996</v>
      </c>
      <c r="G1077" s="9">
        <v>6.5</v>
      </c>
    </row>
    <row r="1078" spans="1:7" x14ac:dyDescent="0.2">
      <c r="A1078" s="6">
        <v>42710</v>
      </c>
      <c r="B1078" s="14">
        <f t="shared" si="65"/>
        <v>2016</v>
      </c>
      <c r="C1078" s="14">
        <f t="shared" si="66"/>
        <v>12</v>
      </c>
      <c r="D1078" s="14">
        <f t="shared" si="67"/>
        <v>6</v>
      </c>
      <c r="E1078" s="15">
        <v>3.6</v>
      </c>
      <c r="F1078" s="16">
        <v>4.5999999999999996</v>
      </c>
      <c r="G1078" s="9">
        <v>5.5</v>
      </c>
    </row>
    <row r="1079" spans="1:7" x14ac:dyDescent="0.2">
      <c r="A1079" s="6">
        <v>42711</v>
      </c>
      <c r="B1079" s="14">
        <f t="shared" si="65"/>
        <v>2016</v>
      </c>
      <c r="C1079" s="14">
        <f t="shared" si="66"/>
        <v>12</v>
      </c>
      <c r="D1079" s="14">
        <f t="shared" si="67"/>
        <v>7</v>
      </c>
      <c r="E1079" s="15">
        <v>3.6</v>
      </c>
      <c r="F1079" s="16">
        <v>4.5999999999999996</v>
      </c>
      <c r="G1079" s="9">
        <v>5.5</v>
      </c>
    </row>
    <row r="1080" spans="1:7" x14ac:dyDescent="0.2">
      <c r="A1080" s="6">
        <v>42712</v>
      </c>
      <c r="B1080" s="14">
        <f t="shared" si="65"/>
        <v>2016</v>
      </c>
      <c r="C1080" s="14">
        <f t="shared" si="66"/>
        <v>12</v>
      </c>
      <c r="D1080" s="14">
        <f t="shared" si="67"/>
        <v>8</v>
      </c>
      <c r="E1080" s="15">
        <v>3.6</v>
      </c>
      <c r="F1080" s="16">
        <v>4.5999999999999996</v>
      </c>
      <c r="G1080" s="9">
        <v>5.5</v>
      </c>
    </row>
    <row r="1081" spans="1:7" x14ac:dyDescent="0.2">
      <c r="A1081" s="6">
        <v>42713</v>
      </c>
      <c r="B1081" s="14">
        <f t="shared" si="65"/>
        <v>2016</v>
      </c>
      <c r="C1081" s="14">
        <f t="shared" si="66"/>
        <v>12</v>
      </c>
      <c r="D1081" s="14">
        <f t="shared" si="67"/>
        <v>9</v>
      </c>
      <c r="E1081" s="15">
        <v>3.6</v>
      </c>
      <c r="F1081" s="16">
        <v>4.5999999999999996</v>
      </c>
      <c r="G1081" s="9">
        <v>5</v>
      </c>
    </row>
    <row r="1082" spans="1:7" x14ac:dyDescent="0.2">
      <c r="A1082" s="6">
        <v>42714</v>
      </c>
      <c r="B1082" s="14">
        <f t="shared" si="65"/>
        <v>2016</v>
      </c>
      <c r="C1082" s="14">
        <f t="shared" si="66"/>
        <v>12</v>
      </c>
      <c r="D1082" s="14">
        <f t="shared" si="67"/>
        <v>10</v>
      </c>
      <c r="E1082" s="15">
        <v>3.6</v>
      </c>
      <c r="F1082" s="16">
        <v>4.5999999999999996</v>
      </c>
      <c r="G1082" s="9">
        <v>4.5999999999999996</v>
      </c>
    </row>
    <row r="1083" spans="1:7" x14ac:dyDescent="0.2">
      <c r="A1083" s="6">
        <v>42715</v>
      </c>
      <c r="B1083" s="14">
        <f t="shared" si="65"/>
        <v>2016</v>
      </c>
      <c r="C1083" s="14">
        <f t="shared" si="66"/>
        <v>12</v>
      </c>
      <c r="D1083" s="14">
        <f t="shared" si="67"/>
        <v>11</v>
      </c>
      <c r="E1083" s="15">
        <v>3.6</v>
      </c>
      <c r="F1083" s="16">
        <v>4.5999999999999996</v>
      </c>
      <c r="G1083" s="9">
        <v>5</v>
      </c>
    </row>
    <row r="1084" spans="1:7" x14ac:dyDescent="0.2">
      <c r="A1084" s="6">
        <v>42716</v>
      </c>
      <c r="B1084" s="14">
        <f t="shared" si="65"/>
        <v>2016</v>
      </c>
      <c r="C1084" s="14">
        <f t="shared" si="66"/>
        <v>12</v>
      </c>
      <c r="D1084" s="14">
        <f t="shared" si="67"/>
        <v>12</v>
      </c>
      <c r="E1084" s="15">
        <v>3.6</v>
      </c>
      <c r="F1084" s="16">
        <v>4.5999999999999996</v>
      </c>
      <c r="G1084" s="9">
        <v>4.5</v>
      </c>
    </row>
    <row r="1085" spans="1:7" x14ac:dyDescent="0.2">
      <c r="A1085" s="6">
        <v>42717</v>
      </c>
      <c r="B1085" s="14">
        <f t="shared" si="65"/>
        <v>2016</v>
      </c>
      <c r="C1085" s="14">
        <f t="shared" si="66"/>
        <v>12</v>
      </c>
      <c r="D1085" s="14">
        <f t="shared" si="67"/>
        <v>13</v>
      </c>
      <c r="E1085" s="15" t="s">
        <v>14</v>
      </c>
      <c r="F1085" s="16">
        <v>4.5999999999999996</v>
      </c>
      <c r="G1085" s="9">
        <v>4.8</v>
      </c>
    </row>
    <row r="1086" spans="1:7" x14ac:dyDescent="0.2">
      <c r="A1086" s="6">
        <v>42718</v>
      </c>
      <c r="B1086" s="14">
        <f t="shared" si="65"/>
        <v>2016</v>
      </c>
      <c r="C1086" s="14">
        <f t="shared" si="66"/>
        <v>12</v>
      </c>
      <c r="D1086" s="14">
        <f t="shared" si="67"/>
        <v>14</v>
      </c>
      <c r="E1086" s="15">
        <v>3.6</v>
      </c>
      <c r="F1086" s="16">
        <v>4.5999999999999996</v>
      </c>
      <c r="G1086" s="9">
        <v>4.9000000000000004</v>
      </c>
    </row>
    <row r="1087" spans="1:7" x14ac:dyDescent="0.2">
      <c r="A1087" s="6">
        <v>42719</v>
      </c>
      <c r="B1087" s="14">
        <f t="shared" si="65"/>
        <v>2016</v>
      </c>
      <c r="C1087" s="14">
        <f t="shared" si="66"/>
        <v>12</v>
      </c>
      <c r="D1087" s="14">
        <f t="shared" si="67"/>
        <v>15</v>
      </c>
      <c r="E1087" s="15">
        <v>3.6</v>
      </c>
      <c r="F1087" s="16">
        <v>4.5999999999999996</v>
      </c>
      <c r="G1087" s="9">
        <v>5.3</v>
      </c>
    </row>
    <row r="1088" spans="1:7" x14ac:dyDescent="0.2">
      <c r="A1088" s="6">
        <v>42720</v>
      </c>
      <c r="B1088" s="14">
        <f t="shared" si="65"/>
        <v>2016</v>
      </c>
      <c r="C1088" s="14">
        <f t="shared" si="66"/>
        <v>12</v>
      </c>
      <c r="D1088" s="14">
        <f t="shared" si="67"/>
        <v>16</v>
      </c>
      <c r="E1088" s="15">
        <v>3.6</v>
      </c>
      <c r="F1088" s="16">
        <v>4.5999999999999996</v>
      </c>
      <c r="G1088" s="9">
        <v>5.3</v>
      </c>
    </row>
    <row r="1089" spans="1:7" x14ac:dyDescent="0.2">
      <c r="A1089" s="6">
        <v>42721</v>
      </c>
      <c r="B1089" s="14">
        <f t="shared" si="65"/>
        <v>2016</v>
      </c>
      <c r="C1089" s="14">
        <f t="shared" si="66"/>
        <v>12</v>
      </c>
      <c r="D1089" s="14">
        <f t="shared" si="67"/>
        <v>17</v>
      </c>
      <c r="E1089" s="15">
        <v>3.6</v>
      </c>
      <c r="F1089" s="16">
        <v>4.5999999999999996</v>
      </c>
      <c r="G1089" s="9">
        <v>5.3</v>
      </c>
    </row>
    <row r="1090" spans="1:7" x14ac:dyDescent="0.2">
      <c r="A1090" s="6">
        <v>42722</v>
      </c>
      <c r="B1090" s="14">
        <f t="shared" si="65"/>
        <v>2016</v>
      </c>
      <c r="C1090" s="14">
        <f t="shared" si="66"/>
        <v>12</v>
      </c>
      <c r="D1090" s="14">
        <f t="shared" si="67"/>
        <v>18</v>
      </c>
      <c r="E1090" s="15">
        <v>3.6</v>
      </c>
      <c r="F1090" s="16">
        <v>4.5999999999999996</v>
      </c>
      <c r="G1090" s="9">
        <v>5.3</v>
      </c>
    </row>
    <row r="1091" spans="1:7" x14ac:dyDescent="0.2">
      <c r="A1091" s="6">
        <v>42723</v>
      </c>
      <c r="B1091" s="14">
        <f t="shared" si="65"/>
        <v>2016</v>
      </c>
      <c r="C1091" s="14">
        <f t="shared" si="66"/>
        <v>12</v>
      </c>
      <c r="D1091" s="14">
        <f t="shared" si="67"/>
        <v>19</v>
      </c>
      <c r="E1091" s="15">
        <v>3.6</v>
      </c>
      <c r="F1091" s="16">
        <v>4.5999999999999996</v>
      </c>
      <c r="G1091" s="9">
        <v>5.5</v>
      </c>
    </row>
    <row r="1092" spans="1:7" x14ac:dyDescent="0.2">
      <c r="A1092" s="6">
        <v>42724</v>
      </c>
      <c r="B1092" s="14">
        <f t="shared" si="65"/>
        <v>2016</v>
      </c>
      <c r="C1092" s="14">
        <f t="shared" si="66"/>
        <v>12</v>
      </c>
      <c r="D1092" s="14">
        <f t="shared" si="67"/>
        <v>20</v>
      </c>
      <c r="E1092" s="15">
        <v>3.6</v>
      </c>
      <c r="F1092" s="16">
        <v>4.5999999999999996</v>
      </c>
      <c r="G1092" s="9">
        <v>5.7</v>
      </c>
    </row>
    <row r="1093" spans="1:7" x14ac:dyDescent="0.2">
      <c r="A1093" s="6">
        <v>42725</v>
      </c>
      <c r="B1093" s="14">
        <f t="shared" si="65"/>
        <v>2016</v>
      </c>
      <c r="C1093" s="14">
        <f t="shared" si="66"/>
        <v>12</v>
      </c>
      <c r="D1093" s="14">
        <f t="shared" si="67"/>
        <v>21</v>
      </c>
      <c r="E1093" s="15" t="s">
        <v>14</v>
      </c>
      <c r="F1093" s="16">
        <v>4.5999999999999996</v>
      </c>
      <c r="G1093" s="9">
        <v>5.7</v>
      </c>
    </row>
    <row r="1094" spans="1:7" x14ac:dyDescent="0.2">
      <c r="A1094" s="6">
        <v>42726</v>
      </c>
      <c r="B1094" s="14">
        <f t="shared" si="65"/>
        <v>2016</v>
      </c>
      <c r="C1094" s="14">
        <f t="shared" si="66"/>
        <v>12</v>
      </c>
      <c r="D1094" s="14">
        <f t="shared" si="67"/>
        <v>22</v>
      </c>
      <c r="E1094" s="15" t="s">
        <v>14</v>
      </c>
      <c r="F1094" s="16">
        <v>4.5999999999999996</v>
      </c>
      <c r="G1094" s="9">
        <v>5.5</v>
      </c>
    </row>
    <row r="1095" spans="1:7" x14ac:dyDescent="0.2">
      <c r="A1095" s="6">
        <v>42727</v>
      </c>
      <c r="B1095" s="14">
        <f t="shared" si="65"/>
        <v>2016</v>
      </c>
      <c r="C1095" s="14">
        <f t="shared" si="66"/>
        <v>12</v>
      </c>
      <c r="D1095" s="14">
        <f t="shared" si="67"/>
        <v>23</v>
      </c>
      <c r="E1095" s="15" t="s">
        <v>14</v>
      </c>
      <c r="F1095" s="16">
        <v>4.5999999999999996</v>
      </c>
      <c r="G1095" s="9" t="s">
        <v>14</v>
      </c>
    </row>
    <row r="1096" spans="1:7" x14ac:dyDescent="0.2">
      <c r="A1096" s="6">
        <v>42728</v>
      </c>
      <c r="B1096" s="14">
        <f t="shared" si="65"/>
        <v>2016</v>
      </c>
      <c r="C1096" s="14">
        <f t="shared" si="66"/>
        <v>12</v>
      </c>
      <c r="D1096" s="14">
        <f t="shared" si="67"/>
        <v>24</v>
      </c>
      <c r="E1096" s="15">
        <v>3.6</v>
      </c>
      <c r="F1096" s="16">
        <v>4.5999999999999996</v>
      </c>
      <c r="G1096" s="9">
        <v>5.8</v>
      </c>
    </row>
    <row r="1097" spans="1:7" x14ac:dyDescent="0.2">
      <c r="A1097" s="6">
        <v>42729</v>
      </c>
      <c r="B1097" s="14">
        <f t="shared" ref="B1097:B1160" si="68">YEAR(A1097)</f>
        <v>2016</v>
      </c>
      <c r="C1097" s="14">
        <f t="shared" ref="C1097:C1160" si="69">MONTH(A1097)</f>
        <v>12</v>
      </c>
      <c r="D1097" s="14">
        <f t="shared" ref="D1097:D1160" si="70">DAY(A1097)</f>
        <v>25</v>
      </c>
      <c r="E1097" s="15" t="s">
        <v>14</v>
      </c>
      <c r="F1097" s="16">
        <v>4.5999999999999996</v>
      </c>
      <c r="G1097" s="9">
        <v>6.5</v>
      </c>
    </row>
    <row r="1098" spans="1:7" x14ac:dyDescent="0.2">
      <c r="A1098" s="6">
        <v>42730</v>
      </c>
      <c r="B1098" s="14">
        <f t="shared" si="68"/>
        <v>2016</v>
      </c>
      <c r="C1098" s="14">
        <f t="shared" si="69"/>
        <v>12</v>
      </c>
      <c r="D1098" s="14">
        <f t="shared" si="70"/>
        <v>26</v>
      </c>
      <c r="E1098" s="15">
        <v>3.6</v>
      </c>
      <c r="F1098" s="16">
        <v>4.5999999999999996</v>
      </c>
      <c r="G1098" s="9">
        <v>5.5</v>
      </c>
    </row>
    <row r="1099" spans="1:7" x14ac:dyDescent="0.2">
      <c r="A1099" s="6">
        <v>42731</v>
      </c>
      <c r="B1099" s="14">
        <f t="shared" si="68"/>
        <v>2016</v>
      </c>
      <c r="C1099" s="14">
        <f t="shared" si="69"/>
        <v>12</v>
      </c>
      <c r="D1099" s="14">
        <f t="shared" si="70"/>
        <v>27</v>
      </c>
      <c r="E1099" s="15">
        <v>3.6</v>
      </c>
      <c r="F1099" s="16">
        <v>4.5999999999999996</v>
      </c>
      <c r="G1099" s="9">
        <v>5.5</v>
      </c>
    </row>
    <row r="1100" spans="1:7" x14ac:dyDescent="0.2">
      <c r="A1100" s="6">
        <v>42732</v>
      </c>
      <c r="B1100" s="14">
        <f t="shared" si="68"/>
        <v>2016</v>
      </c>
      <c r="C1100" s="14">
        <f t="shared" si="69"/>
        <v>12</v>
      </c>
      <c r="D1100" s="14">
        <f t="shared" si="70"/>
        <v>28</v>
      </c>
      <c r="E1100" s="15">
        <v>3.6</v>
      </c>
      <c r="F1100" s="16">
        <v>4.5999999999999996</v>
      </c>
      <c r="G1100" s="9">
        <v>5.7</v>
      </c>
    </row>
    <row r="1101" spans="1:7" x14ac:dyDescent="0.2">
      <c r="A1101" s="6">
        <v>42733</v>
      </c>
      <c r="B1101" s="14">
        <f t="shared" si="68"/>
        <v>2016</v>
      </c>
      <c r="C1101" s="14">
        <f t="shared" si="69"/>
        <v>12</v>
      </c>
      <c r="D1101" s="14">
        <f t="shared" si="70"/>
        <v>29</v>
      </c>
      <c r="E1101" s="15">
        <v>3.6</v>
      </c>
      <c r="F1101" s="16">
        <v>4.5999999999999996</v>
      </c>
      <c r="G1101" s="9">
        <v>5.5</v>
      </c>
    </row>
    <row r="1102" spans="1:7" x14ac:dyDescent="0.2">
      <c r="A1102" s="6">
        <v>42734</v>
      </c>
      <c r="B1102" s="14">
        <f t="shared" si="68"/>
        <v>2016</v>
      </c>
      <c r="C1102" s="14">
        <f t="shared" si="69"/>
        <v>12</v>
      </c>
      <c r="D1102" s="14">
        <f t="shared" si="70"/>
        <v>30</v>
      </c>
      <c r="E1102" s="15">
        <v>3.6</v>
      </c>
      <c r="F1102" s="16">
        <v>4.5999999999999996</v>
      </c>
      <c r="G1102" s="9">
        <v>5.3</v>
      </c>
    </row>
    <row r="1103" spans="1:7" x14ac:dyDescent="0.2">
      <c r="A1103" s="6">
        <v>42735</v>
      </c>
      <c r="B1103" s="14">
        <f t="shared" si="68"/>
        <v>2016</v>
      </c>
      <c r="C1103" s="14">
        <f t="shared" si="69"/>
        <v>12</v>
      </c>
      <c r="D1103" s="14">
        <f t="shared" si="70"/>
        <v>31</v>
      </c>
      <c r="E1103" s="15">
        <v>3.6</v>
      </c>
      <c r="F1103" s="16">
        <v>5.8</v>
      </c>
      <c r="G1103" s="9">
        <v>5.0999999999999996</v>
      </c>
    </row>
    <row r="1104" spans="1:7" x14ac:dyDescent="0.2">
      <c r="A1104" s="6">
        <v>42736</v>
      </c>
      <c r="B1104" s="14">
        <f t="shared" si="68"/>
        <v>2017</v>
      </c>
      <c r="C1104" s="14">
        <f t="shared" si="69"/>
        <v>1</v>
      </c>
      <c r="D1104" s="14">
        <f t="shared" si="70"/>
        <v>1</v>
      </c>
      <c r="E1104" s="15">
        <v>3.6</v>
      </c>
      <c r="F1104" s="16">
        <v>5.8</v>
      </c>
      <c r="G1104" s="9">
        <v>5</v>
      </c>
    </row>
    <row r="1105" spans="1:7" x14ac:dyDescent="0.2">
      <c r="A1105" s="6">
        <v>42737</v>
      </c>
      <c r="B1105" s="14">
        <f t="shared" si="68"/>
        <v>2017</v>
      </c>
      <c r="C1105" s="14">
        <f t="shared" si="69"/>
        <v>1</v>
      </c>
      <c r="D1105" s="14">
        <f t="shared" si="70"/>
        <v>2</v>
      </c>
      <c r="E1105" s="15">
        <v>3.6</v>
      </c>
      <c r="F1105" s="16">
        <v>5.8</v>
      </c>
      <c r="G1105" s="9">
        <v>5</v>
      </c>
    </row>
    <row r="1106" spans="1:7" x14ac:dyDescent="0.2">
      <c r="A1106" s="6">
        <v>42738</v>
      </c>
      <c r="B1106" s="14">
        <f t="shared" si="68"/>
        <v>2017</v>
      </c>
      <c r="C1106" s="14">
        <f t="shared" si="69"/>
        <v>1</v>
      </c>
      <c r="D1106" s="14">
        <f t="shared" si="70"/>
        <v>3</v>
      </c>
      <c r="E1106" s="15">
        <v>3.6</v>
      </c>
      <c r="F1106" s="16">
        <v>5.8</v>
      </c>
      <c r="G1106" s="9" t="s">
        <v>14</v>
      </c>
    </row>
    <row r="1107" spans="1:7" x14ac:dyDescent="0.2">
      <c r="A1107" s="6">
        <v>42739</v>
      </c>
      <c r="B1107" s="14">
        <f t="shared" si="68"/>
        <v>2017</v>
      </c>
      <c r="C1107" s="14">
        <f t="shared" si="69"/>
        <v>1</v>
      </c>
      <c r="D1107" s="14">
        <f t="shared" si="70"/>
        <v>4</v>
      </c>
      <c r="E1107" s="15">
        <v>3.6</v>
      </c>
      <c r="F1107" s="16">
        <v>5.8</v>
      </c>
      <c r="G1107" s="9">
        <v>5.5</v>
      </c>
    </row>
    <row r="1108" spans="1:7" x14ac:dyDescent="0.2">
      <c r="A1108" s="6">
        <v>42740</v>
      </c>
      <c r="B1108" s="14">
        <f t="shared" si="68"/>
        <v>2017</v>
      </c>
      <c r="C1108" s="14">
        <f t="shared" si="69"/>
        <v>1</v>
      </c>
      <c r="D1108" s="14">
        <f t="shared" si="70"/>
        <v>5</v>
      </c>
      <c r="E1108" s="15">
        <v>3.6</v>
      </c>
      <c r="F1108" s="16">
        <v>5.8</v>
      </c>
      <c r="G1108" s="9">
        <v>5.7</v>
      </c>
    </row>
    <row r="1109" spans="1:7" x14ac:dyDescent="0.2">
      <c r="A1109" s="6">
        <v>42741</v>
      </c>
      <c r="B1109" s="14">
        <f t="shared" si="68"/>
        <v>2017</v>
      </c>
      <c r="C1109" s="14">
        <f t="shared" si="69"/>
        <v>1</v>
      </c>
      <c r="D1109" s="14">
        <f t="shared" si="70"/>
        <v>6</v>
      </c>
      <c r="E1109" s="15">
        <v>3.6</v>
      </c>
      <c r="F1109" s="16">
        <v>5.8</v>
      </c>
      <c r="G1109" s="9">
        <v>5.3</v>
      </c>
    </row>
    <row r="1110" spans="1:7" x14ac:dyDescent="0.2">
      <c r="A1110" s="6">
        <v>42742</v>
      </c>
      <c r="B1110" s="14">
        <f t="shared" si="68"/>
        <v>2017</v>
      </c>
      <c r="C1110" s="14">
        <f t="shared" si="69"/>
        <v>1</v>
      </c>
      <c r="D1110" s="14">
        <f t="shared" si="70"/>
        <v>7</v>
      </c>
      <c r="E1110" s="15">
        <v>3.6</v>
      </c>
      <c r="F1110" s="16">
        <v>6.3</v>
      </c>
      <c r="G1110" s="9">
        <v>5.8</v>
      </c>
    </row>
    <row r="1111" spans="1:7" x14ac:dyDescent="0.2">
      <c r="A1111" s="6">
        <v>42743</v>
      </c>
      <c r="B1111" s="14">
        <f t="shared" si="68"/>
        <v>2017</v>
      </c>
      <c r="C1111" s="14">
        <f t="shared" si="69"/>
        <v>1</v>
      </c>
      <c r="D1111" s="14">
        <f t="shared" si="70"/>
        <v>8</v>
      </c>
      <c r="E1111" s="15">
        <v>3.6</v>
      </c>
      <c r="F1111" s="16">
        <v>6.3</v>
      </c>
      <c r="G1111" s="9">
        <v>5.4</v>
      </c>
    </row>
    <row r="1112" spans="1:7" x14ac:dyDescent="0.2">
      <c r="A1112" s="6">
        <v>42744</v>
      </c>
      <c r="B1112" s="14">
        <f t="shared" si="68"/>
        <v>2017</v>
      </c>
      <c r="C1112" s="14">
        <f t="shared" si="69"/>
        <v>1</v>
      </c>
      <c r="D1112" s="14">
        <f t="shared" si="70"/>
        <v>9</v>
      </c>
      <c r="E1112" s="15">
        <v>3.6</v>
      </c>
      <c r="F1112" s="16">
        <v>6.3</v>
      </c>
      <c r="G1112" s="9">
        <v>5.0999999999999996</v>
      </c>
    </row>
    <row r="1113" spans="1:7" x14ac:dyDescent="0.2">
      <c r="A1113" s="6">
        <v>42745</v>
      </c>
      <c r="B1113" s="14">
        <f t="shared" si="68"/>
        <v>2017</v>
      </c>
      <c r="C1113" s="14">
        <f t="shared" si="69"/>
        <v>1</v>
      </c>
      <c r="D1113" s="14">
        <f t="shared" si="70"/>
        <v>10</v>
      </c>
      <c r="E1113" s="15">
        <v>3.6</v>
      </c>
      <c r="F1113" s="16">
        <v>6.3</v>
      </c>
      <c r="G1113" s="9">
        <v>4.9000000000000004</v>
      </c>
    </row>
    <row r="1114" spans="1:7" x14ac:dyDescent="0.2">
      <c r="A1114" s="6">
        <v>42746</v>
      </c>
      <c r="B1114" s="14">
        <f t="shared" si="68"/>
        <v>2017</v>
      </c>
      <c r="C1114" s="14">
        <f t="shared" si="69"/>
        <v>1</v>
      </c>
      <c r="D1114" s="14">
        <f t="shared" si="70"/>
        <v>11</v>
      </c>
      <c r="E1114" s="15">
        <v>3.6</v>
      </c>
      <c r="F1114" s="16">
        <v>6.3</v>
      </c>
      <c r="G1114" s="9">
        <v>5.3</v>
      </c>
    </row>
    <row r="1115" spans="1:7" x14ac:dyDescent="0.2">
      <c r="A1115" s="6">
        <v>42747</v>
      </c>
      <c r="B1115" s="14">
        <f t="shared" si="68"/>
        <v>2017</v>
      </c>
      <c r="C1115" s="14">
        <f t="shared" si="69"/>
        <v>1</v>
      </c>
      <c r="D1115" s="14">
        <f t="shared" si="70"/>
        <v>12</v>
      </c>
      <c r="E1115" s="15">
        <v>3.6</v>
      </c>
      <c r="F1115" s="16">
        <v>6.3</v>
      </c>
      <c r="G1115" s="9">
        <v>5.5</v>
      </c>
    </row>
    <row r="1116" spans="1:7" x14ac:dyDescent="0.2">
      <c r="A1116" s="6">
        <v>42748</v>
      </c>
      <c r="B1116" s="14">
        <f t="shared" si="68"/>
        <v>2017</v>
      </c>
      <c r="C1116" s="14">
        <f t="shared" si="69"/>
        <v>1</v>
      </c>
      <c r="D1116" s="14">
        <f t="shared" si="70"/>
        <v>13</v>
      </c>
      <c r="E1116" s="15">
        <v>3.6</v>
      </c>
      <c r="F1116" s="16">
        <v>6.3</v>
      </c>
      <c r="G1116" s="9">
        <v>5.7</v>
      </c>
    </row>
    <row r="1117" spans="1:7" x14ac:dyDescent="0.2">
      <c r="A1117" s="6">
        <v>42749</v>
      </c>
      <c r="B1117" s="14">
        <f t="shared" si="68"/>
        <v>2017</v>
      </c>
      <c r="C1117" s="14">
        <f t="shared" si="69"/>
        <v>1</v>
      </c>
      <c r="D1117" s="14">
        <f t="shared" si="70"/>
        <v>14</v>
      </c>
      <c r="E1117" s="15">
        <v>3.6</v>
      </c>
      <c r="F1117" s="16">
        <v>6.3</v>
      </c>
      <c r="G1117" s="9">
        <v>5.8</v>
      </c>
    </row>
    <row r="1118" spans="1:7" x14ac:dyDescent="0.2">
      <c r="A1118" s="6">
        <v>42750</v>
      </c>
      <c r="B1118" s="14">
        <f t="shared" si="68"/>
        <v>2017</v>
      </c>
      <c r="C1118" s="14">
        <f t="shared" si="69"/>
        <v>1</v>
      </c>
      <c r="D1118" s="14">
        <f t="shared" si="70"/>
        <v>15</v>
      </c>
      <c r="E1118" s="15">
        <v>3.6</v>
      </c>
      <c r="F1118" s="16">
        <v>6.3</v>
      </c>
      <c r="G1118" s="9">
        <v>5.9</v>
      </c>
    </row>
    <row r="1119" spans="1:7" x14ac:dyDescent="0.2">
      <c r="A1119" s="6">
        <v>42751</v>
      </c>
      <c r="B1119" s="14">
        <f t="shared" si="68"/>
        <v>2017</v>
      </c>
      <c r="C1119" s="14">
        <f t="shared" si="69"/>
        <v>1</v>
      </c>
      <c r="D1119" s="14">
        <f t="shared" si="70"/>
        <v>16</v>
      </c>
      <c r="E1119" s="15">
        <v>3.6</v>
      </c>
      <c r="F1119" s="16">
        <v>6.3</v>
      </c>
      <c r="G1119" s="9">
        <v>6.1</v>
      </c>
    </row>
    <row r="1120" spans="1:7" x14ac:dyDescent="0.2">
      <c r="A1120" s="6">
        <v>42752</v>
      </c>
      <c r="B1120" s="14">
        <f t="shared" si="68"/>
        <v>2017</v>
      </c>
      <c r="C1120" s="14">
        <f t="shared" si="69"/>
        <v>1</v>
      </c>
      <c r="D1120" s="14">
        <f t="shared" si="70"/>
        <v>17</v>
      </c>
      <c r="E1120" s="15">
        <v>3.6</v>
      </c>
      <c r="F1120" s="16">
        <v>6.3</v>
      </c>
      <c r="G1120" s="9">
        <v>5.9</v>
      </c>
    </row>
    <row r="1121" spans="1:7" x14ac:dyDescent="0.2">
      <c r="A1121" s="6">
        <v>42753</v>
      </c>
      <c r="B1121" s="14">
        <f t="shared" si="68"/>
        <v>2017</v>
      </c>
      <c r="C1121" s="14">
        <f t="shared" si="69"/>
        <v>1</v>
      </c>
      <c r="D1121" s="14">
        <f t="shared" si="70"/>
        <v>18</v>
      </c>
      <c r="E1121" s="15">
        <v>3.6</v>
      </c>
      <c r="F1121" s="16">
        <v>6.3</v>
      </c>
      <c r="G1121" s="9">
        <v>5.6</v>
      </c>
    </row>
    <row r="1122" spans="1:7" x14ac:dyDescent="0.2">
      <c r="A1122" s="6">
        <v>42754</v>
      </c>
      <c r="B1122" s="14">
        <f t="shared" si="68"/>
        <v>2017</v>
      </c>
      <c r="C1122" s="14">
        <f t="shared" si="69"/>
        <v>1</v>
      </c>
      <c r="D1122" s="14">
        <f t="shared" si="70"/>
        <v>19</v>
      </c>
      <c r="E1122" s="15">
        <v>3.6</v>
      </c>
      <c r="F1122" s="16">
        <v>6.3</v>
      </c>
      <c r="G1122" s="9">
        <v>5.7</v>
      </c>
    </row>
    <row r="1123" spans="1:7" x14ac:dyDescent="0.2">
      <c r="A1123" s="6">
        <v>42755</v>
      </c>
      <c r="B1123" s="14">
        <f t="shared" si="68"/>
        <v>2017</v>
      </c>
      <c r="C1123" s="14">
        <f t="shared" si="69"/>
        <v>1</v>
      </c>
      <c r="D1123" s="14">
        <f t="shared" si="70"/>
        <v>20</v>
      </c>
      <c r="E1123" s="15" t="s">
        <v>14</v>
      </c>
      <c r="F1123" s="16">
        <v>5.3</v>
      </c>
      <c r="G1123" s="9">
        <v>5.8</v>
      </c>
    </row>
    <row r="1124" spans="1:7" x14ac:dyDescent="0.2">
      <c r="A1124" s="6">
        <v>42756</v>
      </c>
      <c r="B1124" s="14">
        <f t="shared" si="68"/>
        <v>2017</v>
      </c>
      <c r="C1124" s="14">
        <f t="shared" si="69"/>
        <v>1</v>
      </c>
      <c r="D1124" s="14">
        <f t="shared" si="70"/>
        <v>21</v>
      </c>
      <c r="E1124" s="15" t="s">
        <v>14</v>
      </c>
      <c r="F1124" s="16">
        <v>5.3</v>
      </c>
      <c r="G1124" s="9">
        <v>5.8</v>
      </c>
    </row>
    <row r="1125" spans="1:7" x14ac:dyDescent="0.2">
      <c r="A1125" s="6">
        <v>42757</v>
      </c>
      <c r="B1125" s="14">
        <f t="shared" si="68"/>
        <v>2017</v>
      </c>
      <c r="C1125" s="14">
        <f t="shared" si="69"/>
        <v>1</v>
      </c>
      <c r="D1125" s="14">
        <f t="shared" si="70"/>
        <v>22</v>
      </c>
      <c r="E1125" s="15" t="s">
        <v>14</v>
      </c>
      <c r="F1125" s="16">
        <v>5.3</v>
      </c>
      <c r="G1125" s="9">
        <v>5.5</v>
      </c>
    </row>
    <row r="1126" spans="1:7" x14ac:dyDescent="0.2">
      <c r="A1126" s="6">
        <v>42758</v>
      </c>
      <c r="B1126" s="14">
        <f t="shared" si="68"/>
        <v>2017</v>
      </c>
      <c r="C1126" s="14">
        <f t="shared" si="69"/>
        <v>1</v>
      </c>
      <c r="D1126" s="14">
        <f t="shared" si="70"/>
        <v>23</v>
      </c>
      <c r="E1126" s="15" t="s">
        <v>14</v>
      </c>
      <c r="F1126" s="16">
        <v>5.3</v>
      </c>
      <c r="G1126" s="9">
        <v>5.7</v>
      </c>
    </row>
    <row r="1127" spans="1:7" x14ac:dyDescent="0.2">
      <c r="A1127" s="6">
        <v>42759</v>
      </c>
      <c r="B1127" s="14">
        <f t="shared" si="68"/>
        <v>2017</v>
      </c>
      <c r="C1127" s="14">
        <f t="shared" si="69"/>
        <v>1</v>
      </c>
      <c r="D1127" s="14">
        <f t="shared" si="70"/>
        <v>24</v>
      </c>
      <c r="E1127" s="15" t="s">
        <v>14</v>
      </c>
      <c r="F1127" s="16">
        <v>5.3</v>
      </c>
      <c r="G1127" s="9">
        <v>5.9</v>
      </c>
    </row>
    <row r="1128" spans="1:7" x14ac:dyDescent="0.2">
      <c r="A1128" s="6">
        <v>42760</v>
      </c>
      <c r="B1128" s="14">
        <f t="shared" si="68"/>
        <v>2017</v>
      </c>
      <c r="C1128" s="14">
        <f t="shared" si="69"/>
        <v>1</v>
      </c>
      <c r="D1128" s="14">
        <f t="shared" si="70"/>
        <v>25</v>
      </c>
      <c r="E1128" s="15" t="s">
        <v>14</v>
      </c>
      <c r="F1128" s="16">
        <v>5.3</v>
      </c>
      <c r="G1128" s="9">
        <v>6</v>
      </c>
    </row>
    <row r="1129" spans="1:7" x14ac:dyDescent="0.2">
      <c r="A1129" s="6">
        <v>42761</v>
      </c>
      <c r="B1129" s="14">
        <f t="shared" si="68"/>
        <v>2017</v>
      </c>
      <c r="C1129" s="14">
        <f t="shared" si="69"/>
        <v>1</v>
      </c>
      <c r="D1129" s="14">
        <f t="shared" si="70"/>
        <v>26</v>
      </c>
      <c r="E1129" s="15" t="s">
        <v>14</v>
      </c>
      <c r="F1129" s="16">
        <v>5.3</v>
      </c>
      <c r="G1129" s="9">
        <v>6.2</v>
      </c>
    </row>
    <row r="1130" spans="1:7" x14ac:dyDescent="0.2">
      <c r="A1130" s="6">
        <v>42762</v>
      </c>
      <c r="B1130" s="14">
        <f t="shared" si="68"/>
        <v>2017</v>
      </c>
      <c r="C1130" s="14">
        <f t="shared" si="69"/>
        <v>1</v>
      </c>
      <c r="D1130" s="14">
        <f t="shared" si="70"/>
        <v>27</v>
      </c>
      <c r="E1130" s="15" t="s">
        <v>14</v>
      </c>
      <c r="F1130" s="16" t="s">
        <v>14</v>
      </c>
      <c r="G1130" s="9" t="s">
        <v>14</v>
      </c>
    </row>
    <row r="1131" spans="1:7" x14ac:dyDescent="0.2">
      <c r="A1131" s="6">
        <v>42763</v>
      </c>
      <c r="B1131" s="14">
        <f t="shared" si="68"/>
        <v>2017</v>
      </c>
      <c r="C1131" s="14">
        <f t="shared" si="69"/>
        <v>1</v>
      </c>
      <c r="D1131" s="14">
        <f t="shared" si="70"/>
        <v>28</v>
      </c>
      <c r="E1131" s="15" t="s">
        <v>14</v>
      </c>
      <c r="F1131" s="16">
        <v>5.3</v>
      </c>
      <c r="G1131" s="9" t="s">
        <v>14</v>
      </c>
    </row>
    <row r="1132" spans="1:7" x14ac:dyDescent="0.2">
      <c r="A1132" s="6">
        <v>42764</v>
      </c>
      <c r="B1132" s="14">
        <f t="shared" si="68"/>
        <v>2017</v>
      </c>
      <c r="C1132" s="14">
        <f t="shared" si="69"/>
        <v>1</v>
      </c>
      <c r="D1132" s="14">
        <f t="shared" si="70"/>
        <v>29</v>
      </c>
      <c r="E1132" s="15" t="s">
        <v>14</v>
      </c>
      <c r="F1132" s="16">
        <v>5.3</v>
      </c>
      <c r="G1132" s="9" t="s">
        <v>14</v>
      </c>
    </row>
    <row r="1133" spans="1:7" x14ac:dyDescent="0.2">
      <c r="A1133" s="6">
        <v>42765</v>
      </c>
      <c r="B1133" s="14">
        <f t="shared" si="68"/>
        <v>2017</v>
      </c>
      <c r="C1133" s="14">
        <f t="shared" si="69"/>
        <v>1</v>
      </c>
      <c r="D1133" s="14">
        <f t="shared" si="70"/>
        <v>30</v>
      </c>
      <c r="E1133" s="15" t="s">
        <v>14</v>
      </c>
      <c r="F1133" s="16">
        <v>5.3</v>
      </c>
      <c r="G1133" s="9">
        <v>6</v>
      </c>
    </row>
    <row r="1134" spans="1:7" x14ac:dyDescent="0.2">
      <c r="A1134" s="6">
        <v>42766</v>
      </c>
      <c r="B1134" s="14">
        <f t="shared" si="68"/>
        <v>2017</v>
      </c>
      <c r="C1134" s="14">
        <f t="shared" si="69"/>
        <v>1</v>
      </c>
      <c r="D1134" s="14">
        <f t="shared" si="70"/>
        <v>31</v>
      </c>
      <c r="E1134" s="15" t="s">
        <v>14</v>
      </c>
      <c r="F1134" s="16">
        <v>5.3</v>
      </c>
      <c r="G1134" s="9" t="s">
        <v>14</v>
      </c>
    </row>
    <row r="1135" spans="1:7" x14ac:dyDescent="0.2">
      <c r="A1135" s="6">
        <v>42767</v>
      </c>
      <c r="B1135" s="14">
        <f t="shared" si="68"/>
        <v>2017</v>
      </c>
      <c r="C1135" s="14">
        <f t="shared" si="69"/>
        <v>2</v>
      </c>
      <c r="D1135" s="14">
        <f t="shared" si="70"/>
        <v>1</v>
      </c>
      <c r="E1135" s="15" t="s">
        <v>14</v>
      </c>
      <c r="F1135" s="16">
        <v>5.3</v>
      </c>
      <c r="G1135" s="9">
        <v>6</v>
      </c>
    </row>
    <row r="1136" spans="1:7" x14ac:dyDescent="0.2">
      <c r="A1136" s="6">
        <v>42768</v>
      </c>
      <c r="B1136" s="14">
        <f t="shared" si="68"/>
        <v>2017</v>
      </c>
      <c r="C1136" s="14">
        <f t="shared" si="69"/>
        <v>2</v>
      </c>
      <c r="D1136" s="14">
        <f t="shared" si="70"/>
        <v>2</v>
      </c>
      <c r="E1136" s="15" t="s">
        <v>14</v>
      </c>
      <c r="F1136" s="16">
        <v>5.3</v>
      </c>
      <c r="G1136" s="9" t="s">
        <v>14</v>
      </c>
    </row>
    <row r="1137" spans="1:7" x14ac:dyDescent="0.2">
      <c r="A1137" s="6">
        <v>42769</v>
      </c>
      <c r="B1137" s="14">
        <f t="shared" si="68"/>
        <v>2017</v>
      </c>
      <c r="C1137" s="14">
        <f t="shared" si="69"/>
        <v>2</v>
      </c>
      <c r="D1137" s="14">
        <f t="shared" si="70"/>
        <v>3</v>
      </c>
      <c r="E1137" s="15" t="s">
        <v>14</v>
      </c>
      <c r="F1137" s="16">
        <v>5.3</v>
      </c>
      <c r="G1137" s="9">
        <v>5</v>
      </c>
    </row>
    <row r="1138" spans="1:7" x14ac:dyDescent="0.2">
      <c r="A1138" s="6">
        <v>42770</v>
      </c>
      <c r="B1138" s="14">
        <f t="shared" si="68"/>
        <v>2017</v>
      </c>
      <c r="C1138" s="14">
        <f t="shared" si="69"/>
        <v>2</v>
      </c>
      <c r="D1138" s="14">
        <f t="shared" si="70"/>
        <v>4</v>
      </c>
      <c r="E1138" s="15" t="s">
        <v>14</v>
      </c>
      <c r="F1138" s="16">
        <v>5.3</v>
      </c>
      <c r="G1138" s="9">
        <v>4.7</v>
      </c>
    </row>
    <row r="1139" spans="1:7" x14ac:dyDescent="0.2">
      <c r="A1139" s="6">
        <v>42771</v>
      </c>
      <c r="B1139" s="14">
        <f t="shared" si="68"/>
        <v>2017</v>
      </c>
      <c r="C1139" s="14">
        <f t="shared" si="69"/>
        <v>2</v>
      </c>
      <c r="D1139" s="14">
        <f t="shared" si="70"/>
        <v>5</v>
      </c>
      <c r="E1139" s="15" t="s">
        <v>14</v>
      </c>
      <c r="F1139" s="16">
        <v>5.3</v>
      </c>
      <c r="G1139" s="9">
        <v>4.7</v>
      </c>
    </row>
    <row r="1140" spans="1:7" x14ac:dyDescent="0.2">
      <c r="A1140" s="6">
        <v>42772</v>
      </c>
      <c r="B1140" s="14">
        <f t="shared" si="68"/>
        <v>2017</v>
      </c>
      <c r="C1140" s="14">
        <f t="shared" si="69"/>
        <v>2</v>
      </c>
      <c r="D1140" s="14">
        <f t="shared" si="70"/>
        <v>6</v>
      </c>
      <c r="E1140" s="15" t="s">
        <v>14</v>
      </c>
      <c r="F1140" s="16">
        <v>5.3</v>
      </c>
      <c r="G1140" s="9">
        <v>4.7</v>
      </c>
    </row>
    <row r="1141" spans="1:7" x14ac:dyDescent="0.2">
      <c r="A1141" s="6">
        <v>42773</v>
      </c>
      <c r="B1141" s="14">
        <f t="shared" si="68"/>
        <v>2017</v>
      </c>
      <c r="C1141" s="14">
        <f t="shared" si="69"/>
        <v>2</v>
      </c>
      <c r="D1141" s="14">
        <f t="shared" si="70"/>
        <v>7</v>
      </c>
      <c r="E1141" s="15" t="s">
        <v>14</v>
      </c>
      <c r="F1141" s="16">
        <v>5.3</v>
      </c>
      <c r="G1141" s="9">
        <v>4.4000000000000004</v>
      </c>
    </row>
    <row r="1142" spans="1:7" x14ac:dyDescent="0.2">
      <c r="A1142" s="6">
        <v>42774</v>
      </c>
      <c r="B1142" s="14">
        <f t="shared" si="68"/>
        <v>2017</v>
      </c>
      <c r="C1142" s="14">
        <f t="shared" si="69"/>
        <v>2</v>
      </c>
      <c r="D1142" s="14">
        <f t="shared" si="70"/>
        <v>8</v>
      </c>
      <c r="E1142" s="15" t="s">
        <v>14</v>
      </c>
      <c r="F1142" s="16">
        <v>5.3</v>
      </c>
      <c r="G1142" s="9">
        <v>4.3</v>
      </c>
    </row>
    <row r="1143" spans="1:7" x14ac:dyDescent="0.2">
      <c r="A1143" s="6">
        <v>42775</v>
      </c>
      <c r="B1143" s="14">
        <f t="shared" si="68"/>
        <v>2017</v>
      </c>
      <c r="C1143" s="14">
        <f t="shared" si="69"/>
        <v>2</v>
      </c>
      <c r="D1143" s="14">
        <f t="shared" si="70"/>
        <v>9</v>
      </c>
      <c r="E1143" s="15" t="s">
        <v>14</v>
      </c>
      <c r="F1143" s="16">
        <v>5.3</v>
      </c>
      <c r="G1143" s="9">
        <v>4</v>
      </c>
    </row>
    <row r="1144" spans="1:7" x14ac:dyDescent="0.2">
      <c r="A1144" s="6">
        <v>42776</v>
      </c>
      <c r="B1144" s="14">
        <f t="shared" si="68"/>
        <v>2017</v>
      </c>
      <c r="C1144" s="14">
        <f t="shared" si="69"/>
        <v>2</v>
      </c>
      <c r="D1144" s="14">
        <f t="shared" si="70"/>
        <v>10</v>
      </c>
      <c r="E1144" s="15" t="s">
        <v>14</v>
      </c>
      <c r="F1144" s="16">
        <v>5.3</v>
      </c>
      <c r="G1144" s="9">
        <v>3.9</v>
      </c>
    </row>
    <row r="1145" spans="1:7" x14ac:dyDescent="0.2">
      <c r="A1145" s="6">
        <v>42777</v>
      </c>
      <c r="B1145" s="14">
        <f t="shared" si="68"/>
        <v>2017</v>
      </c>
      <c r="C1145" s="14">
        <f t="shared" si="69"/>
        <v>2</v>
      </c>
      <c r="D1145" s="14">
        <f t="shared" si="70"/>
        <v>11</v>
      </c>
      <c r="E1145" s="15" t="s">
        <v>14</v>
      </c>
      <c r="F1145" s="16" t="s">
        <v>14</v>
      </c>
      <c r="G1145" s="9">
        <v>4</v>
      </c>
    </row>
    <row r="1146" spans="1:7" x14ac:dyDescent="0.2">
      <c r="A1146" s="6">
        <v>42778</v>
      </c>
      <c r="B1146" s="14">
        <f t="shared" si="68"/>
        <v>2017</v>
      </c>
      <c r="C1146" s="14">
        <f t="shared" si="69"/>
        <v>2</v>
      </c>
      <c r="D1146" s="14">
        <f t="shared" si="70"/>
        <v>12</v>
      </c>
      <c r="E1146" s="15">
        <v>5.8</v>
      </c>
      <c r="F1146" s="16">
        <v>5.3</v>
      </c>
      <c r="G1146" s="9">
        <v>4</v>
      </c>
    </row>
    <row r="1147" spans="1:7" x14ac:dyDescent="0.2">
      <c r="A1147" s="6">
        <v>42779</v>
      </c>
      <c r="B1147" s="14">
        <f t="shared" si="68"/>
        <v>2017</v>
      </c>
      <c r="C1147" s="14">
        <f t="shared" si="69"/>
        <v>2</v>
      </c>
      <c r="D1147" s="14">
        <f t="shared" si="70"/>
        <v>13</v>
      </c>
      <c r="E1147" s="15">
        <v>5.8</v>
      </c>
      <c r="F1147" s="16">
        <v>5.3</v>
      </c>
      <c r="G1147" s="9">
        <v>4.2</v>
      </c>
    </row>
    <row r="1148" spans="1:7" x14ac:dyDescent="0.2">
      <c r="A1148" s="6">
        <v>42780</v>
      </c>
      <c r="B1148" s="14">
        <f t="shared" si="68"/>
        <v>2017</v>
      </c>
      <c r="C1148" s="14">
        <f t="shared" si="69"/>
        <v>2</v>
      </c>
      <c r="D1148" s="14">
        <f t="shared" si="70"/>
        <v>14</v>
      </c>
      <c r="E1148" s="15">
        <v>5.8</v>
      </c>
      <c r="F1148" s="16">
        <v>5.3</v>
      </c>
      <c r="G1148" s="9">
        <v>4.2</v>
      </c>
    </row>
    <row r="1149" spans="1:7" x14ac:dyDescent="0.2">
      <c r="A1149" s="6">
        <v>42781</v>
      </c>
      <c r="B1149" s="14">
        <f t="shared" si="68"/>
        <v>2017</v>
      </c>
      <c r="C1149" s="14">
        <f t="shared" si="69"/>
        <v>2</v>
      </c>
      <c r="D1149" s="14">
        <f t="shared" si="70"/>
        <v>15</v>
      </c>
      <c r="E1149" s="15">
        <v>5.8</v>
      </c>
      <c r="F1149" s="16">
        <v>5.3</v>
      </c>
      <c r="G1149" s="9">
        <v>5</v>
      </c>
    </row>
    <row r="1150" spans="1:7" x14ac:dyDescent="0.2">
      <c r="A1150" s="6">
        <v>42782</v>
      </c>
      <c r="B1150" s="14">
        <f t="shared" si="68"/>
        <v>2017</v>
      </c>
      <c r="C1150" s="14">
        <f t="shared" si="69"/>
        <v>2</v>
      </c>
      <c r="D1150" s="14">
        <f t="shared" si="70"/>
        <v>16</v>
      </c>
      <c r="E1150" s="15" t="s">
        <v>14</v>
      </c>
      <c r="F1150" s="16">
        <v>5.3</v>
      </c>
      <c r="G1150" s="9">
        <v>5</v>
      </c>
    </row>
    <row r="1151" spans="1:7" x14ac:dyDescent="0.2">
      <c r="A1151" s="6">
        <v>42783</v>
      </c>
      <c r="B1151" s="14">
        <f t="shared" si="68"/>
        <v>2017</v>
      </c>
      <c r="C1151" s="14">
        <f t="shared" si="69"/>
        <v>2</v>
      </c>
      <c r="D1151" s="14">
        <f t="shared" si="70"/>
        <v>17</v>
      </c>
      <c r="E1151" s="15">
        <v>5.8</v>
      </c>
      <c r="F1151" s="16">
        <v>5.3</v>
      </c>
      <c r="G1151" s="9">
        <v>5</v>
      </c>
    </row>
    <row r="1152" spans="1:7" x14ac:dyDescent="0.2">
      <c r="A1152" s="6">
        <v>42784</v>
      </c>
      <c r="B1152" s="14">
        <f t="shared" si="68"/>
        <v>2017</v>
      </c>
      <c r="C1152" s="14">
        <f t="shared" si="69"/>
        <v>2</v>
      </c>
      <c r="D1152" s="14">
        <f t="shared" si="70"/>
        <v>18</v>
      </c>
      <c r="E1152" s="15">
        <v>5.8</v>
      </c>
      <c r="F1152" s="16">
        <v>5.3</v>
      </c>
      <c r="G1152" s="9">
        <v>3.9</v>
      </c>
    </row>
    <row r="1153" spans="1:7" x14ac:dyDescent="0.2">
      <c r="A1153" s="6">
        <v>42785</v>
      </c>
      <c r="B1153" s="14">
        <f t="shared" si="68"/>
        <v>2017</v>
      </c>
      <c r="C1153" s="14">
        <f t="shared" si="69"/>
        <v>2</v>
      </c>
      <c r="D1153" s="14">
        <f t="shared" si="70"/>
        <v>19</v>
      </c>
      <c r="E1153" s="15">
        <v>5.8</v>
      </c>
      <c r="F1153" s="16">
        <v>5.3</v>
      </c>
      <c r="G1153" s="9">
        <v>4.8</v>
      </c>
    </row>
    <row r="1154" spans="1:7" x14ac:dyDescent="0.2">
      <c r="A1154" s="6">
        <v>42786</v>
      </c>
      <c r="B1154" s="14">
        <f t="shared" si="68"/>
        <v>2017</v>
      </c>
      <c r="C1154" s="14">
        <f t="shared" si="69"/>
        <v>2</v>
      </c>
      <c r="D1154" s="14">
        <f t="shared" si="70"/>
        <v>20</v>
      </c>
      <c r="E1154" s="15">
        <v>5.8</v>
      </c>
      <c r="F1154" s="16">
        <v>5.3</v>
      </c>
      <c r="G1154" s="9">
        <v>4.7</v>
      </c>
    </row>
    <row r="1155" spans="1:7" x14ac:dyDescent="0.2">
      <c r="A1155" s="6">
        <v>42787</v>
      </c>
      <c r="B1155" s="14">
        <f t="shared" si="68"/>
        <v>2017</v>
      </c>
      <c r="C1155" s="14">
        <f t="shared" si="69"/>
        <v>2</v>
      </c>
      <c r="D1155" s="14">
        <f t="shared" si="70"/>
        <v>21</v>
      </c>
      <c r="E1155" s="15" t="s">
        <v>14</v>
      </c>
      <c r="F1155" s="16">
        <v>5.3</v>
      </c>
      <c r="G1155" s="9">
        <v>3.7</v>
      </c>
    </row>
    <row r="1156" spans="1:7" x14ac:dyDescent="0.2">
      <c r="A1156" s="6">
        <v>42788</v>
      </c>
      <c r="B1156" s="14">
        <f t="shared" si="68"/>
        <v>2017</v>
      </c>
      <c r="C1156" s="14">
        <f t="shared" si="69"/>
        <v>2</v>
      </c>
      <c r="D1156" s="14">
        <f t="shared" si="70"/>
        <v>22</v>
      </c>
      <c r="E1156" s="15">
        <v>5.8</v>
      </c>
      <c r="F1156" s="16">
        <v>4.8</v>
      </c>
      <c r="G1156" s="9">
        <v>3.7</v>
      </c>
    </row>
    <row r="1157" spans="1:7" x14ac:dyDescent="0.2">
      <c r="A1157" s="6">
        <v>42789</v>
      </c>
      <c r="B1157" s="14">
        <f t="shared" si="68"/>
        <v>2017</v>
      </c>
      <c r="C1157" s="14">
        <f t="shared" si="69"/>
        <v>2</v>
      </c>
      <c r="D1157" s="14">
        <f t="shared" si="70"/>
        <v>23</v>
      </c>
      <c r="E1157" s="15">
        <v>5.8</v>
      </c>
      <c r="F1157" s="16">
        <v>3.8</v>
      </c>
      <c r="G1157" s="9">
        <v>3.7</v>
      </c>
    </row>
    <row r="1158" spans="1:7" x14ac:dyDescent="0.2">
      <c r="A1158" s="6">
        <v>42790</v>
      </c>
      <c r="B1158" s="14">
        <f t="shared" si="68"/>
        <v>2017</v>
      </c>
      <c r="C1158" s="14">
        <f t="shared" si="69"/>
        <v>2</v>
      </c>
      <c r="D1158" s="14">
        <f t="shared" si="70"/>
        <v>24</v>
      </c>
      <c r="E1158" s="15">
        <v>5.8</v>
      </c>
      <c r="F1158" s="16">
        <v>3.8</v>
      </c>
      <c r="G1158" s="9">
        <v>3.7</v>
      </c>
    </row>
    <row r="1159" spans="1:7" x14ac:dyDescent="0.2">
      <c r="A1159" s="6">
        <v>42791</v>
      </c>
      <c r="B1159" s="14">
        <f t="shared" si="68"/>
        <v>2017</v>
      </c>
      <c r="C1159" s="14">
        <f t="shared" si="69"/>
        <v>2</v>
      </c>
      <c r="D1159" s="14">
        <f t="shared" si="70"/>
        <v>25</v>
      </c>
      <c r="E1159" s="15" t="s">
        <v>14</v>
      </c>
      <c r="F1159" s="16">
        <v>3.8</v>
      </c>
      <c r="G1159" s="9">
        <v>3.5</v>
      </c>
    </row>
    <row r="1160" spans="1:7" x14ac:dyDescent="0.2">
      <c r="A1160" s="6">
        <v>42792</v>
      </c>
      <c r="B1160" s="14">
        <f t="shared" si="68"/>
        <v>2017</v>
      </c>
      <c r="C1160" s="14">
        <f t="shared" si="69"/>
        <v>2</v>
      </c>
      <c r="D1160" s="14">
        <f t="shared" si="70"/>
        <v>26</v>
      </c>
      <c r="E1160" s="15">
        <v>5.8</v>
      </c>
      <c r="F1160" s="16">
        <v>3.8</v>
      </c>
      <c r="G1160" s="9">
        <v>3.5</v>
      </c>
    </row>
    <row r="1161" spans="1:7" x14ac:dyDescent="0.2">
      <c r="A1161" s="6">
        <v>42793</v>
      </c>
      <c r="B1161" s="14">
        <f t="shared" ref="B1161:B1224" si="71">YEAR(A1161)</f>
        <v>2017</v>
      </c>
      <c r="C1161" s="14">
        <f t="shared" ref="C1161:C1224" si="72">MONTH(A1161)</f>
        <v>2</v>
      </c>
      <c r="D1161" s="14">
        <f t="shared" ref="D1161:D1224" si="73">DAY(A1161)</f>
        <v>27</v>
      </c>
      <c r="E1161" s="15">
        <v>5.8</v>
      </c>
      <c r="F1161" s="16">
        <v>3.8</v>
      </c>
      <c r="G1161" s="9">
        <v>3.8</v>
      </c>
    </row>
    <row r="1162" spans="1:7" x14ac:dyDescent="0.2">
      <c r="A1162" s="6">
        <v>42794</v>
      </c>
      <c r="B1162" s="14">
        <f t="shared" si="71"/>
        <v>2017</v>
      </c>
      <c r="C1162" s="14">
        <f t="shared" si="72"/>
        <v>2</v>
      </c>
      <c r="D1162" s="14">
        <f t="shared" si="73"/>
        <v>28</v>
      </c>
      <c r="E1162" s="15">
        <v>5.8</v>
      </c>
      <c r="F1162" s="16">
        <v>3.8</v>
      </c>
      <c r="G1162" s="9">
        <v>4.3</v>
      </c>
    </row>
    <row r="1163" spans="1:7" x14ac:dyDescent="0.2">
      <c r="A1163" s="6">
        <v>42795</v>
      </c>
      <c r="B1163" s="14">
        <f t="shared" si="71"/>
        <v>2017</v>
      </c>
      <c r="C1163" s="14">
        <f t="shared" si="72"/>
        <v>3</v>
      </c>
      <c r="D1163" s="14">
        <f t="shared" si="73"/>
        <v>1</v>
      </c>
      <c r="E1163" s="15">
        <v>5.8</v>
      </c>
      <c r="F1163" s="16">
        <v>3.8</v>
      </c>
      <c r="G1163" s="9">
        <v>4.3</v>
      </c>
    </row>
    <row r="1164" spans="1:7" x14ac:dyDescent="0.2">
      <c r="A1164" s="6">
        <v>42796</v>
      </c>
      <c r="B1164" s="14">
        <f t="shared" si="71"/>
        <v>2017</v>
      </c>
      <c r="C1164" s="14">
        <f t="shared" si="72"/>
        <v>3</v>
      </c>
      <c r="D1164" s="14">
        <f t="shared" si="73"/>
        <v>2</v>
      </c>
      <c r="E1164" s="15" t="s">
        <v>14</v>
      </c>
      <c r="F1164" s="16">
        <v>3.8</v>
      </c>
      <c r="G1164" s="9">
        <v>4.5</v>
      </c>
    </row>
    <row r="1165" spans="1:7" x14ac:dyDescent="0.2">
      <c r="A1165" s="6">
        <v>42797</v>
      </c>
      <c r="B1165" s="14">
        <f t="shared" si="71"/>
        <v>2017</v>
      </c>
      <c r="C1165" s="14">
        <f t="shared" si="72"/>
        <v>3</v>
      </c>
      <c r="D1165" s="14">
        <f t="shared" si="73"/>
        <v>3</v>
      </c>
      <c r="E1165" s="15">
        <v>5.8</v>
      </c>
      <c r="F1165" s="16">
        <v>3.8</v>
      </c>
      <c r="G1165" s="9">
        <v>4.55</v>
      </c>
    </row>
    <row r="1166" spans="1:7" x14ac:dyDescent="0.2">
      <c r="A1166" s="6">
        <v>42798</v>
      </c>
      <c r="B1166" s="14">
        <f t="shared" si="71"/>
        <v>2017</v>
      </c>
      <c r="C1166" s="14">
        <f t="shared" si="72"/>
        <v>3</v>
      </c>
      <c r="D1166" s="14">
        <f t="shared" si="73"/>
        <v>4</v>
      </c>
      <c r="E1166" s="15">
        <v>5.8</v>
      </c>
      <c r="F1166" s="16">
        <v>3.8</v>
      </c>
      <c r="G1166" s="9">
        <v>4.55</v>
      </c>
    </row>
    <row r="1167" spans="1:7" x14ac:dyDescent="0.2">
      <c r="A1167" s="6">
        <v>42799</v>
      </c>
      <c r="B1167" s="14">
        <f t="shared" si="71"/>
        <v>2017</v>
      </c>
      <c r="C1167" s="14">
        <f t="shared" si="72"/>
        <v>3</v>
      </c>
      <c r="D1167" s="14">
        <f t="shared" si="73"/>
        <v>5</v>
      </c>
      <c r="E1167" s="15">
        <v>5.8</v>
      </c>
      <c r="F1167" s="16">
        <v>3.8</v>
      </c>
      <c r="G1167" s="9">
        <v>4.5999999999999996</v>
      </c>
    </row>
    <row r="1168" spans="1:7" x14ac:dyDescent="0.2">
      <c r="A1168" s="6">
        <v>42800</v>
      </c>
      <c r="B1168" s="14">
        <f t="shared" si="71"/>
        <v>2017</v>
      </c>
      <c r="C1168" s="14">
        <f t="shared" si="72"/>
        <v>3</v>
      </c>
      <c r="D1168" s="14">
        <f t="shared" si="73"/>
        <v>6</v>
      </c>
      <c r="E1168" s="15" t="s">
        <v>14</v>
      </c>
      <c r="F1168" s="16">
        <v>3.8</v>
      </c>
      <c r="G1168" s="9">
        <v>4.5</v>
      </c>
    </row>
    <row r="1169" spans="1:7" x14ac:dyDescent="0.2">
      <c r="A1169" s="6">
        <v>42801</v>
      </c>
      <c r="B1169" s="14">
        <f t="shared" si="71"/>
        <v>2017</v>
      </c>
      <c r="C1169" s="14">
        <f t="shared" si="72"/>
        <v>3</v>
      </c>
      <c r="D1169" s="14">
        <f t="shared" si="73"/>
        <v>7</v>
      </c>
      <c r="E1169" s="15">
        <v>5.8</v>
      </c>
      <c r="F1169" s="16">
        <v>3.8</v>
      </c>
      <c r="G1169" s="9">
        <v>4.7</v>
      </c>
    </row>
    <row r="1170" spans="1:7" x14ac:dyDescent="0.2">
      <c r="A1170" s="6">
        <v>42802</v>
      </c>
      <c r="B1170" s="14">
        <f t="shared" si="71"/>
        <v>2017</v>
      </c>
      <c r="C1170" s="14">
        <f t="shared" si="72"/>
        <v>3</v>
      </c>
      <c r="D1170" s="14">
        <f t="shared" si="73"/>
        <v>8</v>
      </c>
      <c r="E1170" s="15" t="s">
        <v>14</v>
      </c>
      <c r="F1170" s="16">
        <v>3.8</v>
      </c>
      <c r="G1170" s="9">
        <v>4.5</v>
      </c>
    </row>
    <row r="1171" spans="1:7" x14ac:dyDescent="0.2">
      <c r="A1171" s="6">
        <v>42803</v>
      </c>
      <c r="B1171" s="14">
        <f t="shared" si="71"/>
        <v>2017</v>
      </c>
      <c r="C1171" s="14">
        <f t="shared" si="72"/>
        <v>3</v>
      </c>
      <c r="D1171" s="14">
        <f t="shared" si="73"/>
        <v>9</v>
      </c>
      <c r="E1171" s="15">
        <v>5.8</v>
      </c>
      <c r="F1171" s="16">
        <v>3.8</v>
      </c>
      <c r="G1171" s="9">
        <v>4.8</v>
      </c>
    </row>
    <row r="1172" spans="1:7" x14ac:dyDescent="0.2">
      <c r="A1172" s="6">
        <v>42804</v>
      </c>
      <c r="B1172" s="14">
        <f t="shared" si="71"/>
        <v>2017</v>
      </c>
      <c r="C1172" s="14">
        <f t="shared" si="72"/>
        <v>3</v>
      </c>
      <c r="D1172" s="14">
        <f t="shared" si="73"/>
        <v>10</v>
      </c>
      <c r="E1172" s="15">
        <v>5.8</v>
      </c>
      <c r="F1172" s="16">
        <v>3.8</v>
      </c>
      <c r="G1172" s="9">
        <v>4.2</v>
      </c>
    </row>
    <row r="1173" spans="1:7" x14ac:dyDescent="0.2">
      <c r="A1173" s="6">
        <v>42805</v>
      </c>
      <c r="B1173" s="14">
        <f t="shared" si="71"/>
        <v>2017</v>
      </c>
      <c r="C1173" s="14">
        <f t="shared" si="72"/>
        <v>3</v>
      </c>
      <c r="D1173" s="14">
        <f t="shared" si="73"/>
        <v>11</v>
      </c>
      <c r="E1173" s="15">
        <v>5.8</v>
      </c>
      <c r="F1173" s="16">
        <v>3.8</v>
      </c>
      <c r="G1173" s="9">
        <v>4.5</v>
      </c>
    </row>
    <row r="1174" spans="1:7" x14ac:dyDescent="0.2">
      <c r="A1174" s="6">
        <v>42806</v>
      </c>
      <c r="B1174" s="14">
        <f t="shared" si="71"/>
        <v>2017</v>
      </c>
      <c r="C1174" s="14">
        <f t="shared" si="72"/>
        <v>3</v>
      </c>
      <c r="D1174" s="14">
        <f t="shared" si="73"/>
        <v>12</v>
      </c>
      <c r="E1174" s="15">
        <v>5.8</v>
      </c>
      <c r="F1174" s="16" t="s">
        <v>14</v>
      </c>
      <c r="G1174" s="9">
        <v>4.5</v>
      </c>
    </row>
    <row r="1175" spans="1:7" x14ac:dyDescent="0.2">
      <c r="A1175" s="6">
        <v>42807</v>
      </c>
      <c r="B1175" s="14">
        <f t="shared" si="71"/>
        <v>2017</v>
      </c>
      <c r="C1175" s="14">
        <f t="shared" si="72"/>
        <v>3</v>
      </c>
      <c r="D1175" s="14">
        <f t="shared" si="73"/>
        <v>13</v>
      </c>
      <c r="E1175" s="15">
        <v>5.8</v>
      </c>
      <c r="F1175" s="16">
        <v>3.8</v>
      </c>
      <c r="G1175" s="9">
        <v>4.5999999999999996</v>
      </c>
    </row>
    <row r="1176" spans="1:7" x14ac:dyDescent="0.2">
      <c r="A1176" s="6">
        <v>42808</v>
      </c>
      <c r="B1176" s="14">
        <f t="shared" si="71"/>
        <v>2017</v>
      </c>
      <c r="C1176" s="14">
        <f t="shared" si="72"/>
        <v>3</v>
      </c>
      <c r="D1176" s="14">
        <f t="shared" si="73"/>
        <v>14</v>
      </c>
      <c r="E1176" s="15">
        <v>5.8</v>
      </c>
      <c r="F1176" s="16">
        <v>3.8</v>
      </c>
      <c r="G1176" s="9" t="s">
        <v>14</v>
      </c>
    </row>
    <row r="1177" spans="1:7" x14ac:dyDescent="0.2">
      <c r="A1177" s="6">
        <v>42809</v>
      </c>
      <c r="B1177" s="14">
        <f t="shared" si="71"/>
        <v>2017</v>
      </c>
      <c r="C1177" s="14">
        <f t="shared" si="72"/>
        <v>3</v>
      </c>
      <c r="D1177" s="14">
        <f t="shared" si="73"/>
        <v>15</v>
      </c>
      <c r="E1177" s="15">
        <v>5.8</v>
      </c>
      <c r="F1177" s="16">
        <v>3.3</v>
      </c>
      <c r="G1177" s="9">
        <v>5.2</v>
      </c>
    </row>
    <row r="1178" spans="1:7" x14ac:dyDescent="0.2">
      <c r="A1178" s="6">
        <v>42810</v>
      </c>
      <c r="B1178" s="14">
        <f t="shared" si="71"/>
        <v>2017</v>
      </c>
      <c r="C1178" s="14">
        <f t="shared" si="72"/>
        <v>3</v>
      </c>
      <c r="D1178" s="14">
        <f t="shared" si="73"/>
        <v>16</v>
      </c>
      <c r="E1178" s="15">
        <v>5.8</v>
      </c>
      <c r="F1178" s="16">
        <v>3.3</v>
      </c>
      <c r="G1178" s="9">
        <v>5.2</v>
      </c>
    </row>
    <row r="1179" spans="1:7" x14ac:dyDescent="0.2">
      <c r="A1179" s="6">
        <v>42811</v>
      </c>
      <c r="B1179" s="14">
        <f t="shared" si="71"/>
        <v>2017</v>
      </c>
      <c r="C1179" s="14">
        <f t="shared" si="72"/>
        <v>3</v>
      </c>
      <c r="D1179" s="14">
        <f t="shared" si="73"/>
        <v>17</v>
      </c>
      <c r="E1179" s="15">
        <v>5.8</v>
      </c>
      <c r="F1179" s="16">
        <v>3.3</v>
      </c>
      <c r="G1179" s="9">
        <v>5.25</v>
      </c>
    </row>
    <row r="1180" spans="1:7" x14ac:dyDescent="0.2">
      <c r="A1180" s="6">
        <v>42812</v>
      </c>
      <c r="B1180" s="14">
        <f t="shared" si="71"/>
        <v>2017</v>
      </c>
      <c r="C1180" s="14">
        <f t="shared" si="72"/>
        <v>3</v>
      </c>
      <c r="D1180" s="14">
        <f t="shared" si="73"/>
        <v>18</v>
      </c>
      <c r="E1180" s="15" t="s">
        <v>14</v>
      </c>
      <c r="F1180" s="16">
        <v>3.3</v>
      </c>
      <c r="G1180" s="9">
        <v>5.5</v>
      </c>
    </row>
    <row r="1181" spans="1:7" x14ac:dyDescent="0.2">
      <c r="A1181" s="6">
        <v>42813</v>
      </c>
      <c r="B1181" s="14">
        <f t="shared" si="71"/>
        <v>2017</v>
      </c>
      <c r="C1181" s="14">
        <f t="shared" si="72"/>
        <v>3</v>
      </c>
      <c r="D1181" s="14">
        <f t="shared" si="73"/>
        <v>19</v>
      </c>
      <c r="E1181" s="15">
        <v>5.8</v>
      </c>
      <c r="F1181" s="16">
        <v>3.3</v>
      </c>
      <c r="G1181" s="9">
        <v>5.3</v>
      </c>
    </row>
    <row r="1182" spans="1:7" x14ac:dyDescent="0.2">
      <c r="A1182" s="6">
        <v>42814</v>
      </c>
      <c r="B1182" s="14">
        <f t="shared" si="71"/>
        <v>2017</v>
      </c>
      <c r="C1182" s="14">
        <f t="shared" si="72"/>
        <v>3</v>
      </c>
      <c r="D1182" s="14">
        <f t="shared" si="73"/>
        <v>20</v>
      </c>
      <c r="E1182" s="15">
        <v>5.8</v>
      </c>
      <c r="F1182" s="16">
        <v>3.3</v>
      </c>
      <c r="G1182" s="9">
        <v>5.6</v>
      </c>
    </row>
    <row r="1183" spans="1:7" x14ac:dyDescent="0.2">
      <c r="A1183" s="6">
        <v>42815</v>
      </c>
      <c r="B1183" s="14">
        <f t="shared" si="71"/>
        <v>2017</v>
      </c>
      <c r="C1183" s="14">
        <f t="shared" si="72"/>
        <v>3</v>
      </c>
      <c r="D1183" s="14">
        <f t="shared" si="73"/>
        <v>21</v>
      </c>
      <c r="E1183" s="15">
        <v>5.8</v>
      </c>
      <c r="F1183" s="16">
        <v>3.3</v>
      </c>
      <c r="G1183" s="9">
        <v>6</v>
      </c>
    </row>
    <row r="1184" spans="1:7" x14ac:dyDescent="0.2">
      <c r="A1184" s="6">
        <v>42816</v>
      </c>
      <c r="B1184" s="14">
        <f t="shared" si="71"/>
        <v>2017</v>
      </c>
      <c r="C1184" s="14">
        <f t="shared" si="72"/>
        <v>3</v>
      </c>
      <c r="D1184" s="14">
        <f t="shared" si="73"/>
        <v>22</v>
      </c>
      <c r="E1184" s="15">
        <v>5.8</v>
      </c>
      <c r="F1184" s="16">
        <v>3.3</v>
      </c>
      <c r="G1184" s="9">
        <v>6.5</v>
      </c>
    </row>
    <row r="1185" spans="1:7" x14ac:dyDescent="0.2">
      <c r="A1185" s="6">
        <v>42817</v>
      </c>
      <c r="B1185" s="14">
        <f t="shared" si="71"/>
        <v>2017</v>
      </c>
      <c r="C1185" s="14">
        <f t="shared" si="72"/>
        <v>3</v>
      </c>
      <c r="D1185" s="14">
        <f t="shared" si="73"/>
        <v>23</v>
      </c>
      <c r="E1185" s="15">
        <v>5.8</v>
      </c>
      <c r="F1185" s="16">
        <v>3.3</v>
      </c>
      <c r="G1185" s="9">
        <v>6.3</v>
      </c>
    </row>
    <row r="1186" spans="1:7" x14ac:dyDescent="0.2">
      <c r="A1186" s="6">
        <v>42818</v>
      </c>
      <c r="B1186" s="14">
        <f t="shared" si="71"/>
        <v>2017</v>
      </c>
      <c r="C1186" s="14">
        <f t="shared" si="72"/>
        <v>3</v>
      </c>
      <c r="D1186" s="14">
        <f t="shared" si="73"/>
        <v>24</v>
      </c>
      <c r="E1186" s="15">
        <v>5.8</v>
      </c>
      <c r="F1186" s="16">
        <v>3.3</v>
      </c>
      <c r="G1186" s="9" t="s">
        <v>14</v>
      </c>
    </row>
    <row r="1187" spans="1:7" x14ac:dyDescent="0.2">
      <c r="A1187" s="6">
        <v>42819</v>
      </c>
      <c r="B1187" s="14">
        <f t="shared" si="71"/>
        <v>2017</v>
      </c>
      <c r="C1187" s="14">
        <f t="shared" si="72"/>
        <v>3</v>
      </c>
      <c r="D1187" s="14">
        <f t="shared" si="73"/>
        <v>25</v>
      </c>
      <c r="E1187" s="15">
        <v>5.8</v>
      </c>
      <c r="F1187" s="16">
        <v>3.3</v>
      </c>
      <c r="G1187" s="9" t="s">
        <v>14</v>
      </c>
    </row>
    <row r="1188" spans="1:7" x14ac:dyDescent="0.2">
      <c r="A1188" s="6">
        <v>42820</v>
      </c>
      <c r="B1188" s="14">
        <f t="shared" si="71"/>
        <v>2017</v>
      </c>
      <c r="C1188" s="14">
        <f t="shared" si="72"/>
        <v>3</v>
      </c>
      <c r="D1188" s="14">
        <f t="shared" si="73"/>
        <v>26</v>
      </c>
      <c r="E1188" s="15">
        <v>5.8</v>
      </c>
      <c r="F1188" s="16">
        <v>3.3</v>
      </c>
      <c r="G1188" s="9" t="s">
        <v>14</v>
      </c>
    </row>
    <row r="1189" spans="1:7" x14ac:dyDescent="0.2">
      <c r="A1189" s="6">
        <v>42821</v>
      </c>
      <c r="B1189" s="14">
        <f t="shared" si="71"/>
        <v>2017</v>
      </c>
      <c r="C1189" s="14">
        <f t="shared" si="72"/>
        <v>3</v>
      </c>
      <c r="D1189" s="14">
        <f t="shared" si="73"/>
        <v>27</v>
      </c>
      <c r="E1189" s="15">
        <v>5.8</v>
      </c>
      <c r="F1189" s="16">
        <v>3.3</v>
      </c>
      <c r="G1189" s="9" t="s">
        <v>14</v>
      </c>
    </row>
    <row r="1190" spans="1:7" x14ac:dyDescent="0.2">
      <c r="A1190" s="6">
        <v>42822</v>
      </c>
      <c r="B1190" s="14">
        <f t="shared" si="71"/>
        <v>2017</v>
      </c>
      <c r="C1190" s="14">
        <f t="shared" si="72"/>
        <v>3</v>
      </c>
      <c r="D1190" s="14">
        <f t="shared" si="73"/>
        <v>28</v>
      </c>
      <c r="E1190" s="15">
        <v>5.8</v>
      </c>
      <c r="F1190" s="16">
        <v>3.5</v>
      </c>
      <c r="G1190" s="9">
        <v>8.9</v>
      </c>
    </row>
    <row r="1191" spans="1:7" x14ac:dyDescent="0.2">
      <c r="A1191" s="6">
        <v>42823</v>
      </c>
      <c r="B1191" s="14">
        <f t="shared" si="71"/>
        <v>2017</v>
      </c>
      <c r="C1191" s="14">
        <f t="shared" si="72"/>
        <v>3</v>
      </c>
      <c r="D1191" s="14">
        <f t="shared" si="73"/>
        <v>29</v>
      </c>
      <c r="E1191" s="15">
        <v>5.8</v>
      </c>
      <c r="F1191" s="16">
        <v>3.5</v>
      </c>
      <c r="G1191" s="9">
        <v>8.8000000000000007</v>
      </c>
    </row>
    <row r="1192" spans="1:7" x14ac:dyDescent="0.2">
      <c r="A1192" s="6">
        <v>42824</v>
      </c>
      <c r="B1192" s="14">
        <f t="shared" si="71"/>
        <v>2017</v>
      </c>
      <c r="C1192" s="14">
        <f t="shared" si="72"/>
        <v>3</v>
      </c>
      <c r="D1192" s="14">
        <f t="shared" si="73"/>
        <v>30</v>
      </c>
      <c r="E1192" s="15">
        <v>5.8</v>
      </c>
      <c r="F1192" s="16">
        <v>3.5</v>
      </c>
      <c r="G1192" s="9">
        <v>8.8000000000000007</v>
      </c>
    </row>
    <row r="1193" spans="1:7" x14ac:dyDescent="0.2">
      <c r="A1193" s="6">
        <v>42825</v>
      </c>
      <c r="B1193" s="14">
        <f t="shared" si="71"/>
        <v>2017</v>
      </c>
      <c r="C1193" s="14">
        <f t="shared" si="72"/>
        <v>3</v>
      </c>
      <c r="D1193" s="14">
        <f t="shared" si="73"/>
        <v>31</v>
      </c>
      <c r="E1193" s="15" t="s">
        <v>14</v>
      </c>
      <c r="F1193" s="16">
        <v>3.5</v>
      </c>
      <c r="G1193" s="9">
        <v>9.5</v>
      </c>
    </row>
    <row r="1194" spans="1:7" x14ac:dyDescent="0.2">
      <c r="A1194" s="6">
        <v>42826</v>
      </c>
      <c r="B1194" s="14">
        <f t="shared" si="71"/>
        <v>2017</v>
      </c>
      <c r="C1194" s="14">
        <f t="shared" si="72"/>
        <v>4</v>
      </c>
      <c r="D1194" s="14">
        <f t="shared" si="73"/>
        <v>1</v>
      </c>
      <c r="E1194" s="15">
        <v>5.8</v>
      </c>
      <c r="F1194" s="16" t="s">
        <v>14</v>
      </c>
      <c r="G1194" s="9" t="s">
        <v>14</v>
      </c>
    </row>
    <row r="1195" spans="1:7" x14ac:dyDescent="0.2">
      <c r="A1195" s="6">
        <v>42827</v>
      </c>
      <c r="B1195" s="14">
        <f t="shared" si="71"/>
        <v>2017</v>
      </c>
      <c r="C1195" s="14">
        <f t="shared" si="72"/>
        <v>4</v>
      </c>
      <c r="D1195" s="14">
        <f t="shared" si="73"/>
        <v>2</v>
      </c>
      <c r="E1195" s="15">
        <v>5.8</v>
      </c>
      <c r="F1195" s="16">
        <v>3.5</v>
      </c>
      <c r="G1195" s="9" t="s">
        <v>14</v>
      </c>
    </row>
    <row r="1196" spans="1:7" x14ac:dyDescent="0.2">
      <c r="A1196" s="6">
        <v>42828</v>
      </c>
      <c r="B1196" s="14">
        <f t="shared" si="71"/>
        <v>2017</v>
      </c>
      <c r="C1196" s="14">
        <f t="shared" si="72"/>
        <v>4</v>
      </c>
      <c r="D1196" s="14">
        <f t="shared" si="73"/>
        <v>3</v>
      </c>
      <c r="E1196" s="15">
        <v>5.8</v>
      </c>
      <c r="F1196" s="16">
        <v>3.5</v>
      </c>
      <c r="G1196" s="9" t="s">
        <v>14</v>
      </c>
    </row>
    <row r="1197" spans="1:7" x14ac:dyDescent="0.2">
      <c r="A1197" s="6">
        <v>42829</v>
      </c>
      <c r="B1197" s="14">
        <f t="shared" si="71"/>
        <v>2017</v>
      </c>
      <c r="C1197" s="14">
        <f t="shared" si="72"/>
        <v>4</v>
      </c>
      <c r="D1197" s="14">
        <f t="shared" si="73"/>
        <v>4</v>
      </c>
      <c r="E1197" s="15">
        <v>5.8</v>
      </c>
      <c r="F1197" s="16">
        <v>3.5</v>
      </c>
      <c r="G1197" s="9">
        <v>9</v>
      </c>
    </row>
    <row r="1198" spans="1:7" x14ac:dyDescent="0.2">
      <c r="A1198" s="6">
        <v>42830</v>
      </c>
      <c r="B1198" s="14">
        <f t="shared" si="71"/>
        <v>2017</v>
      </c>
      <c r="C1198" s="14">
        <f t="shared" si="72"/>
        <v>4</v>
      </c>
      <c r="D1198" s="14">
        <f t="shared" si="73"/>
        <v>5</v>
      </c>
      <c r="E1198" s="15">
        <v>5.8</v>
      </c>
      <c r="F1198" s="16">
        <v>3.5</v>
      </c>
      <c r="G1198" s="9">
        <v>8.6999999999999993</v>
      </c>
    </row>
    <row r="1199" spans="1:7" x14ac:dyDescent="0.2">
      <c r="A1199" s="6">
        <v>42831</v>
      </c>
      <c r="B1199" s="14">
        <f t="shared" si="71"/>
        <v>2017</v>
      </c>
      <c r="C1199" s="14">
        <f t="shared" si="72"/>
        <v>4</v>
      </c>
      <c r="D1199" s="14">
        <f t="shared" si="73"/>
        <v>6</v>
      </c>
      <c r="E1199" s="15">
        <v>5.8</v>
      </c>
      <c r="F1199" s="16">
        <v>3.5</v>
      </c>
      <c r="G1199" s="9">
        <v>8.6999999999999993</v>
      </c>
    </row>
    <row r="1200" spans="1:7" x14ac:dyDescent="0.2">
      <c r="A1200" s="6">
        <v>42832</v>
      </c>
      <c r="B1200" s="14">
        <f t="shared" si="71"/>
        <v>2017</v>
      </c>
      <c r="C1200" s="14">
        <f t="shared" si="72"/>
        <v>4</v>
      </c>
      <c r="D1200" s="14">
        <f t="shared" si="73"/>
        <v>7</v>
      </c>
      <c r="E1200" s="15">
        <v>5.8</v>
      </c>
      <c r="F1200" s="16">
        <v>3.5</v>
      </c>
      <c r="G1200" s="9">
        <v>8.5</v>
      </c>
    </row>
    <row r="1201" spans="1:7" x14ac:dyDescent="0.2">
      <c r="A1201" s="6">
        <v>42833</v>
      </c>
      <c r="B1201" s="14">
        <f t="shared" si="71"/>
        <v>2017</v>
      </c>
      <c r="C1201" s="14">
        <f t="shared" si="72"/>
        <v>4</v>
      </c>
      <c r="D1201" s="14">
        <f t="shared" si="73"/>
        <v>8</v>
      </c>
      <c r="E1201" s="15">
        <v>5.8</v>
      </c>
      <c r="F1201" s="16">
        <v>3.5</v>
      </c>
      <c r="G1201" s="9">
        <v>8.1</v>
      </c>
    </row>
    <row r="1202" spans="1:7" x14ac:dyDescent="0.2">
      <c r="A1202" s="6">
        <v>42834</v>
      </c>
      <c r="B1202" s="14">
        <f t="shared" si="71"/>
        <v>2017</v>
      </c>
      <c r="C1202" s="14">
        <f t="shared" si="72"/>
        <v>4</v>
      </c>
      <c r="D1202" s="14">
        <f t="shared" si="73"/>
        <v>9</v>
      </c>
      <c r="E1202" s="15">
        <v>5.8</v>
      </c>
      <c r="F1202" s="16">
        <v>3.5</v>
      </c>
      <c r="G1202" s="9">
        <v>7.6</v>
      </c>
    </row>
    <row r="1203" spans="1:7" x14ac:dyDescent="0.2">
      <c r="A1203" s="6">
        <v>42835</v>
      </c>
      <c r="B1203" s="14">
        <f t="shared" si="71"/>
        <v>2017</v>
      </c>
      <c r="C1203" s="14">
        <f t="shared" si="72"/>
        <v>4</v>
      </c>
      <c r="D1203" s="14">
        <f t="shared" si="73"/>
        <v>10</v>
      </c>
      <c r="E1203" s="15">
        <v>5.8</v>
      </c>
      <c r="F1203" s="16">
        <v>3.5</v>
      </c>
      <c r="G1203" s="9">
        <v>7</v>
      </c>
    </row>
    <row r="1204" spans="1:7" x14ac:dyDescent="0.2">
      <c r="A1204" s="6">
        <v>42836</v>
      </c>
      <c r="B1204" s="14">
        <f t="shared" si="71"/>
        <v>2017</v>
      </c>
      <c r="C1204" s="14">
        <f t="shared" si="72"/>
        <v>4</v>
      </c>
      <c r="D1204" s="14">
        <f t="shared" si="73"/>
        <v>11</v>
      </c>
      <c r="E1204" s="15">
        <v>5.8</v>
      </c>
      <c r="F1204" s="16">
        <v>3.5</v>
      </c>
      <c r="G1204" s="9">
        <v>7.2</v>
      </c>
    </row>
    <row r="1205" spans="1:7" x14ac:dyDescent="0.2">
      <c r="A1205" s="6">
        <v>42837</v>
      </c>
      <c r="B1205" s="14">
        <f t="shared" si="71"/>
        <v>2017</v>
      </c>
      <c r="C1205" s="14">
        <f t="shared" si="72"/>
        <v>4</v>
      </c>
      <c r="D1205" s="14">
        <f t="shared" si="73"/>
        <v>12</v>
      </c>
      <c r="E1205" s="15">
        <v>5.8</v>
      </c>
      <c r="F1205" s="16">
        <v>3.5</v>
      </c>
      <c r="G1205" s="9">
        <v>7</v>
      </c>
    </row>
    <row r="1206" spans="1:7" x14ac:dyDescent="0.2">
      <c r="A1206" s="6">
        <v>42838</v>
      </c>
      <c r="B1206" s="14">
        <f t="shared" si="71"/>
        <v>2017</v>
      </c>
      <c r="C1206" s="14">
        <f t="shared" si="72"/>
        <v>4</v>
      </c>
      <c r="D1206" s="14">
        <f t="shared" si="73"/>
        <v>13</v>
      </c>
      <c r="E1206" s="15">
        <v>5.8</v>
      </c>
      <c r="F1206" s="16">
        <v>3.5</v>
      </c>
      <c r="G1206" s="9">
        <v>6.5</v>
      </c>
    </row>
    <row r="1207" spans="1:7" x14ac:dyDescent="0.2">
      <c r="A1207" s="6">
        <v>42839</v>
      </c>
      <c r="B1207" s="14">
        <f t="shared" si="71"/>
        <v>2017</v>
      </c>
      <c r="C1207" s="14">
        <f t="shared" si="72"/>
        <v>4</v>
      </c>
      <c r="D1207" s="14">
        <f t="shared" si="73"/>
        <v>14</v>
      </c>
      <c r="E1207" s="15" t="s">
        <v>14</v>
      </c>
      <c r="F1207" s="16">
        <v>3.5</v>
      </c>
      <c r="G1207" s="9">
        <v>7.2</v>
      </c>
    </row>
    <row r="1208" spans="1:7" x14ac:dyDescent="0.2">
      <c r="A1208" s="6">
        <v>42840</v>
      </c>
      <c r="B1208" s="14">
        <f t="shared" si="71"/>
        <v>2017</v>
      </c>
      <c r="C1208" s="14">
        <f t="shared" si="72"/>
        <v>4</v>
      </c>
      <c r="D1208" s="14">
        <f t="shared" si="73"/>
        <v>15</v>
      </c>
      <c r="E1208" s="15">
        <v>5.8</v>
      </c>
      <c r="F1208" s="16">
        <v>3.5</v>
      </c>
      <c r="G1208" s="9" t="s">
        <v>14</v>
      </c>
    </row>
    <row r="1209" spans="1:7" x14ac:dyDescent="0.2">
      <c r="A1209" s="6">
        <v>42841</v>
      </c>
      <c r="B1209" s="14">
        <f t="shared" si="71"/>
        <v>2017</v>
      </c>
      <c r="C1209" s="14">
        <f t="shared" si="72"/>
        <v>4</v>
      </c>
      <c r="D1209" s="14">
        <f t="shared" si="73"/>
        <v>16</v>
      </c>
      <c r="E1209" s="15" t="s">
        <v>14</v>
      </c>
      <c r="F1209" s="16">
        <v>3.5</v>
      </c>
      <c r="G1209" s="9">
        <v>6.7</v>
      </c>
    </row>
    <row r="1210" spans="1:7" x14ac:dyDescent="0.2">
      <c r="A1210" s="6">
        <v>42842</v>
      </c>
      <c r="B1210" s="14">
        <f t="shared" si="71"/>
        <v>2017</v>
      </c>
      <c r="C1210" s="14">
        <f t="shared" si="72"/>
        <v>4</v>
      </c>
      <c r="D1210" s="14">
        <f t="shared" si="73"/>
        <v>17</v>
      </c>
      <c r="E1210" s="15" t="s">
        <v>14</v>
      </c>
      <c r="F1210" s="16">
        <v>3.5</v>
      </c>
      <c r="G1210" s="9">
        <v>7.5</v>
      </c>
    </row>
    <row r="1211" spans="1:7" x14ac:dyDescent="0.2">
      <c r="A1211" s="6">
        <v>42843</v>
      </c>
      <c r="B1211" s="14">
        <f t="shared" si="71"/>
        <v>2017</v>
      </c>
      <c r="C1211" s="14">
        <f t="shared" si="72"/>
        <v>4</v>
      </c>
      <c r="D1211" s="14">
        <f t="shared" si="73"/>
        <v>18</v>
      </c>
      <c r="E1211" s="15">
        <v>5.8</v>
      </c>
      <c r="F1211" s="16">
        <v>3.5</v>
      </c>
      <c r="G1211" s="9">
        <v>7.7</v>
      </c>
    </row>
    <row r="1212" spans="1:7" x14ac:dyDescent="0.2">
      <c r="A1212" s="6">
        <v>42844</v>
      </c>
      <c r="B1212" s="14">
        <f t="shared" si="71"/>
        <v>2017</v>
      </c>
      <c r="C1212" s="14">
        <f t="shared" si="72"/>
        <v>4</v>
      </c>
      <c r="D1212" s="14">
        <f t="shared" si="73"/>
        <v>19</v>
      </c>
      <c r="E1212" s="15">
        <v>5.8</v>
      </c>
      <c r="F1212" s="16">
        <v>3.5</v>
      </c>
      <c r="G1212" s="9">
        <v>6.5</v>
      </c>
    </row>
    <row r="1213" spans="1:7" x14ac:dyDescent="0.2">
      <c r="A1213" s="6">
        <v>42845</v>
      </c>
      <c r="B1213" s="14">
        <f t="shared" si="71"/>
        <v>2017</v>
      </c>
      <c r="C1213" s="14">
        <f t="shared" si="72"/>
        <v>4</v>
      </c>
      <c r="D1213" s="14">
        <f t="shared" si="73"/>
        <v>20</v>
      </c>
      <c r="E1213" s="15">
        <v>5.8</v>
      </c>
      <c r="F1213" s="16">
        <v>3.5</v>
      </c>
      <c r="G1213" s="9">
        <v>7</v>
      </c>
    </row>
    <row r="1214" spans="1:7" x14ac:dyDescent="0.2">
      <c r="A1214" s="6">
        <v>42846</v>
      </c>
      <c r="B1214" s="14">
        <f t="shared" si="71"/>
        <v>2017</v>
      </c>
      <c r="C1214" s="14">
        <f t="shared" si="72"/>
        <v>4</v>
      </c>
      <c r="D1214" s="14">
        <f t="shared" si="73"/>
        <v>21</v>
      </c>
      <c r="E1214" s="15">
        <v>5.8</v>
      </c>
      <c r="F1214" s="16">
        <v>3.5</v>
      </c>
      <c r="G1214" s="9">
        <v>7.5</v>
      </c>
    </row>
    <row r="1215" spans="1:7" x14ac:dyDescent="0.2">
      <c r="A1215" s="6">
        <v>42847</v>
      </c>
      <c r="B1215" s="14">
        <f t="shared" si="71"/>
        <v>2017</v>
      </c>
      <c r="C1215" s="14">
        <f t="shared" si="72"/>
        <v>4</v>
      </c>
      <c r="D1215" s="14">
        <f t="shared" si="73"/>
        <v>22</v>
      </c>
      <c r="E1215" s="15">
        <v>5.8</v>
      </c>
      <c r="F1215" s="16">
        <v>3.5</v>
      </c>
      <c r="G1215" s="9">
        <v>7.6</v>
      </c>
    </row>
    <row r="1216" spans="1:7" x14ac:dyDescent="0.2">
      <c r="A1216" s="6">
        <v>42848</v>
      </c>
      <c r="B1216" s="14">
        <f t="shared" si="71"/>
        <v>2017</v>
      </c>
      <c r="C1216" s="14">
        <f t="shared" si="72"/>
        <v>4</v>
      </c>
      <c r="D1216" s="14">
        <f t="shared" si="73"/>
        <v>23</v>
      </c>
      <c r="E1216" s="15">
        <v>5.8</v>
      </c>
      <c r="F1216" s="16">
        <v>3.5</v>
      </c>
      <c r="G1216" s="9">
        <v>8.5</v>
      </c>
    </row>
    <row r="1217" spans="1:7" x14ac:dyDescent="0.2">
      <c r="A1217" s="6">
        <v>42849</v>
      </c>
      <c r="B1217" s="14">
        <f t="shared" si="71"/>
        <v>2017</v>
      </c>
      <c r="C1217" s="14">
        <f t="shared" si="72"/>
        <v>4</v>
      </c>
      <c r="D1217" s="14">
        <f t="shared" si="73"/>
        <v>24</v>
      </c>
      <c r="E1217" s="15">
        <v>5.8</v>
      </c>
      <c r="F1217" s="16">
        <v>3.5</v>
      </c>
      <c r="G1217" s="9">
        <v>8.5</v>
      </c>
    </row>
    <row r="1218" spans="1:7" x14ac:dyDescent="0.2">
      <c r="A1218" s="6">
        <v>42850</v>
      </c>
      <c r="B1218" s="14">
        <f t="shared" si="71"/>
        <v>2017</v>
      </c>
      <c r="C1218" s="14">
        <f t="shared" si="72"/>
        <v>4</v>
      </c>
      <c r="D1218" s="14">
        <f t="shared" si="73"/>
        <v>25</v>
      </c>
      <c r="E1218" s="15">
        <v>5.8</v>
      </c>
      <c r="F1218" s="16">
        <v>3.5</v>
      </c>
      <c r="G1218" s="9">
        <v>8.5</v>
      </c>
    </row>
    <row r="1219" spans="1:7" x14ac:dyDescent="0.2">
      <c r="A1219" s="6">
        <v>42851</v>
      </c>
      <c r="B1219" s="14">
        <f t="shared" si="71"/>
        <v>2017</v>
      </c>
      <c r="C1219" s="14">
        <f t="shared" si="72"/>
        <v>4</v>
      </c>
      <c r="D1219" s="14">
        <f t="shared" si="73"/>
        <v>26</v>
      </c>
      <c r="E1219" s="15" t="s">
        <v>14</v>
      </c>
      <c r="F1219" s="16">
        <v>3.5</v>
      </c>
      <c r="G1219" s="9">
        <v>8.6</v>
      </c>
    </row>
    <row r="1220" spans="1:7" x14ac:dyDescent="0.2">
      <c r="A1220" s="6">
        <v>42852</v>
      </c>
      <c r="B1220" s="14">
        <f t="shared" si="71"/>
        <v>2017</v>
      </c>
      <c r="C1220" s="14">
        <f t="shared" si="72"/>
        <v>4</v>
      </c>
      <c r="D1220" s="14">
        <f t="shared" si="73"/>
        <v>27</v>
      </c>
      <c r="E1220" s="15">
        <v>5.8</v>
      </c>
      <c r="F1220" s="16">
        <v>3.5</v>
      </c>
      <c r="G1220" s="9">
        <v>8.8000000000000007</v>
      </c>
    </row>
    <row r="1221" spans="1:7" x14ac:dyDescent="0.2">
      <c r="A1221" s="6">
        <v>42853</v>
      </c>
      <c r="B1221" s="14">
        <f t="shared" si="71"/>
        <v>2017</v>
      </c>
      <c r="C1221" s="14">
        <f t="shared" si="72"/>
        <v>4</v>
      </c>
      <c r="D1221" s="14">
        <f t="shared" si="73"/>
        <v>28</v>
      </c>
      <c r="E1221" s="15" t="s">
        <v>14</v>
      </c>
      <c r="F1221" s="16">
        <v>3.5</v>
      </c>
      <c r="G1221" s="9">
        <v>9.1999999999999993</v>
      </c>
    </row>
    <row r="1222" spans="1:7" x14ac:dyDescent="0.2">
      <c r="A1222" s="6">
        <v>42854</v>
      </c>
      <c r="B1222" s="14">
        <f t="shared" si="71"/>
        <v>2017</v>
      </c>
      <c r="C1222" s="14">
        <f t="shared" si="72"/>
        <v>4</v>
      </c>
      <c r="D1222" s="14">
        <f t="shared" si="73"/>
        <v>29</v>
      </c>
      <c r="E1222" s="15" t="s">
        <v>14</v>
      </c>
      <c r="F1222" s="16">
        <v>3.5</v>
      </c>
      <c r="G1222" s="9">
        <v>9.5</v>
      </c>
    </row>
    <row r="1223" spans="1:7" x14ac:dyDescent="0.2">
      <c r="A1223" s="6">
        <v>42855</v>
      </c>
      <c r="B1223" s="14">
        <f t="shared" si="71"/>
        <v>2017</v>
      </c>
      <c r="C1223" s="14">
        <f t="shared" si="72"/>
        <v>4</v>
      </c>
      <c r="D1223" s="14">
        <f t="shared" si="73"/>
        <v>30</v>
      </c>
      <c r="E1223" s="15" t="s">
        <v>14</v>
      </c>
      <c r="F1223" s="16">
        <v>3.5</v>
      </c>
      <c r="G1223" s="9">
        <v>9.5</v>
      </c>
    </row>
    <row r="1224" spans="1:7" x14ac:dyDescent="0.2">
      <c r="A1224" s="6">
        <v>42856</v>
      </c>
      <c r="B1224" s="14">
        <f t="shared" si="71"/>
        <v>2017</v>
      </c>
      <c r="C1224" s="14">
        <f t="shared" si="72"/>
        <v>5</v>
      </c>
      <c r="D1224" s="14">
        <f t="shared" si="73"/>
        <v>1</v>
      </c>
      <c r="E1224" s="15" t="s">
        <v>14</v>
      </c>
      <c r="F1224" s="16">
        <v>3.5</v>
      </c>
      <c r="G1224" s="9">
        <v>9.5</v>
      </c>
    </row>
    <row r="1225" spans="1:7" x14ac:dyDescent="0.2">
      <c r="A1225" s="6">
        <v>42857</v>
      </c>
      <c r="B1225" s="14">
        <f t="shared" ref="B1225:B1288" si="74">YEAR(A1225)</f>
        <v>2017</v>
      </c>
      <c r="C1225" s="14">
        <f t="shared" ref="C1225:C1288" si="75">MONTH(A1225)</f>
        <v>5</v>
      </c>
      <c r="D1225" s="14">
        <f t="shared" ref="D1225:D1288" si="76">DAY(A1225)</f>
        <v>2</v>
      </c>
      <c r="E1225" s="15">
        <v>5.8</v>
      </c>
      <c r="F1225" s="16">
        <v>3.5</v>
      </c>
      <c r="G1225" s="9">
        <v>11</v>
      </c>
    </row>
    <row r="1226" spans="1:7" x14ac:dyDescent="0.2">
      <c r="A1226" s="6">
        <v>42858</v>
      </c>
      <c r="B1226" s="14">
        <f t="shared" si="74"/>
        <v>2017</v>
      </c>
      <c r="C1226" s="14">
        <f t="shared" si="75"/>
        <v>5</v>
      </c>
      <c r="D1226" s="14">
        <f t="shared" si="76"/>
        <v>3</v>
      </c>
      <c r="E1226" s="15">
        <v>5.8</v>
      </c>
      <c r="F1226" s="16">
        <v>3.5</v>
      </c>
      <c r="G1226" s="9">
        <v>10.6</v>
      </c>
    </row>
    <row r="1227" spans="1:7" x14ac:dyDescent="0.2">
      <c r="A1227" s="6">
        <v>42859</v>
      </c>
      <c r="B1227" s="14">
        <f t="shared" si="74"/>
        <v>2017</v>
      </c>
      <c r="C1227" s="14">
        <f t="shared" si="75"/>
        <v>5</v>
      </c>
      <c r="D1227" s="14">
        <f t="shared" si="76"/>
        <v>4</v>
      </c>
      <c r="E1227" s="15">
        <v>5.8</v>
      </c>
      <c r="F1227" s="16">
        <v>3.3</v>
      </c>
      <c r="G1227" s="9">
        <v>9.5</v>
      </c>
    </row>
    <row r="1228" spans="1:7" x14ac:dyDescent="0.2">
      <c r="A1228" s="6">
        <v>42860</v>
      </c>
      <c r="B1228" s="14">
        <f t="shared" si="74"/>
        <v>2017</v>
      </c>
      <c r="C1228" s="14">
        <f t="shared" si="75"/>
        <v>5</v>
      </c>
      <c r="D1228" s="14">
        <f t="shared" si="76"/>
        <v>5</v>
      </c>
      <c r="E1228" s="15" t="s">
        <v>14</v>
      </c>
      <c r="F1228" s="16">
        <v>3.3</v>
      </c>
      <c r="G1228" s="9">
        <v>9</v>
      </c>
    </row>
    <row r="1229" spans="1:7" x14ac:dyDescent="0.2">
      <c r="A1229" s="6">
        <v>42861</v>
      </c>
      <c r="B1229" s="14">
        <f t="shared" si="74"/>
        <v>2017</v>
      </c>
      <c r="C1229" s="14">
        <f t="shared" si="75"/>
        <v>5</v>
      </c>
      <c r="D1229" s="14">
        <f t="shared" si="76"/>
        <v>6</v>
      </c>
      <c r="E1229" s="15">
        <v>5.8</v>
      </c>
      <c r="F1229" s="16">
        <v>3.3</v>
      </c>
      <c r="G1229" s="9">
        <v>9.6999999999999993</v>
      </c>
    </row>
    <row r="1230" spans="1:7" x14ac:dyDescent="0.2">
      <c r="A1230" s="6">
        <v>42862</v>
      </c>
      <c r="B1230" s="14">
        <f t="shared" si="74"/>
        <v>2017</v>
      </c>
      <c r="C1230" s="14">
        <f t="shared" si="75"/>
        <v>5</v>
      </c>
      <c r="D1230" s="14">
        <f t="shared" si="76"/>
        <v>7</v>
      </c>
      <c r="E1230" s="15">
        <v>5.8</v>
      </c>
      <c r="F1230" s="16">
        <v>3.3</v>
      </c>
      <c r="G1230" s="9">
        <v>8.4</v>
      </c>
    </row>
    <row r="1231" spans="1:7" x14ac:dyDescent="0.2">
      <c r="A1231" s="6">
        <v>42863</v>
      </c>
      <c r="B1231" s="14">
        <f t="shared" si="74"/>
        <v>2017</v>
      </c>
      <c r="C1231" s="14">
        <f t="shared" si="75"/>
        <v>5</v>
      </c>
      <c r="D1231" s="14">
        <f t="shared" si="76"/>
        <v>8</v>
      </c>
      <c r="E1231" s="15">
        <v>5.8</v>
      </c>
      <c r="F1231" s="16" t="s">
        <v>14</v>
      </c>
      <c r="G1231" s="9">
        <v>8.4</v>
      </c>
    </row>
    <row r="1232" spans="1:7" x14ac:dyDescent="0.2">
      <c r="A1232" s="6">
        <v>42864</v>
      </c>
      <c r="B1232" s="14">
        <f t="shared" si="74"/>
        <v>2017</v>
      </c>
      <c r="C1232" s="14">
        <f t="shared" si="75"/>
        <v>5</v>
      </c>
      <c r="D1232" s="14">
        <f t="shared" si="76"/>
        <v>9</v>
      </c>
      <c r="E1232" s="15" t="s">
        <v>14</v>
      </c>
      <c r="F1232" s="16">
        <v>3.3</v>
      </c>
      <c r="G1232" s="9">
        <v>7</v>
      </c>
    </row>
    <row r="1233" spans="1:7" x14ac:dyDescent="0.2">
      <c r="A1233" s="6">
        <v>42865</v>
      </c>
      <c r="B1233" s="14">
        <f t="shared" si="74"/>
        <v>2017</v>
      </c>
      <c r="C1233" s="14">
        <f t="shared" si="75"/>
        <v>5</v>
      </c>
      <c r="D1233" s="14">
        <f t="shared" si="76"/>
        <v>10</v>
      </c>
      <c r="E1233" s="15" t="s">
        <v>14</v>
      </c>
      <c r="F1233" s="16">
        <v>3.3</v>
      </c>
      <c r="G1233" s="9">
        <v>6.9</v>
      </c>
    </row>
    <row r="1234" spans="1:7" x14ac:dyDescent="0.2">
      <c r="A1234" s="6">
        <v>42866</v>
      </c>
      <c r="B1234" s="14">
        <f t="shared" si="74"/>
        <v>2017</v>
      </c>
      <c r="C1234" s="14">
        <f t="shared" si="75"/>
        <v>5</v>
      </c>
      <c r="D1234" s="14">
        <f t="shared" si="76"/>
        <v>11</v>
      </c>
      <c r="E1234" s="15" t="s">
        <v>14</v>
      </c>
      <c r="F1234" s="16">
        <v>3.3</v>
      </c>
      <c r="G1234" s="9">
        <v>6.7</v>
      </c>
    </row>
    <row r="1235" spans="1:7" x14ac:dyDescent="0.2">
      <c r="A1235" s="6">
        <v>42867</v>
      </c>
      <c r="B1235" s="14">
        <f t="shared" si="74"/>
        <v>2017</v>
      </c>
      <c r="C1235" s="14">
        <f t="shared" si="75"/>
        <v>5</v>
      </c>
      <c r="D1235" s="14">
        <f t="shared" si="76"/>
        <v>12</v>
      </c>
      <c r="E1235" s="15">
        <v>5.8</v>
      </c>
      <c r="F1235" s="16">
        <v>3.3</v>
      </c>
      <c r="G1235" s="9">
        <v>6.9</v>
      </c>
    </row>
    <row r="1236" spans="1:7" x14ac:dyDescent="0.2">
      <c r="A1236" s="6">
        <v>42868</v>
      </c>
      <c r="B1236" s="14">
        <f t="shared" si="74"/>
        <v>2017</v>
      </c>
      <c r="C1236" s="14">
        <f t="shared" si="75"/>
        <v>5</v>
      </c>
      <c r="D1236" s="14">
        <f t="shared" si="76"/>
        <v>13</v>
      </c>
      <c r="E1236" s="15">
        <v>5.8</v>
      </c>
      <c r="F1236" s="16">
        <v>3.3</v>
      </c>
      <c r="G1236" s="9">
        <v>6.9</v>
      </c>
    </row>
    <row r="1237" spans="1:7" x14ac:dyDescent="0.2">
      <c r="A1237" s="6">
        <v>42869</v>
      </c>
      <c r="B1237" s="14">
        <f t="shared" si="74"/>
        <v>2017</v>
      </c>
      <c r="C1237" s="14">
        <f t="shared" si="75"/>
        <v>5</v>
      </c>
      <c r="D1237" s="14">
        <f t="shared" si="76"/>
        <v>14</v>
      </c>
      <c r="E1237" s="15" t="s">
        <v>14</v>
      </c>
      <c r="F1237" s="16" t="s">
        <v>14</v>
      </c>
      <c r="G1237" s="9" t="s">
        <v>14</v>
      </c>
    </row>
    <row r="1238" spans="1:7" x14ac:dyDescent="0.2">
      <c r="A1238" s="6">
        <v>42870</v>
      </c>
      <c r="B1238" s="14">
        <f t="shared" si="74"/>
        <v>2017</v>
      </c>
      <c r="C1238" s="14">
        <f t="shared" si="75"/>
        <v>5</v>
      </c>
      <c r="D1238" s="14">
        <f t="shared" si="76"/>
        <v>15</v>
      </c>
      <c r="E1238" s="15">
        <v>5.8</v>
      </c>
      <c r="F1238" s="16">
        <v>3.3</v>
      </c>
      <c r="G1238" s="9">
        <v>6.8</v>
      </c>
    </row>
    <row r="1239" spans="1:7" x14ac:dyDescent="0.2">
      <c r="A1239" s="6">
        <v>42871</v>
      </c>
      <c r="B1239" s="14">
        <f t="shared" si="74"/>
        <v>2017</v>
      </c>
      <c r="C1239" s="14">
        <f t="shared" si="75"/>
        <v>5</v>
      </c>
      <c r="D1239" s="14">
        <f t="shared" si="76"/>
        <v>16</v>
      </c>
      <c r="E1239" s="15">
        <v>5.8</v>
      </c>
      <c r="F1239" s="16">
        <v>3.3</v>
      </c>
      <c r="G1239" s="9">
        <v>6.8</v>
      </c>
    </row>
    <row r="1240" spans="1:7" x14ac:dyDescent="0.2">
      <c r="A1240" s="6">
        <v>42872</v>
      </c>
      <c r="B1240" s="14">
        <f t="shared" si="74"/>
        <v>2017</v>
      </c>
      <c r="C1240" s="14">
        <f t="shared" si="75"/>
        <v>5</v>
      </c>
      <c r="D1240" s="14">
        <f t="shared" si="76"/>
        <v>17</v>
      </c>
      <c r="E1240" s="15" t="s">
        <v>14</v>
      </c>
      <c r="F1240" s="16">
        <v>3.3</v>
      </c>
      <c r="G1240" s="9">
        <v>6.8</v>
      </c>
    </row>
    <row r="1241" spans="1:7" x14ac:dyDescent="0.2">
      <c r="A1241" s="6">
        <v>42873</v>
      </c>
      <c r="B1241" s="14">
        <f t="shared" si="74"/>
        <v>2017</v>
      </c>
      <c r="C1241" s="14">
        <f t="shared" si="75"/>
        <v>5</v>
      </c>
      <c r="D1241" s="14">
        <f t="shared" si="76"/>
        <v>18</v>
      </c>
      <c r="E1241" s="15">
        <v>5.8</v>
      </c>
      <c r="F1241" s="16">
        <v>3.3</v>
      </c>
      <c r="G1241" s="9">
        <v>6.2</v>
      </c>
    </row>
    <row r="1242" spans="1:7" x14ac:dyDescent="0.2">
      <c r="A1242" s="6">
        <v>42874</v>
      </c>
      <c r="B1242" s="14">
        <f t="shared" si="74"/>
        <v>2017</v>
      </c>
      <c r="C1242" s="14">
        <f t="shared" si="75"/>
        <v>5</v>
      </c>
      <c r="D1242" s="14">
        <f t="shared" si="76"/>
        <v>19</v>
      </c>
      <c r="E1242" s="15" t="s">
        <v>14</v>
      </c>
      <c r="F1242" s="16">
        <v>3.3</v>
      </c>
      <c r="G1242" s="9">
        <v>5.6</v>
      </c>
    </row>
    <row r="1243" spans="1:7" x14ac:dyDescent="0.2">
      <c r="A1243" s="6">
        <v>42875</v>
      </c>
      <c r="B1243" s="14">
        <f t="shared" si="74"/>
        <v>2017</v>
      </c>
      <c r="C1243" s="14">
        <f t="shared" si="75"/>
        <v>5</v>
      </c>
      <c r="D1243" s="14">
        <f t="shared" si="76"/>
        <v>20</v>
      </c>
      <c r="E1243" s="15">
        <v>5.8</v>
      </c>
      <c r="F1243" s="16">
        <v>3.3</v>
      </c>
      <c r="G1243" s="9">
        <v>5.5</v>
      </c>
    </row>
    <row r="1244" spans="1:7" x14ac:dyDescent="0.2">
      <c r="A1244" s="6">
        <v>42876</v>
      </c>
      <c r="B1244" s="14">
        <f t="shared" si="74"/>
        <v>2017</v>
      </c>
      <c r="C1244" s="14">
        <f t="shared" si="75"/>
        <v>5</v>
      </c>
      <c r="D1244" s="14">
        <f t="shared" si="76"/>
        <v>21</v>
      </c>
      <c r="E1244" s="15">
        <v>5.8</v>
      </c>
      <c r="F1244" s="16">
        <v>3.3</v>
      </c>
      <c r="G1244" s="9">
        <v>5.5</v>
      </c>
    </row>
    <row r="1245" spans="1:7" x14ac:dyDescent="0.2">
      <c r="A1245" s="6">
        <v>42877</v>
      </c>
      <c r="B1245" s="14">
        <f t="shared" si="74"/>
        <v>2017</v>
      </c>
      <c r="C1245" s="14">
        <f t="shared" si="75"/>
        <v>5</v>
      </c>
      <c r="D1245" s="14">
        <f t="shared" si="76"/>
        <v>22</v>
      </c>
      <c r="E1245" s="15">
        <v>5.8</v>
      </c>
      <c r="F1245" s="16">
        <v>3.3</v>
      </c>
      <c r="G1245" s="9">
        <v>5.8</v>
      </c>
    </row>
    <row r="1246" spans="1:7" x14ac:dyDescent="0.2">
      <c r="A1246" s="6">
        <v>42878</v>
      </c>
      <c r="B1246" s="14">
        <f t="shared" si="74"/>
        <v>2017</v>
      </c>
      <c r="C1246" s="14">
        <f t="shared" si="75"/>
        <v>5</v>
      </c>
      <c r="D1246" s="14">
        <f t="shared" si="76"/>
        <v>23</v>
      </c>
      <c r="E1246" s="15">
        <v>5.8</v>
      </c>
      <c r="F1246" s="16">
        <v>3</v>
      </c>
      <c r="G1246" s="9">
        <v>5.4</v>
      </c>
    </row>
    <row r="1247" spans="1:7" x14ac:dyDescent="0.2">
      <c r="A1247" s="6">
        <v>42879</v>
      </c>
      <c r="B1247" s="14">
        <f t="shared" si="74"/>
        <v>2017</v>
      </c>
      <c r="C1247" s="14">
        <f t="shared" si="75"/>
        <v>5</v>
      </c>
      <c r="D1247" s="14">
        <f t="shared" si="76"/>
        <v>24</v>
      </c>
      <c r="E1247" s="15">
        <v>5.8</v>
      </c>
      <c r="F1247" s="16">
        <v>3</v>
      </c>
      <c r="G1247" s="9">
        <v>4.7</v>
      </c>
    </row>
    <row r="1248" spans="1:7" x14ac:dyDescent="0.2">
      <c r="A1248" s="6">
        <v>42880</v>
      </c>
      <c r="B1248" s="14">
        <f t="shared" si="74"/>
        <v>2017</v>
      </c>
      <c r="C1248" s="14">
        <f t="shared" si="75"/>
        <v>5</v>
      </c>
      <c r="D1248" s="14">
        <f t="shared" si="76"/>
        <v>25</v>
      </c>
      <c r="E1248" s="15">
        <v>5.8</v>
      </c>
      <c r="F1248" s="16">
        <v>2.8</v>
      </c>
      <c r="G1248" s="9">
        <v>5.2</v>
      </c>
    </row>
    <row r="1249" spans="1:7" x14ac:dyDescent="0.2">
      <c r="A1249" s="6">
        <v>42881</v>
      </c>
      <c r="B1249" s="14">
        <f t="shared" si="74"/>
        <v>2017</v>
      </c>
      <c r="C1249" s="14">
        <f t="shared" si="75"/>
        <v>5</v>
      </c>
      <c r="D1249" s="14">
        <f t="shared" si="76"/>
        <v>26</v>
      </c>
      <c r="E1249" s="15" t="s">
        <v>14</v>
      </c>
      <c r="F1249" s="16">
        <v>2.8</v>
      </c>
      <c r="G1249" s="9">
        <v>4</v>
      </c>
    </row>
    <row r="1250" spans="1:7" x14ac:dyDescent="0.2">
      <c r="A1250" s="6">
        <v>42882</v>
      </c>
      <c r="B1250" s="14">
        <f t="shared" si="74"/>
        <v>2017</v>
      </c>
      <c r="C1250" s="14">
        <f t="shared" si="75"/>
        <v>5</v>
      </c>
      <c r="D1250" s="14">
        <f t="shared" si="76"/>
        <v>27</v>
      </c>
      <c r="E1250" s="15">
        <v>5.8</v>
      </c>
      <c r="F1250" s="16" t="s">
        <v>14</v>
      </c>
      <c r="G1250" s="9">
        <v>3.9</v>
      </c>
    </row>
    <row r="1251" spans="1:7" x14ac:dyDescent="0.2">
      <c r="A1251" s="6">
        <v>42883</v>
      </c>
      <c r="B1251" s="14">
        <f t="shared" si="74"/>
        <v>2017</v>
      </c>
      <c r="C1251" s="14">
        <f t="shared" si="75"/>
        <v>5</v>
      </c>
      <c r="D1251" s="14">
        <f t="shared" si="76"/>
        <v>28</v>
      </c>
      <c r="E1251" s="15">
        <v>5.8</v>
      </c>
      <c r="F1251" s="16">
        <v>2.8</v>
      </c>
      <c r="G1251" s="9">
        <v>4</v>
      </c>
    </row>
    <row r="1252" spans="1:7" x14ac:dyDescent="0.2">
      <c r="A1252" s="6">
        <v>42884</v>
      </c>
      <c r="B1252" s="14">
        <f t="shared" si="74"/>
        <v>2017</v>
      </c>
      <c r="C1252" s="14">
        <f t="shared" si="75"/>
        <v>5</v>
      </c>
      <c r="D1252" s="14">
        <f t="shared" si="76"/>
        <v>29</v>
      </c>
      <c r="E1252" s="15" t="s">
        <v>14</v>
      </c>
      <c r="F1252" s="16">
        <v>2.8</v>
      </c>
      <c r="G1252" s="9">
        <v>4.7</v>
      </c>
    </row>
    <row r="1253" spans="1:7" x14ac:dyDescent="0.2">
      <c r="A1253" s="6">
        <v>42885</v>
      </c>
      <c r="B1253" s="14">
        <f t="shared" si="74"/>
        <v>2017</v>
      </c>
      <c r="C1253" s="14">
        <f t="shared" si="75"/>
        <v>5</v>
      </c>
      <c r="D1253" s="14">
        <f t="shared" si="76"/>
        <v>30</v>
      </c>
      <c r="E1253" s="15">
        <v>5.8</v>
      </c>
      <c r="F1253" s="16">
        <v>2.8</v>
      </c>
      <c r="G1253" s="9">
        <v>4</v>
      </c>
    </row>
    <row r="1254" spans="1:7" x14ac:dyDescent="0.2">
      <c r="A1254" s="6">
        <v>42886</v>
      </c>
      <c r="B1254" s="14">
        <f t="shared" si="74"/>
        <v>2017</v>
      </c>
      <c r="C1254" s="14">
        <f t="shared" si="75"/>
        <v>5</v>
      </c>
      <c r="D1254" s="14">
        <f t="shared" si="76"/>
        <v>31</v>
      </c>
      <c r="E1254" s="15">
        <v>5.8</v>
      </c>
      <c r="F1254" s="16">
        <v>2.8</v>
      </c>
      <c r="G1254" s="9">
        <v>3.5</v>
      </c>
    </row>
    <row r="1255" spans="1:7" x14ac:dyDescent="0.2">
      <c r="A1255" s="6">
        <v>42887</v>
      </c>
      <c r="B1255" s="14">
        <f t="shared" si="74"/>
        <v>2017</v>
      </c>
      <c r="C1255" s="14">
        <f t="shared" si="75"/>
        <v>6</v>
      </c>
      <c r="D1255" s="14">
        <f t="shared" si="76"/>
        <v>1</v>
      </c>
      <c r="E1255" s="15" t="s">
        <v>14</v>
      </c>
      <c r="F1255" s="16" t="s">
        <v>14</v>
      </c>
      <c r="G1255" s="9" t="s">
        <v>14</v>
      </c>
    </row>
    <row r="1256" spans="1:7" x14ac:dyDescent="0.2">
      <c r="A1256" s="6">
        <v>42888</v>
      </c>
      <c r="B1256" s="14">
        <f t="shared" si="74"/>
        <v>2017</v>
      </c>
      <c r="C1256" s="14">
        <f t="shared" si="75"/>
        <v>6</v>
      </c>
      <c r="D1256" s="14">
        <f t="shared" si="76"/>
        <v>2</v>
      </c>
      <c r="E1256" s="15" t="s">
        <v>14</v>
      </c>
      <c r="F1256" s="16">
        <v>2.8</v>
      </c>
      <c r="G1256" s="9">
        <v>3.6</v>
      </c>
    </row>
    <row r="1257" spans="1:7" x14ac:dyDescent="0.2">
      <c r="A1257" s="6">
        <v>42889</v>
      </c>
      <c r="B1257" s="14">
        <f t="shared" si="74"/>
        <v>2017</v>
      </c>
      <c r="C1257" s="14">
        <f t="shared" si="75"/>
        <v>6</v>
      </c>
      <c r="D1257" s="14">
        <f t="shared" si="76"/>
        <v>3</v>
      </c>
      <c r="E1257" s="15">
        <v>5.8</v>
      </c>
      <c r="F1257" s="16">
        <v>2.8</v>
      </c>
      <c r="G1257" s="9">
        <v>3.6</v>
      </c>
    </row>
    <row r="1258" spans="1:7" x14ac:dyDescent="0.2">
      <c r="A1258" s="6">
        <v>42890</v>
      </c>
      <c r="B1258" s="14">
        <f t="shared" si="74"/>
        <v>2017</v>
      </c>
      <c r="C1258" s="14">
        <f t="shared" si="75"/>
        <v>6</v>
      </c>
      <c r="D1258" s="14">
        <f t="shared" si="76"/>
        <v>4</v>
      </c>
      <c r="E1258" s="15">
        <v>5.8</v>
      </c>
      <c r="F1258" s="16">
        <v>2.8</v>
      </c>
      <c r="G1258" s="9">
        <v>3.3</v>
      </c>
    </row>
    <row r="1259" spans="1:7" x14ac:dyDescent="0.2">
      <c r="A1259" s="6">
        <v>42891</v>
      </c>
      <c r="B1259" s="14">
        <f t="shared" si="74"/>
        <v>2017</v>
      </c>
      <c r="C1259" s="14">
        <f t="shared" si="75"/>
        <v>6</v>
      </c>
      <c r="D1259" s="14">
        <f t="shared" si="76"/>
        <v>5</v>
      </c>
      <c r="E1259" s="15">
        <v>5.8</v>
      </c>
      <c r="F1259" s="16">
        <v>2.8</v>
      </c>
      <c r="G1259" s="9">
        <v>3.5</v>
      </c>
    </row>
    <row r="1260" spans="1:7" x14ac:dyDescent="0.2">
      <c r="A1260" s="6">
        <v>42892</v>
      </c>
      <c r="B1260" s="14">
        <f t="shared" si="74"/>
        <v>2017</v>
      </c>
      <c r="C1260" s="14">
        <f t="shared" si="75"/>
        <v>6</v>
      </c>
      <c r="D1260" s="14">
        <f t="shared" si="76"/>
        <v>6</v>
      </c>
      <c r="E1260" s="15">
        <v>5.8</v>
      </c>
      <c r="F1260" s="16">
        <v>2.8</v>
      </c>
      <c r="G1260" s="9">
        <v>2.6</v>
      </c>
    </row>
    <row r="1261" spans="1:7" x14ac:dyDescent="0.2">
      <c r="A1261" s="6">
        <v>42893</v>
      </c>
      <c r="B1261" s="14">
        <f t="shared" si="74"/>
        <v>2017</v>
      </c>
      <c r="C1261" s="14">
        <f t="shared" si="75"/>
        <v>6</v>
      </c>
      <c r="D1261" s="14">
        <f t="shared" si="76"/>
        <v>7</v>
      </c>
      <c r="E1261" s="15">
        <v>5.8</v>
      </c>
      <c r="F1261" s="16">
        <v>2.8</v>
      </c>
      <c r="G1261" s="9">
        <v>2.6</v>
      </c>
    </row>
    <row r="1262" spans="1:7" x14ac:dyDescent="0.2">
      <c r="A1262" s="6">
        <v>42894</v>
      </c>
      <c r="B1262" s="14">
        <f t="shared" si="74"/>
        <v>2017</v>
      </c>
      <c r="C1262" s="14">
        <f t="shared" si="75"/>
        <v>6</v>
      </c>
      <c r="D1262" s="14">
        <f t="shared" si="76"/>
        <v>8</v>
      </c>
      <c r="E1262" s="15">
        <v>5.8</v>
      </c>
      <c r="F1262" s="16">
        <v>2.8</v>
      </c>
      <c r="G1262" s="9">
        <v>3.6</v>
      </c>
    </row>
    <row r="1263" spans="1:7" x14ac:dyDescent="0.2">
      <c r="A1263" s="6">
        <v>42895</v>
      </c>
      <c r="B1263" s="14">
        <f t="shared" si="74"/>
        <v>2017</v>
      </c>
      <c r="C1263" s="14">
        <f t="shared" si="75"/>
        <v>6</v>
      </c>
      <c r="D1263" s="14">
        <f t="shared" si="76"/>
        <v>9</v>
      </c>
      <c r="E1263" s="15">
        <v>5.8</v>
      </c>
      <c r="F1263" s="16">
        <v>2.8</v>
      </c>
      <c r="G1263" s="9">
        <v>3.3</v>
      </c>
    </row>
    <row r="1264" spans="1:7" x14ac:dyDescent="0.2">
      <c r="A1264" s="6">
        <v>42896</v>
      </c>
      <c r="B1264" s="14">
        <f t="shared" si="74"/>
        <v>2017</v>
      </c>
      <c r="C1264" s="14">
        <f t="shared" si="75"/>
        <v>6</v>
      </c>
      <c r="D1264" s="14">
        <f t="shared" si="76"/>
        <v>10</v>
      </c>
      <c r="E1264" s="15" t="s">
        <v>14</v>
      </c>
      <c r="F1264" s="16">
        <v>2.8</v>
      </c>
      <c r="G1264" s="9">
        <v>3.3</v>
      </c>
    </row>
    <row r="1265" spans="1:7" x14ac:dyDescent="0.2">
      <c r="A1265" s="6">
        <v>42897</v>
      </c>
      <c r="B1265" s="14">
        <f t="shared" si="74"/>
        <v>2017</v>
      </c>
      <c r="C1265" s="14">
        <f t="shared" si="75"/>
        <v>6</v>
      </c>
      <c r="D1265" s="14">
        <f t="shared" si="76"/>
        <v>11</v>
      </c>
      <c r="E1265" s="15">
        <v>5.8</v>
      </c>
      <c r="F1265" s="16">
        <v>2.8</v>
      </c>
      <c r="G1265" s="9">
        <v>3.4</v>
      </c>
    </row>
    <row r="1266" spans="1:7" x14ac:dyDescent="0.2">
      <c r="A1266" s="6">
        <v>42898</v>
      </c>
      <c r="B1266" s="14">
        <f t="shared" si="74"/>
        <v>2017</v>
      </c>
      <c r="C1266" s="14">
        <f t="shared" si="75"/>
        <v>6</v>
      </c>
      <c r="D1266" s="14">
        <f t="shared" si="76"/>
        <v>12</v>
      </c>
      <c r="E1266" s="15" t="s">
        <v>14</v>
      </c>
      <c r="F1266" s="16">
        <v>2.8</v>
      </c>
      <c r="G1266" s="9">
        <v>3.5</v>
      </c>
    </row>
    <row r="1267" spans="1:7" x14ac:dyDescent="0.2">
      <c r="A1267" s="6">
        <v>42899</v>
      </c>
      <c r="B1267" s="14">
        <f t="shared" si="74"/>
        <v>2017</v>
      </c>
      <c r="C1267" s="14">
        <f t="shared" si="75"/>
        <v>6</v>
      </c>
      <c r="D1267" s="14">
        <f t="shared" si="76"/>
        <v>13</v>
      </c>
      <c r="E1267" s="15">
        <v>5.8</v>
      </c>
      <c r="F1267" s="16">
        <v>2.8</v>
      </c>
      <c r="G1267" s="9">
        <v>3.9</v>
      </c>
    </row>
    <row r="1268" spans="1:7" x14ac:dyDescent="0.2">
      <c r="A1268" s="6">
        <v>42900</v>
      </c>
      <c r="B1268" s="14">
        <f t="shared" si="74"/>
        <v>2017</v>
      </c>
      <c r="C1268" s="14">
        <f t="shared" si="75"/>
        <v>6</v>
      </c>
      <c r="D1268" s="14">
        <f t="shared" si="76"/>
        <v>14</v>
      </c>
      <c r="E1268" s="15">
        <v>5.8</v>
      </c>
      <c r="F1268" s="16">
        <v>2.8</v>
      </c>
      <c r="G1268" s="9">
        <v>4</v>
      </c>
    </row>
    <row r="1269" spans="1:7" x14ac:dyDescent="0.2">
      <c r="A1269" s="6">
        <v>42901</v>
      </c>
      <c r="B1269" s="14">
        <f t="shared" si="74"/>
        <v>2017</v>
      </c>
      <c r="C1269" s="14">
        <f t="shared" si="75"/>
        <v>6</v>
      </c>
      <c r="D1269" s="14">
        <f t="shared" si="76"/>
        <v>15</v>
      </c>
      <c r="E1269" s="15">
        <v>5.8</v>
      </c>
      <c r="F1269" s="16">
        <v>2.8</v>
      </c>
      <c r="G1269" s="9">
        <v>3.8</v>
      </c>
    </row>
    <row r="1270" spans="1:7" x14ac:dyDescent="0.2">
      <c r="A1270" s="6">
        <v>42902</v>
      </c>
      <c r="B1270" s="14">
        <f t="shared" si="74"/>
        <v>2017</v>
      </c>
      <c r="C1270" s="14">
        <f t="shared" si="75"/>
        <v>6</v>
      </c>
      <c r="D1270" s="14">
        <f t="shared" si="76"/>
        <v>16</v>
      </c>
      <c r="E1270" s="15">
        <v>5.8</v>
      </c>
      <c r="F1270" s="16">
        <v>2.8</v>
      </c>
      <c r="G1270" s="9">
        <v>3.8</v>
      </c>
    </row>
    <row r="1271" spans="1:7" x14ac:dyDescent="0.2">
      <c r="A1271" s="6">
        <v>42903</v>
      </c>
      <c r="B1271" s="14">
        <f t="shared" si="74"/>
        <v>2017</v>
      </c>
      <c r="C1271" s="14">
        <f t="shared" si="75"/>
        <v>6</v>
      </c>
      <c r="D1271" s="14">
        <f t="shared" si="76"/>
        <v>17</v>
      </c>
      <c r="E1271" s="15">
        <v>5.8</v>
      </c>
      <c r="F1271" s="16">
        <v>2.8</v>
      </c>
      <c r="G1271" s="9">
        <v>3.8</v>
      </c>
    </row>
    <row r="1272" spans="1:7" x14ac:dyDescent="0.2">
      <c r="A1272" s="6">
        <v>42904</v>
      </c>
      <c r="B1272" s="14">
        <f t="shared" si="74"/>
        <v>2017</v>
      </c>
      <c r="C1272" s="14">
        <f t="shared" si="75"/>
        <v>6</v>
      </c>
      <c r="D1272" s="14">
        <f t="shared" si="76"/>
        <v>18</v>
      </c>
      <c r="E1272" s="15">
        <v>5.8</v>
      </c>
      <c r="F1272" s="16">
        <v>2.8</v>
      </c>
      <c r="G1272" s="9">
        <v>3.5</v>
      </c>
    </row>
    <row r="1273" spans="1:7" x14ac:dyDescent="0.2">
      <c r="A1273" s="6">
        <v>42905</v>
      </c>
      <c r="B1273" s="14">
        <f t="shared" si="74"/>
        <v>2017</v>
      </c>
      <c r="C1273" s="14">
        <f t="shared" si="75"/>
        <v>6</v>
      </c>
      <c r="D1273" s="14">
        <f t="shared" si="76"/>
        <v>19</v>
      </c>
      <c r="E1273" s="15" t="s">
        <v>14</v>
      </c>
      <c r="F1273" s="16">
        <v>2.8</v>
      </c>
      <c r="G1273" s="9">
        <v>3.8</v>
      </c>
    </row>
    <row r="1274" spans="1:7" x14ac:dyDescent="0.2">
      <c r="A1274" s="6">
        <v>42906</v>
      </c>
      <c r="B1274" s="14">
        <f t="shared" si="74"/>
        <v>2017</v>
      </c>
      <c r="C1274" s="14">
        <f t="shared" si="75"/>
        <v>6</v>
      </c>
      <c r="D1274" s="14">
        <f t="shared" si="76"/>
        <v>20</v>
      </c>
      <c r="E1274" s="15">
        <v>5.8</v>
      </c>
      <c r="F1274" s="16">
        <v>2.8</v>
      </c>
      <c r="G1274" s="9">
        <v>3.9</v>
      </c>
    </row>
    <row r="1275" spans="1:7" x14ac:dyDescent="0.2">
      <c r="A1275" s="6">
        <v>42907</v>
      </c>
      <c r="B1275" s="14">
        <f t="shared" si="74"/>
        <v>2017</v>
      </c>
      <c r="C1275" s="14">
        <f t="shared" si="75"/>
        <v>6</v>
      </c>
      <c r="D1275" s="14">
        <f t="shared" si="76"/>
        <v>21</v>
      </c>
      <c r="E1275" s="15">
        <v>5.8</v>
      </c>
      <c r="F1275" s="16">
        <v>2.4</v>
      </c>
      <c r="G1275" s="9">
        <v>3.9</v>
      </c>
    </row>
    <row r="1276" spans="1:7" x14ac:dyDescent="0.2">
      <c r="A1276" s="6">
        <v>42908</v>
      </c>
      <c r="B1276" s="14">
        <f t="shared" si="74"/>
        <v>2017</v>
      </c>
      <c r="C1276" s="14">
        <f t="shared" si="75"/>
        <v>6</v>
      </c>
      <c r="D1276" s="14">
        <f t="shared" si="76"/>
        <v>22</v>
      </c>
      <c r="E1276" s="15">
        <v>5.8</v>
      </c>
      <c r="F1276" s="16">
        <v>2.4</v>
      </c>
      <c r="G1276" s="9">
        <v>3.8</v>
      </c>
    </row>
    <row r="1277" spans="1:7" x14ac:dyDescent="0.2">
      <c r="A1277" s="6">
        <v>42909</v>
      </c>
      <c r="B1277" s="14">
        <f t="shared" si="74"/>
        <v>2017</v>
      </c>
      <c r="C1277" s="14">
        <f t="shared" si="75"/>
        <v>6</v>
      </c>
      <c r="D1277" s="14">
        <f t="shared" si="76"/>
        <v>23</v>
      </c>
      <c r="E1277" s="15">
        <v>5.8</v>
      </c>
      <c r="F1277" s="16">
        <v>2.4</v>
      </c>
      <c r="G1277" s="9">
        <v>3.6</v>
      </c>
    </row>
    <row r="1278" spans="1:7" x14ac:dyDescent="0.2">
      <c r="A1278" s="6">
        <v>42910</v>
      </c>
      <c r="B1278" s="14">
        <f t="shared" si="74"/>
        <v>2017</v>
      </c>
      <c r="C1278" s="14">
        <f t="shared" si="75"/>
        <v>6</v>
      </c>
      <c r="D1278" s="14">
        <f t="shared" si="76"/>
        <v>24</v>
      </c>
      <c r="E1278" s="15">
        <v>5.8</v>
      </c>
      <c r="F1278" s="16">
        <v>2.4</v>
      </c>
      <c r="G1278" s="9">
        <v>3.6</v>
      </c>
    </row>
    <row r="1279" spans="1:7" x14ac:dyDescent="0.2">
      <c r="A1279" s="6">
        <v>42911</v>
      </c>
      <c r="B1279" s="14">
        <f t="shared" si="74"/>
        <v>2017</v>
      </c>
      <c r="C1279" s="14">
        <f t="shared" si="75"/>
        <v>6</v>
      </c>
      <c r="D1279" s="14">
        <f t="shared" si="76"/>
        <v>25</v>
      </c>
      <c r="E1279" s="15" t="s">
        <v>14</v>
      </c>
      <c r="F1279" s="16">
        <v>2.2999999999999998</v>
      </c>
      <c r="G1279" s="9">
        <v>3.1</v>
      </c>
    </row>
    <row r="1280" spans="1:7" x14ac:dyDescent="0.2">
      <c r="A1280" s="6">
        <v>42912</v>
      </c>
      <c r="B1280" s="14">
        <f t="shared" si="74"/>
        <v>2017</v>
      </c>
      <c r="C1280" s="14">
        <f t="shared" si="75"/>
        <v>6</v>
      </c>
      <c r="D1280" s="14">
        <f t="shared" si="76"/>
        <v>26</v>
      </c>
      <c r="E1280" s="15">
        <v>5.8</v>
      </c>
      <c r="F1280" s="16">
        <v>2.2999999999999998</v>
      </c>
      <c r="G1280" s="9">
        <v>3.1</v>
      </c>
    </row>
    <row r="1281" spans="1:7" x14ac:dyDescent="0.2">
      <c r="A1281" s="6">
        <v>42913</v>
      </c>
      <c r="B1281" s="14">
        <f t="shared" si="74"/>
        <v>2017</v>
      </c>
      <c r="C1281" s="14">
        <f t="shared" si="75"/>
        <v>6</v>
      </c>
      <c r="D1281" s="14">
        <f t="shared" si="76"/>
        <v>27</v>
      </c>
      <c r="E1281" s="15">
        <v>5.8</v>
      </c>
      <c r="F1281" s="16">
        <v>2.2999999999999998</v>
      </c>
      <c r="G1281" s="9">
        <v>3.2</v>
      </c>
    </row>
    <row r="1282" spans="1:7" x14ac:dyDescent="0.2">
      <c r="A1282" s="6">
        <v>42914</v>
      </c>
      <c r="B1282" s="14">
        <f t="shared" si="74"/>
        <v>2017</v>
      </c>
      <c r="C1282" s="14">
        <f t="shared" si="75"/>
        <v>6</v>
      </c>
      <c r="D1282" s="14">
        <f t="shared" si="76"/>
        <v>28</v>
      </c>
      <c r="E1282" s="15" t="s">
        <v>14</v>
      </c>
      <c r="F1282" s="16">
        <v>2.2999999999999998</v>
      </c>
      <c r="G1282" s="9">
        <v>3.2</v>
      </c>
    </row>
    <row r="1283" spans="1:7" x14ac:dyDescent="0.2">
      <c r="A1283" s="6">
        <v>42915</v>
      </c>
      <c r="B1283" s="14">
        <f t="shared" si="74"/>
        <v>2017</v>
      </c>
      <c r="C1283" s="14">
        <f t="shared" si="75"/>
        <v>6</v>
      </c>
      <c r="D1283" s="14">
        <f t="shared" si="76"/>
        <v>29</v>
      </c>
      <c r="E1283" s="15">
        <v>5.8</v>
      </c>
      <c r="F1283" s="16">
        <v>2.2999999999999998</v>
      </c>
      <c r="G1283" s="9">
        <v>3.2</v>
      </c>
    </row>
    <row r="1284" spans="1:7" x14ac:dyDescent="0.2">
      <c r="A1284" s="6">
        <v>42916</v>
      </c>
      <c r="B1284" s="14">
        <f t="shared" si="74"/>
        <v>2017</v>
      </c>
      <c r="C1284" s="14">
        <f t="shared" si="75"/>
        <v>6</v>
      </c>
      <c r="D1284" s="14">
        <f t="shared" si="76"/>
        <v>30</v>
      </c>
      <c r="E1284" s="15">
        <v>5.8</v>
      </c>
      <c r="F1284" s="16">
        <v>2.2999999999999998</v>
      </c>
      <c r="G1284" s="9">
        <v>3.1</v>
      </c>
    </row>
    <row r="1285" spans="1:7" x14ac:dyDescent="0.2">
      <c r="A1285" s="6">
        <v>42917</v>
      </c>
      <c r="B1285" s="14">
        <f t="shared" si="74"/>
        <v>2017</v>
      </c>
      <c r="C1285" s="14">
        <f t="shared" si="75"/>
        <v>7</v>
      </c>
      <c r="D1285" s="14">
        <f t="shared" si="76"/>
        <v>1</v>
      </c>
      <c r="E1285" s="15">
        <v>5.8</v>
      </c>
      <c r="F1285" s="16">
        <v>2.2999999999999998</v>
      </c>
      <c r="G1285" s="9">
        <v>3.2</v>
      </c>
    </row>
    <row r="1286" spans="1:7" x14ac:dyDescent="0.2">
      <c r="A1286" s="6">
        <v>42918</v>
      </c>
      <c r="B1286" s="14">
        <f t="shared" si="74"/>
        <v>2017</v>
      </c>
      <c r="C1286" s="14">
        <f t="shared" si="75"/>
        <v>7</v>
      </c>
      <c r="D1286" s="14">
        <f t="shared" si="76"/>
        <v>2</v>
      </c>
      <c r="E1286" s="15">
        <v>5.8</v>
      </c>
      <c r="F1286" s="16">
        <v>2.2999999999999998</v>
      </c>
      <c r="G1286" s="9">
        <v>3.2</v>
      </c>
    </row>
    <row r="1287" spans="1:7" x14ac:dyDescent="0.2">
      <c r="A1287" s="6">
        <v>42919</v>
      </c>
      <c r="B1287" s="14">
        <f t="shared" si="74"/>
        <v>2017</v>
      </c>
      <c r="C1287" s="14">
        <f t="shared" si="75"/>
        <v>7</v>
      </c>
      <c r="D1287" s="14">
        <f t="shared" si="76"/>
        <v>3</v>
      </c>
      <c r="E1287" s="15">
        <v>5.8</v>
      </c>
      <c r="F1287" s="16">
        <v>2.1</v>
      </c>
      <c r="G1287" s="9">
        <v>3.5</v>
      </c>
    </row>
    <row r="1288" spans="1:7" x14ac:dyDescent="0.2">
      <c r="A1288" s="6">
        <v>42920</v>
      </c>
      <c r="B1288" s="14">
        <f t="shared" si="74"/>
        <v>2017</v>
      </c>
      <c r="C1288" s="14">
        <f t="shared" si="75"/>
        <v>7</v>
      </c>
      <c r="D1288" s="14">
        <f t="shared" si="76"/>
        <v>4</v>
      </c>
      <c r="E1288" s="15">
        <v>5.8</v>
      </c>
      <c r="F1288" s="16">
        <v>2.1</v>
      </c>
      <c r="G1288" s="9">
        <v>3.5</v>
      </c>
    </row>
    <row r="1289" spans="1:7" x14ac:dyDescent="0.2">
      <c r="A1289" s="6">
        <v>42921</v>
      </c>
      <c r="B1289" s="14">
        <f t="shared" ref="B1289:B1352" si="77">YEAR(A1289)</f>
        <v>2017</v>
      </c>
      <c r="C1289" s="14">
        <f t="shared" ref="C1289:C1352" si="78">MONTH(A1289)</f>
        <v>7</v>
      </c>
      <c r="D1289" s="14">
        <f t="shared" ref="D1289:D1352" si="79">DAY(A1289)</f>
        <v>5</v>
      </c>
      <c r="E1289" s="15" t="s">
        <v>14</v>
      </c>
      <c r="F1289" s="16">
        <v>2.1</v>
      </c>
      <c r="G1289" s="9">
        <v>3.5</v>
      </c>
    </row>
    <row r="1290" spans="1:7" x14ac:dyDescent="0.2">
      <c r="A1290" s="6">
        <v>42922</v>
      </c>
      <c r="B1290" s="14">
        <f t="shared" si="77"/>
        <v>2017</v>
      </c>
      <c r="C1290" s="14">
        <f t="shared" si="78"/>
        <v>7</v>
      </c>
      <c r="D1290" s="14">
        <f t="shared" si="79"/>
        <v>6</v>
      </c>
      <c r="E1290" s="15">
        <v>5.8</v>
      </c>
      <c r="F1290" s="16">
        <v>2.2999999999999998</v>
      </c>
      <c r="G1290" s="9">
        <v>3.5</v>
      </c>
    </row>
    <row r="1291" spans="1:7" x14ac:dyDescent="0.2">
      <c r="A1291" s="6">
        <v>42923</v>
      </c>
      <c r="B1291" s="14">
        <f t="shared" si="77"/>
        <v>2017</v>
      </c>
      <c r="C1291" s="14">
        <f t="shared" si="78"/>
        <v>7</v>
      </c>
      <c r="D1291" s="14">
        <f t="shared" si="79"/>
        <v>7</v>
      </c>
      <c r="E1291" s="15">
        <v>5.8</v>
      </c>
      <c r="F1291" s="16">
        <v>2.2999999999999998</v>
      </c>
      <c r="G1291" s="9">
        <v>3.5</v>
      </c>
    </row>
    <row r="1292" spans="1:7" x14ac:dyDescent="0.2">
      <c r="A1292" s="6">
        <v>42924</v>
      </c>
      <c r="B1292" s="14">
        <f t="shared" si="77"/>
        <v>2017</v>
      </c>
      <c r="C1292" s="14">
        <f t="shared" si="78"/>
        <v>7</v>
      </c>
      <c r="D1292" s="14">
        <f t="shared" si="79"/>
        <v>8</v>
      </c>
      <c r="E1292" s="15">
        <v>5.8</v>
      </c>
      <c r="F1292" s="16">
        <v>2.2999999999999998</v>
      </c>
      <c r="G1292" s="9">
        <v>3.5</v>
      </c>
    </row>
    <row r="1293" spans="1:7" x14ac:dyDescent="0.2">
      <c r="A1293" s="6">
        <v>42925</v>
      </c>
      <c r="B1293" s="14">
        <f t="shared" si="77"/>
        <v>2017</v>
      </c>
      <c r="C1293" s="14">
        <f t="shared" si="78"/>
        <v>7</v>
      </c>
      <c r="D1293" s="14">
        <f t="shared" si="79"/>
        <v>9</v>
      </c>
      <c r="E1293" s="15">
        <v>5.8</v>
      </c>
      <c r="F1293" s="16">
        <v>2.2999999999999998</v>
      </c>
      <c r="G1293" s="9">
        <v>3.5</v>
      </c>
    </row>
    <row r="1294" spans="1:7" x14ac:dyDescent="0.2">
      <c r="A1294" s="6">
        <v>42926</v>
      </c>
      <c r="B1294" s="14">
        <f t="shared" si="77"/>
        <v>2017</v>
      </c>
      <c r="C1294" s="14">
        <f t="shared" si="78"/>
        <v>7</v>
      </c>
      <c r="D1294" s="14">
        <f t="shared" si="79"/>
        <v>10</v>
      </c>
      <c r="E1294" s="15" t="s">
        <v>14</v>
      </c>
      <c r="F1294" s="16">
        <v>2.2999999999999998</v>
      </c>
      <c r="G1294" s="9">
        <v>2.8</v>
      </c>
    </row>
    <row r="1295" spans="1:7" x14ac:dyDescent="0.2">
      <c r="A1295" s="6">
        <v>42927</v>
      </c>
      <c r="B1295" s="14">
        <f t="shared" si="77"/>
        <v>2017</v>
      </c>
      <c r="C1295" s="14">
        <f t="shared" si="78"/>
        <v>7</v>
      </c>
      <c r="D1295" s="14">
        <f t="shared" si="79"/>
        <v>11</v>
      </c>
      <c r="E1295" s="15" t="s">
        <v>14</v>
      </c>
      <c r="F1295" s="16">
        <v>2.2999999999999998</v>
      </c>
      <c r="G1295" s="9">
        <v>2.6</v>
      </c>
    </row>
    <row r="1296" spans="1:7" x14ac:dyDescent="0.2">
      <c r="A1296" s="6">
        <v>42928</v>
      </c>
      <c r="B1296" s="14">
        <f t="shared" si="77"/>
        <v>2017</v>
      </c>
      <c r="C1296" s="14">
        <f t="shared" si="78"/>
        <v>7</v>
      </c>
      <c r="D1296" s="14">
        <f t="shared" si="79"/>
        <v>12</v>
      </c>
      <c r="E1296" s="15">
        <v>5.8</v>
      </c>
      <c r="F1296" s="16">
        <v>2.2999999999999998</v>
      </c>
      <c r="G1296" s="9">
        <v>2.7</v>
      </c>
    </row>
    <row r="1297" spans="1:7" x14ac:dyDescent="0.2">
      <c r="A1297" s="6">
        <v>42929</v>
      </c>
      <c r="B1297" s="14">
        <f t="shared" si="77"/>
        <v>2017</v>
      </c>
      <c r="C1297" s="14">
        <f t="shared" si="78"/>
        <v>7</v>
      </c>
      <c r="D1297" s="14">
        <f t="shared" si="79"/>
        <v>13</v>
      </c>
      <c r="E1297" s="15">
        <v>5.8</v>
      </c>
      <c r="F1297" s="16">
        <v>2.2000000000000002</v>
      </c>
      <c r="G1297" s="9">
        <v>3</v>
      </c>
    </row>
    <row r="1298" spans="1:7" x14ac:dyDescent="0.2">
      <c r="A1298" s="6">
        <v>42930</v>
      </c>
      <c r="B1298" s="14">
        <f t="shared" si="77"/>
        <v>2017</v>
      </c>
      <c r="C1298" s="14">
        <f t="shared" si="78"/>
        <v>7</v>
      </c>
      <c r="D1298" s="14">
        <f t="shared" si="79"/>
        <v>14</v>
      </c>
      <c r="E1298" s="15">
        <v>5.8</v>
      </c>
      <c r="F1298" s="16">
        <v>2.2000000000000002</v>
      </c>
      <c r="G1298" s="9">
        <v>3.2</v>
      </c>
    </row>
    <row r="1299" spans="1:7" x14ac:dyDescent="0.2">
      <c r="A1299" s="6">
        <v>42931</v>
      </c>
      <c r="B1299" s="14">
        <f t="shared" si="77"/>
        <v>2017</v>
      </c>
      <c r="C1299" s="14">
        <f t="shared" si="78"/>
        <v>7</v>
      </c>
      <c r="D1299" s="14">
        <f t="shared" si="79"/>
        <v>15</v>
      </c>
      <c r="E1299" s="15">
        <v>5.8</v>
      </c>
      <c r="F1299" s="16">
        <v>2.2000000000000002</v>
      </c>
      <c r="G1299" s="9">
        <v>3</v>
      </c>
    </row>
    <row r="1300" spans="1:7" x14ac:dyDescent="0.2">
      <c r="A1300" s="6">
        <v>42932</v>
      </c>
      <c r="B1300" s="14">
        <f t="shared" si="77"/>
        <v>2017</v>
      </c>
      <c r="C1300" s="14">
        <f t="shared" si="78"/>
        <v>7</v>
      </c>
      <c r="D1300" s="14">
        <f t="shared" si="79"/>
        <v>16</v>
      </c>
      <c r="E1300" s="15">
        <v>5.8</v>
      </c>
      <c r="F1300" s="16">
        <v>2.2000000000000002</v>
      </c>
      <c r="G1300" s="9">
        <v>3.3</v>
      </c>
    </row>
    <row r="1301" spans="1:7" x14ac:dyDescent="0.2">
      <c r="A1301" s="6">
        <v>42933</v>
      </c>
      <c r="B1301" s="14">
        <f t="shared" si="77"/>
        <v>2017</v>
      </c>
      <c r="C1301" s="14">
        <f t="shared" si="78"/>
        <v>7</v>
      </c>
      <c r="D1301" s="14">
        <f t="shared" si="79"/>
        <v>17</v>
      </c>
      <c r="E1301" s="15" t="s">
        <v>14</v>
      </c>
      <c r="F1301" s="16">
        <v>2.2000000000000002</v>
      </c>
      <c r="G1301" s="9">
        <v>3.5</v>
      </c>
    </row>
    <row r="1302" spans="1:7" x14ac:dyDescent="0.2">
      <c r="A1302" s="6">
        <v>42934</v>
      </c>
      <c r="B1302" s="14">
        <f t="shared" si="77"/>
        <v>2017</v>
      </c>
      <c r="C1302" s="14">
        <f t="shared" si="78"/>
        <v>7</v>
      </c>
      <c r="D1302" s="14">
        <f t="shared" si="79"/>
        <v>18</v>
      </c>
      <c r="E1302" s="15" t="s">
        <v>14</v>
      </c>
      <c r="F1302" s="16">
        <v>2.2000000000000002</v>
      </c>
      <c r="G1302" s="9">
        <v>4</v>
      </c>
    </row>
    <row r="1303" spans="1:7" x14ac:dyDescent="0.2">
      <c r="A1303" s="6">
        <v>42935</v>
      </c>
      <c r="B1303" s="14">
        <f t="shared" si="77"/>
        <v>2017</v>
      </c>
      <c r="C1303" s="14">
        <f t="shared" si="78"/>
        <v>7</v>
      </c>
      <c r="D1303" s="14">
        <f t="shared" si="79"/>
        <v>19</v>
      </c>
      <c r="E1303" s="15">
        <v>5.8</v>
      </c>
      <c r="F1303" s="16">
        <v>2.2000000000000002</v>
      </c>
      <c r="G1303" s="9">
        <v>4.3</v>
      </c>
    </row>
    <row r="1304" spans="1:7" x14ac:dyDescent="0.2">
      <c r="A1304" s="6">
        <v>42936</v>
      </c>
      <c r="B1304" s="14">
        <f t="shared" si="77"/>
        <v>2017</v>
      </c>
      <c r="C1304" s="14">
        <f t="shared" si="78"/>
        <v>7</v>
      </c>
      <c r="D1304" s="14">
        <f t="shared" si="79"/>
        <v>20</v>
      </c>
      <c r="E1304" s="15" t="s">
        <v>14</v>
      </c>
      <c r="F1304" s="16">
        <v>2.4</v>
      </c>
      <c r="G1304" s="9">
        <v>4</v>
      </c>
    </row>
    <row r="1305" spans="1:7" x14ac:dyDescent="0.2">
      <c r="A1305" s="6">
        <v>42937</v>
      </c>
      <c r="B1305" s="14">
        <f t="shared" si="77"/>
        <v>2017</v>
      </c>
      <c r="C1305" s="14">
        <f t="shared" si="78"/>
        <v>7</v>
      </c>
      <c r="D1305" s="14">
        <f t="shared" si="79"/>
        <v>21</v>
      </c>
      <c r="E1305" s="15" t="s">
        <v>14</v>
      </c>
      <c r="F1305" s="16">
        <v>2.6</v>
      </c>
      <c r="G1305" s="9">
        <v>3.8</v>
      </c>
    </row>
    <row r="1306" spans="1:7" x14ac:dyDescent="0.2">
      <c r="A1306" s="6">
        <v>42938</v>
      </c>
      <c r="B1306" s="14">
        <f t="shared" si="77"/>
        <v>2017</v>
      </c>
      <c r="C1306" s="14">
        <f t="shared" si="78"/>
        <v>7</v>
      </c>
      <c r="D1306" s="14">
        <f t="shared" si="79"/>
        <v>22</v>
      </c>
      <c r="E1306" s="15">
        <v>5.8</v>
      </c>
      <c r="F1306" s="16">
        <v>2.6</v>
      </c>
      <c r="G1306" s="9">
        <v>3.8</v>
      </c>
    </row>
    <row r="1307" spans="1:7" x14ac:dyDescent="0.2">
      <c r="A1307" s="6">
        <v>42939</v>
      </c>
      <c r="B1307" s="14">
        <f t="shared" si="77"/>
        <v>2017</v>
      </c>
      <c r="C1307" s="14">
        <f t="shared" si="78"/>
        <v>7</v>
      </c>
      <c r="D1307" s="14">
        <f t="shared" si="79"/>
        <v>23</v>
      </c>
      <c r="E1307" s="15">
        <v>5.8</v>
      </c>
      <c r="F1307" s="16">
        <v>2.6</v>
      </c>
      <c r="G1307" s="9">
        <v>3.3</v>
      </c>
    </row>
    <row r="1308" spans="1:7" x14ac:dyDescent="0.2">
      <c r="A1308" s="6">
        <v>42940</v>
      </c>
      <c r="B1308" s="14">
        <f t="shared" si="77"/>
        <v>2017</v>
      </c>
      <c r="C1308" s="14">
        <f t="shared" si="78"/>
        <v>7</v>
      </c>
      <c r="D1308" s="14">
        <f t="shared" si="79"/>
        <v>24</v>
      </c>
      <c r="E1308" s="15" t="s">
        <v>14</v>
      </c>
      <c r="F1308" s="16">
        <v>2.6</v>
      </c>
      <c r="G1308" s="9">
        <v>3.1</v>
      </c>
    </row>
    <row r="1309" spans="1:7" x14ac:dyDescent="0.2">
      <c r="A1309" s="6">
        <v>42941</v>
      </c>
      <c r="B1309" s="14">
        <f t="shared" si="77"/>
        <v>2017</v>
      </c>
      <c r="C1309" s="14">
        <f t="shared" si="78"/>
        <v>7</v>
      </c>
      <c r="D1309" s="14">
        <f t="shared" si="79"/>
        <v>25</v>
      </c>
      <c r="E1309" s="15" t="s">
        <v>14</v>
      </c>
      <c r="F1309" s="16">
        <v>2.6</v>
      </c>
      <c r="G1309" s="9">
        <v>4</v>
      </c>
    </row>
    <row r="1310" spans="1:7" x14ac:dyDescent="0.2">
      <c r="A1310" s="6">
        <v>42942</v>
      </c>
      <c r="B1310" s="14">
        <f t="shared" si="77"/>
        <v>2017</v>
      </c>
      <c r="C1310" s="14">
        <f t="shared" si="78"/>
        <v>7</v>
      </c>
      <c r="D1310" s="14">
        <f t="shared" si="79"/>
        <v>26</v>
      </c>
      <c r="E1310" s="15">
        <v>5.8</v>
      </c>
      <c r="F1310" s="16">
        <v>2.6</v>
      </c>
      <c r="G1310" s="9">
        <v>3.6</v>
      </c>
    </row>
    <row r="1311" spans="1:7" x14ac:dyDescent="0.2">
      <c r="A1311" s="6">
        <v>42943</v>
      </c>
      <c r="B1311" s="14">
        <f t="shared" si="77"/>
        <v>2017</v>
      </c>
      <c r="C1311" s="14">
        <f t="shared" si="78"/>
        <v>7</v>
      </c>
      <c r="D1311" s="14">
        <f t="shared" si="79"/>
        <v>27</v>
      </c>
      <c r="E1311" s="15" t="s">
        <v>14</v>
      </c>
      <c r="F1311" s="16">
        <v>2.6</v>
      </c>
      <c r="G1311" s="9">
        <v>3.6</v>
      </c>
    </row>
    <row r="1312" spans="1:7" x14ac:dyDescent="0.2">
      <c r="A1312" s="6">
        <v>42944</v>
      </c>
      <c r="B1312" s="14">
        <f t="shared" si="77"/>
        <v>2017</v>
      </c>
      <c r="C1312" s="14">
        <f t="shared" si="78"/>
        <v>7</v>
      </c>
      <c r="D1312" s="14">
        <f t="shared" si="79"/>
        <v>28</v>
      </c>
      <c r="E1312" s="15">
        <v>5.8</v>
      </c>
      <c r="F1312" s="16">
        <v>2.6</v>
      </c>
      <c r="G1312" s="9">
        <v>3.8</v>
      </c>
    </row>
    <row r="1313" spans="1:7" x14ac:dyDescent="0.2">
      <c r="A1313" s="6">
        <v>42945</v>
      </c>
      <c r="B1313" s="14">
        <f t="shared" si="77"/>
        <v>2017</v>
      </c>
      <c r="C1313" s="14">
        <f t="shared" si="78"/>
        <v>7</v>
      </c>
      <c r="D1313" s="14">
        <f t="shared" si="79"/>
        <v>29</v>
      </c>
      <c r="E1313" s="15">
        <v>5.8</v>
      </c>
      <c r="F1313" s="16">
        <v>2.6</v>
      </c>
      <c r="G1313" s="9">
        <v>3.6</v>
      </c>
    </row>
    <row r="1314" spans="1:7" x14ac:dyDescent="0.2">
      <c r="A1314" s="6">
        <v>42946</v>
      </c>
      <c r="B1314" s="14">
        <f t="shared" si="77"/>
        <v>2017</v>
      </c>
      <c r="C1314" s="14">
        <f t="shared" si="78"/>
        <v>7</v>
      </c>
      <c r="D1314" s="14">
        <f t="shared" si="79"/>
        <v>30</v>
      </c>
      <c r="E1314" s="15">
        <v>5.8</v>
      </c>
      <c r="F1314" s="16" t="s">
        <v>14</v>
      </c>
      <c r="G1314" s="9">
        <v>3.6</v>
      </c>
    </row>
    <row r="1315" spans="1:7" x14ac:dyDescent="0.2">
      <c r="A1315" s="6">
        <v>42947</v>
      </c>
      <c r="B1315" s="14">
        <f t="shared" si="77"/>
        <v>2017</v>
      </c>
      <c r="C1315" s="14">
        <f t="shared" si="78"/>
        <v>7</v>
      </c>
      <c r="D1315" s="14">
        <f t="shared" si="79"/>
        <v>31</v>
      </c>
      <c r="E1315" s="15">
        <v>5.8</v>
      </c>
      <c r="F1315" s="16">
        <v>2.6</v>
      </c>
      <c r="G1315" s="9">
        <v>4.4000000000000004</v>
      </c>
    </row>
    <row r="1316" spans="1:7" x14ac:dyDescent="0.2">
      <c r="A1316" s="6">
        <v>42948</v>
      </c>
      <c r="B1316" s="14">
        <f t="shared" si="77"/>
        <v>2017</v>
      </c>
      <c r="C1316" s="14">
        <f t="shared" si="78"/>
        <v>8</v>
      </c>
      <c r="D1316" s="14">
        <f t="shared" si="79"/>
        <v>1</v>
      </c>
      <c r="E1316" s="15">
        <v>5.8</v>
      </c>
      <c r="F1316" s="16">
        <v>2.6</v>
      </c>
      <c r="G1316" s="9">
        <v>4.5999999999999996</v>
      </c>
    </row>
    <row r="1317" spans="1:7" x14ac:dyDescent="0.2">
      <c r="A1317" s="6">
        <v>42949</v>
      </c>
      <c r="B1317" s="14">
        <f t="shared" si="77"/>
        <v>2017</v>
      </c>
      <c r="C1317" s="14">
        <f t="shared" si="78"/>
        <v>8</v>
      </c>
      <c r="D1317" s="14">
        <f t="shared" si="79"/>
        <v>2</v>
      </c>
      <c r="E1317" s="15" t="s">
        <v>14</v>
      </c>
      <c r="F1317" s="16">
        <v>2.6</v>
      </c>
      <c r="G1317" s="9">
        <v>4.3</v>
      </c>
    </row>
    <row r="1318" spans="1:7" x14ac:dyDescent="0.2">
      <c r="A1318" s="6">
        <v>42950</v>
      </c>
      <c r="B1318" s="14">
        <f t="shared" si="77"/>
        <v>2017</v>
      </c>
      <c r="C1318" s="14">
        <f t="shared" si="78"/>
        <v>8</v>
      </c>
      <c r="D1318" s="14">
        <f t="shared" si="79"/>
        <v>3</v>
      </c>
      <c r="E1318" s="15">
        <v>5.8</v>
      </c>
      <c r="F1318" s="16">
        <v>2.6</v>
      </c>
      <c r="G1318" s="9">
        <v>3.5</v>
      </c>
    </row>
    <row r="1319" spans="1:7" x14ac:dyDescent="0.2">
      <c r="A1319" s="6">
        <v>42951</v>
      </c>
      <c r="B1319" s="14">
        <f t="shared" si="77"/>
        <v>2017</v>
      </c>
      <c r="C1319" s="14">
        <f t="shared" si="78"/>
        <v>8</v>
      </c>
      <c r="D1319" s="14">
        <f t="shared" si="79"/>
        <v>4</v>
      </c>
      <c r="E1319" s="15">
        <v>5.8</v>
      </c>
      <c r="F1319" s="16">
        <v>2.6</v>
      </c>
      <c r="G1319" s="9">
        <v>4</v>
      </c>
    </row>
    <row r="1320" spans="1:7" x14ac:dyDescent="0.2">
      <c r="A1320" s="6">
        <v>42952</v>
      </c>
      <c r="B1320" s="14">
        <f t="shared" si="77"/>
        <v>2017</v>
      </c>
      <c r="C1320" s="14">
        <f t="shared" si="78"/>
        <v>8</v>
      </c>
      <c r="D1320" s="14">
        <f t="shared" si="79"/>
        <v>5</v>
      </c>
      <c r="E1320" s="15">
        <v>5.8</v>
      </c>
      <c r="F1320" s="16">
        <v>2.6</v>
      </c>
      <c r="G1320" s="9">
        <v>3.5</v>
      </c>
    </row>
    <row r="1321" spans="1:7" x14ac:dyDescent="0.2">
      <c r="A1321" s="6">
        <v>42953</v>
      </c>
      <c r="B1321" s="14">
        <f t="shared" si="77"/>
        <v>2017</v>
      </c>
      <c r="C1321" s="14">
        <f t="shared" si="78"/>
        <v>8</v>
      </c>
      <c r="D1321" s="14">
        <f t="shared" si="79"/>
        <v>6</v>
      </c>
      <c r="E1321" s="15">
        <v>4.8</v>
      </c>
      <c r="F1321" s="16">
        <v>2.6</v>
      </c>
      <c r="G1321" s="9">
        <v>3.5</v>
      </c>
    </row>
    <row r="1322" spans="1:7" x14ac:dyDescent="0.2">
      <c r="A1322" s="6">
        <v>42954</v>
      </c>
      <c r="B1322" s="14">
        <f t="shared" si="77"/>
        <v>2017</v>
      </c>
      <c r="C1322" s="14">
        <f t="shared" si="78"/>
        <v>8</v>
      </c>
      <c r="D1322" s="14">
        <f t="shared" si="79"/>
        <v>7</v>
      </c>
      <c r="E1322" s="15">
        <v>4.8</v>
      </c>
      <c r="F1322" s="16">
        <v>2.6</v>
      </c>
      <c r="G1322" s="9">
        <v>3.5</v>
      </c>
    </row>
    <row r="1323" spans="1:7" x14ac:dyDescent="0.2">
      <c r="A1323" s="6">
        <v>42955</v>
      </c>
      <c r="B1323" s="14">
        <f t="shared" si="77"/>
        <v>2017</v>
      </c>
      <c r="C1323" s="14">
        <f t="shared" si="78"/>
        <v>8</v>
      </c>
      <c r="D1323" s="14">
        <f t="shared" si="79"/>
        <v>8</v>
      </c>
      <c r="E1323" s="15">
        <v>4.8</v>
      </c>
      <c r="F1323" s="16">
        <v>2.6</v>
      </c>
      <c r="G1323" s="9">
        <v>3.7</v>
      </c>
    </row>
    <row r="1324" spans="1:7" x14ac:dyDescent="0.2">
      <c r="A1324" s="6">
        <v>42956</v>
      </c>
      <c r="B1324" s="14">
        <f t="shared" si="77"/>
        <v>2017</v>
      </c>
      <c r="C1324" s="14">
        <f t="shared" si="78"/>
        <v>8</v>
      </c>
      <c r="D1324" s="14">
        <f t="shared" si="79"/>
        <v>9</v>
      </c>
      <c r="E1324" s="15">
        <v>4.8</v>
      </c>
      <c r="F1324" s="16">
        <v>2.6</v>
      </c>
      <c r="G1324" s="9">
        <v>3.6</v>
      </c>
    </row>
    <row r="1325" spans="1:7" x14ac:dyDescent="0.2">
      <c r="A1325" s="6">
        <v>42957</v>
      </c>
      <c r="B1325" s="14">
        <f t="shared" si="77"/>
        <v>2017</v>
      </c>
      <c r="C1325" s="14">
        <f t="shared" si="78"/>
        <v>8</v>
      </c>
      <c r="D1325" s="14">
        <f t="shared" si="79"/>
        <v>10</v>
      </c>
      <c r="E1325" s="15" t="s">
        <v>14</v>
      </c>
      <c r="F1325" s="16">
        <v>2.6</v>
      </c>
      <c r="G1325" s="9">
        <v>3.8</v>
      </c>
    </row>
    <row r="1326" spans="1:7" x14ac:dyDescent="0.2">
      <c r="A1326" s="6">
        <v>42958</v>
      </c>
      <c r="B1326" s="14">
        <f t="shared" si="77"/>
        <v>2017</v>
      </c>
      <c r="C1326" s="14">
        <f t="shared" si="78"/>
        <v>8</v>
      </c>
      <c r="D1326" s="14">
        <f t="shared" si="79"/>
        <v>11</v>
      </c>
      <c r="E1326" s="15" t="s">
        <v>14</v>
      </c>
      <c r="F1326" s="16">
        <v>2.6</v>
      </c>
      <c r="G1326" s="9">
        <v>4</v>
      </c>
    </row>
    <row r="1327" spans="1:7" x14ac:dyDescent="0.2">
      <c r="A1327" s="6">
        <v>42959</v>
      </c>
      <c r="B1327" s="14">
        <f t="shared" si="77"/>
        <v>2017</v>
      </c>
      <c r="C1327" s="14">
        <f t="shared" si="78"/>
        <v>8</v>
      </c>
      <c r="D1327" s="14">
        <f t="shared" si="79"/>
        <v>12</v>
      </c>
      <c r="E1327" s="15" t="s">
        <v>14</v>
      </c>
      <c r="F1327" s="16">
        <v>2.6</v>
      </c>
      <c r="G1327" s="9">
        <v>4</v>
      </c>
    </row>
    <row r="1328" spans="1:7" x14ac:dyDescent="0.2">
      <c r="A1328" s="6">
        <v>42960</v>
      </c>
      <c r="B1328" s="14">
        <f t="shared" si="77"/>
        <v>2017</v>
      </c>
      <c r="C1328" s="14">
        <f t="shared" si="78"/>
        <v>8</v>
      </c>
      <c r="D1328" s="14">
        <f t="shared" si="79"/>
        <v>13</v>
      </c>
      <c r="E1328" s="15">
        <v>4.8</v>
      </c>
      <c r="F1328" s="16">
        <v>2.6</v>
      </c>
      <c r="G1328" s="9">
        <v>3.6</v>
      </c>
    </row>
    <row r="1329" spans="1:7" x14ac:dyDescent="0.2">
      <c r="A1329" s="6">
        <v>42961</v>
      </c>
      <c r="B1329" s="14">
        <f t="shared" si="77"/>
        <v>2017</v>
      </c>
      <c r="C1329" s="14">
        <f t="shared" si="78"/>
        <v>8</v>
      </c>
      <c r="D1329" s="14">
        <f t="shared" si="79"/>
        <v>14</v>
      </c>
      <c r="E1329" s="15">
        <v>4.8</v>
      </c>
      <c r="F1329" s="16">
        <v>2.6</v>
      </c>
      <c r="G1329" s="9">
        <v>3.6</v>
      </c>
    </row>
    <row r="1330" spans="1:7" x14ac:dyDescent="0.2">
      <c r="A1330" s="6">
        <v>42962</v>
      </c>
      <c r="B1330" s="14">
        <f t="shared" si="77"/>
        <v>2017</v>
      </c>
      <c r="C1330" s="14">
        <f t="shared" si="78"/>
        <v>8</v>
      </c>
      <c r="D1330" s="14">
        <f t="shared" si="79"/>
        <v>15</v>
      </c>
      <c r="E1330" s="15">
        <v>4.8</v>
      </c>
      <c r="F1330" s="16">
        <v>2.8</v>
      </c>
      <c r="G1330" s="9">
        <v>3.2</v>
      </c>
    </row>
    <row r="1331" spans="1:7" x14ac:dyDescent="0.2">
      <c r="A1331" s="6">
        <v>42963</v>
      </c>
      <c r="B1331" s="14">
        <f t="shared" si="77"/>
        <v>2017</v>
      </c>
      <c r="C1331" s="14">
        <f t="shared" si="78"/>
        <v>8</v>
      </c>
      <c r="D1331" s="14">
        <f t="shared" si="79"/>
        <v>16</v>
      </c>
      <c r="E1331" s="15" t="s">
        <v>14</v>
      </c>
      <c r="F1331" s="16">
        <v>2.8</v>
      </c>
      <c r="G1331" s="9">
        <v>3.2</v>
      </c>
    </row>
    <row r="1332" spans="1:7" x14ac:dyDescent="0.2">
      <c r="A1332" s="6">
        <v>42964</v>
      </c>
      <c r="B1332" s="14">
        <f t="shared" si="77"/>
        <v>2017</v>
      </c>
      <c r="C1332" s="14">
        <f t="shared" si="78"/>
        <v>8</v>
      </c>
      <c r="D1332" s="14">
        <f t="shared" si="79"/>
        <v>17</v>
      </c>
      <c r="E1332" s="15">
        <v>4.8</v>
      </c>
      <c r="F1332" s="16">
        <v>2.8</v>
      </c>
      <c r="G1332" s="9">
        <v>3.3</v>
      </c>
    </row>
    <row r="1333" spans="1:7" x14ac:dyDescent="0.2">
      <c r="A1333" s="6">
        <v>42965</v>
      </c>
      <c r="B1333" s="14">
        <f t="shared" si="77"/>
        <v>2017</v>
      </c>
      <c r="C1333" s="14">
        <f t="shared" si="78"/>
        <v>8</v>
      </c>
      <c r="D1333" s="14">
        <f t="shared" si="79"/>
        <v>18</v>
      </c>
      <c r="E1333" s="15">
        <v>4.8</v>
      </c>
      <c r="F1333" s="16">
        <v>2.8</v>
      </c>
      <c r="G1333" s="9">
        <v>3.2</v>
      </c>
    </row>
    <row r="1334" spans="1:7" x14ac:dyDescent="0.2">
      <c r="A1334" s="6">
        <v>42966</v>
      </c>
      <c r="B1334" s="14">
        <f t="shared" si="77"/>
        <v>2017</v>
      </c>
      <c r="C1334" s="14">
        <f t="shared" si="78"/>
        <v>8</v>
      </c>
      <c r="D1334" s="14">
        <f t="shared" si="79"/>
        <v>19</v>
      </c>
      <c r="E1334" s="15" t="s">
        <v>14</v>
      </c>
      <c r="F1334" s="16" t="s">
        <v>14</v>
      </c>
      <c r="G1334" s="9" t="s">
        <v>14</v>
      </c>
    </row>
    <row r="1335" spans="1:7" x14ac:dyDescent="0.2">
      <c r="A1335" s="6">
        <v>42967</v>
      </c>
      <c r="B1335" s="14">
        <f t="shared" si="77"/>
        <v>2017</v>
      </c>
      <c r="C1335" s="14">
        <f t="shared" si="78"/>
        <v>8</v>
      </c>
      <c r="D1335" s="14">
        <f t="shared" si="79"/>
        <v>20</v>
      </c>
      <c r="E1335" s="15">
        <v>4.8</v>
      </c>
      <c r="F1335" s="16">
        <v>2.8</v>
      </c>
      <c r="G1335" s="9">
        <v>3</v>
      </c>
    </row>
    <row r="1336" spans="1:7" x14ac:dyDescent="0.2">
      <c r="A1336" s="6">
        <v>42968</v>
      </c>
      <c r="B1336" s="14">
        <f t="shared" si="77"/>
        <v>2017</v>
      </c>
      <c r="C1336" s="14">
        <f t="shared" si="78"/>
        <v>8</v>
      </c>
      <c r="D1336" s="14">
        <f t="shared" si="79"/>
        <v>21</v>
      </c>
      <c r="E1336" s="15">
        <v>4.8</v>
      </c>
      <c r="F1336" s="16">
        <v>2.8</v>
      </c>
      <c r="G1336" s="9">
        <v>3.1</v>
      </c>
    </row>
    <row r="1337" spans="1:7" x14ac:dyDescent="0.2">
      <c r="A1337" s="6">
        <v>42969</v>
      </c>
      <c r="B1337" s="14">
        <f t="shared" si="77"/>
        <v>2017</v>
      </c>
      <c r="C1337" s="14">
        <f t="shared" si="78"/>
        <v>8</v>
      </c>
      <c r="D1337" s="14">
        <f t="shared" si="79"/>
        <v>22</v>
      </c>
      <c r="E1337" s="15" t="s">
        <v>14</v>
      </c>
      <c r="F1337" s="16">
        <v>2.8</v>
      </c>
      <c r="G1337" s="9">
        <v>3</v>
      </c>
    </row>
    <row r="1338" spans="1:7" x14ac:dyDescent="0.2">
      <c r="A1338" s="6">
        <v>42970</v>
      </c>
      <c r="B1338" s="14">
        <f t="shared" si="77"/>
        <v>2017</v>
      </c>
      <c r="C1338" s="14">
        <f t="shared" si="78"/>
        <v>8</v>
      </c>
      <c r="D1338" s="14">
        <f t="shared" si="79"/>
        <v>23</v>
      </c>
      <c r="E1338" s="15" t="s">
        <v>14</v>
      </c>
      <c r="F1338" s="16">
        <v>2.8</v>
      </c>
      <c r="G1338" s="9">
        <v>3.1</v>
      </c>
    </row>
    <row r="1339" spans="1:7" x14ac:dyDescent="0.2">
      <c r="A1339" s="6">
        <v>42971</v>
      </c>
      <c r="B1339" s="14">
        <f t="shared" si="77"/>
        <v>2017</v>
      </c>
      <c r="C1339" s="14">
        <f t="shared" si="78"/>
        <v>8</v>
      </c>
      <c r="D1339" s="14">
        <f t="shared" si="79"/>
        <v>24</v>
      </c>
      <c r="E1339" s="15">
        <v>4.8</v>
      </c>
      <c r="F1339" s="16">
        <v>2.8</v>
      </c>
      <c r="G1339" s="9">
        <v>3.3</v>
      </c>
    </row>
    <row r="1340" spans="1:7" x14ac:dyDescent="0.2">
      <c r="A1340" s="6">
        <v>42972</v>
      </c>
      <c r="B1340" s="14">
        <f t="shared" si="77"/>
        <v>2017</v>
      </c>
      <c r="C1340" s="14">
        <f t="shared" si="78"/>
        <v>8</v>
      </c>
      <c r="D1340" s="14">
        <f t="shared" si="79"/>
        <v>25</v>
      </c>
      <c r="E1340" s="15">
        <v>4.8</v>
      </c>
      <c r="F1340" s="16">
        <v>2.8</v>
      </c>
      <c r="G1340" s="9">
        <v>3.3</v>
      </c>
    </row>
    <row r="1341" spans="1:7" x14ac:dyDescent="0.2">
      <c r="A1341" s="6">
        <v>42973</v>
      </c>
      <c r="B1341" s="14">
        <f t="shared" si="77"/>
        <v>2017</v>
      </c>
      <c r="C1341" s="14">
        <f t="shared" si="78"/>
        <v>8</v>
      </c>
      <c r="D1341" s="14">
        <f t="shared" si="79"/>
        <v>26</v>
      </c>
      <c r="E1341" s="15">
        <v>4.8</v>
      </c>
      <c r="F1341" s="16">
        <v>2.8</v>
      </c>
      <c r="G1341" s="9">
        <v>3.4</v>
      </c>
    </row>
    <row r="1342" spans="1:7" x14ac:dyDescent="0.2">
      <c r="A1342" s="6">
        <v>42974</v>
      </c>
      <c r="B1342" s="14">
        <f t="shared" si="77"/>
        <v>2017</v>
      </c>
      <c r="C1342" s="14">
        <f t="shared" si="78"/>
        <v>8</v>
      </c>
      <c r="D1342" s="14">
        <f t="shared" si="79"/>
        <v>27</v>
      </c>
      <c r="E1342" s="15">
        <v>4.8</v>
      </c>
      <c r="F1342" s="16">
        <v>2.8</v>
      </c>
      <c r="G1342" s="9">
        <v>3.2</v>
      </c>
    </row>
    <row r="1343" spans="1:7" x14ac:dyDescent="0.2">
      <c r="A1343" s="6">
        <v>42975</v>
      </c>
      <c r="B1343" s="14">
        <f t="shared" si="77"/>
        <v>2017</v>
      </c>
      <c r="C1343" s="14">
        <f t="shared" si="78"/>
        <v>8</v>
      </c>
      <c r="D1343" s="14">
        <f t="shared" si="79"/>
        <v>28</v>
      </c>
      <c r="E1343" s="15">
        <v>4.8</v>
      </c>
      <c r="F1343" s="16" t="s">
        <v>14</v>
      </c>
      <c r="G1343" s="9" t="s">
        <v>14</v>
      </c>
    </row>
    <row r="1344" spans="1:7" x14ac:dyDescent="0.2">
      <c r="A1344" s="6">
        <v>42976</v>
      </c>
      <c r="B1344" s="14">
        <f t="shared" si="77"/>
        <v>2017</v>
      </c>
      <c r="C1344" s="14">
        <f t="shared" si="78"/>
        <v>8</v>
      </c>
      <c r="D1344" s="14">
        <f t="shared" si="79"/>
        <v>29</v>
      </c>
      <c r="E1344" s="15" t="s">
        <v>14</v>
      </c>
      <c r="F1344" s="16" t="s">
        <v>14</v>
      </c>
      <c r="G1344" s="9">
        <v>4</v>
      </c>
    </row>
    <row r="1345" spans="1:7" x14ac:dyDescent="0.2">
      <c r="A1345" s="6">
        <v>42977</v>
      </c>
      <c r="B1345" s="14">
        <f t="shared" si="77"/>
        <v>2017</v>
      </c>
      <c r="C1345" s="14">
        <f t="shared" si="78"/>
        <v>8</v>
      </c>
      <c r="D1345" s="14">
        <f t="shared" si="79"/>
        <v>30</v>
      </c>
      <c r="E1345" s="15" t="s">
        <v>14</v>
      </c>
      <c r="F1345" s="16">
        <v>2.8</v>
      </c>
      <c r="G1345" s="9">
        <v>4.0999999999999996</v>
      </c>
    </row>
    <row r="1346" spans="1:7" x14ac:dyDescent="0.2">
      <c r="A1346" s="6">
        <v>42978</v>
      </c>
      <c r="B1346" s="14">
        <f t="shared" si="77"/>
        <v>2017</v>
      </c>
      <c r="C1346" s="14">
        <f t="shared" si="78"/>
        <v>8</v>
      </c>
      <c r="D1346" s="14">
        <f t="shared" si="79"/>
        <v>31</v>
      </c>
      <c r="E1346" s="15">
        <v>4.8</v>
      </c>
      <c r="F1346" s="16">
        <v>2.8</v>
      </c>
      <c r="G1346" s="9">
        <v>4.0999999999999996</v>
      </c>
    </row>
    <row r="1347" spans="1:7" x14ac:dyDescent="0.2">
      <c r="A1347" s="6">
        <v>42979</v>
      </c>
      <c r="B1347" s="14">
        <f t="shared" si="77"/>
        <v>2017</v>
      </c>
      <c r="C1347" s="14">
        <f t="shared" si="78"/>
        <v>9</v>
      </c>
      <c r="D1347" s="14">
        <f t="shared" si="79"/>
        <v>1</v>
      </c>
      <c r="E1347" s="15">
        <v>4.8</v>
      </c>
      <c r="F1347" s="16">
        <v>2.8</v>
      </c>
      <c r="G1347" s="9">
        <v>4.5999999999999996</v>
      </c>
    </row>
    <row r="1348" spans="1:7" x14ac:dyDescent="0.2">
      <c r="A1348" s="6">
        <v>42980</v>
      </c>
      <c r="B1348" s="14">
        <f t="shared" si="77"/>
        <v>2017</v>
      </c>
      <c r="C1348" s="14">
        <f t="shared" si="78"/>
        <v>9</v>
      </c>
      <c r="D1348" s="14">
        <f t="shared" si="79"/>
        <v>2</v>
      </c>
      <c r="E1348" s="15">
        <v>4.8</v>
      </c>
      <c r="F1348" s="16">
        <v>2.8</v>
      </c>
      <c r="G1348" s="9">
        <v>4.5999999999999996</v>
      </c>
    </row>
    <row r="1349" spans="1:7" x14ac:dyDescent="0.2">
      <c r="A1349" s="6">
        <v>42981</v>
      </c>
      <c r="B1349" s="14">
        <f t="shared" si="77"/>
        <v>2017</v>
      </c>
      <c r="C1349" s="14">
        <f t="shared" si="78"/>
        <v>9</v>
      </c>
      <c r="D1349" s="14">
        <f t="shared" si="79"/>
        <v>3</v>
      </c>
      <c r="E1349" s="15" t="s">
        <v>14</v>
      </c>
      <c r="F1349" s="16">
        <v>2.8</v>
      </c>
      <c r="G1349" s="9">
        <v>4.5</v>
      </c>
    </row>
    <row r="1350" spans="1:7" x14ac:dyDescent="0.2">
      <c r="A1350" s="6">
        <v>42982</v>
      </c>
      <c r="B1350" s="14">
        <f t="shared" si="77"/>
        <v>2017</v>
      </c>
      <c r="C1350" s="14">
        <f t="shared" si="78"/>
        <v>9</v>
      </c>
      <c r="D1350" s="14">
        <f t="shared" si="79"/>
        <v>4</v>
      </c>
      <c r="E1350" s="15" t="s">
        <v>14</v>
      </c>
      <c r="F1350" s="16" t="s">
        <v>14</v>
      </c>
      <c r="G1350" s="9">
        <v>4.5</v>
      </c>
    </row>
    <row r="1351" spans="1:7" x14ac:dyDescent="0.2">
      <c r="A1351" s="6">
        <v>42983</v>
      </c>
      <c r="B1351" s="14">
        <f t="shared" si="77"/>
        <v>2017</v>
      </c>
      <c r="C1351" s="14">
        <f t="shared" si="78"/>
        <v>9</v>
      </c>
      <c r="D1351" s="14">
        <f t="shared" si="79"/>
        <v>5</v>
      </c>
      <c r="E1351" s="15">
        <v>4.8</v>
      </c>
      <c r="F1351" s="16">
        <v>3.6</v>
      </c>
      <c r="G1351" s="9">
        <v>4.0999999999999996</v>
      </c>
    </row>
    <row r="1352" spans="1:7" x14ac:dyDescent="0.2">
      <c r="A1352" s="6">
        <v>42984</v>
      </c>
      <c r="B1352" s="14">
        <f t="shared" si="77"/>
        <v>2017</v>
      </c>
      <c r="C1352" s="14">
        <f t="shared" si="78"/>
        <v>9</v>
      </c>
      <c r="D1352" s="14">
        <f t="shared" si="79"/>
        <v>6</v>
      </c>
      <c r="E1352" s="15">
        <v>4.8</v>
      </c>
      <c r="F1352" s="16">
        <v>3.6</v>
      </c>
      <c r="G1352" s="9">
        <v>4</v>
      </c>
    </row>
    <row r="1353" spans="1:7" x14ac:dyDescent="0.2">
      <c r="A1353" s="6">
        <v>42985</v>
      </c>
      <c r="B1353" s="14">
        <f t="shared" ref="B1353:B1416" si="80">YEAR(A1353)</f>
        <v>2017</v>
      </c>
      <c r="C1353" s="14">
        <f t="shared" ref="C1353:C1416" si="81">MONTH(A1353)</f>
        <v>9</v>
      </c>
      <c r="D1353" s="14">
        <f t="shared" ref="D1353:D1416" si="82">DAY(A1353)</f>
        <v>7</v>
      </c>
      <c r="E1353" s="15">
        <v>4.8</v>
      </c>
      <c r="F1353" s="16">
        <v>3.6</v>
      </c>
      <c r="G1353" s="9" t="s">
        <v>14</v>
      </c>
    </row>
    <row r="1354" spans="1:7" x14ac:dyDescent="0.2">
      <c r="A1354" s="6">
        <v>42986</v>
      </c>
      <c r="B1354" s="14">
        <f t="shared" si="80"/>
        <v>2017</v>
      </c>
      <c r="C1354" s="14">
        <f t="shared" si="81"/>
        <v>9</v>
      </c>
      <c r="D1354" s="14">
        <f t="shared" si="82"/>
        <v>8</v>
      </c>
      <c r="E1354" s="15">
        <v>4.8</v>
      </c>
      <c r="F1354" s="16">
        <v>3.6</v>
      </c>
      <c r="G1354" s="9">
        <v>4.2</v>
      </c>
    </row>
    <row r="1355" spans="1:7" x14ac:dyDescent="0.2">
      <c r="A1355" s="6">
        <v>42987</v>
      </c>
      <c r="B1355" s="14">
        <f t="shared" si="80"/>
        <v>2017</v>
      </c>
      <c r="C1355" s="14">
        <f t="shared" si="81"/>
        <v>9</v>
      </c>
      <c r="D1355" s="14">
        <f t="shared" si="82"/>
        <v>9</v>
      </c>
      <c r="E1355" s="15">
        <v>4.8</v>
      </c>
      <c r="F1355" s="16">
        <v>3.6</v>
      </c>
      <c r="G1355" s="9">
        <v>4.3</v>
      </c>
    </row>
    <row r="1356" spans="1:7" x14ac:dyDescent="0.2">
      <c r="A1356" s="6">
        <v>42988</v>
      </c>
      <c r="B1356" s="14">
        <f t="shared" si="80"/>
        <v>2017</v>
      </c>
      <c r="C1356" s="14">
        <f t="shared" si="81"/>
        <v>9</v>
      </c>
      <c r="D1356" s="14">
        <f t="shared" si="82"/>
        <v>10</v>
      </c>
      <c r="E1356" s="15">
        <v>4.8</v>
      </c>
      <c r="F1356" s="16">
        <v>3.8</v>
      </c>
      <c r="G1356" s="9">
        <v>4.3</v>
      </c>
    </row>
    <row r="1357" spans="1:7" x14ac:dyDescent="0.2">
      <c r="A1357" s="6">
        <v>42989</v>
      </c>
      <c r="B1357" s="14">
        <f t="shared" si="80"/>
        <v>2017</v>
      </c>
      <c r="C1357" s="14">
        <f t="shared" si="81"/>
        <v>9</v>
      </c>
      <c r="D1357" s="14">
        <f t="shared" si="82"/>
        <v>11</v>
      </c>
      <c r="E1357" s="15">
        <v>4.8</v>
      </c>
      <c r="F1357" s="16">
        <v>3.8</v>
      </c>
      <c r="G1357" s="9">
        <v>4.3</v>
      </c>
    </row>
    <row r="1358" spans="1:7" x14ac:dyDescent="0.2">
      <c r="A1358" s="6">
        <v>42990</v>
      </c>
      <c r="B1358" s="14">
        <f t="shared" si="80"/>
        <v>2017</v>
      </c>
      <c r="C1358" s="14">
        <f t="shared" si="81"/>
        <v>9</v>
      </c>
      <c r="D1358" s="14">
        <f t="shared" si="82"/>
        <v>12</v>
      </c>
      <c r="E1358" s="15">
        <v>4.8</v>
      </c>
      <c r="F1358" s="16">
        <v>3.8</v>
      </c>
      <c r="G1358" s="9">
        <v>4.2</v>
      </c>
    </row>
    <row r="1359" spans="1:7" x14ac:dyDescent="0.2">
      <c r="A1359" s="6">
        <v>42991</v>
      </c>
      <c r="B1359" s="14">
        <f t="shared" si="80"/>
        <v>2017</v>
      </c>
      <c r="C1359" s="14">
        <f t="shared" si="81"/>
        <v>9</v>
      </c>
      <c r="D1359" s="14">
        <f t="shared" si="82"/>
        <v>13</v>
      </c>
      <c r="E1359" s="15">
        <v>4.8</v>
      </c>
      <c r="F1359" s="16">
        <v>3.8</v>
      </c>
      <c r="G1359" s="9">
        <v>4</v>
      </c>
    </row>
    <row r="1360" spans="1:7" x14ac:dyDescent="0.2">
      <c r="A1360" s="6">
        <v>42992</v>
      </c>
      <c r="B1360" s="14">
        <f t="shared" si="80"/>
        <v>2017</v>
      </c>
      <c r="C1360" s="14">
        <f t="shared" si="81"/>
        <v>9</v>
      </c>
      <c r="D1360" s="14">
        <f t="shared" si="82"/>
        <v>14</v>
      </c>
      <c r="E1360" s="15">
        <v>4.8</v>
      </c>
      <c r="F1360" s="16">
        <v>3.8</v>
      </c>
      <c r="G1360" s="9">
        <v>4.7</v>
      </c>
    </row>
    <row r="1361" spans="1:7" x14ac:dyDescent="0.2">
      <c r="A1361" s="6">
        <v>42993</v>
      </c>
      <c r="B1361" s="14">
        <f t="shared" si="80"/>
        <v>2017</v>
      </c>
      <c r="C1361" s="14">
        <f t="shared" si="81"/>
        <v>9</v>
      </c>
      <c r="D1361" s="14">
        <f t="shared" si="82"/>
        <v>15</v>
      </c>
      <c r="E1361" s="15">
        <v>4.8</v>
      </c>
      <c r="F1361" s="16">
        <v>3.6</v>
      </c>
      <c r="G1361" s="9">
        <v>4.5999999999999996</v>
      </c>
    </row>
    <row r="1362" spans="1:7" x14ac:dyDescent="0.2">
      <c r="A1362" s="6">
        <v>42994</v>
      </c>
      <c r="B1362" s="14">
        <f t="shared" si="80"/>
        <v>2017</v>
      </c>
      <c r="C1362" s="14">
        <f t="shared" si="81"/>
        <v>9</v>
      </c>
      <c r="D1362" s="14">
        <f t="shared" si="82"/>
        <v>16</v>
      </c>
      <c r="E1362" s="15">
        <v>4.8</v>
      </c>
      <c r="F1362" s="16">
        <v>3.6</v>
      </c>
      <c r="G1362" s="9">
        <v>4.5999999999999996</v>
      </c>
    </row>
    <row r="1363" spans="1:7" x14ac:dyDescent="0.2">
      <c r="A1363" s="6">
        <v>42995</v>
      </c>
      <c r="B1363" s="14">
        <f t="shared" si="80"/>
        <v>2017</v>
      </c>
      <c r="C1363" s="14">
        <f t="shared" si="81"/>
        <v>9</v>
      </c>
      <c r="D1363" s="14">
        <f t="shared" si="82"/>
        <v>17</v>
      </c>
      <c r="E1363" s="15">
        <v>4.8</v>
      </c>
      <c r="F1363" s="16">
        <v>3.6</v>
      </c>
      <c r="G1363" s="9">
        <v>4.3</v>
      </c>
    </row>
    <row r="1364" spans="1:7" x14ac:dyDescent="0.2">
      <c r="A1364" s="6">
        <v>42996</v>
      </c>
      <c r="B1364" s="14">
        <f t="shared" si="80"/>
        <v>2017</v>
      </c>
      <c r="C1364" s="14">
        <f t="shared" si="81"/>
        <v>9</v>
      </c>
      <c r="D1364" s="14">
        <f t="shared" si="82"/>
        <v>18</v>
      </c>
      <c r="E1364" s="15">
        <v>4.8</v>
      </c>
      <c r="F1364" s="16">
        <v>3.6</v>
      </c>
      <c r="G1364" s="9">
        <v>4.3</v>
      </c>
    </row>
    <row r="1365" spans="1:7" x14ac:dyDescent="0.2">
      <c r="A1365" s="6">
        <v>42997</v>
      </c>
      <c r="B1365" s="14">
        <f t="shared" si="80"/>
        <v>2017</v>
      </c>
      <c r="C1365" s="14">
        <f t="shared" si="81"/>
        <v>9</v>
      </c>
      <c r="D1365" s="14">
        <f t="shared" si="82"/>
        <v>19</v>
      </c>
      <c r="E1365" s="15">
        <v>4.8</v>
      </c>
      <c r="F1365" s="16">
        <v>3.6</v>
      </c>
      <c r="G1365" s="9">
        <v>3.9</v>
      </c>
    </row>
    <row r="1366" spans="1:7" x14ac:dyDescent="0.2">
      <c r="A1366" s="6">
        <v>42998</v>
      </c>
      <c r="B1366" s="14">
        <f t="shared" si="80"/>
        <v>2017</v>
      </c>
      <c r="C1366" s="14">
        <f t="shared" si="81"/>
        <v>9</v>
      </c>
      <c r="D1366" s="14">
        <f t="shared" si="82"/>
        <v>20</v>
      </c>
      <c r="E1366" s="15">
        <v>4.8</v>
      </c>
      <c r="F1366" s="16">
        <v>3.6</v>
      </c>
      <c r="G1366" s="9">
        <v>3.9</v>
      </c>
    </row>
    <row r="1367" spans="1:7" x14ac:dyDescent="0.2">
      <c r="A1367" s="6">
        <v>42999</v>
      </c>
      <c r="B1367" s="14">
        <f t="shared" si="80"/>
        <v>2017</v>
      </c>
      <c r="C1367" s="14">
        <f t="shared" si="81"/>
        <v>9</v>
      </c>
      <c r="D1367" s="14">
        <f t="shared" si="82"/>
        <v>21</v>
      </c>
      <c r="E1367" s="15">
        <v>4.8</v>
      </c>
      <c r="F1367" s="16">
        <v>3.6</v>
      </c>
      <c r="G1367" s="9">
        <v>4.5</v>
      </c>
    </row>
    <row r="1368" spans="1:7" x14ac:dyDescent="0.2">
      <c r="A1368" s="6">
        <v>43000</v>
      </c>
      <c r="B1368" s="14">
        <f t="shared" si="80"/>
        <v>2017</v>
      </c>
      <c r="C1368" s="14">
        <f t="shared" si="81"/>
        <v>9</v>
      </c>
      <c r="D1368" s="14">
        <f t="shared" si="82"/>
        <v>22</v>
      </c>
      <c r="E1368" s="15">
        <v>4.8</v>
      </c>
      <c r="F1368" s="16">
        <v>3.6</v>
      </c>
      <c r="G1368" s="9">
        <v>4.7</v>
      </c>
    </row>
    <row r="1369" spans="1:7" x14ac:dyDescent="0.2">
      <c r="A1369" s="6">
        <v>43001</v>
      </c>
      <c r="B1369" s="14">
        <f t="shared" si="80"/>
        <v>2017</v>
      </c>
      <c r="C1369" s="14">
        <f t="shared" si="81"/>
        <v>9</v>
      </c>
      <c r="D1369" s="14">
        <f t="shared" si="82"/>
        <v>23</v>
      </c>
      <c r="E1369" s="15">
        <v>4.8</v>
      </c>
      <c r="F1369" s="16">
        <v>3.6</v>
      </c>
      <c r="G1369" s="9">
        <v>4.8</v>
      </c>
    </row>
    <row r="1370" spans="1:7" x14ac:dyDescent="0.2">
      <c r="A1370" s="6">
        <v>43002</v>
      </c>
      <c r="B1370" s="14">
        <f t="shared" si="80"/>
        <v>2017</v>
      </c>
      <c r="C1370" s="14">
        <f t="shared" si="81"/>
        <v>9</v>
      </c>
      <c r="D1370" s="14">
        <f t="shared" si="82"/>
        <v>24</v>
      </c>
      <c r="E1370" s="15" t="s">
        <v>14</v>
      </c>
      <c r="F1370" s="16">
        <v>3.6</v>
      </c>
      <c r="G1370" s="9">
        <v>5</v>
      </c>
    </row>
    <row r="1371" spans="1:7" x14ac:dyDescent="0.2">
      <c r="A1371" s="6">
        <v>43003</v>
      </c>
      <c r="B1371" s="14">
        <f t="shared" si="80"/>
        <v>2017</v>
      </c>
      <c r="C1371" s="14">
        <f t="shared" si="81"/>
        <v>9</v>
      </c>
      <c r="D1371" s="14">
        <f t="shared" si="82"/>
        <v>25</v>
      </c>
      <c r="E1371" s="15">
        <v>4.8</v>
      </c>
      <c r="F1371" s="16">
        <v>3.6</v>
      </c>
      <c r="G1371" s="9">
        <v>4.5999999999999996</v>
      </c>
    </row>
    <row r="1372" spans="1:7" x14ac:dyDescent="0.2">
      <c r="A1372" s="6">
        <v>43004</v>
      </c>
      <c r="B1372" s="14">
        <f t="shared" si="80"/>
        <v>2017</v>
      </c>
      <c r="C1372" s="14">
        <f t="shared" si="81"/>
        <v>9</v>
      </c>
      <c r="D1372" s="14">
        <f t="shared" si="82"/>
        <v>26</v>
      </c>
      <c r="E1372" s="15" t="s">
        <v>14</v>
      </c>
      <c r="F1372" s="16">
        <v>3.6</v>
      </c>
      <c r="G1372" s="9">
        <v>4.5999999999999996</v>
      </c>
    </row>
    <row r="1373" spans="1:7" x14ac:dyDescent="0.2">
      <c r="A1373" s="6">
        <v>43005</v>
      </c>
      <c r="B1373" s="14">
        <f t="shared" si="80"/>
        <v>2017</v>
      </c>
      <c r="C1373" s="14">
        <f t="shared" si="81"/>
        <v>9</v>
      </c>
      <c r="D1373" s="14">
        <f t="shared" si="82"/>
        <v>27</v>
      </c>
      <c r="E1373" s="15">
        <v>4.8</v>
      </c>
      <c r="F1373" s="16">
        <v>3.6</v>
      </c>
      <c r="G1373" s="9">
        <v>4.0999999999999996</v>
      </c>
    </row>
    <row r="1374" spans="1:7" x14ac:dyDescent="0.2">
      <c r="A1374" s="6">
        <v>43006</v>
      </c>
      <c r="B1374" s="14">
        <f t="shared" si="80"/>
        <v>2017</v>
      </c>
      <c r="C1374" s="14">
        <f t="shared" si="81"/>
        <v>9</v>
      </c>
      <c r="D1374" s="14">
        <f t="shared" si="82"/>
        <v>28</v>
      </c>
      <c r="E1374" s="15">
        <v>4.8</v>
      </c>
      <c r="F1374" s="16">
        <v>3.6</v>
      </c>
      <c r="G1374" s="9">
        <v>4.0999999999999996</v>
      </c>
    </row>
    <row r="1375" spans="1:7" x14ac:dyDescent="0.2">
      <c r="A1375" s="6">
        <v>43007</v>
      </c>
      <c r="B1375" s="14">
        <f t="shared" si="80"/>
        <v>2017</v>
      </c>
      <c r="C1375" s="14">
        <f t="shared" si="81"/>
        <v>9</v>
      </c>
      <c r="D1375" s="14">
        <f t="shared" si="82"/>
        <v>29</v>
      </c>
      <c r="E1375" s="15">
        <v>4.8</v>
      </c>
      <c r="F1375" s="16">
        <v>3.6</v>
      </c>
      <c r="G1375" s="9">
        <v>4.2</v>
      </c>
    </row>
    <row r="1376" spans="1:7" x14ac:dyDescent="0.2">
      <c r="A1376" s="6">
        <v>43008</v>
      </c>
      <c r="B1376" s="14">
        <f t="shared" si="80"/>
        <v>2017</v>
      </c>
      <c r="C1376" s="14">
        <f t="shared" si="81"/>
        <v>9</v>
      </c>
      <c r="D1376" s="14">
        <f t="shared" si="82"/>
        <v>30</v>
      </c>
      <c r="E1376" s="15">
        <v>4.8</v>
      </c>
      <c r="F1376" s="16">
        <v>3.6</v>
      </c>
      <c r="G1376" s="9">
        <v>4.2</v>
      </c>
    </row>
    <row r="1377" spans="1:7" x14ac:dyDescent="0.2">
      <c r="A1377" s="6">
        <v>43009</v>
      </c>
      <c r="B1377" s="14">
        <f t="shared" si="80"/>
        <v>2017</v>
      </c>
      <c r="C1377" s="14">
        <f t="shared" si="81"/>
        <v>10</v>
      </c>
      <c r="D1377" s="14">
        <f t="shared" si="82"/>
        <v>1</v>
      </c>
      <c r="E1377" s="15">
        <v>4.8</v>
      </c>
      <c r="F1377" s="16">
        <v>3.6</v>
      </c>
      <c r="G1377" s="9">
        <v>4.5</v>
      </c>
    </row>
    <row r="1378" spans="1:7" x14ac:dyDescent="0.2">
      <c r="A1378" s="6">
        <v>43010</v>
      </c>
      <c r="B1378" s="14">
        <f t="shared" si="80"/>
        <v>2017</v>
      </c>
      <c r="C1378" s="14">
        <f t="shared" si="81"/>
        <v>10</v>
      </c>
      <c r="D1378" s="14">
        <f t="shared" si="82"/>
        <v>2</v>
      </c>
      <c r="E1378" s="15">
        <v>4.8</v>
      </c>
      <c r="F1378" s="16">
        <v>3.6</v>
      </c>
      <c r="G1378" s="9">
        <v>4.0999999999999996</v>
      </c>
    </row>
    <row r="1379" spans="1:7" x14ac:dyDescent="0.2">
      <c r="A1379" s="6">
        <v>43011</v>
      </c>
      <c r="B1379" s="14">
        <f t="shared" si="80"/>
        <v>2017</v>
      </c>
      <c r="C1379" s="14">
        <f t="shared" si="81"/>
        <v>10</v>
      </c>
      <c r="D1379" s="14">
        <f t="shared" si="82"/>
        <v>3</v>
      </c>
      <c r="E1379" s="15">
        <v>4.8</v>
      </c>
      <c r="F1379" s="16">
        <v>3.6</v>
      </c>
      <c r="G1379" s="9">
        <v>4</v>
      </c>
    </row>
    <row r="1380" spans="1:7" x14ac:dyDescent="0.2">
      <c r="A1380" s="6">
        <v>43012</v>
      </c>
      <c r="B1380" s="14">
        <f t="shared" si="80"/>
        <v>2017</v>
      </c>
      <c r="C1380" s="14">
        <f t="shared" si="81"/>
        <v>10</v>
      </c>
      <c r="D1380" s="14">
        <f t="shared" si="82"/>
        <v>4</v>
      </c>
      <c r="E1380" s="15">
        <v>4.8</v>
      </c>
      <c r="F1380" s="16">
        <v>3.6</v>
      </c>
      <c r="G1380" s="9">
        <v>4</v>
      </c>
    </row>
    <row r="1381" spans="1:7" x14ac:dyDescent="0.2">
      <c r="A1381" s="6">
        <v>43013</v>
      </c>
      <c r="B1381" s="14">
        <f t="shared" si="80"/>
        <v>2017</v>
      </c>
      <c r="C1381" s="14">
        <f t="shared" si="81"/>
        <v>10</v>
      </c>
      <c r="D1381" s="14">
        <f t="shared" si="82"/>
        <v>5</v>
      </c>
      <c r="E1381" s="15" t="s">
        <v>14</v>
      </c>
      <c r="F1381" s="16">
        <v>3.9</v>
      </c>
      <c r="G1381" s="9">
        <v>4</v>
      </c>
    </row>
    <row r="1382" spans="1:7" x14ac:dyDescent="0.2">
      <c r="A1382" s="6">
        <v>43014</v>
      </c>
      <c r="B1382" s="14">
        <f t="shared" si="80"/>
        <v>2017</v>
      </c>
      <c r="C1382" s="14">
        <f t="shared" si="81"/>
        <v>10</v>
      </c>
      <c r="D1382" s="14">
        <f t="shared" si="82"/>
        <v>6</v>
      </c>
      <c r="E1382" s="15">
        <v>4.8</v>
      </c>
      <c r="F1382" s="16">
        <v>3.9</v>
      </c>
      <c r="G1382" s="9">
        <v>4.2</v>
      </c>
    </row>
    <row r="1383" spans="1:7" x14ac:dyDescent="0.2">
      <c r="A1383" s="6">
        <v>43015</v>
      </c>
      <c r="B1383" s="14">
        <f t="shared" si="80"/>
        <v>2017</v>
      </c>
      <c r="C1383" s="14">
        <f t="shared" si="81"/>
        <v>10</v>
      </c>
      <c r="D1383" s="14">
        <f t="shared" si="82"/>
        <v>7</v>
      </c>
      <c r="E1383" s="15">
        <v>4.8</v>
      </c>
      <c r="F1383" s="16">
        <v>3.9</v>
      </c>
      <c r="G1383" s="9">
        <v>4.4000000000000004</v>
      </c>
    </row>
    <row r="1384" spans="1:7" x14ac:dyDescent="0.2">
      <c r="A1384" s="6">
        <v>43016</v>
      </c>
      <c r="B1384" s="14">
        <f t="shared" si="80"/>
        <v>2017</v>
      </c>
      <c r="C1384" s="14">
        <f t="shared" si="81"/>
        <v>10</v>
      </c>
      <c r="D1384" s="14">
        <f t="shared" si="82"/>
        <v>8</v>
      </c>
      <c r="E1384" s="15">
        <v>4.8</v>
      </c>
      <c r="F1384" s="16">
        <v>3.9</v>
      </c>
      <c r="G1384" s="9">
        <v>5.2</v>
      </c>
    </row>
    <row r="1385" spans="1:7" x14ac:dyDescent="0.2">
      <c r="A1385" s="6">
        <v>43017</v>
      </c>
      <c r="B1385" s="14">
        <f t="shared" si="80"/>
        <v>2017</v>
      </c>
      <c r="C1385" s="14">
        <f t="shared" si="81"/>
        <v>10</v>
      </c>
      <c r="D1385" s="14">
        <f t="shared" si="82"/>
        <v>9</v>
      </c>
      <c r="E1385" s="15">
        <v>4.8</v>
      </c>
      <c r="F1385" s="16">
        <v>4.4000000000000004</v>
      </c>
      <c r="G1385" s="9">
        <v>5.2</v>
      </c>
    </row>
    <row r="1386" spans="1:7" x14ac:dyDescent="0.2">
      <c r="A1386" s="6">
        <v>43018</v>
      </c>
      <c r="B1386" s="14">
        <f t="shared" si="80"/>
        <v>2017</v>
      </c>
      <c r="C1386" s="14">
        <f t="shared" si="81"/>
        <v>10</v>
      </c>
      <c r="D1386" s="14">
        <f t="shared" si="82"/>
        <v>10</v>
      </c>
      <c r="E1386" s="15">
        <v>4.8</v>
      </c>
      <c r="F1386" s="16">
        <v>4.4000000000000004</v>
      </c>
      <c r="G1386" s="9">
        <v>6</v>
      </c>
    </row>
    <row r="1387" spans="1:7" x14ac:dyDescent="0.2">
      <c r="A1387" s="6">
        <v>43019</v>
      </c>
      <c r="B1387" s="14">
        <f t="shared" si="80"/>
        <v>2017</v>
      </c>
      <c r="C1387" s="14">
        <f t="shared" si="81"/>
        <v>10</v>
      </c>
      <c r="D1387" s="14">
        <f t="shared" si="82"/>
        <v>11</v>
      </c>
      <c r="E1387" s="15">
        <v>4.8</v>
      </c>
      <c r="F1387" s="16">
        <v>4.4000000000000004</v>
      </c>
      <c r="G1387" s="9" t="s">
        <v>14</v>
      </c>
    </row>
    <row r="1388" spans="1:7" x14ac:dyDescent="0.2">
      <c r="A1388" s="6">
        <v>43020</v>
      </c>
      <c r="B1388" s="14">
        <f t="shared" si="80"/>
        <v>2017</v>
      </c>
      <c r="C1388" s="14">
        <f t="shared" si="81"/>
        <v>10</v>
      </c>
      <c r="D1388" s="14">
        <f t="shared" si="82"/>
        <v>12</v>
      </c>
      <c r="E1388" s="15" t="s">
        <v>14</v>
      </c>
      <c r="F1388" s="16">
        <v>4.4000000000000004</v>
      </c>
      <c r="G1388" s="9">
        <v>6</v>
      </c>
    </row>
    <row r="1389" spans="1:7" x14ac:dyDescent="0.2">
      <c r="A1389" s="6">
        <v>43021</v>
      </c>
      <c r="B1389" s="14">
        <f t="shared" si="80"/>
        <v>2017</v>
      </c>
      <c r="C1389" s="14">
        <f t="shared" si="81"/>
        <v>10</v>
      </c>
      <c r="D1389" s="14">
        <f t="shared" si="82"/>
        <v>13</v>
      </c>
      <c r="E1389" s="15">
        <v>4.8</v>
      </c>
      <c r="F1389" s="16">
        <v>4.4000000000000004</v>
      </c>
      <c r="G1389" s="9">
        <v>6</v>
      </c>
    </row>
    <row r="1390" spans="1:7" x14ac:dyDescent="0.2">
      <c r="A1390" s="6">
        <v>43022</v>
      </c>
      <c r="B1390" s="14">
        <f t="shared" si="80"/>
        <v>2017</v>
      </c>
      <c r="C1390" s="14">
        <f t="shared" si="81"/>
        <v>10</v>
      </c>
      <c r="D1390" s="14">
        <f t="shared" si="82"/>
        <v>14</v>
      </c>
      <c r="E1390" s="15">
        <v>4.8</v>
      </c>
      <c r="F1390" s="16">
        <v>4.4000000000000004</v>
      </c>
      <c r="G1390" s="9">
        <v>6</v>
      </c>
    </row>
    <row r="1391" spans="1:7" x14ac:dyDescent="0.2">
      <c r="A1391" s="6">
        <v>43023</v>
      </c>
      <c r="B1391" s="14">
        <f t="shared" si="80"/>
        <v>2017</v>
      </c>
      <c r="C1391" s="14">
        <f t="shared" si="81"/>
        <v>10</v>
      </c>
      <c r="D1391" s="14">
        <f t="shared" si="82"/>
        <v>15</v>
      </c>
      <c r="E1391" s="15">
        <v>4.8</v>
      </c>
      <c r="F1391" s="16">
        <v>4.4000000000000004</v>
      </c>
      <c r="G1391" s="9">
        <v>5.7</v>
      </c>
    </row>
    <row r="1392" spans="1:7" x14ac:dyDescent="0.2">
      <c r="A1392" s="6">
        <v>43024</v>
      </c>
      <c r="B1392" s="14">
        <f t="shared" si="80"/>
        <v>2017</v>
      </c>
      <c r="C1392" s="14">
        <f t="shared" si="81"/>
        <v>10</v>
      </c>
      <c r="D1392" s="14">
        <f t="shared" si="82"/>
        <v>16</v>
      </c>
      <c r="E1392" s="15">
        <v>4.8</v>
      </c>
      <c r="F1392" s="16">
        <v>4.4000000000000004</v>
      </c>
      <c r="G1392" s="9">
        <v>5.5</v>
      </c>
    </row>
    <row r="1393" spans="1:7" x14ac:dyDescent="0.2">
      <c r="A1393" s="6">
        <v>43025</v>
      </c>
      <c r="B1393" s="14">
        <f t="shared" si="80"/>
        <v>2017</v>
      </c>
      <c r="C1393" s="14">
        <f t="shared" si="81"/>
        <v>10</v>
      </c>
      <c r="D1393" s="14">
        <f t="shared" si="82"/>
        <v>17</v>
      </c>
      <c r="E1393" s="15">
        <v>4.8</v>
      </c>
      <c r="F1393" s="16">
        <v>4.4000000000000004</v>
      </c>
      <c r="G1393" s="9">
        <v>5.5</v>
      </c>
    </row>
    <row r="1394" spans="1:7" x14ac:dyDescent="0.2">
      <c r="A1394" s="6">
        <v>43026</v>
      </c>
      <c r="B1394" s="14">
        <f t="shared" si="80"/>
        <v>2017</v>
      </c>
      <c r="C1394" s="14">
        <f t="shared" si="81"/>
        <v>10</v>
      </c>
      <c r="D1394" s="14">
        <f t="shared" si="82"/>
        <v>18</v>
      </c>
      <c r="E1394" s="15">
        <v>4.8</v>
      </c>
      <c r="F1394" s="16" t="s">
        <v>14</v>
      </c>
      <c r="G1394" s="9">
        <v>4.2</v>
      </c>
    </row>
    <row r="1395" spans="1:7" x14ac:dyDescent="0.2">
      <c r="A1395" s="6">
        <v>43027</v>
      </c>
      <c r="B1395" s="14">
        <f t="shared" si="80"/>
        <v>2017</v>
      </c>
      <c r="C1395" s="14">
        <f t="shared" si="81"/>
        <v>10</v>
      </c>
      <c r="D1395" s="14">
        <f t="shared" si="82"/>
        <v>19</v>
      </c>
      <c r="E1395" s="15" t="s">
        <v>14</v>
      </c>
      <c r="F1395" s="16">
        <v>4.4000000000000004</v>
      </c>
      <c r="G1395" s="9">
        <v>5</v>
      </c>
    </row>
    <row r="1396" spans="1:7" x14ac:dyDescent="0.2">
      <c r="A1396" s="6">
        <v>43028</v>
      </c>
      <c r="B1396" s="14">
        <f t="shared" si="80"/>
        <v>2017</v>
      </c>
      <c r="C1396" s="14">
        <f t="shared" si="81"/>
        <v>10</v>
      </c>
      <c r="D1396" s="14">
        <f t="shared" si="82"/>
        <v>20</v>
      </c>
      <c r="E1396" s="15">
        <v>4.8</v>
      </c>
      <c r="F1396" s="16">
        <v>4.4000000000000004</v>
      </c>
      <c r="G1396" s="9">
        <v>6</v>
      </c>
    </row>
    <row r="1397" spans="1:7" x14ac:dyDescent="0.2">
      <c r="A1397" s="6">
        <v>43029</v>
      </c>
      <c r="B1397" s="14">
        <f t="shared" si="80"/>
        <v>2017</v>
      </c>
      <c r="C1397" s="14">
        <f t="shared" si="81"/>
        <v>10</v>
      </c>
      <c r="D1397" s="14">
        <f t="shared" si="82"/>
        <v>21</v>
      </c>
      <c r="E1397" s="15">
        <v>4.8</v>
      </c>
      <c r="F1397" s="16">
        <v>4.4000000000000004</v>
      </c>
      <c r="G1397" s="9">
        <v>6</v>
      </c>
    </row>
    <row r="1398" spans="1:7" x14ac:dyDescent="0.2">
      <c r="A1398" s="6">
        <v>43030</v>
      </c>
      <c r="B1398" s="14">
        <f t="shared" si="80"/>
        <v>2017</v>
      </c>
      <c r="C1398" s="14">
        <f t="shared" si="81"/>
        <v>10</v>
      </c>
      <c r="D1398" s="14">
        <f t="shared" si="82"/>
        <v>22</v>
      </c>
      <c r="E1398" s="15">
        <v>4.8</v>
      </c>
      <c r="F1398" s="16">
        <v>4.4000000000000004</v>
      </c>
      <c r="G1398" s="9">
        <v>5.8</v>
      </c>
    </row>
    <row r="1399" spans="1:7" x14ac:dyDescent="0.2">
      <c r="A1399" s="6">
        <v>43031</v>
      </c>
      <c r="B1399" s="14">
        <f t="shared" si="80"/>
        <v>2017</v>
      </c>
      <c r="C1399" s="14">
        <f t="shared" si="81"/>
        <v>10</v>
      </c>
      <c r="D1399" s="14">
        <f t="shared" si="82"/>
        <v>23</v>
      </c>
      <c r="E1399" s="15">
        <v>4.8</v>
      </c>
      <c r="F1399" s="16">
        <v>4.4000000000000004</v>
      </c>
      <c r="G1399" s="9">
        <v>5.8</v>
      </c>
    </row>
    <row r="1400" spans="1:7" x14ac:dyDescent="0.2">
      <c r="A1400" s="6">
        <v>43032</v>
      </c>
      <c r="B1400" s="14">
        <f t="shared" si="80"/>
        <v>2017</v>
      </c>
      <c r="C1400" s="14">
        <f t="shared" si="81"/>
        <v>10</v>
      </c>
      <c r="D1400" s="14">
        <f t="shared" si="82"/>
        <v>24</v>
      </c>
      <c r="E1400" s="15">
        <v>4.8</v>
      </c>
      <c r="F1400" s="16">
        <v>4.4000000000000004</v>
      </c>
      <c r="G1400" s="9">
        <v>6</v>
      </c>
    </row>
    <row r="1401" spans="1:7" x14ac:dyDescent="0.2">
      <c r="A1401" s="6">
        <v>43033</v>
      </c>
      <c r="B1401" s="14">
        <f t="shared" si="80"/>
        <v>2017</v>
      </c>
      <c r="C1401" s="14">
        <f t="shared" si="81"/>
        <v>10</v>
      </c>
      <c r="D1401" s="14">
        <f t="shared" si="82"/>
        <v>25</v>
      </c>
      <c r="E1401" s="15">
        <v>4.8</v>
      </c>
      <c r="F1401" s="16">
        <v>4.4000000000000004</v>
      </c>
      <c r="G1401" s="9">
        <v>6</v>
      </c>
    </row>
    <row r="1402" spans="1:7" x14ac:dyDescent="0.2">
      <c r="A1402" s="6">
        <v>43034</v>
      </c>
      <c r="B1402" s="14">
        <f t="shared" si="80"/>
        <v>2017</v>
      </c>
      <c r="C1402" s="14">
        <f t="shared" si="81"/>
        <v>10</v>
      </c>
      <c r="D1402" s="14">
        <f t="shared" si="82"/>
        <v>26</v>
      </c>
      <c r="E1402" s="15">
        <v>4.8</v>
      </c>
      <c r="F1402" s="16">
        <v>4.4000000000000004</v>
      </c>
      <c r="G1402" s="9">
        <v>6</v>
      </c>
    </row>
    <row r="1403" spans="1:7" x14ac:dyDescent="0.2">
      <c r="A1403" s="6">
        <v>43035</v>
      </c>
      <c r="B1403" s="14">
        <f t="shared" si="80"/>
        <v>2017</v>
      </c>
      <c r="C1403" s="14">
        <f t="shared" si="81"/>
        <v>10</v>
      </c>
      <c r="D1403" s="14">
        <f t="shared" si="82"/>
        <v>27</v>
      </c>
      <c r="E1403" s="15">
        <v>4.8</v>
      </c>
      <c r="F1403" s="16">
        <v>4.4000000000000004</v>
      </c>
      <c r="G1403" s="9">
        <v>5.8</v>
      </c>
    </row>
    <row r="1404" spans="1:7" x14ac:dyDescent="0.2">
      <c r="A1404" s="6">
        <v>43036</v>
      </c>
      <c r="B1404" s="14">
        <f t="shared" si="80"/>
        <v>2017</v>
      </c>
      <c r="C1404" s="14">
        <f t="shared" si="81"/>
        <v>10</v>
      </c>
      <c r="D1404" s="14">
        <f t="shared" si="82"/>
        <v>28</v>
      </c>
      <c r="E1404" s="15">
        <v>4.8</v>
      </c>
      <c r="F1404" s="16">
        <v>4.4000000000000004</v>
      </c>
      <c r="G1404" s="9">
        <v>5.8</v>
      </c>
    </row>
    <row r="1405" spans="1:7" x14ac:dyDescent="0.2">
      <c r="A1405" s="6">
        <v>43037</v>
      </c>
      <c r="B1405" s="14">
        <f t="shared" si="80"/>
        <v>2017</v>
      </c>
      <c r="C1405" s="14">
        <f t="shared" si="81"/>
        <v>10</v>
      </c>
      <c r="D1405" s="14">
        <f t="shared" si="82"/>
        <v>29</v>
      </c>
      <c r="E1405" s="15">
        <v>4.8</v>
      </c>
      <c r="F1405" s="16">
        <v>4.4000000000000004</v>
      </c>
      <c r="G1405" s="9">
        <v>5.9</v>
      </c>
    </row>
    <row r="1406" spans="1:7" x14ac:dyDescent="0.2">
      <c r="A1406" s="6">
        <v>43038</v>
      </c>
      <c r="B1406" s="14">
        <f t="shared" si="80"/>
        <v>2017</v>
      </c>
      <c r="C1406" s="14">
        <f t="shared" si="81"/>
        <v>10</v>
      </c>
      <c r="D1406" s="14">
        <f t="shared" si="82"/>
        <v>30</v>
      </c>
      <c r="E1406" s="15">
        <v>4.8</v>
      </c>
      <c r="F1406" s="16">
        <v>4.4000000000000004</v>
      </c>
      <c r="G1406" s="9">
        <v>5.9</v>
      </c>
    </row>
    <row r="1407" spans="1:7" x14ac:dyDescent="0.2">
      <c r="A1407" s="6">
        <v>43039</v>
      </c>
      <c r="B1407" s="14">
        <f t="shared" si="80"/>
        <v>2017</v>
      </c>
      <c r="C1407" s="14">
        <f t="shared" si="81"/>
        <v>10</v>
      </c>
      <c r="D1407" s="14">
        <f t="shared" si="82"/>
        <v>31</v>
      </c>
      <c r="E1407" s="15" t="s">
        <v>14</v>
      </c>
      <c r="F1407" s="16">
        <v>4.4000000000000004</v>
      </c>
      <c r="G1407" s="9">
        <v>5.9</v>
      </c>
    </row>
    <row r="1408" spans="1:7" x14ac:dyDescent="0.2">
      <c r="A1408" s="6">
        <v>43040</v>
      </c>
      <c r="B1408" s="14">
        <f t="shared" si="80"/>
        <v>2017</v>
      </c>
      <c r="C1408" s="14">
        <f t="shared" si="81"/>
        <v>11</v>
      </c>
      <c r="D1408" s="14">
        <f t="shared" si="82"/>
        <v>1</v>
      </c>
      <c r="E1408" s="15">
        <v>4.8</v>
      </c>
      <c r="F1408" s="16">
        <v>4.4000000000000004</v>
      </c>
      <c r="G1408" s="9">
        <v>5.9</v>
      </c>
    </row>
    <row r="1409" spans="1:7" x14ac:dyDescent="0.2">
      <c r="A1409" s="6">
        <v>43041</v>
      </c>
      <c r="B1409" s="14">
        <f t="shared" si="80"/>
        <v>2017</v>
      </c>
      <c r="C1409" s="14">
        <f t="shared" si="81"/>
        <v>11</v>
      </c>
      <c r="D1409" s="14">
        <f t="shared" si="82"/>
        <v>2</v>
      </c>
      <c r="E1409" s="15">
        <v>4.8</v>
      </c>
      <c r="F1409" s="16">
        <v>4.4000000000000004</v>
      </c>
      <c r="G1409" s="9">
        <v>5.7</v>
      </c>
    </row>
    <row r="1410" spans="1:7" x14ac:dyDescent="0.2">
      <c r="A1410" s="6">
        <v>43042</v>
      </c>
      <c r="B1410" s="14">
        <f t="shared" si="80"/>
        <v>2017</v>
      </c>
      <c r="C1410" s="14">
        <f t="shared" si="81"/>
        <v>11</v>
      </c>
      <c r="D1410" s="14">
        <f t="shared" si="82"/>
        <v>3</v>
      </c>
      <c r="E1410" s="15">
        <v>4.8</v>
      </c>
      <c r="F1410" s="16">
        <v>4.4000000000000004</v>
      </c>
      <c r="G1410" s="9">
        <v>6</v>
      </c>
    </row>
    <row r="1411" spans="1:7" x14ac:dyDescent="0.2">
      <c r="A1411" s="6">
        <v>43043</v>
      </c>
      <c r="B1411" s="14">
        <f t="shared" si="80"/>
        <v>2017</v>
      </c>
      <c r="C1411" s="14">
        <f t="shared" si="81"/>
        <v>11</v>
      </c>
      <c r="D1411" s="14">
        <f t="shared" si="82"/>
        <v>4</v>
      </c>
      <c r="E1411" s="15">
        <v>4.8</v>
      </c>
      <c r="F1411" s="16">
        <v>4.4000000000000004</v>
      </c>
      <c r="G1411" s="9">
        <v>5.5</v>
      </c>
    </row>
    <row r="1412" spans="1:7" x14ac:dyDescent="0.2">
      <c r="A1412" s="6">
        <v>43044</v>
      </c>
      <c r="B1412" s="14">
        <f t="shared" si="80"/>
        <v>2017</v>
      </c>
      <c r="C1412" s="14">
        <f t="shared" si="81"/>
        <v>11</v>
      </c>
      <c r="D1412" s="14">
        <f t="shared" si="82"/>
        <v>5</v>
      </c>
      <c r="E1412" s="15">
        <v>4.8</v>
      </c>
      <c r="F1412" s="16">
        <v>4.4000000000000004</v>
      </c>
      <c r="G1412" s="9">
        <v>5.8</v>
      </c>
    </row>
    <row r="1413" spans="1:7" x14ac:dyDescent="0.2">
      <c r="A1413" s="6">
        <v>43045</v>
      </c>
      <c r="B1413" s="14">
        <f t="shared" si="80"/>
        <v>2017</v>
      </c>
      <c r="C1413" s="14">
        <f t="shared" si="81"/>
        <v>11</v>
      </c>
      <c r="D1413" s="14">
        <f t="shared" si="82"/>
        <v>6</v>
      </c>
      <c r="E1413" s="15">
        <v>4.8</v>
      </c>
      <c r="F1413" s="16">
        <v>4.4000000000000004</v>
      </c>
      <c r="G1413" s="9">
        <v>5.9</v>
      </c>
    </row>
    <row r="1414" spans="1:7" x14ac:dyDescent="0.2">
      <c r="A1414" s="6">
        <v>43046</v>
      </c>
      <c r="B1414" s="14">
        <f t="shared" si="80"/>
        <v>2017</v>
      </c>
      <c r="C1414" s="14">
        <f t="shared" si="81"/>
        <v>11</v>
      </c>
      <c r="D1414" s="14">
        <f t="shared" si="82"/>
        <v>7</v>
      </c>
      <c r="E1414" s="15">
        <v>4.8</v>
      </c>
      <c r="F1414" s="16">
        <v>4.4000000000000004</v>
      </c>
      <c r="G1414" s="9">
        <v>5.9</v>
      </c>
    </row>
    <row r="1415" spans="1:7" x14ac:dyDescent="0.2">
      <c r="A1415" s="6">
        <v>43047</v>
      </c>
      <c r="B1415" s="14">
        <f t="shared" si="80"/>
        <v>2017</v>
      </c>
      <c r="C1415" s="14">
        <f t="shared" si="81"/>
        <v>11</v>
      </c>
      <c r="D1415" s="14">
        <f t="shared" si="82"/>
        <v>8</v>
      </c>
      <c r="E1415" s="15" t="s">
        <v>14</v>
      </c>
      <c r="F1415" s="16">
        <v>4.4000000000000004</v>
      </c>
      <c r="G1415" s="9">
        <v>6</v>
      </c>
    </row>
    <row r="1416" spans="1:7" x14ac:dyDescent="0.2">
      <c r="A1416" s="6">
        <v>43048</v>
      </c>
      <c r="B1416" s="14">
        <f t="shared" si="80"/>
        <v>2017</v>
      </c>
      <c r="C1416" s="14">
        <f t="shared" si="81"/>
        <v>11</v>
      </c>
      <c r="D1416" s="14">
        <f t="shared" si="82"/>
        <v>9</v>
      </c>
      <c r="E1416" s="15">
        <v>4.8</v>
      </c>
      <c r="F1416" s="16">
        <v>4.4000000000000004</v>
      </c>
      <c r="G1416" s="9">
        <v>6</v>
      </c>
    </row>
    <row r="1417" spans="1:7" x14ac:dyDescent="0.2">
      <c r="A1417" s="6">
        <v>43049</v>
      </c>
      <c r="B1417" s="14">
        <f t="shared" ref="B1417:B1480" si="83">YEAR(A1417)</f>
        <v>2017</v>
      </c>
      <c r="C1417" s="14">
        <f t="shared" ref="C1417:C1480" si="84">MONTH(A1417)</f>
        <v>11</v>
      </c>
      <c r="D1417" s="14">
        <f t="shared" ref="D1417:D1480" si="85">DAY(A1417)</f>
        <v>10</v>
      </c>
      <c r="E1417" s="15">
        <v>4.8</v>
      </c>
      <c r="F1417" s="16">
        <v>4.4000000000000004</v>
      </c>
      <c r="G1417" s="9">
        <v>6</v>
      </c>
    </row>
    <row r="1418" spans="1:7" x14ac:dyDescent="0.2">
      <c r="A1418" s="6">
        <v>43050</v>
      </c>
      <c r="B1418" s="14">
        <f t="shared" si="83"/>
        <v>2017</v>
      </c>
      <c r="C1418" s="14">
        <f t="shared" si="84"/>
        <v>11</v>
      </c>
      <c r="D1418" s="14">
        <f t="shared" si="85"/>
        <v>11</v>
      </c>
      <c r="E1418" s="15" t="s">
        <v>14</v>
      </c>
      <c r="F1418" s="16">
        <v>4.4000000000000004</v>
      </c>
      <c r="G1418" s="9">
        <v>6</v>
      </c>
    </row>
    <row r="1419" spans="1:7" x14ac:dyDescent="0.2">
      <c r="A1419" s="6">
        <v>43051</v>
      </c>
      <c r="B1419" s="14">
        <f t="shared" si="83"/>
        <v>2017</v>
      </c>
      <c r="C1419" s="14">
        <f t="shared" si="84"/>
        <v>11</v>
      </c>
      <c r="D1419" s="14">
        <f t="shared" si="85"/>
        <v>12</v>
      </c>
      <c r="E1419" s="15">
        <v>4.8</v>
      </c>
      <c r="F1419" s="16">
        <v>4.2</v>
      </c>
      <c r="G1419" s="9">
        <v>6.5</v>
      </c>
    </row>
    <row r="1420" spans="1:7" x14ac:dyDescent="0.2">
      <c r="A1420" s="6">
        <v>43052</v>
      </c>
      <c r="B1420" s="14">
        <f t="shared" si="83"/>
        <v>2017</v>
      </c>
      <c r="C1420" s="14">
        <f t="shared" si="84"/>
        <v>11</v>
      </c>
      <c r="D1420" s="14">
        <f t="shared" si="85"/>
        <v>13</v>
      </c>
      <c r="E1420" s="15">
        <v>4.8</v>
      </c>
      <c r="F1420" s="16">
        <v>4.2</v>
      </c>
      <c r="G1420" s="9">
        <v>6.5</v>
      </c>
    </row>
    <row r="1421" spans="1:7" x14ac:dyDescent="0.2">
      <c r="A1421" s="6">
        <v>43053</v>
      </c>
      <c r="B1421" s="14">
        <f t="shared" si="83"/>
        <v>2017</v>
      </c>
      <c r="C1421" s="14">
        <f t="shared" si="84"/>
        <v>11</v>
      </c>
      <c r="D1421" s="14">
        <f t="shared" si="85"/>
        <v>14</v>
      </c>
      <c r="E1421" s="15">
        <v>4.8</v>
      </c>
      <c r="F1421" s="16">
        <v>4.2</v>
      </c>
      <c r="G1421" s="9">
        <v>6.5</v>
      </c>
    </row>
    <row r="1422" spans="1:7" x14ac:dyDescent="0.2">
      <c r="A1422" s="6">
        <v>43054</v>
      </c>
      <c r="B1422" s="14">
        <f t="shared" si="83"/>
        <v>2017</v>
      </c>
      <c r="C1422" s="14">
        <f t="shared" si="84"/>
        <v>11</v>
      </c>
      <c r="D1422" s="14">
        <f t="shared" si="85"/>
        <v>15</v>
      </c>
      <c r="E1422" s="15">
        <v>4.8</v>
      </c>
      <c r="F1422" s="16">
        <v>4.2</v>
      </c>
      <c r="G1422" s="9">
        <v>6.3</v>
      </c>
    </row>
    <row r="1423" spans="1:7" x14ac:dyDescent="0.2">
      <c r="A1423" s="6">
        <v>43055</v>
      </c>
      <c r="B1423" s="14">
        <f t="shared" si="83"/>
        <v>2017</v>
      </c>
      <c r="C1423" s="14">
        <f t="shared" si="84"/>
        <v>11</v>
      </c>
      <c r="D1423" s="14">
        <f t="shared" si="85"/>
        <v>16</v>
      </c>
      <c r="E1423" s="15">
        <v>4.8</v>
      </c>
      <c r="F1423" s="16">
        <v>4.2</v>
      </c>
      <c r="G1423" s="9">
        <v>6.6</v>
      </c>
    </row>
    <row r="1424" spans="1:7" x14ac:dyDescent="0.2">
      <c r="A1424" s="6">
        <v>43056</v>
      </c>
      <c r="B1424" s="14">
        <f t="shared" si="83"/>
        <v>2017</v>
      </c>
      <c r="C1424" s="14">
        <f t="shared" si="84"/>
        <v>11</v>
      </c>
      <c r="D1424" s="14">
        <f t="shared" si="85"/>
        <v>17</v>
      </c>
      <c r="E1424" s="15">
        <v>4.8</v>
      </c>
      <c r="F1424" s="16">
        <v>4.2</v>
      </c>
      <c r="G1424" s="9">
        <v>6.9</v>
      </c>
    </row>
    <row r="1425" spans="1:7" x14ac:dyDescent="0.2">
      <c r="A1425" s="6">
        <v>43057</v>
      </c>
      <c r="B1425" s="14">
        <f t="shared" si="83"/>
        <v>2017</v>
      </c>
      <c r="C1425" s="14">
        <f t="shared" si="84"/>
        <v>11</v>
      </c>
      <c r="D1425" s="14">
        <f t="shared" si="85"/>
        <v>18</v>
      </c>
      <c r="E1425" s="15">
        <v>4.8</v>
      </c>
      <c r="F1425" s="16" t="s">
        <v>14</v>
      </c>
      <c r="G1425" s="9">
        <v>6.9</v>
      </c>
    </row>
    <row r="1426" spans="1:7" x14ac:dyDescent="0.2">
      <c r="A1426" s="6">
        <v>43058</v>
      </c>
      <c r="B1426" s="14">
        <f t="shared" si="83"/>
        <v>2017</v>
      </c>
      <c r="C1426" s="14">
        <f t="shared" si="84"/>
        <v>11</v>
      </c>
      <c r="D1426" s="14">
        <f t="shared" si="85"/>
        <v>19</v>
      </c>
      <c r="E1426" s="15">
        <v>4.8</v>
      </c>
      <c r="F1426" s="16">
        <v>4.2</v>
      </c>
      <c r="G1426" s="9">
        <v>7.4</v>
      </c>
    </row>
    <row r="1427" spans="1:7" x14ac:dyDescent="0.2">
      <c r="A1427" s="6">
        <v>43059</v>
      </c>
      <c r="B1427" s="14">
        <f t="shared" si="83"/>
        <v>2017</v>
      </c>
      <c r="C1427" s="14">
        <f t="shared" si="84"/>
        <v>11</v>
      </c>
      <c r="D1427" s="14">
        <f t="shared" si="85"/>
        <v>20</v>
      </c>
      <c r="E1427" s="15">
        <v>4.8</v>
      </c>
      <c r="F1427" s="16">
        <v>4.2</v>
      </c>
      <c r="G1427" s="9">
        <v>7.5</v>
      </c>
    </row>
    <row r="1428" spans="1:7" x14ac:dyDescent="0.2">
      <c r="A1428" s="6">
        <v>43060</v>
      </c>
      <c r="B1428" s="14">
        <f t="shared" si="83"/>
        <v>2017</v>
      </c>
      <c r="C1428" s="14">
        <f t="shared" si="84"/>
        <v>11</v>
      </c>
      <c r="D1428" s="14">
        <f t="shared" si="85"/>
        <v>21</v>
      </c>
      <c r="E1428" s="15">
        <v>4.8</v>
      </c>
      <c r="F1428" s="16">
        <v>4.2</v>
      </c>
      <c r="G1428" s="9">
        <v>8</v>
      </c>
    </row>
    <row r="1429" spans="1:7" x14ac:dyDescent="0.2">
      <c r="A1429" s="6">
        <v>43061</v>
      </c>
      <c r="B1429" s="14">
        <f t="shared" si="83"/>
        <v>2017</v>
      </c>
      <c r="C1429" s="14">
        <f t="shared" si="84"/>
        <v>11</v>
      </c>
      <c r="D1429" s="14">
        <f t="shared" si="85"/>
        <v>22</v>
      </c>
      <c r="E1429" s="15">
        <v>4.8</v>
      </c>
      <c r="F1429" s="16">
        <v>4.2</v>
      </c>
      <c r="G1429" s="9">
        <v>7.6</v>
      </c>
    </row>
    <row r="1430" spans="1:7" x14ac:dyDescent="0.2">
      <c r="A1430" s="6">
        <v>43062</v>
      </c>
      <c r="B1430" s="14">
        <f t="shared" si="83"/>
        <v>2017</v>
      </c>
      <c r="C1430" s="14">
        <f t="shared" si="84"/>
        <v>11</v>
      </c>
      <c r="D1430" s="14">
        <f t="shared" si="85"/>
        <v>23</v>
      </c>
      <c r="E1430" s="15">
        <v>4.8</v>
      </c>
      <c r="F1430" s="16">
        <v>4.2</v>
      </c>
      <c r="G1430" s="9">
        <v>7.5</v>
      </c>
    </row>
    <row r="1431" spans="1:7" x14ac:dyDescent="0.2">
      <c r="A1431" s="6">
        <v>43063</v>
      </c>
      <c r="B1431" s="14">
        <f t="shared" si="83"/>
        <v>2017</v>
      </c>
      <c r="C1431" s="14">
        <f t="shared" si="84"/>
        <v>11</v>
      </c>
      <c r="D1431" s="14">
        <f t="shared" si="85"/>
        <v>24</v>
      </c>
      <c r="E1431" s="15">
        <v>4.8</v>
      </c>
      <c r="F1431" s="16">
        <v>4.2</v>
      </c>
      <c r="G1431" s="9">
        <v>8</v>
      </c>
    </row>
    <row r="1432" spans="1:7" x14ac:dyDescent="0.2">
      <c r="A1432" s="6">
        <v>43064</v>
      </c>
      <c r="B1432" s="14">
        <f t="shared" si="83"/>
        <v>2017</v>
      </c>
      <c r="C1432" s="14">
        <f t="shared" si="84"/>
        <v>11</v>
      </c>
      <c r="D1432" s="14">
        <f t="shared" si="85"/>
        <v>25</v>
      </c>
      <c r="E1432" s="15">
        <v>4.8</v>
      </c>
      <c r="F1432" s="16">
        <v>4.2</v>
      </c>
      <c r="G1432" s="9">
        <v>8</v>
      </c>
    </row>
    <row r="1433" spans="1:7" x14ac:dyDescent="0.2">
      <c r="A1433" s="6">
        <v>43065</v>
      </c>
      <c r="B1433" s="14">
        <f t="shared" si="83"/>
        <v>2017</v>
      </c>
      <c r="C1433" s="14">
        <f t="shared" si="84"/>
        <v>11</v>
      </c>
      <c r="D1433" s="14">
        <f t="shared" si="85"/>
        <v>26</v>
      </c>
      <c r="E1433" s="15">
        <v>4.8</v>
      </c>
      <c r="F1433" s="16">
        <v>4.2</v>
      </c>
      <c r="G1433" s="9">
        <v>8.6999999999999993</v>
      </c>
    </row>
    <row r="1434" spans="1:7" x14ac:dyDescent="0.2">
      <c r="A1434" s="6">
        <v>43066</v>
      </c>
      <c r="B1434" s="14">
        <f t="shared" si="83"/>
        <v>2017</v>
      </c>
      <c r="C1434" s="14">
        <f t="shared" si="84"/>
        <v>11</v>
      </c>
      <c r="D1434" s="14">
        <f t="shared" si="85"/>
        <v>27</v>
      </c>
      <c r="E1434" s="15">
        <v>4.8</v>
      </c>
      <c r="F1434" s="16">
        <v>4.2</v>
      </c>
      <c r="G1434" s="9">
        <v>8.6999999999999993</v>
      </c>
    </row>
    <row r="1435" spans="1:7" x14ac:dyDescent="0.2">
      <c r="A1435" s="6">
        <v>43067</v>
      </c>
      <c r="B1435" s="14">
        <f t="shared" si="83"/>
        <v>2017</v>
      </c>
      <c r="C1435" s="14">
        <f t="shared" si="84"/>
        <v>11</v>
      </c>
      <c r="D1435" s="14">
        <f t="shared" si="85"/>
        <v>28</v>
      </c>
      <c r="E1435" s="15">
        <v>4.8</v>
      </c>
      <c r="F1435" s="16" t="s">
        <v>14</v>
      </c>
      <c r="G1435" s="9" t="s">
        <v>14</v>
      </c>
    </row>
    <row r="1436" spans="1:7" x14ac:dyDescent="0.2">
      <c r="A1436" s="6">
        <v>43068</v>
      </c>
      <c r="B1436" s="14">
        <f t="shared" si="83"/>
        <v>2017</v>
      </c>
      <c r="C1436" s="14">
        <f t="shared" si="84"/>
        <v>11</v>
      </c>
      <c r="D1436" s="14">
        <f t="shared" si="85"/>
        <v>29</v>
      </c>
      <c r="E1436" s="15">
        <v>4.8</v>
      </c>
      <c r="F1436" s="16">
        <v>4.2</v>
      </c>
      <c r="G1436" s="9">
        <v>9.3000000000000007</v>
      </c>
    </row>
    <row r="1437" spans="1:7" x14ac:dyDescent="0.2">
      <c r="A1437" s="6">
        <v>43069</v>
      </c>
      <c r="B1437" s="14">
        <f t="shared" si="83"/>
        <v>2017</v>
      </c>
      <c r="C1437" s="14">
        <f t="shared" si="84"/>
        <v>11</v>
      </c>
      <c r="D1437" s="14">
        <f t="shared" si="85"/>
        <v>30</v>
      </c>
      <c r="E1437" s="15">
        <v>4.8</v>
      </c>
      <c r="F1437" s="16">
        <v>4.2</v>
      </c>
      <c r="G1437" s="9">
        <v>9.5</v>
      </c>
    </row>
    <row r="1438" spans="1:7" x14ac:dyDescent="0.2">
      <c r="A1438" s="6">
        <v>43070</v>
      </c>
      <c r="B1438" s="14">
        <f t="shared" si="83"/>
        <v>2017</v>
      </c>
      <c r="C1438" s="14">
        <f t="shared" si="84"/>
        <v>12</v>
      </c>
      <c r="D1438" s="14">
        <f t="shared" si="85"/>
        <v>1</v>
      </c>
      <c r="E1438" s="15">
        <v>4.8</v>
      </c>
      <c r="F1438" s="16">
        <v>4.2</v>
      </c>
      <c r="G1438" s="9">
        <v>8</v>
      </c>
    </row>
    <row r="1439" spans="1:7" x14ac:dyDescent="0.2">
      <c r="A1439" s="6">
        <v>43071</v>
      </c>
      <c r="B1439" s="14">
        <f t="shared" si="83"/>
        <v>2017</v>
      </c>
      <c r="C1439" s="14">
        <f t="shared" si="84"/>
        <v>12</v>
      </c>
      <c r="D1439" s="14">
        <f t="shared" si="85"/>
        <v>2</v>
      </c>
      <c r="E1439" s="15">
        <v>4.8</v>
      </c>
      <c r="F1439" s="16">
        <v>4.2</v>
      </c>
      <c r="G1439" s="9">
        <v>8.5</v>
      </c>
    </row>
    <row r="1440" spans="1:7" x14ac:dyDescent="0.2">
      <c r="A1440" s="6">
        <v>43072</v>
      </c>
      <c r="B1440" s="14">
        <f t="shared" si="83"/>
        <v>2017</v>
      </c>
      <c r="C1440" s="14">
        <f t="shared" si="84"/>
        <v>12</v>
      </c>
      <c r="D1440" s="14">
        <f t="shared" si="85"/>
        <v>3</v>
      </c>
      <c r="E1440" s="15">
        <v>4.8</v>
      </c>
      <c r="F1440" s="16">
        <v>4.2</v>
      </c>
      <c r="G1440" s="9">
        <v>9</v>
      </c>
    </row>
    <row r="1441" spans="1:7" x14ac:dyDescent="0.2">
      <c r="A1441" s="6">
        <v>43073</v>
      </c>
      <c r="B1441" s="14">
        <f t="shared" si="83"/>
        <v>2017</v>
      </c>
      <c r="C1441" s="14">
        <f t="shared" si="84"/>
        <v>12</v>
      </c>
      <c r="D1441" s="14">
        <f t="shared" si="85"/>
        <v>4</v>
      </c>
      <c r="E1441" s="15">
        <v>4.8</v>
      </c>
      <c r="F1441" s="16">
        <v>4.2</v>
      </c>
      <c r="G1441" s="9">
        <v>9</v>
      </c>
    </row>
    <row r="1442" spans="1:7" x14ac:dyDescent="0.2">
      <c r="A1442" s="6">
        <v>43074</v>
      </c>
      <c r="B1442" s="14">
        <f t="shared" si="83"/>
        <v>2017</v>
      </c>
      <c r="C1442" s="14">
        <f t="shared" si="84"/>
        <v>12</v>
      </c>
      <c r="D1442" s="14">
        <f t="shared" si="85"/>
        <v>5</v>
      </c>
      <c r="E1442" s="15">
        <v>4.8</v>
      </c>
      <c r="F1442" s="16">
        <v>4.2</v>
      </c>
      <c r="G1442" s="9">
        <v>9.5</v>
      </c>
    </row>
    <row r="1443" spans="1:7" x14ac:dyDescent="0.2">
      <c r="A1443" s="6">
        <v>43075</v>
      </c>
      <c r="B1443" s="14">
        <f t="shared" si="83"/>
        <v>2017</v>
      </c>
      <c r="C1443" s="14">
        <f t="shared" si="84"/>
        <v>12</v>
      </c>
      <c r="D1443" s="14">
        <f t="shared" si="85"/>
        <v>6</v>
      </c>
      <c r="E1443" s="15">
        <v>4.8</v>
      </c>
      <c r="F1443" s="16">
        <v>4.2</v>
      </c>
      <c r="G1443" s="9">
        <v>9.9</v>
      </c>
    </row>
    <row r="1444" spans="1:7" x14ac:dyDescent="0.2">
      <c r="A1444" s="6">
        <v>43076</v>
      </c>
      <c r="B1444" s="14">
        <f t="shared" si="83"/>
        <v>2017</v>
      </c>
      <c r="C1444" s="14">
        <f t="shared" si="84"/>
        <v>12</v>
      </c>
      <c r="D1444" s="14">
        <f t="shared" si="85"/>
        <v>7</v>
      </c>
      <c r="E1444" s="15">
        <v>4.8</v>
      </c>
      <c r="F1444" s="16">
        <v>4.2</v>
      </c>
      <c r="G1444" s="9">
        <v>9.9</v>
      </c>
    </row>
    <row r="1445" spans="1:7" x14ac:dyDescent="0.2">
      <c r="A1445" s="6">
        <v>43077</v>
      </c>
      <c r="B1445" s="14">
        <f t="shared" si="83"/>
        <v>2017</v>
      </c>
      <c r="C1445" s="14">
        <f t="shared" si="84"/>
        <v>12</v>
      </c>
      <c r="D1445" s="14">
        <f t="shared" si="85"/>
        <v>8</v>
      </c>
      <c r="E1445" s="15">
        <v>4.8</v>
      </c>
      <c r="F1445" s="16">
        <v>4.2</v>
      </c>
      <c r="G1445" s="9">
        <v>10</v>
      </c>
    </row>
    <row r="1446" spans="1:7" x14ac:dyDescent="0.2">
      <c r="A1446" s="6">
        <v>43078</v>
      </c>
      <c r="B1446" s="14">
        <f t="shared" si="83"/>
        <v>2017</v>
      </c>
      <c r="C1446" s="14">
        <f t="shared" si="84"/>
        <v>12</v>
      </c>
      <c r="D1446" s="14">
        <f t="shared" si="85"/>
        <v>9</v>
      </c>
      <c r="E1446" s="15">
        <v>4.8</v>
      </c>
      <c r="F1446" s="16">
        <v>4.2</v>
      </c>
      <c r="G1446" s="9">
        <v>9.5</v>
      </c>
    </row>
    <row r="1447" spans="1:7" x14ac:dyDescent="0.2">
      <c r="A1447" s="6">
        <v>43079</v>
      </c>
      <c r="B1447" s="14">
        <f t="shared" si="83"/>
        <v>2017</v>
      </c>
      <c r="C1447" s="14">
        <f t="shared" si="84"/>
        <v>12</v>
      </c>
      <c r="D1447" s="14">
        <f t="shared" si="85"/>
        <v>10</v>
      </c>
      <c r="E1447" s="15" t="s">
        <v>14</v>
      </c>
      <c r="F1447" s="16">
        <v>4.2</v>
      </c>
      <c r="G1447" s="9">
        <v>9.5</v>
      </c>
    </row>
    <row r="1448" spans="1:7" x14ac:dyDescent="0.2">
      <c r="A1448" s="6">
        <v>43080</v>
      </c>
      <c r="B1448" s="14">
        <f t="shared" si="83"/>
        <v>2017</v>
      </c>
      <c r="C1448" s="14">
        <f t="shared" si="84"/>
        <v>12</v>
      </c>
      <c r="D1448" s="14">
        <f t="shared" si="85"/>
        <v>11</v>
      </c>
      <c r="E1448" s="15" t="s">
        <v>14</v>
      </c>
      <c r="F1448" s="16">
        <v>4.2</v>
      </c>
      <c r="G1448" s="9">
        <v>9.5</v>
      </c>
    </row>
    <row r="1449" spans="1:7" x14ac:dyDescent="0.2">
      <c r="A1449" s="6">
        <v>43081</v>
      </c>
      <c r="B1449" s="14">
        <f t="shared" si="83"/>
        <v>2017</v>
      </c>
      <c r="C1449" s="14">
        <f t="shared" si="84"/>
        <v>12</v>
      </c>
      <c r="D1449" s="14">
        <f t="shared" si="85"/>
        <v>12</v>
      </c>
      <c r="E1449" s="15" t="s">
        <v>14</v>
      </c>
      <c r="F1449" s="16">
        <v>4.2</v>
      </c>
      <c r="G1449" s="9" t="s">
        <v>14</v>
      </c>
    </row>
    <row r="1450" spans="1:7" x14ac:dyDescent="0.2">
      <c r="A1450" s="6">
        <v>43082</v>
      </c>
      <c r="B1450" s="14">
        <f t="shared" si="83"/>
        <v>2017</v>
      </c>
      <c r="C1450" s="14">
        <f t="shared" si="84"/>
        <v>12</v>
      </c>
      <c r="D1450" s="14">
        <f t="shared" si="85"/>
        <v>13</v>
      </c>
      <c r="E1450" s="15">
        <v>5.6</v>
      </c>
      <c r="F1450" s="16">
        <v>4.2</v>
      </c>
      <c r="G1450" s="9">
        <v>9.1999999999999993</v>
      </c>
    </row>
    <row r="1451" spans="1:7" x14ac:dyDescent="0.2">
      <c r="A1451" s="6">
        <v>43083</v>
      </c>
      <c r="B1451" s="14">
        <f t="shared" si="83"/>
        <v>2017</v>
      </c>
      <c r="C1451" s="14">
        <f t="shared" si="84"/>
        <v>12</v>
      </c>
      <c r="D1451" s="14">
        <f t="shared" si="85"/>
        <v>14</v>
      </c>
      <c r="E1451" s="15" t="s">
        <v>14</v>
      </c>
      <c r="F1451" s="16" t="s">
        <v>14</v>
      </c>
      <c r="G1451" s="9" t="s">
        <v>14</v>
      </c>
    </row>
    <row r="1452" spans="1:7" x14ac:dyDescent="0.2">
      <c r="A1452" s="6">
        <v>43084</v>
      </c>
      <c r="B1452" s="14">
        <f t="shared" si="83"/>
        <v>2017</v>
      </c>
      <c r="C1452" s="14">
        <f t="shared" si="84"/>
        <v>12</v>
      </c>
      <c r="D1452" s="14">
        <f t="shared" si="85"/>
        <v>15</v>
      </c>
      <c r="E1452" s="15" t="s">
        <v>14</v>
      </c>
      <c r="F1452" s="16">
        <v>4.5</v>
      </c>
      <c r="G1452" s="9">
        <v>8</v>
      </c>
    </row>
    <row r="1453" spans="1:7" x14ac:dyDescent="0.2">
      <c r="A1453" s="6">
        <v>43085</v>
      </c>
      <c r="B1453" s="14">
        <f t="shared" si="83"/>
        <v>2017</v>
      </c>
      <c r="C1453" s="14">
        <f t="shared" si="84"/>
        <v>12</v>
      </c>
      <c r="D1453" s="14">
        <f t="shared" si="85"/>
        <v>16</v>
      </c>
      <c r="E1453" s="15">
        <v>5.6</v>
      </c>
      <c r="F1453" s="16">
        <v>4.5</v>
      </c>
      <c r="G1453" s="9">
        <v>8</v>
      </c>
    </row>
    <row r="1454" spans="1:7" x14ac:dyDescent="0.2">
      <c r="A1454" s="6">
        <v>43086</v>
      </c>
      <c r="B1454" s="14">
        <f t="shared" si="83"/>
        <v>2017</v>
      </c>
      <c r="C1454" s="14">
        <f t="shared" si="84"/>
        <v>12</v>
      </c>
      <c r="D1454" s="14">
        <f t="shared" si="85"/>
        <v>17</v>
      </c>
      <c r="E1454" s="15">
        <v>5.6</v>
      </c>
      <c r="F1454" s="16">
        <v>4.5</v>
      </c>
      <c r="G1454" s="9">
        <v>8</v>
      </c>
    </row>
    <row r="1455" spans="1:7" x14ac:dyDescent="0.2">
      <c r="A1455" s="6">
        <v>43087</v>
      </c>
      <c r="B1455" s="14">
        <f t="shared" si="83"/>
        <v>2017</v>
      </c>
      <c r="C1455" s="14">
        <f t="shared" si="84"/>
        <v>12</v>
      </c>
      <c r="D1455" s="14">
        <f t="shared" si="85"/>
        <v>18</v>
      </c>
      <c r="E1455" s="15">
        <v>5.6</v>
      </c>
      <c r="F1455" s="16">
        <v>4.5</v>
      </c>
      <c r="G1455" s="9">
        <v>8</v>
      </c>
    </row>
    <row r="1456" spans="1:7" x14ac:dyDescent="0.2">
      <c r="A1456" s="6">
        <v>43088</v>
      </c>
      <c r="B1456" s="14">
        <f t="shared" si="83"/>
        <v>2017</v>
      </c>
      <c r="C1456" s="14">
        <f t="shared" si="84"/>
        <v>12</v>
      </c>
      <c r="D1456" s="14">
        <f t="shared" si="85"/>
        <v>19</v>
      </c>
      <c r="E1456" s="15">
        <v>5.6</v>
      </c>
      <c r="F1456" s="16">
        <v>4.5</v>
      </c>
      <c r="G1456" s="9">
        <v>8</v>
      </c>
    </row>
    <row r="1457" spans="1:7" x14ac:dyDescent="0.2">
      <c r="A1457" s="6">
        <v>43089</v>
      </c>
      <c r="B1457" s="14">
        <f t="shared" si="83"/>
        <v>2017</v>
      </c>
      <c r="C1457" s="14">
        <f t="shared" si="84"/>
        <v>12</v>
      </c>
      <c r="D1457" s="14">
        <f t="shared" si="85"/>
        <v>20</v>
      </c>
      <c r="E1457" s="15" t="s">
        <v>14</v>
      </c>
      <c r="F1457" s="16">
        <v>4.5</v>
      </c>
      <c r="G1457" s="9">
        <v>8</v>
      </c>
    </row>
    <row r="1458" spans="1:7" x14ac:dyDescent="0.2">
      <c r="A1458" s="6">
        <v>43090</v>
      </c>
      <c r="B1458" s="14">
        <f t="shared" si="83"/>
        <v>2017</v>
      </c>
      <c r="C1458" s="14">
        <f t="shared" si="84"/>
        <v>12</v>
      </c>
      <c r="D1458" s="14">
        <f t="shared" si="85"/>
        <v>21</v>
      </c>
      <c r="E1458" s="15" t="s">
        <v>14</v>
      </c>
      <c r="F1458" s="16">
        <v>4.5</v>
      </c>
      <c r="G1458" s="9">
        <v>8</v>
      </c>
    </row>
    <row r="1459" spans="1:7" x14ac:dyDescent="0.2">
      <c r="A1459" s="6">
        <v>43091</v>
      </c>
      <c r="B1459" s="14">
        <f t="shared" si="83"/>
        <v>2017</v>
      </c>
      <c r="C1459" s="14">
        <f t="shared" si="84"/>
        <v>12</v>
      </c>
      <c r="D1459" s="14">
        <f t="shared" si="85"/>
        <v>22</v>
      </c>
      <c r="E1459" s="15">
        <v>5.6</v>
      </c>
      <c r="F1459" s="16">
        <v>5</v>
      </c>
      <c r="G1459" s="9">
        <v>8.5</v>
      </c>
    </row>
    <row r="1460" spans="1:7" x14ac:dyDescent="0.2">
      <c r="A1460" s="6">
        <v>43092</v>
      </c>
      <c r="B1460" s="14">
        <f t="shared" si="83"/>
        <v>2017</v>
      </c>
      <c r="C1460" s="14">
        <f t="shared" si="84"/>
        <v>12</v>
      </c>
      <c r="D1460" s="14">
        <f t="shared" si="85"/>
        <v>23</v>
      </c>
      <c r="E1460" s="15">
        <v>5.6</v>
      </c>
      <c r="F1460" s="16">
        <v>5</v>
      </c>
      <c r="G1460" s="9">
        <v>8.5</v>
      </c>
    </row>
    <row r="1461" spans="1:7" x14ac:dyDescent="0.2">
      <c r="A1461" s="6">
        <v>43093</v>
      </c>
      <c r="B1461" s="14">
        <f t="shared" si="83"/>
        <v>2017</v>
      </c>
      <c r="C1461" s="14">
        <f t="shared" si="84"/>
        <v>12</v>
      </c>
      <c r="D1461" s="14">
        <f t="shared" si="85"/>
        <v>24</v>
      </c>
      <c r="E1461" s="15">
        <v>5.6</v>
      </c>
      <c r="F1461" s="16">
        <v>5</v>
      </c>
      <c r="G1461" s="9">
        <v>9.8000000000000007</v>
      </c>
    </row>
    <row r="1462" spans="1:7" x14ac:dyDescent="0.2">
      <c r="A1462" s="6">
        <v>43094</v>
      </c>
      <c r="B1462" s="14">
        <f t="shared" si="83"/>
        <v>2017</v>
      </c>
      <c r="C1462" s="14">
        <f t="shared" si="84"/>
        <v>12</v>
      </c>
      <c r="D1462" s="14">
        <f t="shared" si="85"/>
        <v>25</v>
      </c>
      <c r="E1462" s="15" t="s">
        <v>14</v>
      </c>
      <c r="F1462" s="16">
        <v>5</v>
      </c>
      <c r="G1462" s="9">
        <v>9.4</v>
      </c>
    </row>
    <row r="1463" spans="1:7" x14ac:dyDescent="0.2">
      <c r="A1463" s="6">
        <v>43095</v>
      </c>
      <c r="B1463" s="14">
        <f t="shared" si="83"/>
        <v>2017</v>
      </c>
      <c r="C1463" s="14">
        <f t="shared" si="84"/>
        <v>12</v>
      </c>
      <c r="D1463" s="14">
        <f t="shared" si="85"/>
        <v>26</v>
      </c>
      <c r="E1463" s="15" t="s">
        <v>14</v>
      </c>
      <c r="F1463" s="16">
        <v>5.5</v>
      </c>
      <c r="G1463" s="9">
        <v>9.9</v>
      </c>
    </row>
    <row r="1464" spans="1:7" x14ac:dyDescent="0.2">
      <c r="A1464" s="6">
        <v>43096</v>
      </c>
      <c r="B1464" s="14">
        <f t="shared" si="83"/>
        <v>2017</v>
      </c>
      <c r="C1464" s="14">
        <f t="shared" si="84"/>
        <v>12</v>
      </c>
      <c r="D1464" s="14">
        <f t="shared" si="85"/>
        <v>27</v>
      </c>
      <c r="E1464" s="15" t="s">
        <v>14</v>
      </c>
      <c r="F1464" s="16">
        <v>5.5</v>
      </c>
      <c r="G1464" s="9">
        <v>9.4</v>
      </c>
    </row>
    <row r="1465" spans="1:7" x14ac:dyDescent="0.2">
      <c r="A1465" s="6">
        <v>43097</v>
      </c>
      <c r="B1465" s="14">
        <f t="shared" si="83"/>
        <v>2017</v>
      </c>
      <c r="C1465" s="14">
        <f t="shared" si="84"/>
        <v>12</v>
      </c>
      <c r="D1465" s="14">
        <f t="shared" si="85"/>
        <v>28</v>
      </c>
      <c r="E1465" s="15">
        <v>5.6</v>
      </c>
      <c r="F1465" s="16">
        <v>5.5</v>
      </c>
      <c r="G1465" s="9">
        <v>9.6</v>
      </c>
    </row>
    <row r="1466" spans="1:7" x14ac:dyDescent="0.2">
      <c r="A1466" s="6">
        <v>43098</v>
      </c>
      <c r="B1466" s="14">
        <f t="shared" si="83"/>
        <v>2017</v>
      </c>
      <c r="C1466" s="14">
        <f t="shared" si="84"/>
        <v>12</v>
      </c>
      <c r="D1466" s="14">
        <f t="shared" si="85"/>
        <v>29</v>
      </c>
      <c r="E1466" s="15" t="s">
        <v>14</v>
      </c>
      <c r="F1466" s="16">
        <v>5.5</v>
      </c>
      <c r="G1466" s="9" t="s">
        <v>14</v>
      </c>
    </row>
    <row r="1467" spans="1:7" x14ac:dyDescent="0.2">
      <c r="A1467" s="6">
        <v>43099</v>
      </c>
      <c r="B1467" s="14">
        <f t="shared" si="83"/>
        <v>2017</v>
      </c>
      <c r="C1467" s="14">
        <f t="shared" si="84"/>
        <v>12</v>
      </c>
      <c r="D1467" s="14">
        <f t="shared" si="85"/>
        <v>30</v>
      </c>
      <c r="E1467" s="15">
        <v>5.6</v>
      </c>
      <c r="F1467" s="16">
        <v>5.5</v>
      </c>
      <c r="G1467" s="9">
        <v>9.5</v>
      </c>
    </row>
    <row r="1468" spans="1:7" x14ac:dyDescent="0.2">
      <c r="A1468" s="6">
        <v>43100</v>
      </c>
      <c r="B1468" s="14">
        <f t="shared" si="83"/>
        <v>2017</v>
      </c>
      <c r="C1468" s="14">
        <f t="shared" si="84"/>
        <v>12</v>
      </c>
      <c r="D1468" s="14">
        <f t="shared" si="85"/>
        <v>31</v>
      </c>
      <c r="E1468" s="15">
        <v>5.6</v>
      </c>
      <c r="F1468" s="16">
        <v>5.5</v>
      </c>
      <c r="G1468" s="9">
        <v>9.5</v>
      </c>
    </row>
    <row r="1469" spans="1:7" x14ac:dyDescent="0.2">
      <c r="A1469" s="6">
        <v>43101</v>
      </c>
      <c r="B1469" s="14">
        <f t="shared" si="83"/>
        <v>2018</v>
      </c>
      <c r="C1469" s="14">
        <f t="shared" si="84"/>
        <v>1</v>
      </c>
      <c r="D1469" s="14">
        <f t="shared" si="85"/>
        <v>1</v>
      </c>
      <c r="E1469" s="15">
        <v>5.6</v>
      </c>
      <c r="F1469" s="16">
        <v>5.5</v>
      </c>
      <c r="G1469" s="9">
        <v>9.6999999999999993</v>
      </c>
    </row>
    <row r="1470" spans="1:7" x14ac:dyDescent="0.2">
      <c r="A1470" s="6">
        <v>43102</v>
      </c>
      <c r="B1470" s="14">
        <f t="shared" si="83"/>
        <v>2018</v>
      </c>
      <c r="C1470" s="14">
        <f t="shared" si="84"/>
        <v>1</v>
      </c>
      <c r="D1470" s="14">
        <f t="shared" si="85"/>
        <v>2</v>
      </c>
      <c r="E1470" s="15" t="s">
        <v>14</v>
      </c>
      <c r="F1470" s="16" t="s">
        <v>14</v>
      </c>
      <c r="G1470" s="9" t="s">
        <v>14</v>
      </c>
    </row>
    <row r="1471" spans="1:7" x14ac:dyDescent="0.2">
      <c r="A1471" s="6">
        <v>43103</v>
      </c>
      <c r="B1471" s="14">
        <f t="shared" si="83"/>
        <v>2018</v>
      </c>
      <c r="C1471" s="14">
        <f t="shared" si="84"/>
        <v>1</v>
      </c>
      <c r="D1471" s="14">
        <f t="shared" si="85"/>
        <v>3</v>
      </c>
      <c r="E1471" s="15">
        <v>5.6</v>
      </c>
      <c r="F1471" s="16">
        <v>5.8</v>
      </c>
      <c r="G1471" s="9">
        <v>9.5</v>
      </c>
    </row>
    <row r="1472" spans="1:7" x14ac:dyDescent="0.2">
      <c r="A1472" s="6">
        <v>43104</v>
      </c>
      <c r="B1472" s="14">
        <f t="shared" si="83"/>
        <v>2018</v>
      </c>
      <c r="C1472" s="14">
        <f t="shared" si="84"/>
        <v>1</v>
      </c>
      <c r="D1472" s="14">
        <f t="shared" si="85"/>
        <v>4</v>
      </c>
      <c r="E1472" s="15">
        <v>5.6</v>
      </c>
      <c r="F1472" s="16">
        <v>5.8</v>
      </c>
      <c r="G1472" s="9">
        <v>9.5</v>
      </c>
    </row>
    <row r="1473" spans="1:7" x14ac:dyDescent="0.2">
      <c r="A1473" s="6">
        <v>43105</v>
      </c>
      <c r="B1473" s="14">
        <f t="shared" si="83"/>
        <v>2018</v>
      </c>
      <c r="C1473" s="14">
        <f t="shared" si="84"/>
        <v>1</v>
      </c>
      <c r="D1473" s="14">
        <f t="shared" si="85"/>
        <v>5</v>
      </c>
      <c r="E1473" s="15" t="s">
        <v>14</v>
      </c>
      <c r="F1473" s="16">
        <v>5.8</v>
      </c>
      <c r="G1473" s="9">
        <v>9.5</v>
      </c>
    </row>
    <row r="1474" spans="1:7" x14ac:dyDescent="0.2">
      <c r="A1474" s="6">
        <v>43106</v>
      </c>
      <c r="B1474" s="14">
        <f t="shared" si="83"/>
        <v>2018</v>
      </c>
      <c r="C1474" s="14">
        <f t="shared" si="84"/>
        <v>1</v>
      </c>
      <c r="D1474" s="14">
        <f t="shared" si="85"/>
        <v>6</v>
      </c>
      <c r="E1474" s="15" t="s">
        <v>14</v>
      </c>
      <c r="F1474" s="16">
        <v>5.8</v>
      </c>
      <c r="G1474" s="9">
        <v>9.4</v>
      </c>
    </row>
    <row r="1475" spans="1:7" x14ac:dyDescent="0.2">
      <c r="A1475" s="6">
        <v>43107</v>
      </c>
      <c r="B1475" s="14">
        <f t="shared" si="83"/>
        <v>2018</v>
      </c>
      <c r="C1475" s="14">
        <f t="shared" si="84"/>
        <v>1</v>
      </c>
      <c r="D1475" s="14">
        <f t="shared" si="85"/>
        <v>7</v>
      </c>
      <c r="E1475" s="15">
        <v>5.6</v>
      </c>
      <c r="F1475" s="16">
        <v>5.8</v>
      </c>
      <c r="G1475" s="9">
        <v>8.8000000000000007</v>
      </c>
    </row>
    <row r="1476" spans="1:7" x14ac:dyDescent="0.2">
      <c r="A1476" s="6">
        <v>43108</v>
      </c>
      <c r="B1476" s="14">
        <f t="shared" si="83"/>
        <v>2018</v>
      </c>
      <c r="C1476" s="14">
        <f t="shared" si="84"/>
        <v>1</v>
      </c>
      <c r="D1476" s="14">
        <f t="shared" si="85"/>
        <v>8</v>
      </c>
      <c r="E1476" s="15">
        <v>5.6</v>
      </c>
      <c r="F1476" s="16">
        <v>5.8</v>
      </c>
      <c r="G1476" s="9">
        <v>8.8000000000000007</v>
      </c>
    </row>
    <row r="1477" spans="1:7" x14ac:dyDescent="0.2">
      <c r="A1477" s="6">
        <v>43109</v>
      </c>
      <c r="B1477" s="14">
        <f t="shared" si="83"/>
        <v>2018</v>
      </c>
      <c r="C1477" s="14">
        <f t="shared" si="84"/>
        <v>1</v>
      </c>
      <c r="D1477" s="14">
        <f t="shared" si="85"/>
        <v>9</v>
      </c>
      <c r="E1477" s="15">
        <v>5.6</v>
      </c>
      <c r="F1477" s="16">
        <v>5.8</v>
      </c>
      <c r="G1477" s="9">
        <v>9</v>
      </c>
    </row>
    <row r="1478" spans="1:7" x14ac:dyDescent="0.2">
      <c r="A1478" s="6">
        <v>43110</v>
      </c>
      <c r="B1478" s="14">
        <f t="shared" si="83"/>
        <v>2018</v>
      </c>
      <c r="C1478" s="14">
        <f t="shared" si="84"/>
        <v>1</v>
      </c>
      <c r="D1478" s="14">
        <f t="shared" si="85"/>
        <v>10</v>
      </c>
      <c r="E1478" s="15">
        <v>5.6</v>
      </c>
      <c r="F1478" s="16">
        <v>5.8</v>
      </c>
      <c r="G1478" s="9">
        <v>8.5</v>
      </c>
    </row>
    <row r="1479" spans="1:7" x14ac:dyDescent="0.2">
      <c r="A1479" s="6">
        <v>43111</v>
      </c>
      <c r="B1479" s="14">
        <f t="shared" si="83"/>
        <v>2018</v>
      </c>
      <c r="C1479" s="14">
        <f t="shared" si="84"/>
        <v>1</v>
      </c>
      <c r="D1479" s="14">
        <f t="shared" si="85"/>
        <v>11</v>
      </c>
      <c r="E1479" s="15">
        <v>5.6</v>
      </c>
      <c r="F1479" s="16">
        <v>5.8</v>
      </c>
      <c r="G1479" s="9">
        <v>7.1</v>
      </c>
    </row>
    <row r="1480" spans="1:7" x14ac:dyDescent="0.2">
      <c r="A1480" s="6">
        <v>43112</v>
      </c>
      <c r="B1480" s="14">
        <f t="shared" si="83"/>
        <v>2018</v>
      </c>
      <c r="C1480" s="14">
        <f t="shared" si="84"/>
        <v>1</v>
      </c>
      <c r="D1480" s="14">
        <f t="shared" si="85"/>
        <v>12</v>
      </c>
      <c r="E1480" s="15">
        <v>5.6</v>
      </c>
      <c r="F1480" s="16" t="s">
        <v>14</v>
      </c>
      <c r="G1480" s="9">
        <v>7</v>
      </c>
    </row>
    <row r="1481" spans="1:7" x14ac:dyDescent="0.2">
      <c r="A1481" s="6">
        <v>43113</v>
      </c>
      <c r="B1481" s="14">
        <f t="shared" ref="B1481:B1544" si="86">YEAR(A1481)</f>
        <v>2018</v>
      </c>
      <c r="C1481" s="14">
        <f t="shared" ref="C1481:C1544" si="87">MONTH(A1481)</f>
        <v>1</v>
      </c>
      <c r="D1481" s="14">
        <f t="shared" ref="D1481:D1544" si="88">DAY(A1481)</f>
        <v>13</v>
      </c>
      <c r="E1481" s="15">
        <v>5.6</v>
      </c>
      <c r="F1481" s="16">
        <v>5.8</v>
      </c>
      <c r="G1481" s="9">
        <v>7.5</v>
      </c>
    </row>
    <row r="1482" spans="1:7" x14ac:dyDescent="0.2">
      <c r="A1482" s="6">
        <v>43114</v>
      </c>
      <c r="B1482" s="14">
        <f t="shared" si="86"/>
        <v>2018</v>
      </c>
      <c r="C1482" s="14">
        <f t="shared" si="87"/>
        <v>1</v>
      </c>
      <c r="D1482" s="14">
        <f t="shared" si="88"/>
        <v>14</v>
      </c>
      <c r="E1482" s="15">
        <v>5.6</v>
      </c>
      <c r="F1482" s="16">
        <v>5.8</v>
      </c>
      <c r="G1482" s="9">
        <v>10.199999999999999</v>
      </c>
    </row>
    <row r="1483" spans="1:7" x14ac:dyDescent="0.2">
      <c r="A1483" s="6">
        <v>43115</v>
      </c>
      <c r="B1483" s="14">
        <f t="shared" si="86"/>
        <v>2018</v>
      </c>
      <c r="C1483" s="14">
        <f t="shared" si="87"/>
        <v>1</v>
      </c>
      <c r="D1483" s="14">
        <f t="shared" si="88"/>
        <v>15</v>
      </c>
      <c r="E1483" s="15">
        <v>5.6</v>
      </c>
      <c r="F1483" s="16">
        <v>5.8</v>
      </c>
      <c r="G1483" s="9">
        <v>7.7</v>
      </c>
    </row>
    <row r="1484" spans="1:7" x14ac:dyDescent="0.2">
      <c r="A1484" s="6">
        <v>43116</v>
      </c>
      <c r="B1484" s="14">
        <f t="shared" si="86"/>
        <v>2018</v>
      </c>
      <c r="C1484" s="14">
        <f t="shared" si="87"/>
        <v>1</v>
      </c>
      <c r="D1484" s="14">
        <f t="shared" si="88"/>
        <v>16</v>
      </c>
      <c r="E1484" s="15" t="s">
        <v>14</v>
      </c>
      <c r="F1484" s="16" t="s">
        <v>14</v>
      </c>
      <c r="G1484" s="9" t="s">
        <v>14</v>
      </c>
    </row>
    <row r="1485" spans="1:7" x14ac:dyDescent="0.2">
      <c r="A1485" s="6">
        <v>43117</v>
      </c>
      <c r="B1485" s="14">
        <f t="shared" si="86"/>
        <v>2018</v>
      </c>
      <c r="C1485" s="14">
        <f t="shared" si="87"/>
        <v>1</v>
      </c>
      <c r="D1485" s="14">
        <f t="shared" si="88"/>
        <v>17</v>
      </c>
      <c r="E1485" s="15">
        <v>5.6</v>
      </c>
      <c r="F1485" s="16">
        <v>5.8</v>
      </c>
      <c r="G1485" s="9">
        <v>7.1</v>
      </c>
    </row>
    <row r="1486" spans="1:7" x14ac:dyDescent="0.2">
      <c r="A1486" s="6">
        <v>43118</v>
      </c>
      <c r="B1486" s="14">
        <f t="shared" si="86"/>
        <v>2018</v>
      </c>
      <c r="C1486" s="14">
        <f t="shared" si="87"/>
        <v>1</v>
      </c>
      <c r="D1486" s="14">
        <f t="shared" si="88"/>
        <v>18</v>
      </c>
      <c r="E1486" s="15">
        <v>5.6</v>
      </c>
      <c r="F1486" s="16">
        <v>5.8</v>
      </c>
      <c r="G1486" s="9">
        <v>7.3</v>
      </c>
    </row>
    <row r="1487" spans="1:7" x14ac:dyDescent="0.2">
      <c r="A1487" s="6">
        <v>43119</v>
      </c>
      <c r="B1487" s="14">
        <f t="shared" si="86"/>
        <v>2018</v>
      </c>
      <c r="C1487" s="14">
        <f t="shared" si="87"/>
        <v>1</v>
      </c>
      <c r="D1487" s="14">
        <f t="shared" si="88"/>
        <v>19</v>
      </c>
      <c r="E1487" s="15">
        <v>5.6</v>
      </c>
      <c r="F1487" s="16">
        <v>5.8</v>
      </c>
      <c r="G1487" s="9">
        <v>7.2</v>
      </c>
    </row>
    <row r="1488" spans="1:7" x14ac:dyDescent="0.2">
      <c r="A1488" s="6">
        <v>43120</v>
      </c>
      <c r="B1488" s="14">
        <f t="shared" si="86"/>
        <v>2018</v>
      </c>
      <c r="C1488" s="14">
        <f t="shared" si="87"/>
        <v>1</v>
      </c>
      <c r="D1488" s="14">
        <f t="shared" si="88"/>
        <v>20</v>
      </c>
      <c r="E1488" s="15">
        <v>5.6</v>
      </c>
      <c r="F1488" s="16">
        <v>5.8</v>
      </c>
      <c r="G1488" s="9">
        <v>7.2</v>
      </c>
    </row>
    <row r="1489" spans="1:7" x14ac:dyDescent="0.2">
      <c r="A1489" s="6">
        <v>43121</v>
      </c>
      <c r="B1489" s="14">
        <f t="shared" si="86"/>
        <v>2018</v>
      </c>
      <c r="C1489" s="14">
        <f t="shared" si="87"/>
        <v>1</v>
      </c>
      <c r="D1489" s="14">
        <f t="shared" si="88"/>
        <v>21</v>
      </c>
      <c r="E1489" s="15">
        <v>5.6</v>
      </c>
      <c r="F1489" s="16">
        <v>5.8</v>
      </c>
      <c r="G1489" s="9">
        <v>7</v>
      </c>
    </row>
    <row r="1490" spans="1:7" x14ac:dyDescent="0.2">
      <c r="A1490" s="6">
        <v>43122</v>
      </c>
      <c r="B1490" s="14">
        <f t="shared" si="86"/>
        <v>2018</v>
      </c>
      <c r="C1490" s="14">
        <f t="shared" si="87"/>
        <v>1</v>
      </c>
      <c r="D1490" s="14">
        <f t="shared" si="88"/>
        <v>22</v>
      </c>
      <c r="E1490" s="15">
        <v>5.6</v>
      </c>
      <c r="F1490" s="16">
        <v>5.8</v>
      </c>
      <c r="G1490" s="9">
        <v>7.5</v>
      </c>
    </row>
    <row r="1491" spans="1:7" x14ac:dyDescent="0.2">
      <c r="A1491" s="6">
        <v>43123</v>
      </c>
      <c r="B1491" s="14">
        <f t="shared" si="86"/>
        <v>2018</v>
      </c>
      <c r="C1491" s="14">
        <f t="shared" si="87"/>
        <v>1</v>
      </c>
      <c r="D1491" s="14">
        <f t="shared" si="88"/>
        <v>23</v>
      </c>
      <c r="E1491" s="15" t="s">
        <v>14</v>
      </c>
      <c r="F1491" s="16">
        <v>5.8</v>
      </c>
      <c r="G1491" s="9">
        <v>7.5</v>
      </c>
    </row>
    <row r="1492" spans="1:7" x14ac:dyDescent="0.2">
      <c r="A1492" s="6">
        <v>43124</v>
      </c>
      <c r="B1492" s="14">
        <f t="shared" si="86"/>
        <v>2018</v>
      </c>
      <c r="C1492" s="14">
        <f t="shared" si="87"/>
        <v>1</v>
      </c>
      <c r="D1492" s="14">
        <f t="shared" si="88"/>
        <v>24</v>
      </c>
      <c r="E1492" s="15">
        <v>5.6</v>
      </c>
      <c r="F1492" s="16">
        <v>5.8</v>
      </c>
      <c r="G1492" s="9">
        <v>7.5</v>
      </c>
    </row>
    <row r="1493" spans="1:7" x14ac:dyDescent="0.2">
      <c r="A1493" s="6">
        <v>43125</v>
      </c>
      <c r="B1493" s="14">
        <f t="shared" si="86"/>
        <v>2018</v>
      </c>
      <c r="C1493" s="14">
        <f t="shared" si="87"/>
        <v>1</v>
      </c>
      <c r="D1493" s="14">
        <f t="shared" si="88"/>
        <v>25</v>
      </c>
      <c r="E1493" s="15">
        <v>5.6</v>
      </c>
      <c r="F1493" s="16">
        <v>5.8</v>
      </c>
      <c r="G1493" s="9">
        <v>7.2</v>
      </c>
    </row>
    <row r="1494" spans="1:7" x14ac:dyDescent="0.2">
      <c r="A1494" s="6">
        <v>43126</v>
      </c>
      <c r="B1494" s="14">
        <f t="shared" si="86"/>
        <v>2018</v>
      </c>
      <c r="C1494" s="14">
        <f t="shared" si="87"/>
        <v>1</v>
      </c>
      <c r="D1494" s="14">
        <f t="shared" si="88"/>
        <v>26</v>
      </c>
      <c r="E1494" s="15">
        <v>5.6</v>
      </c>
      <c r="F1494" s="16">
        <v>5.8</v>
      </c>
      <c r="G1494" s="9">
        <v>6.7</v>
      </c>
    </row>
    <row r="1495" spans="1:7" x14ac:dyDescent="0.2">
      <c r="A1495" s="6">
        <v>43127</v>
      </c>
      <c r="B1495" s="14">
        <f t="shared" si="86"/>
        <v>2018</v>
      </c>
      <c r="C1495" s="14">
        <f t="shared" si="87"/>
        <v>1</v>
      </c>
      <c r="D1495" s="14">
        <f t="shared" si="88"/>
        <v>27</v>
      </c>
      <c r="E1495" s="15">
        <v>5.6</v>
      </c>
      <c r="F1495" s="16">
        <v>5.8</v>
      </c>
      <c r="G1495" s="9">
        <v>6.7</v>
      </c>
    </row>
    <row r="1496" spans="1:7" x14ac:dyDescent="0.2">
      <c r="A1496" s="6">
        <v>43128</v>
      </c>
      <c r="B1496" s="14">
        <f t="shared" si="86"/>
        <v>2018</v>
      </c>
      <c r="C1496" s="14">
        <f t="shared" si="87"/>
        <v>1</v>
      </c>
      <c r="D1496" s="14">
        <f t="shared" si="88"/>
        <v>28</v>
      </c>
      <c r="E1496" s="15" t="s">
        <v>14</v>
      </c>
      <c r="F1496" s="16">
        <v>5.8</v>
      </c>
      <c r="G1496" s="9">
        <v>6.7</v>
      </c>
    </row>
    <row r="1497" spans="1:7" x14ac:dyDescent="0.2">
      <c r="A1497" s="6">
        <v>43129</v>
      </c>
      <c r="B1497" s="14">
        <f t="shared" si="86"/>
        <v>2018</v>
      </c>
      <c r="C1497" s="14">
        <f t="shared" si="87"/>
        <v>1</v>
      </c>
      <c r="D1497" s="14">
        <f t="shared" si="88"/>
        <v>29</v>
      </c>
      <c r="E1497" s="15" t="s">
        <v>14</v>
      </c>
      <c r="F1497" s="16">
        <v>6</v>
      </c>
      <c r="G1497" s="9" t="s">
        <v>14</v>
      </c>
    </row>
    <row r="1498" spans="1:7" x14ac:dyDescent="0.2">
      <c r="A1498" s="6">
        <v>43130</v>
      </c>
      <c r="B1498" s="14">
        <f t="shared" si="86"/>
        <v>2018</v>
      </c>
      <c r="C1498" s="14">
        <f t="shared" si="87"/>
        <v>1</v>
      </c>
      <c r="D1498" s="14">
        <f t="shared" si="88"/>
        <v>30</v>
      </c>
      <c r="E1498" s="15">
        <v>5.6</v>
      </c>
      <c r="F1498" s="16">
        <v>6</v>
      </c>
      <c r="G1498" s="9">
        <v>8</v>
      </c>
    </row>
    <row r="1499" spans="1:7" x14ac:dyDescent="0.2">
      <c r="A1499" s="6">
        <v>43131</v>
      </c>
      <c r="B1499" s="14">
        <f t="shared" si="86"/>
        <v>2018</v>
      </c>
      <c r="C1499" s="14">
        <f t="shared" si="87"/>
        <v>1</v>
      </c>
      <c r="D1499" s="14">
        <f t="shared" si="88"/>
        <v>31</v>
      </c>
      <c r="E1499" s="15" t="s">
        <v>14</v>
      </c>
      <c r="F1499" s="16">
        <v>6</v>
      </c>
      <c r="G1499" s="9">
        <v>6</v>
      </c>
    </row>
    <row r="1500" spans="1:7" x14ac:dyDescent="0.2">
      <c r="A1500" s="6">
        <v>43132</v>
      </c>
      <c r="B1500" s="14">
        <f t="shared" si="86"/>
        <v>2018</v>
      </c>
      <c r="C1500" s="14">
        <f t="shared" si="87"/>
        <v>2</v>
      </c>
      <c r="D1500" s="14">
        <f t="shared" si="88"/>
        <v>1</v>
      </c>
      <c r="E1500" s="15" t="s">
        <v>14</v>
      </c>
      <c r="F1500" s="16">
        <v>6</v>
      </c>
      <c r="G1500" s="9">
        <v>6.2</v>
      </c>
    </row>
    <row r="1501" spans="1:7" x14ac:dyDescent="0.2">
      <c r="A1501" s="6">
        <v>43133</v>
      </c>
      <c r="B1501" s="14">
        <f t="shared" si="86"/>
        <v>2018</v>
      </c>
      <c r="C1501" s="14">
        <f t="shared" si="87"/>
        <v>2</v>
      </c>
      <c r="D1501" s="14">
        <f t="shared" si="88"/>
        <v>2</v>
      </c>
      <c r="E1501" s="15" t="s">
        <v>14</v>
      </c>
      <c r="F1501" s="16">
        <v>6</v>
      </c>
      <c r="G1501" s="9">
        <v>6.1</v>
      </c>
    </row>
    <row r="1502" spans="1:7" x14ac:dyDescent="0.2">
      <c r="A1502" s="6">
        <v>43134</v>
      </c>
      <c r="B1502" s="14">
        <f t="shared" si="86"/>
        <v>2018</v>
      </c>
      <c r="C1502" s="14">
        <f t="shared" si="87"/>
        <v>2</v>
      </c>
      <c r="D1502" s="14">
        <f t="shared" si="88"/>
        <v>3</v>
      </c>
      <c r="E1502" s="15">
        <v>5.6</v>
      </c>
      <c r="F1502" s="16">
        <v>6</v>
      </c>
      <c r="G1502" s="9">
        <v>5.8</v>
      </c>
    </row>
    <row r="1503" spans="1:7" x14ac:dyDescent="0.2">
      <c r="A1503" s="6">
        <v>43135</v>
      </c>
      <c r="B1503" s="14">
        <f t="shared" si="86"/>
        <v>2018</v>
      </c>
      <c r="C1503" s="14">
        <f t="shared" si="87"/>
        <v>2</v>
      </c>
      <c r="D1503" s="14">
        <f t="shared" si="88"/>
        <v>4</v>
      </c>
      <c r="E1503" s="15" t="s">
        <v>14</v>
      </c>
      <c r="F1503" s="16">
        <v>6</v>
      </c>
      <c r="G1503" s="9">
        <v>6.1</v>
      </c>
    </row>
    <row r="1504" spans="1:7" x14ac:dyDescent="0.2">
      <c r="A1504" s="6">
        <v>43136</v>
      </c>
      <c r="B1504" s="14">
        <f t="shared" si="86"/>
        <v>2018</v>
      </c>
      <c r="C1504" s="14">
        <f t="shared" si="87"/>
        <v>2</v>
      </c>
      <c r="D1504" s="14">
        <f t="shared" si="88"/>
        <v>5</v>
      </c>
      <c r="E1504" s="15">
        <v>5.6</v>
      </c>
      <c r="F1504" s="16">
        <v>6</v>
      </c>
      <c r="G1504" s="9">
        <v>6.1</v>
      </c>
    </row>
    <row r="1505" spans="1:7" x14ac:dyDescent="0.2">
      <c r="A1505" s="6">
        <v>43137</v>
      </c>
      <c r="B1505" s="14">
        <f t="shared" si="86"/>
        <v>2018</v>
      </c>
      <c r="C1505" s="14">
        <f t="shared" si="87"/>
        <v>2</v>
      </c>
      <c r="D1505" s="14">
        <f t="shared" si="88"/>
        <v>6</v>
      </c>
      <c r="E1505" s="15">
        <v>5.6</v>
      </c>
      <c r="F1505" s="16">
        <v>6</v>
      </c>
      <c r="G1505" s="9">
        <v>5.9</v>
      </c>
    </row>
    <row r="1506" spans="1:7" x14ac:dyDescent="0.2">
      <c r="A1506" s="6">
        <v>43138</v>
      </c>
      <c r="B1506" s="14">
        <f t="shared" si="86"/>
        <v>2018</v>
      </c>
      <c r="C1506" s="14">
        <f t="shared" si="87"/>
        <v>2</v>
      </c>
      <c r="D1506" s="14">
        <f t="shared" si="88"/>
        <v>7</v>
      </c>
      <c r="E1506" s="15">
        <v>5.6</v>
      </c>
      <c r="F1506" s="16">
        <v>6</v>
      </c>
      <c r="G1506" s="9">
        <v>5.5</v>
      </c>
    </row>
    <row r="1507" spans="1:7" x14ac:dyDescent="0.2">
      <c r="A1507" s="6">
        <v>43139</v>
      </c>
      <c r="B1507" s="14">
        <f t="shared" si="86"/>
        <v>2018</v>
      </c>
      <c r="C1507" s="14">
        <f t="shared" si="87"/>
        <v>2</v>
      </c>
      <c r="D1507" s="14">
        <f t="shared" si="88"/>
        <v>8</v>
      </c>
      <c r="E1507" s="15" t="s">
        <v>14</v>
      </c>
      <c r="F1507" s="16">
        <v>6</v>
      </c>
      <c r="G1507" s="9">
        <v>5.3</v>
      </c>
    </row>
    <row r="1508" spans="1:7" x14ac:dyDescent="0.2">
      <c r="A1508" s="6">
        <v>43140</v>
      </c>
      <c r="B1508" s="14">
        <f t="shared" si="86"/>
        <v>2018</v>
      </c>
      <c r="C1508" s="14">
        <f t="shared" si="87"/>
        <v>2</v>
      </c>
      <c r="D1508" s="14">
        <f t="shared" si="88"/>
        <v>9</v>
      </c>
      <c r="E1508" s="15" t="s">
        <v>14</v>
      </c>
      <c r="F1508" s="16">
        <v>6</v>
      </c>
      <c r="G1508" s="9">
        <v>4.9000000000000004</v>
      </c>
    </row>
    <row r="1509" spans="1:7" x14ac:dyDescent="0.2">
      <c r="A1509" s="6">
        <v>43141</v>
      </c>
      <c r="B1509" s="14">
        <f t="shared" si="86"/>
        <v>2018</v>
      </c>
      <c r="C1509" s="14">
        <f t="shared" si="87"/>
        <v>2</v>
      </c>
      <c r="D1509" s="14">
        <f t="shared" si="88"/>
        <v>10</v>
      </c>
      <c r="E1509" s="15" t="s">
        <v>14</v>
      </c>
      <c r="F1509" s="16">
        <v>6</v>
      </c>
      <c r="G1509" s="9">
        <v>5.2</v>
      </c>
    </row>
    <row r="1510" spans="1:7" x14ac:dyDescent="0.2">
      <c r="A1510" s="6">
        <v>43142</v>
      </c>
      <c r="B1510" s="14">
        <f t="shared" si="86"/>
        <v>2018</v>
      </c>
      <c r="C1510" s="14">
        <f t="shared" si="87"/>
        <v>2</v>
      </c>
      <c r="D1510" s="14">
        <f t="shared" si="88"/>
        <v>11</v>
      </c>
      <c r="E1510" s="15" t="s">
        <v>14</v>
      </c>
      <c r="F1510" s="16">
        <v>6</v>
      </c>
      <c r="G1510" s="9">
        <v>6</v>
      </c>
    </row>
    <row r="1511" spans="1:7" x14ac:dyDescent="0.2">
      <c r="A1511" s="6">
        <v>43143</v>
      </c>
      <c r="B1511" s="14">
        <f t="shared" si="86"/>
        <v>2018</v>
      </c>
      <c r="C1511" s="14">
        <f t="shared" si="87"/>
        <v>2</v>
      </c>
      <c r="D1511" s="14">
        <f t="shared" si="88"/>
        <v>12</v>
      </c>
      <c r="E1511" s="15" t="s">
        <v>14</v>
      </c>
      <c r="F1511" s="16">
        <v>6.2</v>
      </c>
      <c r="G1511" s="9">
        <v>6</v>
      </c>
    </row>
    <row r="1512" spans="1:7" x14ac:dyDescent="0.2">
      <c r="A1512" s="6">
        <v>43144</v>
      </c>
      <c r="B1512" s="14">
        <f t="shared" si="86"/>
        <v>2018</v>
      </c>
      <c r="C1512" s="14">
        <f t="shared" si="87"/>
        <v>2</v>
      </c>
      <c r="D1512" s="14">
        <f t="shared" si="88"/>
        <v>13</v>
      </c>
      <c r="E1512" s="15" t="s">
        <v>14</v>
      </c>
      <c r="F1512" s="16">
        <v>6.2</v>
      </c>
      <c r="G1512" s="9">
        <v>5.8</v>
      </c>
    </row>
    <row r="1513" spans="1:7" x14ac:dyDescent="0.2">
      <c r="A1513" s="6">
        <v>43145</v>
      </c>
      <c r="B1513" s="14">
        <f t="shared" si="86"/>
        <v>2018</v>
      </c>
      <c r="C1513" s="14">
        <f t="shared" si="87"/>
        <v>2</v>
      </c>
      <c r="D1513" s="14">
        <f t="shared" si="88"/>
        <v>14</v>
      </c>
      <c r="E1513" s="15" t="s">
        <v>14</v>
      </c>
      <c r="F1513" s="16">
        <v>5.6</v>
      </c>
      <c r="G1513" s="9">
        <v>6.8</v>
      </c>
    </row>
    <row r="1514" spans="1:7" x14ac:dyDescent="0.2">
      <c r="A1514" s="6">
        <v>43146</v>
      </c>
      <c r="B1514" s="14">
        <f t="shared" si="86"/>
        <v>2018</v>
      </c>
      <c r="C1514" s="14">
        <f t="shared" si="87"/>
        <v>2</v>
      </c>
      <c r="D1514" s="14">
        <f t="shared" si="88"/>
        <v>15</v>
      </c>
      <c r="E1514" s="15" t="s">
        <v>14</v>
      </c>
      <c r="F1514" s="16">
        <v>5.6</v>
      </c>
      <c r="G1514" s="9" t="s">
        <v>14</v>
      </c>
    </row>
    <row r="1515" spans="1:7" x14ac:dyDescent="0.2">
      <c r="A1515" s="6">
        <v>43147</v>
      </c>
      <c r="B1515" s="14">
        <f t="shared" si="86"/>
        <v>2018</v>
      </c>
      <c r="C1515" s="14">
        <f t="shared" si="87"/>
        <v>2</v>
      </c>
      <c r="D1515" s="14">
        <f t="shared" si="88"/>
        <v>16</v>
      </c>
      <c r="E1515" s="15" t="s">
        <v>14</v>
      </c>
      <c r="F1515" s="16">
        <v>5.6</v>
      </c>
      <c r="G1515" s="9" t="s">
        <v>14</v>
      </c>
    </row>
    <row r="1516" spans="1:7" x14ac:dyDescent="0.2">
      <c r="A1516" s="6">
        <v>43148</v>
      </c>
      <c r="B1516" s="14">
        <f t="shared" si="86"/>
        <v>2018</v>
      </c>
      <c r="C1516" s="14">
        <f t="shared" si="87"/>
        <v>2</v>
      </c>
      <c r="D1516" s="14">
        <f t="shared" si="88"/>
        <v>17</v>
      </c>
      <c r="E1516" s="15" t="s">
        <v>14</v>
      </c>
      <c r="F1516" s="16" t="s">
        <v>14</v>
      </c>
      <c r="G1516" s="9" t="s">
        <v>14</v>
      </c>
    </row>
    <row r="1517" spans="1:7" x14ac:dyDescent="0.2">
      <c r="A1517" s="6">
        <v>43149</v>
      </c>
      <c r="B1517" s="14">
        <f t="shared" si="86"/>
        <v>2018</v>
      </c>
      <c r="C1517" s="14">
        <f t="shared" si="87"/>
        <v>2</v>
      </c>
      <c r="D1517" s="14">
        <f t="shared" si="88"/>
        <v>18</v>
      </c>
      <c r="E1517" s="15" t="s">
        <v>14</v>
      </c>
      <c r="F1517" s="16" t="s">
        <v>14</v>
      </c>
      <c r="G1517" s="9" t="s">
        <v>14</v>
      </c>
    </row>
    <row r="1518" spans="1:7" x14ac:dyDescent="0.2">
      <c r="A1518" s="6">
        <v>43150</v>
      </c>
      <c r="B1518" s="14">
        <f t="shared" si="86"/>
        <v>2018</v>
      </c>
      <c r="C1518" s="14">
        <f t="shared" si="87"/>
        <v>2</v>
      </c>
      <c r="D1518" s="14">
        <f t="shared" si="88"/>
        <v>19</v>
      </c>
      <c r="E1518" s="15" t="s">
        <v>14</v>
      </c>
      <c r="F1518" s="16" t="s">
        <v>14</v>
      </c>
      <c r="G1518" s="9" t="s">
        <v>14</v>
      </c>
    </row>
    <row r="1519" spans="1:7" x14ac:dyDescent="0.2">
      <c r="A1519" s="6">
        <v>43151</v>
      </c>
      <c r="B1519" s="14">
        <f t="shared" si="86"/>
        <v>2018</v>
      </c>
      <c r="C1519" s="14">
        <f t="shared" si="87"/>
        <v>2</v>
      </c>
      <c r="D1519" s="14">
        <f t="shared" si="88"/>
        <v>20</v>
      </c>
      <c r="E1519" s="15" t="s">
        <v>14</v>
      </c>
      <c r="F1519" s="16">
        <v>5.6</v>
      </c>
      <c r="G1519" s="9">
        <v>6.5</v>
      </c>
    </row>
    <row r="1520" spans="1:7" x14ac:dyDescent="0.2">
      <c r="A1520" s="6">
        <v>43152</v>
      </c>
      <c r="B1520" s="14">
        <f t="shared" si="86"/>
        <v>2018</v>
      </c>
      <c r="C1520" s="14">
        <f t="shared" si="87"/>
        <v>2</v>
      </c>
      <c r="D1520" s="14">
        <f t="shared" si="88"/>
        <v>21</v>
      </c>
      <c r="E1520" s="15" t="s">
        <v>14</v>
      </c>
      <c r="F1520" s="16">
        <v>5</v>
      </c>
      <c r="G1520" s="9">
        <v>7</v>
      </c>
    </row>
    <row r="1521" spans="1:7" x14ac:dyDescent="0.2">
      <c r="A1521" s="6">
        <v>43153</v>
      </c>
      <c r="B1521" s="14">
        <f t="shared" si="86"/>
        <v>2018</v>
      </c>
      <c r="C1521" s="14">
        <f t="shared" si="87"/>
        <v>2</v>
      </c>
      <c r="D1521" s="14">
        <f t="shared" si="88"/>
        <v>22</v>
      </c>
      <c r="E1521" s="15" t="s">
        <v>14</v>
      </c>
      <c r="F1521" s="16">
        <v>5</v>
      </c>
      <c r="G1521" s="9">
        <v>7.5</v>
      </c>
    </row>
    <row r="1522" spans="1:7" x14ac:dyDescent="0.2">
      <c r="A1522" s="6">
        <v>43154</v>
      </c>
      <c r="B1522" s="14">
        <f t="shared" si="86"/>
        <v>2018</v>
      </c>
      <c r="C1522" s="14">
        <f t="shared" si="87"/>
        <v>2</v>
      </c>
      <c r="D1522" s="14">
        <f t="shared" si="88"/>
        <v>23</v>
      </c>
      <c r="E1522" s="15" t="s">
        <v>14</v>
      </c>
      <c r="F1522" s="16">
        <v>5</v>
      </c>
      <c r="G1522" s="9">
        <v>7</v>
      </c>
    </row>
    <row r="1523" spans="1:7" x14ac:dyDescent="0.2">
      <c r="A1523" s="6">
        <v>43155</v>
      </c>
      <c r="B1523" s="14">
        <f t="shared" si="86"/>
        <v>2018</v>
      </c>
      <c r="C1523" s="14">
        <f t="shared" si="87"/>
        <v>2</v>
      </c>
      <c r="D1523" s="14">
        <f t="shared" si="88"/>
        <v>24</v>
      </c>
      <c r="E1523" s="15" t="s">
        <v>14</v>
      </c>
      <c r="F1523" s="16">
        <v>5</v>
      </c>
      <c r="G1523" s="9">
        <v>5.9</v>
      </c>
    </row>
    <row r="1524" spans="1:7" x14ac:dyDescent="0.2">
      <c r="A1524" s="6">
        <v>43156</v>
      </c>
      <c r="B1524" s="14">
        <f t="shared" si="86"/>
        <v>2018</v>
      </c>
      <c r="C1524" s="14">
        <f t="shared" si="87"/>
        <v>2</v>
      </c>
      <c r="D1524" s="14">
        <f t="shared" si="88"/>
        <v>25</v>
      </c>
      <c r="E1524" s="15" t="s">
        <v>14</v>
      </c>
      <c r="F1524" s="16" t="s">
        <v>14</v>
      </c>
      <c r="G1524" s="9" t="s">
        <v>14</v>
      </c>
    </row>
    <row r="1525" spans="1:7" x14ac:dyDescent="0.2">
      <c r="A1525" s="6">
        <v>43157</v>
      </c>
      <c r="B1525" s="14">
        <f t="shared" si="86"/>
        <v>2018</v>
      </c>
      <c r="C1525" s="14">
        <f t="shared" si="87"/>
        <v>2</v>
      </c>
      <c r="D1525" s="14">
        <f t="shared" si="88"/>
        <v>26</v>
      </c>
      <c r="E1525" s="15" t="s">
        <v>14</v>
      </c>
      <c r="F1525" s="16">
        <v>5</v>
      </c>
      <c r="G1525" s="9">
        <v>6</v>
      </c>
    </row>
    <row r="1526" spans="1:7" x14ac:dyDescent="0.2">
      <c r="A1526" s="6">
        <v>43158</v>
      </c>
      <c r="B1526" s="14">
        <f t="shared" si="86"/>
        <v>2018</v>
      </c>
      <c r="C1526" s="14">
        <f t="shared" si="87"/>
        <v>2</v>
      </c>
      <c r="D1526" s="14">
        <f t="shared" si="88"/>
        <v>27</v>
      </c>
      <c r="E1526" s="15" t="s">
        <v>14</v>
      </c>
      <c r="F1526" s="16">
        <v>5</v>
      </c>
      <c r="G1526" s="9" t="s">
        <v>14</v>
      </c>
    </row>
    <row r="1527" spans="1:7" x14ac:dyDescent="0.2">
      <c r="A1527" s="6">
        <v>43159</v>
      </c>
      <c r="B1527" s="14">
        <f t="shared" si="86"/>
        <v>2018</v>
      </c>
      <c r="C1527" s="14">
        <f t="shared" si="87"/>
        <v>2</v>
      </c>
      <c r="D1527" s="14">
        <f t="shared" si="88"/>
        <v>28</v>
      </c>
      <c r="E1527" s="15" t="s">
        <v>14</v>
      </c>
      <c r="F1527" s="16">
        <v>5</v>
      </c>
      <c r="G1527" s="9">
        <v>6</v>
      </c>
    </row>
    <row r="1528" spans="1:7" x14ac:dyDescent="0.2">
      <c r="A1528" s="6">
        <v>43160</v>
      </c>
      <c r="B1528" s="14">
        <f t="shared" si="86"/>
        <v>2018</v>
      </c>
      <c r="C1528" s="14">
        <f t="shared" si="87"/>
        <v>3</v>
      </c>
      <c r="D1528" s="14">
        <f t="shared" si="88"/>
        <v>1</v>
      </c>
      <c r="E1528" s="15" t="s">
        <v>14</v>
      </c>
      <c r="F1528" s="16">
        <v>5</v>
      </c>
      <c r="G1528" s="9">
        <v>6.5</v>
      </c>
    </row>
    <row r="1529" spans="1:7" x14ac:dyDescent="0.2">
      <c r="A1529" s="6">
        <v>43161</v>
      </c>
      <c r="B1529" s="14">
        <f t="shared" si="86"/>
        <v>2018</v>
      </c>
      <c r="C1529" s="14">
        <f t="shared" si="87"/>
        <v>3</v>
      </c>
      <c r="D1529" s="14">
        <f t="shared" si="88"/>
        <v>2</v>
      </c>
      <c r="E1529" s="15" t="s">
        <v>14</v>
      </c>
      <c r="F1529" s="16">
        <v>5</v>
      </c>
      <c r="G1529" s="9">
        <v>6</v>
      </c>
    </row>
    <row r="1530" spans="1:7" x14ac:dyDescent="0.2">
      <c r="A1530" s="6">
        <v>43162</v>
      </c>
      <c r="B1530" s="14">
        <f t="shared" si="86"/>
        <v>2018</v>
      </c>
      <c r="C1530" s="14">
        <f t="shared" si="87"/>
        <v>3</v>
      </c>
      <c r="D1530" s="14">
        <f t="shared" si="88"/>
        <v>3</v>
      </c>
      <c r="E1530" s="15" t="s">
        <v>14</v>
      </c>
      <c r="F1530" s="16">
        <v>5</v>
      </c>
      <c r="G1530" s="9">
        <v>5.7</v>
      </c>
    </row>
    <row r="1531" spans="1:7" x14ac:dyDescent="0.2">
      <c r="A1531" s="6">
        <v>43163</v>
      </c>
      <c r="B1531" s="14">
        <f t="shared" si="86"/>
        <v>2018</v>
      </c>
      <c r="C1531" s="14">
        <f t="shared" si="87"/>
        <v>3</v>
      </c>
      <c r="D1531" s="14">
        <f t="shared" si="88"/>
        <v>4</v>
      </c>
      <c r="E1531" s="15">
        <v>5.6</v>
      </c>
      <c r="F1531" s="16">
        <v>5</v>
      </c>
      <c r="G1531" s="9">
        <v>6</v>
      </c>
    </row>
    <row r="1532" spans="1:7" x14ac:dyDescent="0.2">
      <c r="A1532" s="6">
        <v>43164</v>
      </c>
      <c r="B1532" s="14">
        <f t="shared" si="86"/>
        <v>2018</v>
      </c>
      <c r="C1532" s="14">
        <f t="shared" si="87"/>
        <v>3</v>
      </c>
      <c r="D1532" s="14">
        <f t="shared" si="88"/>
        <v>5</v>
      </c>
      <c r="E1532" s="15">
        <v>5.6</v>
      </c>
      <c r="F1532" s="16">
        <v>5</v>
      </c>
      <c r="G1532" s="9">
        <v>6</v>
      </c>
    </row>
    <row r="1533" spans="1:7" x14ac:dyDescent="0.2">
      <c r="A1533" s="6">
        <v>43165</v>
      </c>
      <c r="B1533" s="14">
        <f t="shared" si="86"/>
        <v>2018</v>
      </c>
      <c r="C1533" s="14">
        <f t="shared" si="87"/>
        <v>3</v>
      </c>
      <c r="D1533" s="14">
        <f t="shared" si="88"/>
        <v>6</v>
      </c>
      <c r="E1533" s="15">
        <v>5.6</v>
      </c>
      <c r="F1533" s="16">
        <v>5</v>
      </c>
      <c r="G1533" s="9">
        <v>6</v>
      </c>
    </row>
    <row r="1534" spans="1:7" x14ac:dyDescent="0.2">
      <c r="A1534" s="6">
        <v>43166</v>
      </c>
      <c r="B1534" s="14">
        <f t="shared" si="86"/>
        <v>2018</v>
      </c>
      <c r="C1534" s="14">
        <f t="shared" si="87"/>
        <v>3</v>
      </c>
      <c r="D1534" s="14">
        <f t="shared" si="88"/>
        <v>7</v>
      </c>
      <c r="E1534" s="15">
        <v>5.6</v>
      </c>
      <c r="F1534" s="16">
        <v>4.2</v>
      </c>
      <c r="G1534" s="9">
        <v>5.3</v>
      </c>
    </row>
    <row r="1535" spans="1:7" x14ac:dyDescent="0.2">
      <c r="A1535" s="6">
        <v>43167</v>
      </c>
      <c r="B1535" s="14">
        <f t="shared" si="86"/>
        <v>2018</v>
      </c>
      <c r="C1535" s="14">
        <f t="shared" si="87"/>
        <v>3</v>
      </c>
      <c r="D1535" s="14">
        <f t="shared" si="88"/>
        <v>8</v>
      </c>
      <c r="E1535" s="15" t="s">
        <v>14</v>
      </c>
      <c r="F1535" s="16">
        <v>4.2</v>
      </c>
      <c r="G1535" s="9">
        <v>5</v>
      </c>
    </row>
    <row r="1536" spans="1:7" x14ac:dyDescent="0.2">
      <c r="A1536" s="6">
        <v>43168</v>
      </c>
      <c r="B1536" s="14">
        <f t="shared" si="86"/>
        <v>2018</v>
      </c>
      <c r="C1536" s="14">
        <f t="shared" si="87"/>
        <v>3</v>
      </c>
      <c r="D1536" s="14">
        <f t="shared" si="88"/>
        <v>9</v>
      </c>
      <c r="E1536" s="15">
        <v>5.6</v>
      </c>
      <c r="F1536" s="16">
        <v>4.2</v>
      </c>
      <c r="G1536" s="9">
        <v>5</v>
      </c>
    </row>
    <row r="1537" spans="1:7" x14ac:dyDescent="0.2">
      <c r="A1537" s="6">
        <v>43169</v>
      </c>
      <c r="B1537" s="14">
        <f t="shared" si="86"/>
        <v>2018</v>
      </c>
      <c r="C1537" s="14">
        <f t="shared" si="87"/>
        <v>3</v>
      </c>
      <c r="D1537" s="14">
        <f t="shared" si="88"/>
        <v>10</v>
      </c>
      <c r="E1537" s="15">
        <v>5.6</v>
      </c>
      <c r="F1537" s="16">
        <v>4.2</v>
      </c>
      <c r="G1537" s="9">
        <v>5</v>
      </c>
    </row>
    <row r="1538" spans="1:7" x14ac:dyDescent="0.2">
      <c r="A1538" s="6">
        <v>43170</v>
      </c>
      <c r="B1538" s="14">
        <f t="shared" si="86"/>
        <v>2018</v>
      </c>
      <c r="C1538" s="14">
        <f t="shared" si="87"/>
        <v>3</v>
      </c>
      <c r="D1538" s="14">
        <f t="shared" si="88"/>
        <v>11</v>
      </c>
      <c r="E1538" s="15">
        <v>5.6</v>
      </c>
      <c r="F1538" s="16">
        <v>4.2</v>
      </c>
      <c r="G1538" s="9">
        <v>6.3</v>
      </c>
    </row>
    <row r="1539" spans="1:7" x14ac:dyDescent="0.2">
      <c r="A1539" s="6">
        <v>43171</v>
      </c>
      <c r="B1539" s="14">
        <f t="shared" si="86"/>
        <v>2018</v>
      </c>
      <c r="C1539" s="14">
        <f t="shared" si="87"/>
        <v>3</v>
      </c>
      <c r="D1539" s="14">
        <f t="shared" si="88"/>
        <v>12</v>
      </c>
      <c r="E1539" s="15" t="s">
        <v>14</v>
      </c>
      <c r="F1539" s="16">
        <v>4.2</v>
      </c>
      <c r="G1539" s="9">
        <v>6</v>
      </c>
    </row>
    <row r="1540" spans="1:7" x14ac:dyDescent="0.2">
      <c r="A1540" s="6">
        <v>43172</v>
      </c>
      <c r="B1540" s="14">
        <f t="shared" si="86"/>
        <v>2018</v>
      </c>
      <c r="C1540" s="14">
        <f t="shared" si="87"/>
        <v>3</v>
      </c>
      <c r="D1540" s="14">
        <f t="shared" si="88"/>
        <v>13</v>
      </c>
      <c r="E1540" s="15" t="s">
        <v>14</v>
      </c>
      <c r="F1540" s="16">
        <v>4.2</v>
      </c>
      <c r="G1540" s="9">
        <v>5.6</v>
      </c>
    </row>
    <row r="1541" spans="1:7" x14ac:dyDescent="0.2">
      <c r="A1541" s="6">
        <v>43173</v>
      </c>
      <c r="B1541" s="14">
        <f t="shared" si="86"/>
        <v>2018</v>
      </c>
      <c r="C1541" s="14">
        <f t="shared" si="87"/>
        <v>3</v>
      </c>
      <c r="D1541" s="14">
        <f t="shared" si="88"/>
        <v>14</v>
      </c>
      <c r="E1541" s="15" t="s">
        <v>14</v>
      </c>
      <c r="F1541" s="16">
        <v>4.2</v>
      </c>
      <c r="G1541" s="9" t="s">
        <v>14</v>
      </c>
    </row>
    <row r="1542" spans="1:7" x14ac:dyDescent="0.2">
      <c r="A1542" s="6">
        <v>43174</v>
      </c>
      <c r="B1542" s="14">
        <f t="shared" si="86"/>
        <v>2018</v>
      </c>
      <c r="C1542" s="14">
        <f t="shared" si="87"/>
        <v>3</v>
      </c>
      <c r="D1542" s="14">
        <f t="shared" si="88"/>
        <v>15</v>
      </c>
      <c r="E1542" s="15" t="s">
        <v>14</v>
      </c>
      <c r="F1542" s="16">
        <v>4.2</v>
      </c>
      <c r="G1542" s="9">
        <v>5.5</v>
      </c>
    </row>
    <row r="1543" spans="1:7" x14ac:dyDescent="0.2">
      <c r="A1543" s="6">
        <v>43175</v>
      </c>
      <c r="B1543" s="14">
        <f t="shared" si="86"/>
        <v>2018</v>
      </c>
      <c r="C1543" s="14">
        <f t="shared" si="87"/>
        <v>3</v>
      </c>
      <c r="D1543" s="14">
        <f t="shared" si="88"/>
        <v>16</v>
      </c>
      <c r="E1543" s="15" t="s">
        <v>14</v>
      </c>
      <c r="F1543" s="16">
        <v>4.2</v>
      </c>
      <c r="G1543" s="9">
        <v>5.5</v>
      </c>
    </row>
    <row r="1544" spans="1:7" x14ac:dyDescent="0.2">
      <c r="A1544" s="6">
        <v>43176</v>
      </c>
      <c r="B1544" s="14">
        <f t="shared" si="86"/>
        <v>2018</v>
      </c>
      <c r="C1544" s="14">
        <f t="shared" si="87"/>
        <v>3</v>
      </c>
      <c r="D1544" s="14">
        <f t="shared" si="88"/>
        <v>17</v>
      </c>
      <c r="E1544" s="15" t="s">
        <v>14</v>
      </c>
      <c r="F1544" s="16">
        <v>4.2</v>
      </c>
      <c r="G1544" s="9">
        <v>5.5</v>
      </c>
    </row>
    <row r="1545" spans="1:7" x14ac:dyDescent="0.2">
      <c r="A1545" s="6">
        <v>43177</v>
      </c>
      <c r="B1545" s="14">
        <f t="shared" ref="B1545:B1608" si="89">YEAR(A1545)</f>
        <v>2018</v>
      </c>
      <c r="C1545" s="14">
        <f t="shared" ref="C1545:C1608" si="90">MONTH(A1545)</f>
        <v>3</v>
      </c>
      <c r="D1545" s="14">
        <f t="shared" ref="D1545:D1608" si="91">DAY(A1545)</f>
        <v>18</v>
      </c>
      <c r="E1545" s="15">
        <v>5.6</v>
      </c>
      <c r="F1545" s="16">
        <v>4.2</v>
      </c>
      <c r="G1545" s="9">
        <v>5.5</v>
      </c>
    </row>
    <row r="1546" spans="1:7" x14ac:dyDescent="0.2">
      <c r="A1546" s="6">
        <v>43178</v>
      </c>
      <c r="B1546" s="14">
        <f t="shared" si="89"/>
        <v>2018</v>
      </c>
      <c r="C1546" s="14">
        <f t="shared" si="90"/>
        <v>3</v>
      </c>
      <c r="D1546" s="14">
        <f t="shared" si="91"/>
        <v>19</v>
      </c>
      <c r="E1546" s="15" t="s">
        <v>14</v>
      </c>
      <c r="F1546" s="16">
        <v>4.2</v>
      </c>
      <c r="G1546" s="9">
        <v>5.2</v>
      </c>
    </row>
    <row r="1547" spans="1:7" x14ac:dyDescent="0.2">
      <c r="A1547" s="6">
        <v>43179</v>
      </c>
      <c r="B1547" s="14">
        <f t="shared" si="89"/>
        <v>2018</v>
      </c>
      <c r="C1547" s="14">
        <f t="shared" si="90"/>
        <v>3</v>
      </c>
      <c r="D1547" s="14">
        <f t="shared" si="91"/>
        <v>20</v>
      </c>
      <c r="E1547" s="15" t="s">
        <v>14</v>
      </c>
      <c r="F1547" s="16">
        <v>4.2</v>
      </c>
      <c r="G1547" s="9">
        <v>6</v>
      </c>
    </row>
    <row r="1548" spans="1:7" x14ac:dyDescent="0.2">
      <c r="A1548" s="6">
        <v>43180</v>
      </c>
      <c r="B1548" s="14">
        <f t="shared" si="89"/>
        <v>2018</v>
      </c>
      <c r="C1548" s="14">
        <f t="shared" si="90"/>
        <v>3</v>
      </c>
      <c r="D1548" s="14">
        <f t="shared" si="91"/>
        <v>21</v>
      </c>
      <c r="E1548" s="15" t="s">
        <v>14</v>
      </c>
      <c r="F1548" s="16">
        <v>4.2</v>
      </c>
      <c r="G1548" s="9">
        <v>5.5</v>
      </c>
    </row>
    <row r="1549" spans="1:7" x14ac:dyDescent="0.2">
      <c r="A1549" s="6">
        <v>43181</v>
      </c>
      <c r="B1549" s="14">
        <f t="shared" si="89"/>
        <v>2018</v>
      </c>
      <c r="C1549" s="14">
        <f t="shared" si="90"/>
        <v>3</v>
      </c>
      <c r="D1549" s="14">
        <f t="shared" si="91"/>
        <v>22</v>
      </c>
      <c r="E1549" s="15" t="s">
        <v>14</v>
      </c>
      <c r="F1549" s="16">
        <v>4.2</v>
      </c>
      <c r="G1549" s="9">
        <v>6</v>
      </c>
    </row>
    <row r="1550" spans="1:7" x14ac:dyDescent="0.2">
      <c r="A1550" s="6">
        <v>43182</v>
      </c>
      <c r="B1550" s="14">
        <f t="shared" si="89"/>
        <v>2018</v>
      </c>
      <c r="C1550" s="14">
        <f t="shared" si="90"/>
        <v>3</v>
      </c>
      <c r="D1550" s="14">
        <f t="shared" si="91"/>
        <v>23</v>
      </c>
      <c r="E1550" s="15" t="s">
        <v>14</v>
      </c>
      <c r="F1550" s="16">
        <v>4.2</v>
      </c>
      <c r="G1550" s="9">
        <v>5.5</v>
      </c>
    </row>
    <row r="1551" spans="1:7" x14ac:dyDescent="0.2">
      <c r="A1551" s="6">
        <v>43183</v>
      </c>
      <c r="B1551" s="14">
        <f t="shared" si="89"/>
        <v>2018</v>
      </c>
      <c r="C1551" s="14">
        <f t="shared" si="90"/>
        <v>3</v>
      </c>
      <c r="D1551" s="14">
        <f t="shared" si="91"/>
        <v>24</v>
      </c>
      <c r="E1551" s="15" t="s">
        <v>14</v>
      </c>
      <c r="F1551" s="16">
        <v>4.2</v>
      </c>
      <c r="G1551" s="9">
        <v>5.5</v>
      </c>
    </row>
    <row r="1552" spans="1:7" x14ac:dyDescent="0.2">
      <c r="A1552" s="6">
        <v>43184</v>
      </c>
      <c r="B1552" s="14">
        <f t="shared" si="89"/>
        <v>2018</v>
      </c>
      <c r="C1552" s="14">
        <f t="shared" si="90"/>
        <v>3</v>
      </c>
      <c r="D1552" s="14">
        <f t="shared" si="91"/>
        <v>25</v>
      </c>
      <c r="E1552" s="15">
        <v>5.6</v>
      </c>
      <c r="F1552" s="16">
        <v>4.2</v>
      </c>
      <c r="G1552" s="9">
        <v>5.4</v>
      </c>
    </row>
    <row r="1553" spans="1:7" x14ac:dyDescent="0.2">
      <c r="A1553" s="6">
        <v>43185</v>
      </c>
      <c r="B1553" s="14">
        <f t="shared" si="89"/>
        <v>2018</v>
      </c>
      <c r="C1553" s="14">
        <f t="shared" si="90"/>
        <v>3</v>
      </c>
      <c r="D1553" s="14">
        <f t="shared" si="91"/>
        <v>26</v>
      </c>
      <c r="E1553" s="15" t="s">
        <v>14</v>
      </c>
      <c r="F1553" s="16">
        <v>4.2</v>
      </c>
      <c r="G1553" s="9">
        <v>5.5</v>
      </c>
    </row>
    <row r="1554" spans="1:7" x14ac:dyDescent="0.2">
      <c r="A1554" s="6">
        <v>43186</v>
      </c>
      <c r="B1554" s="14">
        <f t="shared" si="89"/>
        <v>2018</v>
      </c>
      <c r="C1554" s="14">
        <f t="shared" si="90"/>
        <v>3</v>
      </c>
      <c r="D1554" s="14">
        <f t="shared" si="91"/>
        <v>27</v>
      </c>
      <c r="E1554" s="15">
        <v>5.6</v>
      </c>
      <c r="F1554" s="16">
        <v>4.2</v>
      </c>
      <c r="G1554" s="9">
        <v>6.5</v>
      </c>
    </row>
    <row r="1555" spans="1:7" x14ac:dyDescent="0.2">
      <c r="A1555" s="6">
        <v>43187</v>
      </c>
      <c r="B1555" s="14">
        <f t="shared" si="89"/>
        <v>2018</v>
      </c>
      <c r="C1555" s="14">
        <f t="shared" si="90"/>
        <v>3</v>
      </c>
      <c r="D1555" s="14">
        <f t="shared" si="91"/>
        <v>28</v>
      </c>
      <c r="E1555" s="15">
        <v>5.6</v>
      </c>
      <c r="F1555" s="16">
        <v>4.2</v>
      </c>
      <c r="G1555" s="9">
        <v>7</v>
      </c>
    </row>
    <row r="1556" spans="1:7" x14ac:dyDescent="0.2">
      <c r="A1556" s="6">
        <v>43188</v>
      </c>
      <c r="B1556" s="14">
        <f t="shared" si="89"/>
        <v>2018</v>
      </c>
      <c r="C1556" s="14">
        <f t="shared" si="90"/>
        <v>3</v>
      </c>
      <c r="D1556" s="14">
        <f t="shared" si="91"/>
        <v>29</v>
      </c>
      <c r="E1556" s="15">
        <v>5.6</v>
      </c>
      <c r="F1556" s="16">
        <v>4.2</v>
      </c>
      <c r="G1556" s="9">
        <v>7</v>
      </c>
    </row>
    <row r="1557" spans="1:7" x14ac:dyDescent="0.2">
      <c r="A1557" s="6">
        <v>43189</v>
      </c>
      <c r="B1557" s="14">
        <f t="shared" si="89"/>
        <v>2018</v>
      </c>
      <c r="C1557" s="14">
        <f t="shared" si="90"/>
        <v>3</v>
      </c>
      <c r="D1557" s="14">
        <f t="shared" si="91"/>
        <v>30</v>
      </c>
      <c r="E1557" s="15">
        <v>5.6</v>
      </c>
      <c r="F1557" s="16">
        <v>4.2</v>
      </c>
      <c r="G1557" s="9">
        <v>7</v>
      </c>
    </row>
    <row r="1558" spans="1:7" x14ac:dyDescent="0.2">
      <c r="A1558" s="6">
        <v>43190</v>
      </c>
      <c r="B1558" s="14">
        <f t="shared" si="89"/>
        <v>2018</v>
      </c>
      <c r="C1558" s="14">
        <f t="shared" si="90"/>
        <v>3</v>
      </c>
      <c r="D1558" s="14">
        <f t="shared" si="91"/>
        <v>31</v>
      </c>
      <c r="E1558" s="15">
        <v>5.6</v>
      </c>
      <c r="F1558" s="16">
        <v>4.2</v>
      </c>
      <c r="G1558" s="9">
        <v>6.3</v>
      </c>
    </row>
    <row r="1559" spans="1:7" x14ac:dyDescent="0.2">
      <c r="A1559" s="6">
        <v>43191</v>
      </c>
      <c r="B1559" s="14">
        <f t="shared" si="89"/>
        <v>2018</v>
      </c>
      <c r="C1559" s="14">
        <f t="shared" si="90"/>
        <v>4</v>
      </c>
      <c r="D1559" s="14">
        <f t="shared" si="91"/>
        <v>1</v>
      </c>
      <c r="E1559" s="15">
        <v>5.6</v>
      </c>
      <c r="F1559" s="16">
        <v>4.2</v>
      </c>
      <c r="G1559" s="9">
        <v>5.8</v>
      </c>
    </row>
    <row r="1560" spans="1:7" x14ac:dyDescent="0.2">
      <c r="A1560" s="6">
        <v>43192</v>
      </c>
      <c r="B1560" s="14">
        <f t="shared" si="89"/>
        <v>2018</v>
      </c>
      <c r="C1560" s="14">
        <f t="shared" si="90"/>
        <v>4</v>
      </c>
      <c r="D1560" s="14">
        <f t="shared" si="91"/>
        <v>2</v>
      </c>
      <c r="E1560" s="15">
        <v>5.6</v>
      </c>
      <c r="F1560" s="16">
        <v>4.2</v>
      </c>
      <c r="G1560" s="9">
        <v>5.8</v>
      </c>
    </row>
    <row r="1561" spans="1:7" x14ac:dyDescent="0.2">
      <c r="A1561" s="6">
        <v>43193</v>
      </c>
      <c r="B1561" s="14">
        <f t="shared" si="89"/>
        <v>2018</v>
      </c>
      <c r="C1561" s="14">
        <f t="shared" si="90"/>
        <v>4</v>
      </c>
      <c r="D1561" s="14">
        <f t="shared" si="91"/>
        <v>3</v>
      </c>
      <c r="E1561" s="15">
        <v>4.8</v>
      </c>
      <c r="F1561" s="16">
        <v>4.2</v>
      </c>
      <c r="G1561" s="9">
        <v>6</v>
      </c>
    </row>
    <row r="1562" spans="1:7" x14ac:dyDescent="0.2">
      <c r="A1562" s="6">
        <v>43194</v>
      </c>
      <c r="B1562" s="14">
        <f t="shared" si="89"/>
        <v>2018</v>
      </c>
      <c r="C1562" s="14">
        <f t="shared" si="90"/>
        <v>4</v>
      </c>
      <c r="D1562" s="14">
        <f t="shared" si="91"/>
        <v>4</v>
      </c>
      <c r="E1562" s="15">
        <v>4.8</v>
      </c>
      <c r="F1562" s="16" t="s">
        <v>14</v>
      </c>
      <c r="G1562" s="9">
        <v>5.8</v>
      </c>
    </row>
    <row r="1563" spans="1:7" x14ac:dyDescent="0.2">
      <c r="A1563" s="6">
        <v>43195</v>
      </c>
      <c r="B1563" s="14">
        <f t="shared" si="89"/>
        <v>2018</v>
      </c>
      <c r="C1563" s="14">
        <f t="shared" si="90"/>
        <v>4</v>
      </c>
      <c r="D1563" s="14">
        <f t="shared" si="91"/>
        <v>5</v>
      </c>
      <c r="E1563" s="15">
        <v>4.8</v>
      </c>
      <c r="F1563" s="16">
        <v>4.2</v>
      </c>
      <c r="G1563" s="9">
        <v>6</v>
      </c>
    </row>
    <row r="1564" spans="1:7" x14ac:dyDescent="0.2">
      <c r="A1564" s="6">
        <v>43196</v>
      </c>
      <c r="B1564" s="14">
        <f t="shared" si="89"/>
        <v>2018</v>
      </c>
      <c r="C1564" s="14">
        <f t="shared" si="90"/>
        <v>4</v>
      </c>
      <c r="D1564" s="14">
        <f t="shared" si="91"/>
        <v>6</v>
      </c>
      <c r="E1564" s="15">
        <v>4.8</v>
      </c>
      <c r="F1564" s="16" t="s">
        <v>14</v>
      </c>
      <c r="G1564" s="9">
        <v>5.3</v>
      </c>
    </row>
    <row r="1565" spans="1:7" x14ac:dyDescent="0.2">
      <c r="A1565" s="6">
        <v>43197</v>
      </c>
      <c r="B1565" s="14">
        <f t="shared" si="89"/>
        <v>2018</v>
      </c>
      <c r="C1565" s="14">
        <f t="shared" si="90"/>
        <v>4</v>
      </c>
      <c r="D1565" s="14">
        <f t="shared" si="91"/>
        <v>7</v>
      </c>
      <c r="E1565" s="15" t="s">
        <v>14</v>
      </c>
      <c r="F1565" s="16">
        <v>4.2</v>
      </c>
      <c r="G1565" s="9">
        <v>4.8</v>
      </c>
    </row>
    <row r="1566" spans="1:7" x14ac:dyDescent="0.2">
      <c r="A1566" s="6">
        <v>43198</v>
      </c>
      <c r="B1566" s="14">
        <f t="shared" si="89"/>
        <v>2018</v>
      </c>
      <c r="C1566" s="14">
        <f t="shared" si="90"/>
        <v>4</v>
      </c>
      <c r="D1566" s="14">
        <f t="shared" si="91"/>
        <v>8</v>
      </c>
      <c r="E1566" s="15">
        <v>4.8</v>
      </c>
      <c r="F1566" s="16">
        <v>4.2</v>
      </c>
      <c r="G1566" s="9">
        <v>5.3</v>
      </c>
    </row>
    <row r="1567" spans="1:7" x14ac:dyDescent="0.2">
      <c r="A1567" s="6">
        <v>43199</v>
      </c>
      <c r="B1567" s="14">
        <f t="shared" si="89"/>
        <v>2018</v>
      </c>
      <c r="C1567" s="14">
        <f t="shared" si="90"/>
        <v>4</v>
      </c>
      <c r="D1567" s="14">
        <f t="shared" si="91"/>
        <v>9</v>
      </c>
      <c r="E1567" s="15">
        <v>4.8</v>
      </c>
      <c r="F1567" s="16">
        <v>4.2</v>
      </c>
      <c r="G1567" s="9">
        <v>6.2</v>
      </c>
    </row>
    <row r="1568" spans="1:7" x14ac:dyDescent="0.2">
      <c r="A1568" s="6">
        <v>43200</v>
      </c>
      <c r="B1568" s="14">
        <f t="shared" si="89"/>
        <v>2018</v>
      </c>
      <c r="C1568" s="14">
        <f t="shared" si="90"/>
        <v>4</v>
      </c>
      <c r="D1568" s="14">
        <f t="shared" si="91"/>
        <v>10</v>
      </c>
      <c r="E1568" s="15">
        <v>4.8</v>
      </c>
      <c r="F1568" s="16">
        <v>4.2</v>
      </c>
      <c r="G1568" s="9">
        <v>5.7</v>
      </c>
    </row>
    <row r="1569" spans="1:7" x14ac:dyDescent="0.2">
      <c r="A1569" s="6">
        <v>43201</v>
      </c>
      <c r="B1569" s="14">
        <f t="shared" si="89"/>
        <v>2018</v>
      </c>
      <c r="C1569" s="14">
        <f t="shared" si="90"/>
        <v>4</v>
      </c>
      <c r="D1569" s="14">
        <f t="shared" si="91"/>
        <v>11</v>
      </c>
      <c r="E1569" s="15" t="s">
        <v>14</v>
      </c>
      <c r="F1569" s="16">
        <v>4.2</v>
      </c>
      <c r="G1569" s="9">
        <v>6</v>
      </c>
    </row>
    <row r="1570" spans="1:7" x14ac:dyDescent="0.2">
      <c r="A1570" s="6">
        <v>43202</v>
      </c>
      <c r="B1570" s="14">
        <f t="shared" si="89"/>
        <v>2018</v>
      </c>
      <c r="C1570" s="14">
        <f t="shared" si="90"/>
        <v>4</v>
      </c>
      <c r="D1570" s="14">
        <f t="shared" si="91"/>
        <v>12</v>
      </c>
      <c r="E1570" s="15" t="s">
        <v>14</v>
      </c>
      <c r="F1570" s="16">
        <v>4.2</v>
      </c>
      <c r="G1570" s="9">
        <v>6</v>
      </c>
    </row>
    <row r="1571" spans="1:7" x14ac:dyDescent="0.2">
      <c r="A1571" s="6">
        <v>43203</v>
      </c>
      <c r="B1571" s="14">
        <f t="shared" si="89"/>
        <v>2018</v>
      </c>
      <c r="C1571" s="14">
        <f t="shared" si="90"/>
        <v>4</v>
      </c>
      <c r="D1571" s="14">
        <f t="shared" si="91"/>
        <v>13</v>
      </c>
      <c r="E1571" s="15">
        <v>4.8</v>
      </c>
      <c r="F1571" s="16" t="s">
        <v>14</v>
      </c>
      <c r="G1571" s="9">
        <v>7</v>
      </c>
    </row>
    <row r="1572" spans="1:7" x14ac:dyDescent="0.2">
      <c r="A1572" s="6">
        <v>43204</v>
      </c>
      <c r="B1572" s="14">
        <f t="shared" si="89"/>
        <v>2018</v>
      </c>
      <c r="C1572" s="14">
        <f t="shared" si="90"/>
        <v>4</v>
      </c>
      <c r="D1572" s="14">
        <f t="shared" si="91"/>
        <v>14</v>
      </c>
      <c r="E1572" s="15">
        <v>4.8</v>
      </c>
      <c r="F1572" s="16">
        <v>4.2</v>
      </c>
      <c r="G1572" s="9">
        <v>7</v>
      </c>
    </row>
    <row r="1573" spans="1:7" x14ac:dyDescent="0.2">
      <c r="A1573" s="6">
        <v>43205</v>
      </c>
      <c r="B1573" s="14">
        <f t="shared" si="89"/>
        <v>2018</v>
      </c>
      <c r="C1573" s="14">
        <f t="shared" si="90"/>
        <v>4</v>
      </c>
      <c r="D1573" s="14">
        <f t="shared" si="91"/>
        <v>15</v>
      </c>
      <c r="E1573" s="15">
        <v>5.6</v>
      </c>
      <c r="F1573" s="16">
        <v>4.2</v>
      </c>
      <c r="G1573" s="9" t="s">
        <v>14</v>
      </c>
    </row>
    <row r="1574" spans="1:7" x14ac:dyDescent="0.2">
      <c r="A1574" s="6">
        <v>43206</v>
      </c>
      <c r="B1574" s="14">
        <f t="shared" si="89"/>
        <v>2018</v>
      </c>
      <c r="C1574" s="14">
        <f t="shared" si="90"/>
        <v>4</v>
      </c>
      <c r="D1574" s="14">
        <f t="shared" si="91"/>
        <v>16</v>
      </c>
      <c r="E1574" s="15">
        <v>5.6</v>
      </c>
      <c r="F1574" s="16">
        <v>4.2</v>
      </c>
      <c r="G1574" s="9">
        <v>8</v>
      </c>
    </row>
    <row r="1575" spans="1:7" x14ac:dyDescent="0.2">
      <c r="A1575" s="6">
        <v>43207</v>
      </c>
      <c r="B1575" s="14">
        <f t="shared" si="89"/>
        <v>2018</v>
      </c>
      <c r="C1575" s="14">
        <f t="shared" si="90"/>
        <v>4</v>
      </c>
      <c r="D1575" s="14">
        <f t="shared" si="91"/>
        <v>17</v>
      </c>
      <c r="E1575" s="15">
        <v>5.6</v>
      </c>
      <c r="F1575" s="16">
        <v>4.2</v>
      </c>
      <c r="G1575" s="9">
        <v>7.3</v>
      </c>
    </row>
    <row r="1576" spans="1:7" x14ac:dyDescent="0.2">
      <c r="A1576" s="6">
        <v>43208</v>
      </c>
      <c r="B1576" s="14">
        <f t="shared" si="89"/>
        <v>2018</v>
      </c>
      <c r="C1576" s="14">
        <f t="shared" si="90"/>
        <v>4</v>
      </c>
      <c r="D1576" s="14">
        <f t="shared" si="91"/>
        <v>18</v>
      </c>
      <c r="E1576" s="15">
        <v>5.6</v>
      </c>
      <c r="F1576" s="16">
        <v>4.2</v>
      </c>
      <c r="G1576" s="9">
        <v>7.3</v>
      </c>
    </row>
    <row r="1577" spans="1:7" x14ac:dyDescent="0.2">
      <c r="A1577" s="6">
        <v>43209</v>
      </c>
      <c r="B1577" s="14">
        <f t="shared" si="89"/>
        <v>2018</v>
      </c>
      <c r="C1577" s="14">
        <f t="shared" si="90"/>
        <v>4</v>
      </c>
      <c r="D1577" s="14">
        <f t="shared" si="91"/>
        <v>19</v>
      </c>
      <c r="E1577" s="15">
        <v>5.6</v>
      </c>
      <c r="F1577" s="16">
        <v>4.2</v>
      </c>
      <c r="G1577" s="9">
        <v>7</v>
      </c>
    </row>
    <row r="1578" spans="1:7" x14ac:dyDescent="0.2">
      <c r="A1578" s="6">
        <v>43210</v>
      </c>
      <c r="B1578" s="14">
        <f t="shared" si="89"/>
        <v>2018</v>
      </c>
      <c r="C1578" s="14">
        <f t="shared" si="90"/>
        <v>4</v>
      </c>
      <c r="D1578" s="14">
        <f t="shared" si="91"/>
        <v>20</v>
      </c>
      <c r="E1578" s="15">
        <v>5.6</v>
      </c>
      <c r="F1578" s="16">
        <v>4.2</v>
      </c>
      <c r="G1578" s="9">
        <v>7.3</v>
      </c>
    </row>
    <row r="1579" spans="1:7" x14ac:dyDescent="0.2">
      <c r="A1579" s="6">
        <v>43211</v>
      </c>
      <c r="B1579" s="14">
        <f t="shared" si="89"/>
        <v>2018</v>
      </c>
      <c r="C1579" s="14">
        <f t="shared" si="90"/>
        <v>4</v>
      </c>
      <c r="D1579" s="14">
        <f t="shared" si="91"/>
        <v>21</v>
      </c>
      <c r="E1579" s="15">
        <v>5.6</v>
      </c>
      <c r="F1579" s="16">
        <v>4.2</v>
      </c>
      <c r="G1579" s="9">
        <v>7.3</v>
      </c>
    </row>
    <row r="1580" spans="1:7" x14ac:dyDescent="0.2">
      <c r="A1580" s="6">
        <v>43212</v>
      </c>
      <c r="B1580" s="14">
        <f t="shared" si="89"/>
        <v>2018</v>
      </c>
      <c r="C1580" s="14">
        <f t="shared" si="90"/>
        <v>4</v>
      </c>
      <c r="D1580" s="14">
        <f t="shared" si="91"/>
        <v>22</v>
      </c>
      <c r="E1580" s="15" t="s">
        <v>14</v>
      </c>
      <c r="F1580" s="16">
        <v>4</v>
      </c>
      <c r="G1580" s="9" t="s">
        <v>14</v>
      </c>
    </row>
    <row r="1581" spans="1:7" x14ac:dyDescent="0.2">
      <c r="A1581" s="6">
        <v>43213</v>
      </c>
      <c r="B1581" s="14">
        <f t="shared" si="89"/>
        <v>2018</v>
      </c>
      <c r="C1581" s="14">
        <f t="shared" si="90"/>
        <v>4</v>
      </c>
      <c r="D1581" s="14">
        <f t="shared" si="91"/>
        <v>23</v>
      </c>
      <c r="E1581" s="15">
        <v>5.6</v>
      </c>
      <c r="F1581" s="16">
        <v>4</v>
      </c>
      <c r="G1581" s="9">
        <v>7.3</v>
      </c>
    </row>
    <row r="1582" spans="1:7" x14ac:dyDescent="0.2">
      <c r="A1582" s="6">
        <v>43214</v>
      </c>
      <c r="B1582" s="14">
        <f t="shared" si="89"/>
        <v>2018</v>
      </c>
      <c r="C1582" s="14">
        <f t="shared" si="90"/>
        <v>4</v>
      </c>
      <c r="D1582" s="14">
        <f t="shared" si="91"/>
        <v>24</v>
      </c>
      <c r="E1582" s="15">
        <v>5.6</v>
      </c>
      <c r="F1582" s="16" t="s">
        <v>14</v>
      </c>
      <c r="G1582" s="9">
        <v>7.3</v>
      </c>
    </row>
    <row r="1583" spans="1:7" x14ac:dyDescent="0.2">
      <c r="A1583" s="6">
        <v>43215</v>
      </c>
      <c r="B1583" s="14">
        <f t="shared" si="89"/>
        <v>2018</v>
      </c>
      <c r="C1583" s="14">
        <f t="shared" si="90"/>
        <v>4</v>
      </c>
      <c r="D1583" s="14">
        <f t="shared" si="91"/>
        <v>25</v>
      </c>
      <c r="E1583" s="15">
        <v>5.6</v>
      </c>
      <c r="F1583" s="16">
        <v>4</v>
      </c>
      <c r="G1583" s="9">
        <v>7</v>
      </c>
    </row>
    <row r="1584" spans="1:7" x14ac:dyDescent="0.2">
      <c r="A1584" s="6">
        <v>43216</v>
      </c>
      <c r="B1584" s="14">
        <f t="shared" si="89"/>
        <v>2018</v>
      </c>
      <c r="C1584" s="14">
        <f t="shared" si="90"/>
        <v>4</v>
      </c>
      <c r="D1584" s="14">
        <f t="shared" si="91"/>
        <v>26</v>
      </c>
      <c r="E1584" s="15">
        <v>5.6</v>
      </c>
      <c r="F1584" s="16">
        <v>4</v>
      </c>
      <c r="G1584" s="9">
        <v>6.8</v>
      </c>
    </row>
    <row r="1585" spans="1:7" x14ac:dyDescent="0.2">
      <c r="A1585" s="6">
        <v>43217</v>
      </c>
      <c r="B1585" s="14">
        <f t="shared" si="89"/>
        <v>2018</v>
      </c>
      <c r="C1585" s="14">
        <f t="shared" si="90"/>
        <v>4</v>
      </c>
      <c r="D1585" s="14">
        <f t="shared" si="91"/>
        <v>27</v>
      </c>
      <c r="E1585" s="15" t="s">
        <v>14</v>
      </c>
      <c r="F1585" s="16">
        <v>4</v>
      </c>
      <c r="G1585" s="9">
        <v>6.8</v>
      </c>
    </row>
    <row r="1586" spans="1:7" x14ac:dyDescent="0.2">
      <c r="A1586" s="6">
        <v>43218</v>
      </c>
      <c r="B1586" s="14">
        <f t="shared" si="89"/>
        <v>2018</v>
      </c>
      <c r="C1586" s="14">
        <f t="shared" si="90"/>
        <v>4</v>
      </c>
      <c r="D1586" s="14">
        <f t="shared" si="91"/>
        <v>28</v>
      </c>
      <c r="E1586" s="15" t="s">
        <v>14</v>
      </c>
      <c r="F1586" s="16">
        <v>4</v>
      </c>
      <c r="G1586" s="9">
        <v>6.4</v>
      </c>
    </row>
    <row r="1587" spans="1:7" x14ac:dyDescent="0.2">
      <c r="A1587" s="6">
        <v>43219</v>
      </c>
      <c r="B1587" s="14">
        <f t="shared" si="89"/>
        <v>2018</v>
      </c>
      <c r="C1587" s="14">
        <f t="shared" si="90"/>
        <v>4</v>
      </c>
      <c r="D1587" s="14">
        <f t="shared" si="91"/>
        <v>29</v>
      </c>
      <c r="E1587" s="15" t="s">
        <v>14</v>
      </c>
      <c r="F1587" s="16">
        <v>4</v>
      </c>
      <c r="G1587" s="9">
        <v>6.3</v>
      </c>
    </row>
    <row r="1588" spans="1:7" x14ac:dyDescent="0.2">
      <c r="A1588" s="6">
        <v>43220</v>
      </c>
      <c r="B1588" s="14">
        <f t="shared" si="89"/>
        <v>2018</v>
      </c>
      <c r="C1588" s="14">
        <f t="shared" si="90"/>
        <v>4</v>
      </c>
      <c r="D1588" s="14">
        <f t="shared" si="91"/>
        <v>30</v>
      </c>
      <c r="E1588" s="15" t="s">
        <v>14</v>
      </c>
      <c r="F1588" s="16" t="s">
        <v>14</v>
      </c>
      <c r="G1588" s="9" t="s">
        <v>14</v>
      </c>
    </row>
    <row r="1589" spans="1:7" x14ac:dyDescent="0.2">
      <c r="A1589" s="6">
        <v>43221</v>
      </c>
      <c r="B1589" s="14">
        <f t="shared" si="89"/>
        <v>2018</v>
      </c>
      <c r="C1589" s="14">
        <f t="shared" si="90"/>
        <v>5</v>
      </c>
      <c r="D1589" s="14">
        <f t="shared" si="91"/>
        <v>1</v>
      </c>
      <c r="E1589" s="15">
        <v>5.6</v>
      </c>
      <c r="F1589" s="16">
        <v>4</v>
      </c>
      <c r="G1589" s="9">
        <v>6.3</v>
      </c>
    </row>
    <row r="1590" spans="1:7" x14ac:dyDescent="0.2">
      <c r="A1590" s="6">
        <v>43222</v>
      </c>
      <c r="B1590" s="14">
        <f t="shared" si="89"/>
        <v>2018</v>
      </c>
      <c r="C1590" s="14">
        <f t="shared" si="90"/>
        <v>5</v>
      </c>
      <c r="D1590" s="14">
        <f t="shared" si="91"/>
        <v>2</v>
      </c>
      <c r="E1590" s="15">
        <v>5.6</v>
      </c>
      <c r="F1590" s="16">
        <v>4</v>
      </c>
      <c r="G1590" s="9">
        <v>6</v>
      </c>
    </row>
    <row r="1591" spans="1:7" x14ac:dyDescent="0.2">
      <c r="A1591" s="6">
        <v>43223</v>
      </c>
      <c r="B1591" s="14">
        <f t="shared" si="89"/>
        <v>2018</v>
      </c>
      <c r="C1591" s="14">
        <f t="shared" si="90"/>
        <v>5</v>
      </c>
      <c r="D1591" s="14">
        <f t="shared" si="91"/>
        <v>3</v>
      </c>
      <c r="E1591" s="15">
        <v>5.6</v>
      </c>
      <c r="F1591" s="16">
        <v>4</v>
      </c>
      <c r="G1591" s="9">
        <v>6</v>
      </c>
    </row>
    <row r="1592" spans="1:7" x14ac:dyDescent="0.2">
      <c r="A1592" s="6">
        <v>43224</v>
      </c>
      <c r="B1592" s="14">
        <f t="shared" si="89"/>
        <v>2018</v>
      </c>
      <c r="C1592" s="14">
        <f t="shared" si="90"/>
        <v>5</v>
      </c>
      <c r="D1592" s="14">
        <f t="shared" si="91"/>
        <v>4</v>
      </c>
      <c r="E1592" s="15">
        <v>5.6</v>
      </c>
      <c r="F1592" s="16">
        <v>4</v>
      </c>
      <c r="G1592" s="9">
        <v>6.8</v>
      </c>
    </row>
    <row r="1593" spans="1:7" x14ac:dyDescent="0.2">
      <c r="A1593" s="6">
        <v>43225</v>
      </c>
      <c r="B1593" s="14">
        <f t="shared" si="89"/>
        <v>2018</v>
      </c>
      <c r="C1593" s="14">
        <f t="shared" si="90"/>
        <v>5</v>
      </c>
      <c r="D1593" s="14">
        <f t="shared" si="91"/>
        <v>5</v>
      </c>
      <c r="E1593" s="15">
        <v>5.6</v>
      </c>
      <c r="F1593" s="16">
        <v>4</v>
      </c>
      <c r="G1593" s="9">
        <v>7</v>
      </c>
    </row>
    <row r="1594" spans="1:7" x14ac:dyDescent="0.2">
      <c r="A1594" s="6">
        <v>43226</v>
      </c>
      <c r="B1594" s="14">
        <f t="shared" si="89"/>
        <v>2018</v>
      </c>
      <c r="C1594" s="14">
        <f t="shared" si="90"/>
        <v>5</v>
      </c>
      <c r="D1594" s="14">
        <f t="shared" si="91"/>
        <v>6</v>
      </c>
      <c r="E1594" s="15">
        <v>5.6</v>
      </c>
      <c r="F1594" s="16">
        <v>4</v>
      </c>
      <c r="G1594" s="9">
        <v>5.7</v>
      </c>
    </row>
    <row r="1595" spans="1:7" x14ac:dyDescent="0.2">
      <c r="A1595" s="6">
        <v>43227</v>
      </c>
      <c r="B1595" s="14">
        <f t="shared" si="89"/>
        <v>2018</v>
      </c>
      <c r="C1595" s="14">
        <f t="shared" si="90"/>
        <v>5</v>
      </c>
      <c r="D1595" s="14">
        <f t="shared" si="91"/>
        <v>7</v>
      </c>
      <c r="E1595" s="15" t="s">
        <v>14</v>
      </c>
      <c r="F1595" s="16">
        <v>4</v>
      </c>
      <c r="G1595" s="9" t="s">
        <v>14</v>
      </c>
    </row>
    <row r="1596" spans="1:7" x14ac:dyDescent="0.2">
      <c r="A1596" s="6">
        <v>43228</v>
      </c>
      <c r="B1596" s="14">
        <f t="shared" si="89"/>
        <v>2018</v>
      </c>
      <c r="C1596" s="14">
        <f t="shared" si="90"/>
        <v>5</v>
      </c>
      <c r="D1596" s="14">
        <f t="shared" si="91"/>
        <v>8</v>
      </c>
      <c r="E1596" s="15">
        <v>5.6</v>
      </c>
      <c r="F1596" s="16">
        <v>4</v>
      </c>
      <c r="G1596" s="9">
        <v>5</v>
      </c>
    </row>
    <row r="1597" spans="1:7" x14ac:dyDescent="0.2">
      <c r="A1597" s="6">
        <v>43229</v>
      </c>
      <c r="B1597" s="14">
        <f t="shared" si="89"/>
        <v>2018</v>
      </c>
      <c r="C1597" s="14">
        <f t="shared" si="90"/>
        <v>5</v>
      </c>
      <c r="D1597" s="14">
        <f t="shared" si="91"/>
        <v>9</v>
      </c>
      <c r="E1597" s="15">
        <v>5.6</v>
      </c>
      <c r="F1597" s="16">
        <v>4</v>
      </c>
      <c r="G1597" s="9">
        <v>5</v>
      </c>
    </row>
    <row r="1598" spans="1:7" x14ac:dyDescent="0.2">
      <c r="A1598" s="6">
        <v>43230</v>
      </c>
      <c r="B1598" s="14">
        <f t="shared" si="89"/>
        <v>2018</v>
      </c>
      <c r="C1598" s="14">
        <f t="shared" si="90"/>
        <v>5</v>
      </c>
      <c r="D1598" s="14">
        <f t="shared" si="91"/>
        <v>10</v>
      </c>
      <c r="E1598" s="15" t="s">
        <v>14</v>
      </c>
      <c r="F1598" s="16">
        <v>4</v>
      </c>
      <c r="G1598" s="9">
        <v>4.8</v>
      </c>
    </row>
    <row r="1599" spans="1:7" x14ac:dyDescent="0.2">
      <c r="A1599" s="6">
        <v>43231</v>
      </c>
      <c r="B1599" s="14">
        <f t="shared" si="89"/>
        <v>2018</v>
      </c>
      <c r="C1599" s="14">
        <f t="shared" si="90"/>
        <v>5</v>
      </c>
      <c r="D1599" s="14">
        <f t="shared" si="91"/>
        <v>11</v>
      </c>
      <c r="E1599" s="15">
        <v>5.6</v>
      </c>
      <c r="F1599" s="16">
        <v>4</v>
      </c>
      <c r="G1599" s="9">
        <v>5.5</v>
      </c>
    </row>
    <row r="1600" spans="1:7" x14ac:dyDescent="0.2">
      <c r="A1600" s="6">
        <v>43232</v>
      </c>
      <c r="B1600" s="14">
        <f t="shared" si="89"/>
        <v>2018</v>
      </c>
      <c r="C1600" s="14">
        <f t="shared" si="90"/>
        <v>5</v>
      </c>
      <c r="D1600" s="14">
        <f t="shared" si="91"/>
        <v>12</v>
      </c>
      <c r="E1600" s="15" t="s">
        <v>14</v>
      </c>
      <c r="F1600" s="16" t="s">
        <v>14</v>
      </c>
      <c r="G1600" s="9">
        <v>5.5</v>
      </c>
    </row>
    <row r="1601" spans="1:7" x14ac:dyDescent="0.2">
      <c r="A1601" s="6">
        <v>43233</v>
      </c>
      <c r="B1601" s="14">
        <f t="shared" si="89"/>
        <v>2018</v>
      </c>
      <c r="C1601" s="14">
        <f t="shared" si="90"/>
        <v>5</v>
      </c>
      <c r="D1601" s="14">
        <f t="shared" si="91"/>
        <v>13</v>
      </c>
      <c r="E1601" s="15" t="s">
        <v>14</v>
      </c>
      <c r="F1601" s="16" t="s">
        <v>14</v>
      </c>
      <c r="G1601" s="9" t="s">
        <v>14</v>
      </c>
    </row>
    <row r="1602" spans="1:7" x14ac:dyDescent="0.2">
      <c r="A1602" s="6">
        <v>43234</v>
      </c>
      <c r="B1602" s="14">
        <f t="shared" si="89"/>
        <v>2018</v>
      </c>
      <c r="C1602" s="14">
        <f t="shared" si="90"/>
        <v>5</v>
      </c>
      <c r="D1602" s="14">
        <f t="shared" si="91"/>
        <v>14</v>
      </c>
      <c r="E1602" s="15" t="s">
        <v>14</v>
      </c>
      <c r="F1602" s="16" t="s">
        <v>14</v>
      </c>
      <c r="G1602" s="9" t="s">
        <v>14</v>
      </c>
    </row>
    <row r="1603" spans="1:7" x14ac:dyDescent="0.2">
      <c r="A1603" s="6">
        <v>43235</v>
      </c>
      <c r="B1603" s="14">
        <f t="shared" si="89"/>
        <v>2018</v>
      </c>
      <c r="C1603" s="14">
        <f t="shared" si="90"/>
        <v>5</v>
      </c>
      <c r="D1603" s="14">
        <f t="shared" si="91"/>
        <v>15</v>
      </c>
      <c r="E1603" s="15">
        <v>5.6</v>
      </c>
      <c r="F1603" s="16">
        <v>4</v>
      </c>
      <c r="G1603" s="9" t="s">
        <v>14</v>
      </c>
    </row>
    <row r="1604" spans="1:7" x14ac:dyDescent="0.2">
      <c r="A1604" s="6">
        <v>43236</v>
      </c>
      <c r="B1604" s="14">
        <f t="shared" si="89"/>
        <v>2018</v>
      </c>
      <c r="C1604" s="14">
        <f t="shared" si="90"/>
        <v>5</v>
      </c>
      <c r="D1604" s="14">
        <f t="shared" si="91"/>
        <v>16</v>
      </c>
      <c r="E1604" s="15">
        <v>5.6</v>
      </c>
      <c r="F1604" s="16" t="s">
        <v>14</v>
      </c>
      <c r="G1604" s="9">
        <v>6.7</v>
      </c>
    </row>
    <row r="1605" spans="1:7" x14ac:dyDescent="0.2">
      <c r="A1605" s="6">
        <v>43237</v>
      </c>
      <c r="B1605" s="14">
        <f t="shared" si="89"/>
        <v>2018</v>
      </c>
      <c r="C1605" s="14">
        <f t="shared" si="90"/>
        <v>5</v>
      </c>
      <c r="D1605" s="14">
        <f t="shared" si="91"/>
        <v>17</v>
      </c>
      <c r="E1605" s="15">
        <v>5.6</v>
      </c>
      <c r="F1605" s="16">
        <v>4</v>
      </c>
      <c r="G1605" s="9">
        <v>6.3</v>
      </c>
    </row>
    <row r="1606" spans="1:7" x14ac:dyDescent="0.2">
      <c r="A1606" s="6">
        <v>43238</v>
      </c>
      <c r="B1606" s="14">
        <f t="shared" si="89"/>
        <v>2018</v>
      </c>
      <c r="C1606" s="14">
        <f t="shared" si="90"/>
        <v>5</v>
      </c>
      <c r="D1606" s="14">
        <f t="shared" si="91"/>
        <v>18</v>
      </c>
      <c r="E1606" s="15">
        <v>5.6</v>
      </c>
      <c r="F1606" s="16">
        <v>4</v>
      </c>
      <c r="G1606" s="9">
        <v>6.6</v>
      </c>
    </row>
    <row r="1607" spans="1:7" x14ac:dyDescent="0.2">
      <c r="A1607" s="6">
        <v>43239</v>
      </c>
      <c r="B1607" s="14">
        <f t="shared" si="89"/>
        <v>2018</v>
      </c>
      <c r="C1607" s="14">
        <f t="shared" si="90"/>
        <v>5</v>
      </c>
      <c r="D1607" s="14">
        <f t="shared" si="91"/>
        <v>19</v>
      </c>
      <c r="E1607" s="15">
        <v>5.6</v>
      </c>
      <c r="F1607" s="16">
        <v>4</v>
      </c>
      <c r="G1607" s="9">
        <v>6.5</v>
      </c>
    </row>
    <row r="1608" spans="1:7" x14ac:dyDescent="0.2">
      <c r="A1608" s="6">
        <v>43240</v>
      </c>
      <c r="B1608" s="14">
        <f t="shared" si="89"/>
        <v>2018</v>
      </c>
      <c r="C1608" s="14">
        <f t="shared" si="90"/>
        <v>5</v>
      </c>
      <c r="D1608" s="14">
        <f t="shared" si="91"/>
        <v>20</v>
      </c>
      <c r="E1608" s="15">
        <v>5.6</v>
      </c>
      <c r="F1608" s="16">
        <v>4</v>
      </c>
      <c r="G1608" s="9">
        <v>6</v>
      </c>
    </row>
    <row r="1609" spans="1:7" x14ac:dyDescent="0.2">
      <c r="A1609" s="6">
        <v>43241</v>
      </c>
      <c r="B1609" s="14">
        <f t="shared" ref="B1609:B1672" si="92">YEAR(A1609)</f>
        <v>2018</v>
      </c>
      <c r="C1609" s="14">
        <f t="shared" ref="C1609:C1672" si="93">MONTH(A1609)</f>
        <v>5</v>
      </c>
      <c r="D1609" s="14">
        <f t="shared" ref="D1609:D1672" si="94">DAY(A1609)</f>
        <v>21</v>
      </c>
      <c r="E1609" s="15">
        <v>5.6</v>
      </c>
      <c r="F1609" s="16">
        <v>4</v>
      </c>
      <c r="G1609" s="9">
        <v>6</v>
      </c>
    </row>
    <row r="1610" spans="1:7" x14ac:dyDescent="0.2">
      <c r="A1610" s="6">
        <v>43242</v>
      </c>
      <c r="B1610" s="14">
        <f t="shared" si="92"/>
        <v>2018</v>
      </c>
      <c r="C1610" s="14">
        <f t="shared" si="93"/>
        <v>5</v>
      </c>
      <c r="D1610" s="14">
        <f t="shared" si="94"/>
        <v>22</v>
      </c>
      <c r="E1610" s="15">
        <v>5.6</v>
      </c>
      <c r="F1610" s="16">
        <v>4</v>
      </c>
      <c r="G1610" s="9">
        <v>5</v>
      </c>
    </row>
    <row r="1611" spans="1:7" x14ac:dyDescent="0.2">
      <c r="A1611" s="6">
        <v>43243</v>
      </c>
      <c r="B1611" s="14">
        <f t="shared" si="92"/>
        <v>2018</v>
      </c>
      <c r="C1611" s="14">
        <f t="shared" si="93"/>
        <v>5</v>
      </c>
      <c r="D1611" s="14">
        <f t="shared" si="94"/>
        <v>23</v>
      </c>
      <c r="E1611" s="15">
        <v>5.6</v>
      </c>
      <c r="F1611" s="16">
        <v>4</v>
      </c>
      <c r="G1611" s="9">
        <v>5</v>
      </c>
    </row>
    <row r="1612" spans="1:7" x14ac:dyDescent="0.2">
      <c r="A1612" s="6">
        <v>43244</v>
      </c>
      <c r="B1612" s="14">
        <f t="shared" si="92"/>
        <v>2018</v>
      </c>
      <c r="C1612" s="14">
        <f t="shared" si="93"/>
        <v>5</v>
      </c>
      <c r="D1612" s="14">
        <f t="shared" si="94"/>
        <v>24</v>
      </c>
      <c r="E1612" s="15">
        <v>5.6</v>
      </c>
      <c r="F1612" s="16">
        <v>4</v>
      </c>
      <c r="G1612" s="9">
        <v>5</v>
      </c>
    </row>
    <row r="1613" spans="1:7" x14ac:dyDescent="0.2">
      <c r="A1613" s="6">
        <v>43245</v>
      </c>
      <c r="B1613" s="14">
        <f t="shared" si="92"/>
        <v>2018</v>
      </c>
      <c r="C1613" s="14">
        <f t="shared" si="93"/>
        <v>5</v>
      </c>
      <c r="D1613" s="14">
        <f t="shared" si="94"/>
        <v>25</v>
      </c>
      <c r="E1613" s="15">
        <v>5.6</v>
      </c>
      <c r="F1613" s="16" t="s">
        <v>14</v>
      </c>
      <c r="G1613" s="9" t="s">
        <v>14</v>
      </c>
    </row>
    <row r="1614" spans="1:7" x14ac:dyDescent="0.2">
      <c r="A1614" s="6">
        <v>43246</v>
      </c>
      <c r="B1614" s="14">
        <f t="shared" si="92"/>
        <v>2018</v>
      </c>
      <c r="C1614" s="14">
        <f t="shared" si="93"/>
        <v>5</v>
      </c>
      <c r="D1614" s="14">
        <f t="shared" si="94"/>
        <v>26</v>
      </c>
      <c r="E1614" s="15">
        <v>5.6</v>
      </c>
      <c r="F1614" s="16">
        <v>4</v>
      </c>
      <c r="G1614" s="9">
        <v>5</v>
      </c>
    </row>
    <row r="1615" spans="1:7" x14ac:dyDescent="0.2">
      <c r="A1615" s="6">
        <v>43247</v>
      </c>
      <c r="B1615" s="14">
        <f t="shared" si="92"/>
        <v>2018</v>
      </c>
      <c r="C1615" s="14">
        <f t="shared" si="93"/>
        <v>5</v>
      </c>
      <c r="D1615" s="14">
        <f t="shared" si="94"/>
        <v>27</v>
      </c>
      <c r="E1615" s="15">
        <v>5.6</v>
      </c>
      <c r="F1615" s="16">
        <v>4</v>
      </c>
      <c r="G1615" s="9">
        <v>4.5</v>
      </c>
    </row>
    <row r="1616" spans="1:7" x14ac:dyDescent="0.2">
      <c r="A1616" s="6">
        <v>43248</v>
      </c>
      <c r="B1616" s="14">
        <f t="shared" si="92"/>
        <v>2018</v>
      </c>
      <c r="C1616" s="14">
        <f t="shared" si="93"/>
        <v>5</v>
      </c>
      <c r="D1616" s="14">
        <f t="shared" si="94"/>
        <v>28</v>
      </c>
      <c r="E1616" s="15">
        <v>5.6</v>
      </c>
      <c r="F1616" s="16">
        <v>4</v>
      </c>
      <c r="G1616" s="9">
        <v>3.5</v>
      </c>
    </row>
    <row r="1617" spans="1:7" x14ac:dyDescent="0.2">
      <c r="A1617" s="6">
        <v>43249</v>
      </c>
      <c r="B1617" s="14">
        <f t="shared" si="92"/>
        <v>2018</v>
      </c>
      <c r="C1617" s="14">
        <f t="shared" si="93"/>
        <v>5</v>
      </c>
      <c r="D1617" s="14">
        <f t="shared" si="94"/>
        <v>29</v>
      </c>
      <c r="E1617" s="15">
        <v>5.6</v>
      </c>
      <c r="F1617" s="16">
        <v>3.6</v>
      </c>
      <c r="G1617" s="9">
        <v>4.5999999999999996</v>
      </c>
    </row>
    <row r="1618" spans="1:7" x14ac:dyDescent="0.2">
      <c r="A1618" s="6">
        <v>43250</v>
      </c>
      <c r="B1618" s="14">
        <f t="shared" si="92"/>
        <v>2018</v>
      </c>
      <c r="C1618" s="14">
        <f t="shared" si="93"/>
        <v>5</v>
      </c>
      <c r="D1618" s="14">
        <f t="shared" si="94"/>
        <v>30</v>
      </c>
      <c r="E1618" s="15">
        <v>5.6</v>
      </c>
      <c r="F1618" s="16">
        <v>3.6</v>
      </c>
      <c r="G1618" s="9">
        <v>4.8</v>
      </c>
    </row>
    <row r="1619" spans="1:7" x14ac:dyDescent="0.2">
      <c r="A1619" s="6">
        <v>43251</v>
      </c>
      <c r="B1619" s="14">
        <f t="shared" si="92"/>
        <v>2018</v>
      </c>
      <c r="C1619" s="14">
        <f t="shared" si="93"/>
        <v>5</v>
      </c>
      <c r="D1619" s="14">
        <f t="shared" si="94"/>
        <v>31</v>
      </c>
      <c r="E1619" s="15">
        <v>5.6</v>
      </c>
      <c r="F1619" s="16">
        <v>3.6</v>
      </c>
      <c r="G1619" s="9" t="s">
        <v>14</v>
      </c>
    </row>
    <row r="1620" spans="1:7" x14ac:dyDescent="0.2">
      <c r="A1620" s="6">
        <v>43252</v>
      </c>
      <c r="B1620" s="14">
        <f t="shared" si="92"/>
        <v>2018</v>
      </c>
      <c r="C1620" s="14">
        <f t="shared" si="93"/>
        <v>6</v>
      </c>
      <c r="D1620" s="14">
        <f t="shared" si="94"/>
        <v>1</v>
      </c>
      <c r="E1620" s="15">
        <v>5.6</v>
      </c>
      <c r="F1620" s="16">
        <v>3.6</v>
      </c>
      <c r="G1620" s="9">
        <v>4.3</v>
      </c>
    </row>
    <row r="1621" spans="1:7" x14ac:dyDescent="0.2">
      <c r="A1621" s="6">
        <v>43253</v>
      </c>
      <c r="B1621" s="14">
        <f t="shared" si="92"/>
        <v>2018</v>
      </c>
      <c r="C1621" s="14">
        <f t="shared" si="93"/>
        <v>6</v>
      </c>
      <c r="D1621" s="14">
        <f t="shared" si="94"/>
        <v>2</v>
      </c>
      <c r="E1621" s="15">
        <v>5.6</v>
      </c>
      <c r="F1621" s="16" t="s">
        <v>14</v>
      </c>
      <c r="G1621" s="9">
        <v>5</v>
      </c>
    </row>
    <row r="1622" spans="1:7" x14ac:dyDescent="0.2">
      <c r="A1622" s="6">
        <v>43254</v>
      </c>
      <c r="B1622" s="14">
        <f t="shared" si="92"/>
        <v>2018</v>
      </c>
      <c r="C1622" s="14">
        <f t="shared" si="93"/>
        <v>6</v>
      </c>
      <c r="D1622" s="14">
        <f t="shared" si="94"/>
        <v>3</v>
      </c>
      <c r="E1622" s="15">
        <v>5.6</v>
      </c>
      <c r="F1622" s="16">
        <v>3.6</v>
      </c>
      <c r="G1622" s="9">
        <v>5</v>
      </c>
    </row>
    <row r="1623" spans="1:7" x14ac:dyDescent="0.2">
      <c r="A1623" s="6">
        <v>43255</v>
      </c>
      <c r="B1623" s="14">
        <f t="shared" si="92"/>
        <v>2018</v>
      </c>
      <c r="C1623" s="14">
        <f t="shared" si="93"/>
        <v>6</v>
      </c>
      <c r="D1623" s="14">
        <f t="shared" si="94"/>
        <v>4</v>
      </c>
      <c r="E1623" s="15">
        <v>5.6</v>
      </c>
      <c r="F1623" s="16" t="s">
        <v>14</v>
      </c>
      <c r="G1623" s="9">
        <v>4.5999999999999996</v>
      </c>
    </row>
    <row r="1624" spans="1:7" x14ac:dyDescent="0.2">
      <c r="A1624" s="6">
        <v>43256</v>
      </c>
      <c r="B1624" s="14">
        <f t="shared" si="92"/>
        <v>2018</v>
      </c>
      <c r="C1624" s="14">
        <f t="shared" si="93"/>
        <v>6</v>
      </c>
      <c r="D1624" s="14">
        <f t="shared" si="94"/>
        <v>5</v>
      </c>
      <c r="E1624" s="15">
        <v>5.6</v>
      </c>
      <c r="F1624" s="16">
        <v>3.6</v>
      </c>
      <c r="G1624" s="9">
        <v>4.5999999999999996</v>
      </c>
    </row>
    <row r="1625" spans="1:7" x14ac:dyDescent="0.2">
      <c r="A1625" s="6">
        <v>43257</v>
      </c>
      <c r="B1625" s="14">
        <f t="shared" si="92"/>
        <v>2018</v>
      </c>
      <c r="C1625" s="14">
        <f t="shared" si="93"/>
        <v>6</v>
      </c>
      <c r="D1625" s="14">
        <f t="shared" si="94"/>
        <v>6</v>
      </c>
      <c r="E1625" s="15">
        <v>5.6</v>
      </c>
      <c r="F1625" s="16" t="s">
        <v>14</v>
      </c>
      <c r="G1625" s="9">
        <v>4.4000000000000004</v>
      </c>
    </row>
    <row r="1626" spans="1:7" x14ac:dyDescent="0.2">
      <c r="A1626" s="6">
        <v>43258</v>
      </c>
      <c r="B1626" s="14">
        <f t="shared" si="92"/>
        <v>2018</v>
      </c>
      <c r="C1626" s="14">
        <f t="shared" si="93"/>
        <v>6</v>
      </c>
      <c r="D1626" s="14">
        <f t="shared" si="94"/>
        <v>7</v>
      </c>
      <c r="E1626" s="15">
        <v>5.6</v>
      </c>
      <c r="F1626" s="16">
        <v>3.6</v>
      </c>
      <c r="G1626" s="9">
        <v>4.4000000000000004</v>
      </c>
    </row>
    <row r="1627" spans="1:7" x14ac:dyDescent="0.2">
      <c r="A1627" s="6">
        <v>43259</v>
      </c>
      <c r="B1627" s="14">
        <f t="shared" si="92"/>
        <v>2018</v>
      </c>
      <c r="C1627" s="14">
        <f t="shared" si="93"/>
        <v>6</v>
      </c>
      <c r="D1627" s="14">
        <f t="shared" si="94"/>
        <v>8</v>
      </c>
      <c r="E1627" s="15">
        <v>5.6</v>
      </c>
      <c r="F1627" s="16">
        <v>3.6</v>
      </c>
      <c r="G1627" s="9">
        <v>3.8</v>
      </c>
    </row>
    <row r="1628" spans="1:7" x14ac:dyDescent="0.2">
      <c r="A1628" s="6">
        <v>43260</v>
      </c>
      <c r="B1628" s="14">
        <f t="shared" si="92"/>
        <v>2018</v>
      </c>
      <c r="C1628" s="14">
        <f t="shared" si="93"/>
        <v>6</v>
      </c>
      <c r="D1628" s="14">
        <f t="shared" si="94"/>
        <v>9</v>
      </c>
      <c r="E1628" s="15" t="s">
        <v>14</v>
      </c>
      <c r="F1628" s="16">
        <v>3.6</v>
      </c>
      <c r="G1628" s="9">
        <v>3.8</v>
      </c>
    </row>
    <row r="1629" spans="1:7" x14ac:dyDescent="0.2">
      <c r="A1629" s="6">
        <v>43261</v>
      </c>
      <c r="B1629" s="14">
        <f t="shared" si="92"/>
        <v>2018</v>
      </c>
      <c r="C1629" s="14">
        <f t="shared" si="93"/>
        <v>6</v>
      </c>
      <c r="D1629" s="14">
        <f t="shared" si="94"/>
        <v>10</v>
      </c>
      <c r="E1629" s="15">
        <v>5.6</v>
      </c>
      <c r="F1629" s="16">
        <v>3.6</v>
      </c>
      <c r="G1629" s="9">
        <v>3.5</v>
      </c>
    </row>
    <row r="1630" spans="1:7" x14ac:dyDescent="0.2">
      <c r="A1630" s="6">
        <v>43262</v>
      </c>
      <c r="B1630" s="14">
        <f t="shared" si="92"/>
        <v>2018</v>
      </c>
      <c r="C1630" s="14">
        <f t="shared" si="93"/>
        <v>6</v>
      </c>
      <c r="D1630" s="14">
        <f t="shared" si="94"/>
        <v>11</v>
      </c>
      <c r="E1630" s="15">
        <v>5.6</v>
      </c>
      <c r="F1630" s="16">
        <v>3.6</v>
      </c>
      <c r="G1630" s="9">
        <v>4</v>
      </c>
    </row>
    <row r="1631" spans="1:7" x14ac:dyDescent="0.2">
      <c r="A1631" s="6">
        <v>43263</v>
      </c>
      <c r="B1631" s="14">
        <f t="shared" si="92"/>
        <v>2018</v>
      </c>
      <c r="C1631" s="14">
        <f t="shared" si="93"/>
        <v>6</v>
      </c>
      <c r="D1631" s="14">
        <f t="shared" si="94"/>
        <v>12</v>
      </c>
      <c r="E1631" s="15">
        <v>5.6</v>
      </c>
      <c r="F1631" s="16">
        <v>3.6</v>
      </c>
      <c r="G1631" s="9">
        <v>3.5</v>
      </c>
    </row>
    <row r="1632" spans="1:7" x14ac:dyDescent="0.2">
      <c r="A1632" s="6">
        <v>43264</v>
      </c>
      <c r="B1632" s="14">
        <f t="shared" si="92"/>
        <v>2018</v>
      </c>
      <c r="C1632" s="14">
        <f t="shared" si="93"/>
        <v>6</v>
      </c>
      <c r="D1632" s="14">
        <f t="shared" si="94"/>
        <v>13</v>
      </c>
      <c r="E1632" s="15">
        <v>5.6</v>
      </c>
      <c r="F1632" s="16">
        <v>3.6</v>
      </c>
      <c r="G1632" s="9">
        <v>3.3</v>
      </c>
    </row>
    <row r="1633" spans="1:7" x14ac:dyDescent="0.2">
      <c r="A1633" s="6">
        <v>43265</v>
      </c>
      <c r="B1633" s="14">
        <f t="shared" si="92"/>
        <v>2018</v>
      </c>
      <c r="C1633" s="14">
        <f t="shared" si="93"/>
        <v>6</v>
      </c>
      <c r="D1633" s="14">
        <f t="shared" si="94"/>
        <v>14</v>
      </c>
      <c r="E1633" s="15">
        <v>5.6</v>
      </c>
      <c r="F1633" s="16">
        <v>3.6</v>
      </c>
      <c r="G1633" s="9" t="s">
        <v>14</v>
      </c>
    </row>
    <row r="1634" spans="1:7" x14ac:dyDescent="0.2">
      <c r="A1634" s="6">
        <v>43266</v>
      </c>
      <c r="B1634" s="14">
        <f t="shared" si="92"/>
        <v>2018</v>
      </c>
      <c r="C1634" s="14">
        <f t="shared" si="93"/>
        <v>6</v>
      </c>
      <c r="D1634" s="14">
        <f t="shared" si="94"/>
        <v>15</v>
      </c>
      <c r="E1634" s="15">
        <v>5.6</v>
      </c>
      <c r="F1634" s="16" t="s">
        <v>14</v>
      </c>
      <c r="G1634" s="9">
        <v>4</v>
      </c>
    </row>
    <row r="1635" spans="1:7" x14ac:dyDescent="0.2">
      <c r="A1635" s="6">
        <v>43267</v>
      </c>
      <c r="B1635" s="14">
        <f t="shared" si="92"/>
        <v>2018</v>
      </c>
      <c r="C1635" s="14">
        <f t="shared" si="93"/>
        <v>6</v>
      </c>
      <c r="D1635" s="14">
        <f t="shared" si="94"/>
        <v>16</v>
      </c>
      <c r="E1635" s="15" t="s">
        <v>14</v>
      </c>
      <c r="F1635" s="16" t="s">
        <v>14</v>
      </c>
      <c r="G1635" s="9">
        <v>3.8</v>
      </c>
    </row>
    <row r="1636" spans="1:7" x14ac:dyDescent="0.2">
      <c r="A1636" s="6">
        <v>43268</v>
      </c>
      <c r="B1636" s="14">
        <f t="shared" si="92"/>
        <v>2018</v>
      </c>
      <c r="C1636" s="14">
        <f t="shared" si="93"/>
        <v>6</v>
      </c>
      <c r="D1636" s="14">
        <f t="shared" si="94"/>
        <v>17</v>
      </c>
      <c r="E1636" s="15">
        <v>5.6</v>
      </c>
      <c r="F1636" s="16">
        <v>3.2</v>
      </c>
      <c r="G1636" s="9">
        <v>4.3</v>
      </c>
    </row>
    <row r="1637" spans="1:7" x14ac:dyDescent="0.2">
      <c r="A1637" s="6">
        <v>43269</v>
      </c>
      <c r="B1637" s="14">
        <f t="shared" si="92"/>
        <v>2018</v>
      </c>
      <c r="C1637" s="14">
        <f t="shared" si="93"/>
        <v>6</v>
      </c>
      <c r="D1637" s="14">
        <f t="shared" si="94"/>
        <v>18</v>
      </c>
      <c r="E1637" s="15" t="s">
        <v>14</v>
      </c>
      <c r="F1637" s="16">
        <v>3.2</v>
      </c>
      <c r="G1637" s="9">
        <v>4.5</v>
      </c>
    </row>
    <row r="1638" spans="1:7" x14ac:dyDescent="0.2">
      <c r="A1638" s="6">
        <v>43270</v>
      </c>
      <c r="B1638" s="14">
        <f t="shared" si="92"/>
        <v>2018</v>
      </c>
      <c r="C1638" s="14">
        <f t="shared" si="93"/>
        <v>6</v>
      </c>
      <c r="D1638" s="14">
        <f t="shared" si="94"/>
        <v>19</v>
      </c>
      <c r="E1638" s="15">
        <v>5.6</v>
      </c>
      <c r="F1638" s="16">
        <v>3.2</v>
      </c>
      <c r="G1638" s="9">
        <v>4</v>
      </c>
    </row>
    <row r="1639" spans="1:7" x14ac:dyDescent="0.2">
      <c r="A1639" s="6">
        <v>43271</v>
      </c>
      <c r="B1639" s="14">
        <f t="shared" si="92"/>
        <v>2018</v>
      </c>
      <c r="C1639" s="14">
        <f t="shared" si="93"/>
        <v>6</v>
      </c>
      <c r="D1639" s="14">
        <f t="shared" si="94"/>
        <v>20</v>
      </c>
      <c r="E1639" s="15">
        <v>5.6</v>
      </c>
      <c r="F1639" s="16">
        <v>3.2</v>
      </c>
      <c r="G1639" s="9">
        <v>4</v>
      </c>
    </row>
    <row r="1640" spans="1:7" x14ac:dyDescent="0.2">
      <c r="A1640" s="6">
        <v>43272</v>
      </c>
      <c r="B1640" s="14">
        <f t="shared" si="92"/>
        <v>2018</v>
      </c>
      <c r="C1640" s="14">
        <f t="shared" si="93"/>
        <v>6</v>
      </c>
      <c r="D1640" s="14">
        <f t="shared" si="94"/>
        <v>21</v>
      </c>
      <c r="E1640" s="15">
        <v>5.6</v>
      </c>
      <c r="F1640" s="16">
        <v>3.2</v>
      </c>
      <c r="G1640" s="9">
        <v>4.0999999999999996</v>
      </c>
    </row>
    <row r="1641" spans="1:7" x14ac:dyDescent="0.2">
      <c r="A1641" s="6">
        <v>43273</v>
      </c>
      <c r="B1641" s="14">
        <f t="shared" si="92"/>
        <v>2018</v>
      </c>
      <c r="C1641" s="14">
        <f t="shared" si="93"/>
        <v>6</v>
      </c>
      <c r="D1641" s="14">
        <f t="shared" si="94"/>
        <v>22</v>
      </c>
      <c r="E1641" s="15">
        <v>5.6</v>
      </c>
      <c r="F1641" s="16">
        <v>3.2</v>
      </c>
      <c r="G1641" s="9">
        <v>3.5</v>
      </c>
    </row>
    <row r="1642" spans="1:7" x14ac:dyDescent="0.2">
      <c r="A1642" s="6">
        <v>43274</v>
      </c>
      <c r="B1642" s="14">
        <f t="shared" si="92"/>
        <v>2018</v>
      </c>
      <c r="C1642" s="14">
        <f t="shared" si="93"/>
        <v>6</v>
      </c>
      <c r="D1642" s="14">
        <f t="shared" si="94"/>
        <v>23</v>
      </c>
      <c r="E1642" s="15">
        <v>5.6</v>
      </c>
      <c r="F1642" s="16">
        <v>3.2</v>
      </c>
      <c r="G1642" s="9">
        <v>3.5</v>
      </c>
    </row>
    <row r="1643" spans="1:7" x14ac:dyDescent="0.2">
      <c r="A1643" s="6">
        <v>43275</v>
      </c>
      <c r="B1643" s="14">
        <f t="shared" si="92"/>
        <v>2018</v>
      </c>
      <c r="C1643" s="14">
        <f t="shared" si="93"/>
        <v>6</v>
      </c>
      <c r="D1643" s="14">
        <f t="shared" si="94"/>
        <v>24</v>
      </c>
      <c r="E1643" s="15">
        <v>5.6</v>
      </c>
      <c r="F1643" s="16">
        <v>3.2</v>
      </c>
      <c r="G1643" s="9">
        <v>4.3</v>
      </c>
    </row>
    <row r="1644" spans="1:7" x14ac:dyDescent="0.2">
      <c r="A1644" s="6">
        <v>43276</v>
      </c>
      <c r="B1644" s="14">
        <f t="shared" si="92"/>
        <v>2018</v>
      </c>
      <c r="C1644" s="14">
        <f t="shared" si="93"/>
        <v>6</v>
      </c>
      <c r="D1644" s="14">
        <f t="shared" si="94"/>
        <v>25</v>
      </c>
      <c r="E1644" s="15" t="s">
        <v>14</v>
      </c>
      <c r="F1644" s="16">
        <v>3.2</v>
      </c>
      <c r="G1644" s="9">
        <v>4.0999999999999996</v>
      </c>
    </row>
    <row r="1645" spans="1:7" x14ac:dyDescent="0.2">
      <c r="A1645" s="6">
        <v>43277</v>
      </c>
      <c r="B1645" s="14">
        <f t="shared" si="92"/>
        <v>2018</v>
      </c>
      <c r="C1645" s="14">
        <f t="shared" si="93"/>
        <v>6</v>
      </c>
      <c r="D1645" s="14">
        <f t="shared" si="94"/>
        <v>26</v>
      </c>
      <c r="E1645" s="15">
        <v>5.6</v>
      </c>
      <c r="F1645" s="16">
        <v>3.2</v>
      </c>
      <c r="G1645" s="9">
        <v>4.0999999999999996</v>
      </c>
    </row>
    <row r="1646" spans="1:7" x14ac:dyDescent="0.2">
      <c r="A1646" s="6">
        <v>43278</v>
      </c>
      <c r="B1646" s="14">
        <f t="shared" si="92"/>
        <v>2018</v>
      </c>
      <c r="C1646" s="14">
        <f t="shared" si="93"/>
        <v>6</v>
      </c>
      <c r="D1646" s="14">
        <f t="shared" si="94"/>
        <v>27</v>
      </c>
      <c r="E1646" s="15">
        <v>5.6</v>
      </c>
      <c r="F1646" s="16">
        <v>3.2</v>
      </c>
      <c r="G1646" s="9">
        <v>4.3</v>
      </c>
    </row>
    <row r="1647" spans="1:7" x14ac:dyDescent="0.2">
      <c r="A1647" s="6">
        <v>43279</v>
      </c>
      <c r="B1647" s="14">
        <f t="shared" si="92"/>
        <v>2018</v>
      </c>
      <c r="C1647" s="14">
        <f t="shared" si="93"/>
        <v>6</v>
      </c>
      <c r="D1647" s="14">
        <f t="shared" si="94"/>
        <v>28</v>
      </c>
      <c r="E1647" s="15" t="s">
        <v>14</v>
      </c>
      <c r="F1647" s="16">
        <v>3.2</v>
      </c>
      <c r="G1647" s="9">
        <v>4.3</v>
      </c>
    </row>
    <row r="1648" spans="1:7" x14ac:dyDescent="0.2">
      <c r="A1648" s="6">
        <v>43280</v>
      </c>
      <c r="B1648" s="14">
        <f t="shared" si="92"/>
        <v>2018</v>
      </c>
      <c r="C1648" s="14">
        <f t="shared" si="93"/>
        <v>6</v>
      </c>
      <c r="D1648" s="14">
        <f t="shared" si="94"/>
        <v>29</v>
      </c>
      <c r="E1648" s="15" t="s">
        <v>14</v>
      </c>
      <c r="F1648" s="16">
        <v>3.2</v>
      </c>
      <c r="G1648" s="9">
        <v>4.3</v>
      </c>
    </row>
    <row r="1649" spans="1:7" x14ac:dyDescent="0.2">
      <c r="A1649" s="6">
        <v>43281</v>
      </c>
      <c r="B1649" s="14">
        <f t="shared" si="92"/>
        <v>2018</v>
      </c>
      <c r="C1649" s="14">
        <f t="shared" si="93"/>
        <v>6</v>
      </c>
      <c r="D1649" s="14">
        <f t="shared" si="94"/>
        <v>30</v>
      </c>
      <c r="E1649" s="15" t="s">
        <v>14</v>
      </c>
      <c r="F1649" s="16">
        <v>3.2</v>
      </c>
      <c r="G1649" s="9">
        <v>4.3</v>
      </c>
    </row>
    <row r="1650" spans="1:7" x14ac:dyDescent="0.2">
      <c r="A1650" s="6">
        <v>43282</v>
      </c>
      <c r="B1650" s="14">
        <f t="shared" si="92"/>
        <v>2018</v>
      </c>
      <c r="C1650" s="14">
        <f t="shared" si="93"/>
        <v>7</v>
      </c>
      <c r="D1650" s="14">
        <f t="shared" si="94"/>
        <v>1</v>
      </c>
      <c r="E1650" s="15">
        <v>5.6</v>
      </c>
      <c r="F1650" s="16">
        <v>3.2</v>
      </c>
      <c r="G1650" s="9">
        <v>4.3</v>
      </c>
    </row>
    <row r="1651" spans="1:7" x14ac:dyDescent="0.2">
      <c r="A1651" s="6">
        <v>43283</v>
      </c>
      <c r="B1651" s="14">
        <f t="shared" si="92"/>
        <v>2018</v>
      </c>
      <c r="C1651" s="14">
        <f t="shared" si="93"/>
        <v>7</v>
      </c>
      <c r="D1651" s="14">
        <f t="shared" si="94"/>
        <v>2</v>
      </c>
      <c r="E1651" s="15" t="s">
        <v>14</v>
      </c>
      <c r="F1651" s="16" t="s">
        <v>14</v>
      </c>
      <c r="G1651" s="9" t="s">
        <v>14</v>
      </c>
    </row>
    <row r="1652" spans="1:7" x14ac:dyDescent="0.2">
      <c r="A1652" s="6">
        <v>43284</v>
      </c>
      <c r="B1652" s="14">
        <f t="shared" si="92"/>
        <v>2018</v>
      </c>
      <c r="C1652" s="14">
        <f t="shared" si="93"/>
        <v>7</v>
      </c>
      <c r="D1652" s="14">
        <f t="shared" si="94"/>
        <v>3</v>
      </c>
      <c r="E1652" s="15" t="s">
        <v>14</v>
      </c>
      <c r="F1652" s="16">
        <v>3.2</v>
      </c>
      <c r="G1652" s="9">
        <v>5.2</v>
      </c>
    </row>
    <row r="1653" spans="1:7" x14ac:dyDescent="0.2">
      <c r="A1653" s="6">
        <v>43285</v>
      </c>
      <c r="B1653" s="14">
        <f t="shared" si="92"/>
        <v>2018</v>
      </c>
      <c r="C1653" s="14">
        <f t="shared" si="93"/>
        <v>7</v>
      </c>
      <c r="D1653" s="14">
        <f t="shared" si="94"/>
        <v>4</v>
      </c>
      <c r="E1653" s="15">
        <v>4.8</v>
      </c>
      <c r="F1653" s="16">
        <v>3.2</v>
      </c>
      <c r="G1653" s="9">
        <v>5</v>
      </c>
    </row>
    <row r="1654" spans="1:7" x14ac:dyDescent="0.2">
      <c r="A1654" s="6">
        <v>43286</v>
      </c>
      <c r="B1654" s="14">
        <f t="shared" si="92"/>
        <v>2018</v>
      </c>
      <c r="C1654" s="14">
        <f t="shared" si="93"/>
        <v>7</v>
      </c>
      <c r="D1654" s="14">
        <f t="shared" si="94"/>
        <v>5</v>
      </c>
      <c r="E1654" s="15">
        <v>4.8</v>
      </c>
      <c r="F1654" s="16">
        <v>3.2</v>
      </c>
      <c r="G1654" s="9">
        <v>5.2</v>
      </c>
    </row>
    <row r="1655" spans="1:7" x14ac:dyDescent="0.2">
      <c r="A1655" s="6">
        <v>43287</v>
      </c>
      <c r="B1655" s="14">
        <f t="shared" si="92"/>
        <v>2018</v>
      </c>
      <c r="C1655" s="14">
        <f t="shared" si="93"/>
        <v>7</v>
      </c>
      <c r="D1655" s="14">
        <f t="shared" si="94"/>
        <v>6</v>
      </c>
      <c r="E1655" s="15">
        <v>4.8</v>
      </c>
      <c r="F1655" s="16">
        <v>3.2</v>
      </c>
      <c r="G1655" s="9">
        <v>5</v>
      </c>
    </row>
    <row r="1656" spans="1:7" x14ac:dyDescent="0.2">
      <c r="A1656" s="6">
        <v>43288</v>
      </c>
      <c r="B1656" s="14">
        <f t="shared" si="92"/>
        <v>2018</v>
      </c>
      <c r="C1656" s="14">
        <f t="shared" si="93"/>
        <v>7</v>
      </c>
      <c r="D1656" s="14">
        <f t="shared" si="94"/>
        <v>7</v>
      </c>
      <c r="E1656" s="15">
        <v>4.8</v>
      </c>
      <c r="F1656" s="16">
        <v>3.2</v>
      </c>
      <c r="G1656" s="9">
        <v>4.8</v>
      </c>
    </row>
    <row r="1657" spans="1:7" x14ac:dyDescent="0.2">
      <c r="A1657" s="6">
        <v>43289</v>
      </c>
      <c r="B1657" s="14">
        <f t="shared" si="92"/>
        <v>2018</v>
      </c>
      <c r="C1657" s="14">
        <f t="shared" si="93"/>
        <v>7</v>
      </c>
      <c r="D1657" s="14">
        <f t="shared" si="94"/>
        <v>8</v>
      </c>
      <c r="E1657" s="15" t="s">
        <v>14</v>
      </c>
      <c r="F1657" s="16">
        <v>3</v>
      </c>
      <c r="G1657" s="9">
        <v>5.5</v>
      </c>
    </row>
    <row r="1658" spans="1:7" x14ac:dyDescent="0.2">
      <c r="A1658" s="6">
        <v>43290</v>
      </c>
      <c r="B1658" s="14">
        <f t="shared" si="92"/>
        <v>2018</v>
      </c>
      <c r="C1658" s="14">
        <f t="shared" si="93"/>
        <v>7</v>
      </c>
      <c r="D1658" s="14">
        <f t="shared" si="94"/>
        <v>9</v>
      </c>
      <c r="E1658" s="15">
        <v>4.8</v>
      </c>
      <c r="F1658" s="16">
        <v>3</v>
      </c>
      <c r="G1658" s="9">
        <v>4.8</v>
      </c>
    </row>
    <row r="1659" spans="1:7" x14ac:dyDescent="0.2">
      <c r="A1659" s="6">
        <v>43291</v>
      </c>
      <c r="B1659" s="14">
        <f t="shared" si="92"/>
        <v>2018</v>
      </c>
      <c r="C1659" s="14">
        <f t="shared" si="93"/>
        <v>7</v>
      </c>
      <c r="D1659" s="14">
        <f t="shared" si="94"/>
        <v>10</v>
      </c>
      <c r="E1659" s="15">
        <v>4.8</v>
      </c>
      <c r="F1659" s="16">
        <v>3</v>
      </c>
      <c r="G1659" s="9">
        <v>5.3</v>
      </c>
    </row>
    <row r="1660" spans="1:7" x14ac:dyDescent="0.2">
      <c r="A1660" s="6">
        <v>43292</v>
      </c>
      <c r="B1660" s="14">
        <f t="shared" si="92"/>
        <v>2018</v>
      </c>
      <c r="C1660" s="14">
        <f t="shared" si="93"/>
        <v>7</v>
      </c>
      <c r="D1660" s="14">
        <f t="shared" si="94"/>
        <v>11</v>
      </c>
      <c r="E1660" s="15">
        <v>4.8</v>
      </c>
      <c r="F1660" s="16">
        <v>3</v>
      </c>
      <c r="G1660" s="9">
        <v>5.5</v>
      </c>
    </row>
    <row r="1661" spans="1:7" x14ac:dyDescent="0.2">
      <c r="A1661" s="6">
        <v>43293</v>
      </c>
      <c r="B1661" s="14">
        <f t="shared" si="92"/>
        <v>2018</v>
      </c>
      <c r="C1661" s="14">
        <f t="shared" si="93"/>
        <v>7</v>
      </c>
      <c r="D1661" s="14">
        <f t="shared" si="94"/>
        <v>12</v>
      </c>
      <c r="E1661" s="15" t="s">
        <v>14</v>
      </c>
      <c r="F1661" s="16">
        <v>3</v>
      </c>
      <c r="G1661" s="9">
        <v>4.8</v>
      </c>
    </row>
    <row r="1662" spans="1:7" x14ac:dyDescent="0.2">
      <c r="A1662" s="6">
        <v>43294</v>
      </c>
      <c r="B1662" s="14">
        <f t="shared" si="92"/>
        <v>2018</v>
      </c>
      <c r="C1662" s="14">
        <f t="shared" si="93"/>
        <v>7</v>
      </c>
      <c r="D1662" s="14">
        <f t="shared" si="94"/>
        <v>13</v>
      </c>
      <c r="E1662" s="15" t="s">
        <v>14</v>
      </c>
      <c r="F1662" s="16">
        <v>3</v>
      </c>
      <c r="G1662" s="9">
        <v>4.8</v>
      </c>
    </row>
    <row r="1663" spans="1:7" x14ac:dyDescent="0.2">
      <c r="A1663" s="6">
        <v>43295</v>
      </c>
      <c r="B1663" s="14">
        <f t="shared" si="92"/>
        <v>2018</v>
      </c>
      <c r="C1663" s="14">
        <f t="shared" si="93"/>
        <v>7</v>
      </c>
      <c r="D1663" s="14">
        <f t="shared" si="94"/>
        <v>14</v>
      </c>
      <c r="E1663" s="15" t="s">
        <v>14</v>
      </c>
      <c r="F1663" s="16">
        <v>3</v>
      </c>
      <c r="G1663" s="9">
        <v>4.8</v>
      </c>
    </row>
    <row r="1664" spans="1:7" x14ac:dyDescent="0.2">
      <c r="A1664" s="6">
        <v>43296</v>
      </c>
      <c r="B1664" s="14">
        <f t="shared" si="92"/>
        <v>2018</v>
      </c>
      <c r="C1664" s="14">
        <f t="shared" si="93"/>
        <v>7</v>
      </c>
      <c r="D1664" s="14">
        <f t="shared" si="94"/>
        <v>15</v>
      </c>
      <c r="E1664" s="15">
        <v>4.8</v>
      </c>
      <c r="F1664" s="16">
        <v>3</v>
      </c>
      <c r="G1664" s="9" t="s">
        <v>14</v>
      </c>
    </row>
    <row r="1665" spans="1:7" x14ac:dyDescent="0.2">
      <c r="A1665" s="6">
        <v>43297</v>
      </c>
      <c r="B1665" s="14">
        <f t="shared" si="92"/>
        <v>2018</v>
      </c>
      <c r="C1665" s="14">
        <f t="shared" si="93"/>
        <v>7</v>
      </c>
      <c r="D1665" s="14">
        <f t="shared" si="94"/>
        <v>16</v>
      </c>
      <c r="E1665" s="15">
        <v>4.8</v>
      </c>
      <c r="F1665" s="16" t="s">
        <v>14</v>
      </c>
      <c r="G1665" s="9">
        <v>5.7</v>
      </c>
    </row>
    <row r="1666" spans="1:7" x14ac:dyDescent="0.2">
      <c r="A1666" s="6">
        <v>43298</v>
      </c>
      <c r="B1666" s="14">
        <f t="shared" si="92"/>
        <v>2018</v>
      </c>
      <c r="C1666" s="14">
        <f t="shared" si="93"/>
        <v>7</v>
      </c>
      <c r="D1666" s="14">
        <f t="shared" si="94"/>
        <v>17</v>
      </c>
      <c r="E1666" s="15">
        <v>4.8</v>
      </c>
      <c r="F1666" s="16">
        <v>3</v>
      </c>
      <c r="G1666" s="9">
        <v>6.6</v>
      </c>
    </row>
    <row r="1667" spans="1:7" x14ac:dyDescent="0.2">
      <c r="A1667" s="6">
        <v>43299</v>
      </c>
      <c r="B1667" s="14">
        <f t="shared" si="92"/>
        <v>2018</v>
      </c>
      <c r="C1667" s="14">
        <f t="shared" si="93"/>
        <v>7</v>
      </c>
      <c r="D1667" s="14">
        <f t="shared" si="94"/>
        <v>18</v>
      </c>
      <c r="E1667" s="15" t="s">
        <v>14</v>
      </c>
      <c r="F1667" s="16">
        <v>3</v>
      </c>
      <c r="G1667" s="9">
        <v>6.6</v>
      </c>
    </row>
    <row r="1668" spans="1:7" x14ac:dyDescent="0.2">
      <c r="A1668" s="6">
        <v>43300</v>
      </c>
      <c r="B1668" s="14">
        <f t="shared" si="92"/>
        <v>2018</v>
      </c>
      <c r="C1668" s="14">
        <f t="shared" si="93"/>
        <v>7</v>
      </c>
      <c r="D1668" s="14">
        <f t="shared" si="94"/>
        <v>19</v>
      </c>
      <c r="E1668" s="15">
        <v>4.8</v>
      </c>
      <c r="F1668" s="16">
        <v>3</v>
      </c>
      <c r="G1668" s="9">
        <v>7.3</v>
      </c>
    </row>
    <row r="1669" spans="1:7" x14ac:dyDescent="0.2">
      <c r="A1669" s="6">
        <v>43301</v>
      </c>
      <c r="B1669" s="14">
        <f t="shared" si="92"/>
        <v>2018</v>
      </c>
      <c r="C1669" s="14">
        <f t="shared" si="93"/>
        <v>7</v>
      </c>
      <c r="D1669" s="14">
        <f t="shared" si="94"/>
        <v>20</v>
      </c>
      <c r="E1669" s="15" t="s">
        <v>14</v>
      </c>
      <c r="F1669" s="16">
        <v>4.5999999999999996</v>
      </c>
      <c r="G1669" s="9">
        <v>7.5</v>
      </c>
    </row>
    <row r="1670" spans="1:7" x14ac:dyDescent="0.2">
      <c r="A1670" s="6">
        <v>43302</v>
      </c>
      <c r="B1670" s="14">
        <f t="shared" si="92"/>
        <v>2018</v>
      </c>
      <c r="C1670" s="14">
        <f t="shared" si="93"/>
        <v>7</v>
      </c>
      <c r="D1670" s="14">
        <f t="shared" si="94"/>
        <v>21</v>
      </c>
      <c r="E1670" s="15">
        <v>4.8</v>
      </c>
      <c r="F1670" s="16" t="s">
        <v>14</v>
      </c>
      <c r="G1670" s="9">
        <v>7.5</v>
      </c>
    </row>
    <row r="1671" spans="1:7" x14ac:dyDescent="0.2">
      <c r="A1671" s="6">
        <v>43303</v>
      </c>
      <c r="B1671" s="14">
        <f t="shared" si="92"/>
        <v>2018</v>
      </c>
      <c r="C1671" s="14">
        <f t="shared" si="93"/>
        <v>7</v>
      </c>
      <c r="D1671" s="14">
        <f t="shared" si="94"/>
        <v>22</v>
      </c>
      <c r="E1671" s="15">
        <v>4.8</v>
      </c>
      <c r="F1671" s="16" t="s">
        <v>14</v>
      </c>
      <c r="G1671" s="9">
        <v>7.2</v>
      </c>
    </row>
    <row r="1672" spans="1:7" x14ac:dyDescent="0.2">
      <c r="A1672" s="6">
        <v>43304</v>
      </c>
      <c r="B1672" s="14">
        <f t="shared" si="92"/>
        <v>2018</v>
      </c>
      <c r="C1672" s="14">
        <f t="shared" si="93"/>
        <v>7</v>
      </c>
      <c r="D1672" s="14">
        <f t="shared" si="94"/>
        <v>23</v>
      </c>
      <c r="E1672" s="15" t="s">
        <v>14</v>
      </c>
      <c r="F1672" s="16">
        <v>4.5999999999999996</v>
      </c>
      <c r="G1672" s="9">
        <v>7.5</v>
      </c>
    </row>
    <row r="1673" spans="1:7" x14ac:dyDescent="0.2">
      <c r="A1673" s="6">
        <v>43305</v>
      </c>
      <c r="B1673" s="14">
        <f t="shared" ref="B1673:B1736" si="95">YEAR(A1673)</f>
        <v>2018</v>
      </c>
      <c r="C1673" s="14">
        <f t="shared" ref="C1673:C1736" si="96">MONTH(A1673)</f>
        <v>7</v>
      </c>
      <c r="D1673" s="14">
        <f t="shared" ref="D1673:D1736" si="97">DAY(A1673)</f>
        <v>24</v>
      </c>
      <c r="E1673" s="15" t="s">
        <v>14</v>
      </c>
      <c r="F1673" s="16">
        <v>4.5999999999999996</v>
      </c>
      <c r="G1673" s="9">
        <v>7.4</v>
      </c>
    </row>
    <row r="1674" spans="1:7" x14ac:dyDescent="0.2">
      <c r="A1674" s="6">
        <v>43306</v>
      </c>
      <c r="B1674" s="14">
        <f t="shared" si="95"/>
        <v>2018</v>
      </c>
      <c r="C1674" s="14">
        <f t="shared" si="96"/>
        <v>7</v>
      </c>
      <c r="D1674" s="14">
        <f t="shared" si="97"/>
        <v>25</v>
      </c>
      <c r="E1674" s="15" t="s">
        <v>14</v>
      </c>
      <c r="F1674" s="16">
        <v>4.5999999999999996</v>
      </c>
      <c r="G1674" s="9">
        <v>6.5</v>
      </c>
    </row>
    <row r="1675" spans="1:7" x14ac:dyDescent="0.2">
      <c r="A1675" s="6">
        <v>43307</v>
      </c>
      <c r="B1675" s="14">
        <f t="shared" si="95"/>
        <v>2018</v>
      </c>
      <c r="C1675" s="14">
        <f t="shared" si="96"/>
        <v>7</v>
      </c>
      <c r="D1675" s="14">
        <f t="shared" si="97"/>
        <v>26</v>
      </c>
      <c r="E1675" s="15" t="s">
        <v>14</v>
      </c>
      <c r="F1675" s="16">
        <v>4.5999999999999996</v>
      </c>
      <c r="G1675" s="9">
        <v>6.5</v>
      </c>
    </row>
    <row r="1676" spans="1:7" x14ac:dyDescent="0.2">
      <c r="A1676" s="6">
        <v>43308</v>
      </c>
      <c r="B1676" s="14">
        <f t="shared" si="95"/>
        <v>2018</v>
      </c>
      <c r="C1676" s="14">
        <f t="shared" si="96"/>
        <v>7</v>
      </c>
      <c r="D1676" s="14">
        <f t="shared" si="97"/>
        <v>27</v>
      </c>
      <c r="E1676" s="15">
        <v>4.8</v>
      </c>
      <c r="F1676" s="16" t="s">
        <v>14</v>
      </c>
      <c r="G1676" s="9">
        <v>6.5</v>
      </c>
    </row>
    <row r="1677" spans="1:7" x14ac:dyDescent="0.2">
      <c r="A1677" s="6">
        <v>43309</v>
      </c>
      <c r="B1677" s="14">
        <f t="shared" si="95"/>
        <v>2018</v>
      </c>
      <c r="C1677" s="14">
        <f t="shared" si="96"/>
        <v>7</v>
      </c>
      <c r="D1677" s="14">
        <f t="shared" si="97"/>
        <v>28</v>
      </c>
      <c r="E1677" s="15">
        <v>4.8</v>
      </c>
      <c r="F1677" s="16">
        <v>4.5999999999999996</v>
      </c>
      <c r="G1677" s="9">
        <v>6.5</v>
      </c>
    </row>
    <row r="1678" spans="1:7" x14ac:dyDescent="0.2">
      <c r="A1678" s="6">
        <v>43310</v>
      </c>
      <c r="B1678" s="14">
        <f t="shared" si="95"/>
        <v>2018</v>
      </c>
      <c r="C1678" s="14">
        <f t="shared" si="96"/>
        <v>7</v>
      </c>
      <c r="D1678" s="14">
        <f t="shared" si="97"/>
        <v>29</v>
      </c>
      <c r="E1678" s="15" t="s">
        <v>14</v>
      </c>
      <c r="F1678" s="16" t="s">
        <v>14</v>
      </c>
      <c r="G1678" s="9">
        <v>6.6</v>
      </c>
    </row>
    <row r="1679" spans="1:7" x14ac:dyDescent="0.2">
      <c r="A1679" s="6">
        <v>43311</v>
      </c>
      <c r="B1679" s="14">
        <f t="shared" si="95"/>
        <v>2018</v>
      </c>
      <c r="C1679" s="14">
        <f t="shared" si="96"/>
        <v>7</v>
      </c>
      <c r="D1679" s="14">
        <f t="shared" si="97"/>
        <v>30</v>
      </c>
      <c r="E1679" s="15">
        <v>4.8</v>
      </c>
      <c r="F1679" s="16">
        <v>4.5999999999999996</v>
      </c>
      <c r="G1679" s="9">
        <v>6.3</v>
      </c>
    </row>
    <row r="1680" spans="1:7" x14ac:dyDescent="0.2">
      <c r="A1680" s="6">
        <v>43312</v>
      </c>
      <c r="B1680" s="14">
        <f t="shared" si="95"/>
        <v>2018</v>
      </c>
      <c r="C1680" s="14">
        <f t="shared" si="96"/>
        <v>7</v>
      </c>
      <c r="D1680" s="14">
        <f t="shared" si="97"/>
        <v>31</v>
      </c>
      <c r="E1680" s="15">
        <v>4.8</v>
      </c>
      <c r="F1680" s="16">
        <v>4.5999999999999996</v>
      </c>
      <c r="G1680" s="9">
        <v>6.2</v>
      </c>
    </row>
    <row r="1681" spans="1:7" x14ac:dyDescent="0.2">
      <c r="A1681" s="6">
        <v>43313</v>
      </c>
      <c r="B1681" s="14">
        <f t="shared" si="95"/>
        <v>2018</v>
      </c>
      <c r="C1681" s="14">
        <f t="shared" si="96"/>
        <v>8</v>
      </c>
      <c r="D1681" s="14">
        <f t="shared" si="97"/>
        <v>1</v>
      </c>
      <c r="E1681" s="15" t="s">
        <v>14</v>
      </c>
      <c r="F1681" s="16">
        <v>4.5999999999999996</v>
      </c>
      <c r="G1681" s="9">
        <v>6.7</v>
      </c>
    </row>
    <row r="1682" spans="1:7" x14ac:dyDescent="0.2">
      <c r="A1682" s="6">
        <v>43314</v>
      </c>
      <c r="B1682" s="14">
        <f t="shared" si="95"/>
        <v>2018</v>
      </c>
      <c r="C1682" s="14">
        <f t="shared" si="96"/>
        <v>8</v>
      </c>
      <c r="D1682" s="14">
        <f t="shared" si="97"/>
        <v>2</v>
      </c>
      <c r="E1682" s="15" t="s">
        <v>14</v>
      </c>
      <c r="F1682" s="16">
        <v>4.5999999999999996</v>
      </c>
      <c r="G1682" s="9">
        <v>6.6</v>
      </c>
    </row>
    <row r="1683" spans="1:7" x14ac:dyDescent="0.2">
      <c r="A1683" s="6">
        <v>43315</v>
      </c>
      <c r="B1683" s="14">
        <f t="shared" si="95"/>
        <v>2018</v>
      </c>
      <c r="C1683" s="14">
        <f t="shared" si="96"/>
        <v>8</v>
      </c>
      <c r="D1683" s="14">
        <f t="shared" si="97"/>
        <v>3</v>
      </c>
      <c r="E1683" s="15" t="s">
        <v>14</v>
      </c>
      <c r="F1683" s="16">
        <v>4.5999999999999996</v>
      </c>
      <c r="G1683" s="9">
        <v>6.6</v>
      </c>
    </row>
    <row r="1684" spans="1:7" x14ac:dyDescent="0.2">
      <c r="A1684" s="6">
        <v>43316</v>
      </c>
      <c r="B1684" s="14">
        <f t="shared" si="95"/>
        <v>2018</v>
      </c>
      <c r="C1684" s="14">
        <f t="shared" si="96"/>
        <v>8</v>
      </c>
      <c r="D1684" s="14">
        <f t="shared" si="97"/>
        <v>4</v>
      </c>
      <c r="E1684" s="15">
        <v>4.8</v>
      </c>
      <c r="F1684" s="16">
        <v>4.5999999999999996</v>
      </c>
      <c r="G1684" s="9">
        <v>6.5</v>
      </c>
    </row>
    <row r="1685" spans="1:7" x14ac:dyDescent="0.2">
      <c r="A1685" s="6">
        <v>43317</v>
      </c>
      <c r="B1685" s="14">
        <f t="shared" si="95"/>
        <v>2018</v>
      </c>
      <c r="C1685" s="14">
        <f t="shared" si="96"/>
        <v>8</v>
      </c>
      <c r="D1685" s="14">
        <f t="shared" si="97"/>
        <v>5</v>
      </c>
      <c r="E1685" s="15">
        <v>4.8</v>
      </c>
      <c r="F1685" s="16">
        <v>4.5999999999999996</v>
      </c>
      <c r="G1685" s="9">
        <v>6.5</v>
      </c>
    </row>
    <row r="1686" spans="1:7" x14ac:dyDescent="0.2">
      <c r="A1686" s="6">
        <v>43318</v>
      </c>
      <c r="B1686" s="14">
        <f t="shared" si="95"/>
        <v>2018</v>
      </c>
      <c r="C1686" s="14">
        <f t="shared" si="96"/>
        <v>8</v>
      </c>
      <c r="D1686" s="14">
        <f t="shared" si="97"/>
        <v>6</v>
      </c>
      <c r="E1686" s="15">
        <v>4.8</v>
      </c>
      <c r="F1686" s="16">
        <v>4.5999999999999996</v>
      </c>
      <c r="G1686" s="9">
        <v>6.5</v>
      </c>
    </row>
    <row r="1687" spans="1:7" x14ac:dyDescent="0.2">
      <c r="A1687" s="6">
        <v>43319</v>
      </c>
      <c r="B1687" s="14">
        <f t="shared" si="95"/>
        <v>2018</v>
      </c>
      <c r="C1687" s="14">
        <f t="shared" si="96"/>
        <v>8</v>
      </c>
      <c r="D1687" s="14">
        <f t="shared" si="97"/>
        <v>7</v>
      </c>
      <c r="E1687" s="15">
        <v>4.8</v>
      </c>
      <c r="F1687" s="16">
        <v>4.5999999999999996</v>
      </c>
      <c r="G1687" s="9">
        <v>5.7</v>
      </c>
    </row>
    <row r="1688" spans="1:7" x14ac:dyDescent="0.2">
      <c r="A1688" s="6">
        <v>43320</v>
      </c>
      <c r="B1688" s="14">
        <f t="shared" si="95"/>
        <v>2018</v>
      </c>
      <c r="C1688" s="14">
        <f t="shared" si="96"/>
        <v>8</v>
      </c>
      <c r="D1688" s="14">
        <f t="shared" si="97"/>
        <v>8</v>
      </c>
      <c r="E1688" s="15">
        <v>4.8</v>
      </c>
      <c r="F1688" s="16">
        <v>4.5999999999999996</v>
      </c>
      <c r="G1688" s="9">
        <v>7.7</v>
      </c>
    </row>
    <row r="1689" spans="1:7" x14ac:dyDescent="0.2">
      <c r="A1689" s="6">
        <v>43321</v>
      </c>
      <c r="B1689" s="14">
        <f t="shared" si="95"/>
        <v>2018</v>
      </c>
      <c r="C1689" s="14">
        <f t="shared" si="96"/>
        <v>8</v>
      </c>
      <c r="D1689" s="14">
        <f t="shared" si="97"/>
        <v>9</v>
      </c>
      <c r="E1689" s="15" t="s">
        <v>14</v>
      </c>
      <c r="F1689" s="16">
        <v>4.5999999999999996</v>
      </c>
      <c r="G1689" s="9">
        <v>9.3000000000000007</v>
      </c>
    </row>
    <row r="1690" spans="1:7" x14ac:dyDescent="0.2">
      <c r="A1690" s="6">
        <v>43322</v>
      </c>
      <c r="B1690" s="14">
        <f t="shared" si="95"/>
        <v>2018</v>
      </c>
      <c r="C1690" s="14">
        <f t="shared" si="96"/>
        <v>8</v>
      </c>
      <c r="D1690" s="14">
        <f t="shared" si="97"/>
        <v>10</v>
      </c>
      <c r="E1690" s="15">
        <v>4.8</v>
      </c>
      <c r="F1690" s="16">
        <v>4.5999999999999996</v>
      </c>
      <c r="G1690" s="9">
        <v>8.6999999999999993</v>
      </c>
    </row>
    <row r="1691" spans="1:7" x14ac:dyDescent="0.2">
      <c r="A1691" s="6">
        <v>43323</v>
      </c>
      <c r="B1691" s="14">
        <f t="shared" si="95"/>
        <v>2018</v>
      </c>
      <c r="C1691" s="14">
        <f t="shared" si="96"/>
        <v>8</v>
      </c>
      <c r="D1691" s="14">
        <f t="shared" si="97"/>
        <v>11</v>
      </c>
      <c r="E1691" s="15">
        <v>4.8</v>
      </c>
      <c r="F1691" s="16">
        <v>4.5999999999999996</v>
      </c>
      <c r="G1691" s="9">
        <v>8.6999999999999993</v>
      </c>
    </row>
    <row r="1692" spans="1:7" x14ac:dyDescent="0.2">
      <c r="A1692" s="6">
        <v>43324</v>
      </c>
      <c r="B1692" s="14">
        <f t="shared" si="95"/>
        <v>2018</v>
      </c>
      <c r="C1692" s="14">
        <f t="shared" si="96"/>
        <v>8</v>
      </c>
      <c r="D1692" s="14">
        <f t="shared" si="97"/>
        <v>12</v>
      </c>
      <c r="E1692" s="15">
        <v>4.8</v>
      </c>
      <c r="F1692" s="16">
        <v>4.5999999999999996</v>
      </c>
      <c r="G1692" s="9">
        <v>8.6999999999999993</v>
      </c>
    </row>
    <row r="1693" spans="1:7" x14ac:dyDescent="0.2">
      <c r="A1693" s="6">
        <v>43325</v>
      </c>
      <c r="B1693" s="14">
        <f t="shared" si="95"/>
        <v>2018</v>
      </c>
      <c r="C1693" s="14">
        <f t="shared" si="96"/>
        <v>8</v>
      </c>
      <c r="D1693" s="14">
        <f t="shared" si="97"/>
        <v>13</v>
      </c>
      <c r="E1693" s="15">
        <v>4.8</v>
      </c>
      <c r="F1693" s="16">
        <v>4.5999999999999996</v>
      </c>
      <c r="G1693" s="9">
        <v>7.7</v>
      </c>
    </row>
    <row r="1694" spans="1:7" x14ac:dyDescent="0.2">
      <c r="A1694" s="6">
        <v>43326</v>
      </c>
      <c r="B1694" s="14">
        <f t="shared" si="95"/>
        <v>2018</v>
      </c>
      <c r="C1694" s="14">
        <f t="shared" si="96"/>
        <v>8</v>
      </c>
      <c r="D1694" s="14">
        <f t="shared" si="97"/>
        <v>14</v>
      </c>
      <c r="E1694" s="15" t="s">
        <v>14</v>
      </c>
      <c r="F1694" s="16">
        <v>4.5999999999999996</v>
      </c>
      <c r="G1694" s="9">
        <v>7.5</v>
      </c>
    </row>
    <row r="1695" spans="1:7" x14ac:dyDescent="0.2">
      <c r="A1695" s="6">
        <v>43327</v>
      </c>
      <c r="B1695" s="14">
        <f t="shared" si="95"/>
        <v>2018</v>
      </c>
      <c r="C1695" s="14">
        <f t="shared" si="96"/>
        <v>8</v>
      </c>
      <c r="D1695" s="14">
        <f t="shared" si="97"/>
        <v>15</v>
      </c>
      <c r="E1695" s="15">
        <v>4.8</v>
      </c>
      <c r="F1695" s="16">
        <v>4.5999999999999996</v>
      </c>
      <c r="G1695" s="9">
        <v>7.5</v>
      </c>
    </row>
    <row r="1696" spans="1:7" x14ac:dyDescent="0.2">
      <c r="A1696" s="6">
        <v>43328</v>
      </c>
      <c r="B1696" s="14">
        <f t="shared" si="95"/>
        <v>2018</v>
      </c>
      <c r="C1696" s="14">
        <f t="shared" si="96"/>
        <v>8</v>
      </c>
      <c r="D1696" s="14">
        <f t="shared" si="97"/>
        <v>16</v>
      </c>
      <c r="E1696" s="15" t="s">
        <v>14</v>
      </c>
      <c r="F1696" s="16">
        <v>4.5999999999999996</v>
      </c>
      <c r="G1696" s="9">
        <v>8.1999999999999993</v>
      </c>
    </row>
    <row r="1697" spans="1:7" x14ac:dyDescent="0.2">
      <c r="A1697" s="6">
        <v>43329</v>
      </c>
      <c r="B1697" s="14">
        <f t="shared" si="95"/>
        <v>2018</v>
      </c>
      <c r="C1697" s="14">
        <f t="shared" si="96"/>
        <v>8</v>
      </c>
      <c r="D1697" s="14">
        <f t="shared" si="97"/>
        <v>17</v>
      </c>
      <c r="E1697" s="15" t="s">
        <v>14</v>
      </c>
      <c r="F1697" s="16" t="s">
        <v>14</v>
      </c>
      <c r="G1697" s="9">
        <v>8.3000000000000007</v>
      </c>
    </row>
    <row r="1698" spans="1:7" x14ac:dyDescent="0.2">
      <c r="A1698" s="6">
        <v>43330</v>
      </c>
      <c r="B1698" s="14">
        <f t="shared" si="95"/>
        <v>2018</v>
      </c>
      <c r="C1698" s="14">
        <f t="shared" si="96"/>
        <v>8</v>
      </c>
      <c r="D1698" s="14">
        <f t="shared" si="97"/>
        <v>18</v>
      </c>
      <c r="E1698" s="15">
        <v>4.8</v>
      </c>
      <c r="F1698" s="16" t="s">
        <v>14</v>
      </c>
      <c r="G1698" s="9" t="s">
        <v>14</v>
      </c>
    </row>
    <row r="1699" spans="1:7" x14ac:dyDescent="0.2">
      <c r="A1699" s="6">
        <v>43331</v>
      </c>
      <c r="B1699" s="14">
        <f t="shared" si="95"/>
        <v>2018</v>
      </c>
      <c r="C1699" s="14">
        <f t="shared" si="96"/>
        <v>8</v>
      </c>
      <c r="D1699" s="14">
        <f t="shared" si="97"/>
        <v>19</v>
      </c>
      <c r="E1699" s="15">
        <v>4.8</v>
      </c>
      <c r="F1699" s="16">
        <v>4.5999999999999996</v>
      </c>
      <c r="G1699" s="9">
        <v>8.6999999999999993</v>
      </c>
    </row>
    <row r="1700" spans="1:7" x14ac:dyDescent="0.2">
      <c r="A1700" s="6">
        <v>43332</v>
      </c>
      <c r="B1700" s="14">
        <f t="shared" si="95"/>
        <v>2018</v>
      </c>
      <c r="C1700" s="14">
        <f t="shared" si="96"/>
        <v>8</v>
      </c>
      <c r="D1700" s="14">
        <f t="shared" si="97"/>
        <v>20</v>
      </c>
      <c r="E1700" s="15">
        <v>4.8</v>
      </c>
      <c r="F1700" s="16">
        <v>4.5999999999999996</v>
      </c>
      <c r="G1700" s="9">
        <v>8.6999999999999993</v>
      </c>
    </row>
    <row r="1701" spans="1:7" x14ac:dyDescent="0.2">
      <c r="A1701" s="6">
        <v>43333</v>
      </c>
      <c r="B1701" s="14">
        <f t="shared" si="95"/>
        <v>2018</v>
      </c>
      <c r="C1701" s="14">
        <f t="shared" si="96"/>
        <v>8</v>
      </c>
      <c r="D1701" s="14">
        <f t="shared" si="97"/>
        <v>21</v>
      </c>
      <c r="E1701" s="15">
        <v>4.8</v>
      </c>
      <c r="F1701" s="16">
        <v>4.5999999999999996</v>
      </c>
      <c r="G1701" s="9">
        <v>8.6999999999999993</v>
      </c>
    </row>
    <row r="1702" spans="1:7" x14ac:dyDescent="0.2">
      <c r="A1702" s="6">
        <v>43334</v>
      </c>
      <c r="B1702" s="14">
        <f t="shared" si="95"/>
        <v>2018</v>
      </c>
      <c r="C1702" s="14">
        <f t="shared" si="96"/>
        <v>8</v>
      </c>
      <c r="D1702" s="14">
        <f t="shared" si="97"/>
        <v>22</v>
      </c>
      <c r="E1702" s="15">
        <v>4.8</v>
      </c>
      <c r="F1702" s="16">
        <v>4.5999999999999996</v>
      </c>
      <c r="G1702" s="9">
        <v>8.6999999999999993</v>
      </c>
    </row>
    <row r="1703" spans="1:7" x14ac:dyDescent="0.2">
      <c r="A1703" s="6">
        <v>43335</v>
      </c>
      <c r="B1703" s="14">
        <f t="shared" si="95"/>
        <v>2018</v>
      </c>
      <c r="C1703" s="14">
        <f t="shared" si="96"/>
        <v>8</v>
      </c>
      <c r="D1703" s="14">
        <f t="shared" si="97"/>
        <v>23</v>
      </c>
      <c r="E1703" s="15">
        <v>4.8</v>
      </c>
      <c r="F1703" s="16">
        <v>4.5999999999999996</v>
      </c>
      <c r="G1703" s="9">
        <v>8.6999999999999993</v>
      </c>
    </row>
    <row r="1704" spans="1:7" x14ac:dyDescent="0.2">
      <c r="A1704" s="6">
        <v>43336</v>
      </c>
      <c r="B1704" s="14">
        <f t="shared" si="95"/>
        <v>2018</v>
      </c>
      <c r="C1704" s="14">
        <f t="shared" si="96"/>
        <v>8</v>
      </c>
      <c r="D1704" s="14">
        <f t="shared" si="97"/>
        <v>24</v>
      </c>
      <c r="E1704" s="15">
        <v>4.8</v>
      </c>
      <c r="F1704" s="16">
        <v>4.5999999999999996</v>
      </c>
      <c r="G1704" s="9">
        <v>8.1999999999999993</v>
      </c>
    </row>
    <row r="1705" spans="1:7" x14ac:dyDescent="0.2">
      <c r="A1705" s="6">
        <v>43337</v>
      </c>
      <c r="B1705" s="14">
        <f t="shared" si="95"/>
        <v>2018</v>
      </c>
      <c r="C1705" s="14">
        <f t="shared" si="96"/>
        <v>8</v>
      </c>
      <c r="D1705" s="14">
        <f t="shared" si="97"/>
        <v>25</v>
      </c>
      <c r="E1705" s="15" t="s">
        <v>14</v>
      </c>
      <c r="F1705" s="16">
        <v>4.5999999999999996</v>
      </c>
      <c r="G1705" s="9">
        <v>8.1999999999999993</v>
      </c>
    </row>
    <row r="1706" spans="1:7" x14ac:dyDescent="0.2">
      <c r="A1706" s="6">
        <v>43338</v>
      </c>
      <c r="B1706" s="14">
        <f t="shared" si="95"/>
        <v>2018</v>
      </c>
      <c r="C1706" s="14">
        <f t="shared" si="96"/>
        <v>8</v>
      </c>
      <c r="D1706" s="14">
        <f t="shared" si="97"/>
        <v>26</v>
      </c>
      <c r="E1706" s="15" t="s">
        <v>14</v>
      </c>
      <c r="F1706" s="16">
        <v>4.5999999999999996</v>
      </c>
      <c r="G1706" s="9">
        <v>7.8</v>
      </c>
    </row>
    <row r="1707" spans="1:7" x14ac:dyDescent="0.2">
      <c r="A1707" s="6">
        <v>43339</v>
      </c>
      <c r="B1707" s="14">
        <f t="shared" si="95"/>
        <v>2018</v>
      </c>
      <c r="C1707" s="14">
        <f t="shared" si="96"/>
        <v>8</v>
      </c>
      <c r="D1707" s="14">
        <f t="shared" si="97"/>
        <v>27</v>
      </c>
      <c r="E1707" s="15" t="s">
        <v>14</v>
      </c>
      <c r="F1707" s="16">
        <v>4.5999999999999996</v>
      </c>
      <c r="G1707" s="9">
        <v>7.7</v>
      </c>
    </row>
    <row r="1708" spans="1:7" x14ac:dyDescent="0.2">
      <c r="A1708" s="6">
        <v>43340</v>
      </c>
      <c r="B1708" s="14">
        <f t="shared" si="95"/>
        <v>2018</v>
      </c>
      <c r="C1708" s="14">
        <f t="shared" si="96"/>
        <v>8</v>
      </c>
      <c r="D1708" s="14">
        <f t="shared" si="97"/>
        <v>28</v>
      </c>
      <c r="E1708" s="15" t="s">
        <v>14</v>
      </c>
      <c r="F1708" s="16">
        <v>4.5999999999999996</v>
      </c>
      <c r="G1708" s="9">
        <v>7.8</v>
      </c>
    </row>
    <row r="1709" spans="1:7" x14ac:dyDescent="0.2">
      <c r="A1709" s="6">
        <v>43341</v>
      </c>
      <c r="B1709" s="14">
        <f t="shared" si="95"/>
        <v>2018</v>
      </c>
      <c r="C1709" s="14">
        <f t="shared" si="96"/>
        <v>8</v>
      </c>
      <c r="D1709" s="14">
        <f t="shared" si="97"/>
        <v>29</v>
      </c>
      <c r="E1709" s="15">
        <v>4.8</v>
      </c>
      <c r="F1709" s="16">
        <v>4.5999999999999996</v>
      </c>
      <c r="G1709" s="9">
        <v>7.8</v>
      </c>
    </row>
    <row r="1710" spans="1:7" x14ac:dyDescent="0.2">
      <c r="A1710" s="6">
        <v>43342</v>
      </c>
      <c r="B1710" s="14">
        <f t="shared" si="95"/>
        <v>2018</v>
      </c>
      <c r="C1710" s="14">
        <f t="shared" si="96"/>
        <v>8</v>
      </c>
      <c r="D1710" s="14">
        <f t="shared" si="97"/>
        <v>30</v>
      </c>
      <c r="E1710" s="15">
        <v>4.8</v>
      </c>
      <c r="F1710" s="16">
        <v>4.5999999999999996</v>
      </c>
      <c r="G1710" s="9">
        <v>7.8</v>
      </c>
    </row>
    <row r="1711" spans="1:7" x14ac:dyDescent="0.2">
      <c r="A1711" s="6">
        <v>43343</v>
      </c>
      <c r="B1711" s="14">
        <f t="shared" si="95"/>
        <v>2018</v>
      </c>
      <c r="C1711" s="14">
        <f t="shared" si="96"/>
        <v>8</v>
      </c>
      <c r="D1711" s="14">
        <f t="shared" si="97"/>
        <v>31</v>
      </c>
      <c r="E1711" s="15" t="s">
        <v>14</v>
      </c>
      <c r="F1711" s="16">
        <v>4.5999999999999996</v>
      </c>
      <c r="G1711" s="9">
        <v>7.8</v>
      </c>
    </row>
    <row r="1712" spans="1:7" x14ac:dyDescent="0.2">
      <c r="A1712" s="6">
        <v>43344</v>
      </c>
      <c r="B1712" s="14">
        <f t="shared" si="95"/>
        <v>2018</v>
      </c>
      <c r="C1712" s="14">
        <f t="shared" si="96"/>
        <v>9</v>
      </c>
      <c r="D1712" s="14">
        <f t="shared" si="97"/>
        <v>1</v>
      </c>
      <c r="E1712" s="15">
        <v>4.8</v>
      </c>
      <c r="F1712" s="16">
        <v>4.5999999999999996</v>
      </c>
      <c r="G1712" s="9">
        <v>8.3000000000000007</v>
      </c>
    </row>
    <row r="1713" spans="1:7" x14ac:dyDescent="0.2">
      <c r="A1713" s="6">
        <v>43345</v>
      </c>
      <c r="B1713" s="14">
        <f t="shared" si="95"/>
        <v>2018</v>
      </c>
      <c r="C1713" s="14">
        <f t="shared" si="96"/>
        <v>9</v>
      </c>
      <c r="D1713" s="14">
        <f t="shared" si="97"/>
        <v>2</v>
      </c>
      <c r="E1713" s="15">
        <v>4.8</v>
      </c>
      <c r="F1713" s="16">
        <v>4.5999999999999996</v>
      </c>
      <c r="G1713" s="9">
        <v>8.3000000000000007</v>
      </c>
    </row>
    <row r="1714" spans="1:7" x14ac:dyDescent="0.2">
      <c r="A1714" s="6">
        <v>43346</v>
      </c>
      <c r="B1714" s="14">
        <f t="shared" si="95"/>
        <v>2018</v>
      </c>
      <c r="C1714" s="14">
        <f t="shared" si="96"/>
        <v>9</v>
      </c>
      <c r="D1714" s="14">
        <f t="shared" si="97"/>
        <v>3</v>
      </c>
      <c r="E1714" s="15">
        <v>4.8</v>
      </c>
      <c r="F1714" s="16">
        <v>4.5999999999999996</v>
      </c>
      <c r="G1714" s="9">
        <v>9.3000000000000007</v>
      </c>
    </row>
    <row r="1715" spans="1:7" x14ac:dyDescent="0.2">
      <c r="A1715" s="6">
        <v>43347</v>
      </c>
      <c r="B1715" s="14">
        <f t="shared" si="95"/>
        <v>2018</v>
      </c>
      <c r="C1715" s="14">
        <f t="shared" si="96"/>
        <v>9</v>
      </c>
      <c r="D1715" s="14">
        <f t="shared" si="97"/>
        <v>4</v>
      </c>
      <c r="E1715" s="15">
        <v>4.8</v>
      </c>
      <c r="F1715" s="16">
        <v>4.5999999999999996</v>
      </c>
      <c r="G1715" s="9">
        <v>9.3000000000000007</v>
      </c>
    </row>
    <row r="1716" spans="1:7" x14ac:dyDescent="0.2">
      <c r="A1716" s="6">
        <v>43348</v>
      </c>
      <c r="B1716" s="14">
        <f t="shared" si="95"/>
        <v>2018</v>
      </c>
      <c r="C1716" s="14">
        <f t="shared" si="96"/>
        <v>9</v>
      </c>
      <c r="D1716" s="14">
        <f t="shared" si="97"/>
        <v>5</v>
      </c>
      <c r="E1716" s="15" t="s">
        <v>14</v>
      </c>
      <c r="F1716" s="16">
        <v>4.5999999999999996</v>
      </c>
      <c r="G1716" s="9">
        <v>8.3000000000000007</v>
      </c>
    </row>
    <row r="1717" spans="1:7" x14ac:dyDescent="0.2">
      <c r="A1717" s="6">
        <v>43349</v>
      </c>
      <c r="B1717" s="14">
        <f t="shared" si="95"/>
        <v>2018</v>
      </c>
      <c r="C1717" s="14">
        <f t="shared" si="96"/>
        <v>9</v>
      </c>
      <c r="D1717" s="14">
        <f t="shared" si="97"/>
        <v>6</v>
      </c>
      <c r="E1717" s="15">
        <v>4.8</v>
      </c>
      <c r="F1717" s="16">
        <v>4.5999999999999996</v>
      </c>
      <c r="G1717" s="9">
        <v>8.3000000000000007</v>
      </c>
    </row>
    <row r="1718" spans="1:7" x14ac:dyDescent="0.2">
      <c r="A1718" s="6">
        <v>43350</v>
      </c>
      <c r="B1718" s="14">
        <f t="shared" si="95"/>
        <v>2018</v>
      </c>
      <c r="C1718" s="14">
        <f t="shared" si="96"/>
        <v>9</v>
      </c>
      <c r="D1718" s="14">
        <f t="shared" si="97"/>
        <v>7</v>
      </c>
      <c r="E1718" s="15">
        <v>4.8</v>
      </c>
      <c r="F1718" s="16">
        <v>4.5999999999999996</v>
      </c>
      <c r="G1718" s="9">
        <v>8.3000000000000007</v>
      </c>
    </row>
    <row r="1719" spans="1:7" x14ac:dyDescent="0.2">
      <c r="A1719" s="6">
        <v>43351</v>
      </c>
      <c r="B1719" s="14">
        <f t="shared" si="95"/>
        <v>2018</v>
      </c>
      <c r="C1719" s="14">
        <f t="shared" si="96"/>
        <v>9</v>
      </c>
      <c r="D1719" s="14">
        <f t="shared" si="97"/>
        <v>8</v>
      </c>
      <c r="E1719" s="15">
        <v>4.8</v>
      </c>
      <c r="F1719" s="16">
        <v>4.5999999999999996</v>
      </c>
      <c r="G1719" s="9">
        <v>8.3000000000000007</v>
      </c>
    </row>
    <row r="1720" spans="1:7" x14ac:dyDescent="0.2">
      <c r="A1720" s="6">
        <v>43352</v>
      </c>
      <c r="B1720" s="14">
        <f t="shared" si="95"/>
        <v>2018</v>
      </c>
      <c r="C1720" s="14">
        <f t="shared" si="96"/>
        <v>9</v>
      </c>
      <c r="D1720" s="14">
        <f t="shared" si="97"/>
        <v>9</v>
      </c>
      <c r="E1720" s="15" t="s">
        <v>14</v>
      </c>
      <c r="F1720" s="16" t="s">
        <v>14</v>
      </c>
      <c r="G1720" s="9" t="s">
        <v>14</v>
      </c>
    </row>
    <row r="1721" spans="1:7" x14ac:dyDescent="0.2">
      <c r="A1721" s="6">
        <v>43353</v>
      </c>
      <c r="B1721" s="14">
        <f t="shared" si="95"/>
        <v>2018</v>
      </c>
      <c r="C1721" s="14">
        <f t="shared" si="96"/>
        <v>9</v>
      </c>
      <c r="D1721" s="14">
        <f t="shared" si="97"/>
        <v>10</v>
      </c>
      <c r="E1721" s="15" t="s">
        <v>14</v>
      </c>
      <c r="F1721" s="16" t="s">
        <v>14</v>
      </c>
      <c r="G1721" s="9" t="s">
        <v>14</v>
      </c>
    </row>
    <row r="1722" spans="1:7" x14ac:dyDescent="0.2">
      <c r="A1722" s="6">
        <v>43354</v>
      </c>
      <c r="B1722" s="14">
        <f t="shared" si="95"/>
        <v>2018</v>
      </c>
      <c r="C1722" s="14">
        <f t="shared" si="96"/>
        <v>9</v>
      </c>
      <c r="D1722" s="14">
        <f t="shared" si="97"/>
        <v>11</v>
      </c>
      <c r="E1722" s="15">
        <v>4.8</v>
      </c>
      <c r="F1722" s="16">
        <v>4.5999999999999996</v>
      </c>
      <c r="G1722" s="9">
        <v>9.1999999999999993</v>
      </c>
    </row>
    <row r="1723" spans="1:7" x14ac:dyDescent="0.2">
      <c r="A1723" s="6">
        <v>43355</v>
      </c>
      <c r="B1723" s="14">
        <f t="shared" si="95"/>
        <v>2018</v>
      </c>
      <c r="C1723" s="14">
        <f t="shared" si="96"/>
        <v>9</v>
      </c>
      <c r="D1723" s="14">
        <f t="shared" si="97"/>
        <v>12</v>
      </c>
      <c r="E1723" s="15">
        <v>4.8</v>
      </c>
      <c r="F1723" s="16">
        <v>4.5999999999999996</v>
      </c>
      <c r="G1723" s="9">
        <v>9.8000000000000007</v>
      </c>
    </row>
    <row r="1724" spans="1:7" x14ac:dyDescent="0.2">
      <c r="A1724" s="6">
        <v>43356</v>
      </c>
      <c r="B1724" s="14">
        <f t="shared" si="95"/>
        <v>2018</v>
      </c>
      <c r="C1724" s="14">
        <f t="shared" si="96"/>
        <v>9</v>
      </c>
      <c r="D1724" s="14">
        <f t="shared" si="97"/>
        <v>13</v>
      </c>
      <c r="E1724" s="15" t="s">
        <v>14</v>
      </c>
      <c r="F1724" s="16">
        <v>4.5999999999999996</v>
      </c>
      <c r="G1724" s="9">
        <v>9.8000000000000007</v>
      </c>
    </row>
    <row r="1725" spans="1:7" x14ac:dyDescent="0.2">
      <c r="A1725" s="6">
        <v>43357</v>
      </c>
      <c r="B1725" s="14">
        <f t="shared" si="95"/>
        <v>2018</v>
      </c>
      <c r="C1725" s="14">
        <f t="shared" si="96"/>
        <v>9</v>
      </c>
      <c r="D1725" s="14">
        <f t="shared" si="97"/>
        <v>14</v>
      </c>
      <c r="E1725" s="15" t="s">
        <v>14</v>
      </c>
      <c r="F1725" s="16">
        <v>4.5999999999999996</v>
      </c>
      <c r="G1725" s="9">
        <v>9.8000000000000007</v>
      </c>
    </row>
    <row r="1726" spans="1:7" x14ac:dyDescent="0.2">
      <c r="A1726" s="6">
        <v>43358</v>
      </c>
      <c r="B1726" s="14">
        <f t="shared" si="95"/>
        <v>2018</v>
      </c>
      <c r="C1726" s="14">
        <f t="shared" si="96"/>
        <v>9</v>
      </c>
      <c r="D1726" s="14">
        <f t="shared" si="97"/>
        <v>15</v>
      </c>
      <c r="E1726" s="15">
        <v>4.8</v>
      </c>
      <c r="F1726" s="16" t="s">
        <v>14</v>
      </c>
      <c r="G1726" s="9">
        <v>8.5</v>
      </c>
    </row>
    <row r="1727" spans="1:7" x14ac:dyDescent="0.2">
      <c r="A1727" s="6">
        <v>43359</v>
      </c>
      <c r="B1727" s="14">
        <f t="shared" si="95"/>
        <v>2018</v>
      </c>
      <c r="C1727" s="14">
        <f t="shared" si="96"/>
        <v>9</v>
      </c>
      <c r="D1727" s="14">
        <f t="shared" si="97"/>
        <v>16</v>
      </c>
      <c r="E1727" s="15">
        <v>4.8</v>
      </c>
      <c r="F1727" s="16">
        <v>4.5999999999999996</v>
      </c>
      <c r="G1727" s="9">
        <v>8.5</v>
      </c>
    </row>
    <row r="1728" spans="1:7" x14ac:dyDescent="0.2">
      <c r="A1728" s="6">
        <v>43360</v>
      </c>
      <c r="B1728" s="14">
        <f t="shared" si="95"/>
        <v>2018</v>
      </c>
      <c r="C1728" s="14">
        <f t="shared" si="96"/>
        <v>9</v>
      </c>
      <c r="D1728" s="14">
        <f t="shared" si="97"/>
        <v>17</v>
      </c>
      <c r="E1728" s="15" t="s">
        <v>14</v>
      </c>
      <c r="F1728" s="16">
        <v>4.5999999999999996</v>
      </c>
      <c r="G1728" s="9">
        <v>7.5</v>
      </c>
    </row>
    <row r="1729" spans="1:7" x14ac:dyDescent="0.2">
      <c r="A1729" s="6">
        <v>43361</v>
      </c>
      <c r="B1729" s="14">
        <f t="shared" si="95"/>
        <v>2018</v>
      </c>
      <c r="C1729" s="14">
        <f t="shared" si="96"/>
        <v>9</v>
      </c>
      <c r="D1729" s="14">
        <f t="shared" si="97"/>
        <v>18</v>
      </c>
      <c r="E1729" s="15">
        <v>4.8</v>
      </c>
      <c r="F1729" s="16">
        <v>4.5999999999999996</v>
      </c>
      <c r="G1729" s="9">
        <v>8.5</v>
      </c>
    </row>
    <row r="1730" spans="1:7" x14ac:dyDescent="0.2">
      <c r="A1730" s="6">
        <v>43362</v>
      </c>
      <c r="B1730" s="14">
        <f t="shared" si="95"/>
        <v>2018</v>
      </c>
      <c r="C1730" s="14">
        <f t="shared" si="96"/>
        <v>9</v>
      </c>
      <c r="D1730" s="14">
        <f t="shared" si="97"/>
        <v>19</v>
      </c>
      <c r="E1730" s="15">
        <v>4.8</v>
      </c>
      <c r="F1730" s="16">
        <v>4.5999999999999996</v>
      </c>
      <c r="G1730" s="9" t="s">
        <v>14</v>
      </c>
    </row>
    <row r="1731" spans="1:7" x14ac:dyDescent="0.2">
      <c r="A1731" s="6">
        <v>43363</v>
      </c>
      <c r="B1731" s="14">
        <f t="shared" si="95"/>
        <v>2018</v>
      </c>
      <c r="C1731" s="14">
        <f t="shared" si="96"/>
        <v>9</v>
      </c>
      <c r="D1731" s="14">
        <f t="shared" si="97"/>
        <v>20</v>
      </c>
      <c r="E1731" s="15">
        <v>4.8</v>
      </c>
      <c r="F1731" s="16">
        <v>4.5999999999999996</v>
      </c>
      <c r="G1731" s="9">
        <v>8</v>
      </c>
    </row>
    <row r="1732" spans="1:7" x14ac:dyDescent="0.2">
      <c r="A1732" s="6">
        <v>43364</v>
      </c>
      <c r="B1732" s="14">
        <f t="shared" si="95"/>
        <v>2018</v>
      </c>
      <c r="C1732" s="14">
        <f t="shared" si="96"/>
        <v>9</v>
      </c>
      <c r="D1732" s="14">
        <f t="shared" si="97"/>
        <v>21</v>
      </c>
      <c r="E1732" s="15">
        <v>4.8</v>
      </c>
      <c r="F1732" s="16" t="s">
        <v>14</v>
      </c>
      <c r="G1732" s="9">
        <v>8</v>
      </c>
    </row>
    <row r="1733" spans="1:7" x14ac:dyDescent="0.2">
      <c r="A1733" s="6">
        <v>43365</v>
      </c>
      <c r="B1733" s="14">
        <f t="shared" si="95"/>
        <v>2018</v>
      </c>
      <c r="C1733" s="14">
        <f t="shared" si="96"/>
        <v>9</v>
      </c>
      <c r="D1733" s="14">
        <f t="shared" si="97"/>
        <v>22</v>
      </c>
      <c r="E1733" s="15" t="s">
        <v>14</v>
      </c>
      <c r="F1733" s="16">
        <v>4.5999999999999996</v>
      </c>
      <c r="G1733" s="9">
        <v>8</v>
      </c>
    </row>
    <row r="1734" spans="1:7" x14ac:dyDescent="0.2">
      <c r="A1734" s="6">
        <v>43366</v>
      </c>
      <c r="B1734" s="14">
        <f t="shared" si="95"/>
        <v>2018</v>
      </c>
      <c r="C1734" s="14">
        <f t="shared" si="96"/>
        <v>9</v>
      </c>
      <c r="D1734" s="14">
        <f t="shared" si="97"/>
        <v>23</v>
      </c>
      <c r="E1734" s="15" t="s">
        <v>14</v>
      </c>
      <c r="F1734" s="16">
        <v>4.5999999999999996</v>
      </c>
      <c r="G1734" s="9">
        <v>8</v>
      </c>
    </row>
    <row r="1735" spans="1:7" x14ac:dyDescent="0.2">
      <c r="A1735" s="6">
        <v>43367</v>
      </c>
      <c r="B1735" s="14">
        <f t="shared" si="95"/>
        <v>2018</v>
      </c>
      <c r="C1735" s="14">
        <f t="shared" si="96"/>
        <v>9</v>
      </c>
      <c r="D1735" s="14">
        <f t="shared" si="97"/>
        <v>24</v>
      </c>
      <c r="E1735" s="15">
        <v>4.8</v>
      </c>
      <c r="F1735" s="16">
        <v>4.5999999999999996</v>
      </c>
      <c r="G1735" s="9">
        <v>8.6999999999999993</v>
      </c>
    </row>
    <row r="1736" spans="1:7" x14ac:dyDescent="0.2">
      <c r="A1736" s="6">
        <v>43368</v>
      </c>
      <c r="B1736" s="14">
        <f t="shared" si="95"/>
        <v>2018</v>
      </c>
      <c r="C1736" s="14">
        <f t="shared" si="96"/>
        <v>9</v>
      </c>
      <c r="D1736" s="14">
        <f t="shared" si="97"/>
        <v>25</v>
      </c>
      <c r="E1736" s="15">
        <v>4.8</v>
      </c>
      <c r="F1736" s="16">
        <v>4.5999999999999996</v>
      </c>
      <c r="G1736" s="9">
        <v>8.5</v>
      </c>
    </row>
    <row r="1737" spans="1:7" x14ac:dyDescent="0.2">
      <c r="A1737" s="6">
        <v>43369</v>
      </c>
      <c r="B1737" s="14">
        <f t="shared" ref="B1737:B1800" si="98">YEAR(A1737)</f>
        <v>2018</v>
      </c>
      <c r="C1737" s="14">
        <f t="shared" ref="C1737:C1800" si="99">MONTH(A1737)</f>
        <v>9</v>
      </c>
      <c r="D1737" s="14">
        <f t="shared" ref="D1737:D1800" si="100">DAY(A1737)</f>
        <v>26</v>
      </c>
      <c r="E1737" s="15">
        <v>4.8</v>
      </c>
      <c r="F1737" s="16">
        <v>4.5999999999999996</v>
      </c>
      <c r="G1737" s="9">
        <v>9.3000000000000007</v>
      </c>
    </row>
    <row r="1738" spans="1:7" x14ac:dyDescent="0.2">
      <c r="A1738" s="6">
        <v>43370</v>
      </c>
      <c r="B1738" s="14">
        <f t="shared" si="98"/>
        <v>2018</v>
      </c>
      <c r="C1738" s="14">
        <f t="shared" si="99"/>
        <v>9</v>
      </c>
      <c r="D1738" s="14">
        <f t="shared" si="100"/>
        <v>27</v>
      </c>
      <c r="E1738" s="15" t="s">
        <v>14</v>
      </c>
      <c r="F1738" s="16">
        <v>4.4000000000000004</v>
      </c>
      <c r="G1738" s="9">
        <v>8.5</v>
      </c>
    </row>
    <row r="1739" spans="1:7" x14ac:dyDescent="0.2">
      <c r="A1739" s="6">
        <v>43371</v>
      </c>
      <c r="B1739" s="14">
        <f t="shared" si="98"/>
        <v>2018</v>
      </c>
      <c r="C1739" s="14">
        <f t="shared" si="99"/>
        <v>9</v>
      </c>
      <c r="D1739" s="14">
        <f t="shared" si="100"/>
        <v>28</v>
      </c>
      <c r="E1739" s="15" t="s">
        <v>14</v>
      </c>
      <c r="F1739" s="16">
        <v>4.4000000000000004</v>
      </c>
      <c r="G1739" s="9">
        <v>8</v>
      </c>
    </row>
    <row r="1740" spans="1:7" x14ac:dyDescent="0.2">
      <c r="A1740" s="6">
        <v>43372</v>
      </c>
      <c r="B1740" s="14">
        <f t="shared" si="98"/>
        <v>2018</v>
      </c>
      <c r="C1740" s="14">
        <f t="shared" si="99"/>
        <v>9</v>
      </c>
      <c r="D1740" s="14">
        <f t="shared" si="100"/>
        <v>29</v>
      </c>
      <c r="E1740" s="15">
        <v>4.8</v>
      </c>
      <c r="F1740" s="16">
        <v>4.4000000000000004</v>
      </c>
      <c r="G1740" s="9">
        <v>8.3000000000000007</v>
      </c>
    </row>
    <row r="1741" spans="1:7" x14ac:dyDescent="0.2">
      <c r="A1741" s="6">
        <v>43373</v>
      </c>
      <c r="B1741" s="14">
        <f t="shared" si="98"/>
        <v>2018</v>
      </c>
      <c r="C1741" s="14">
        <f t="shared" si="99"/>
        <v>9</v>
      </c>
      <c r="D1741" s="14">
        <f t="shared" si="100"/>
        <v>30</v>
      </c>
      <c r="E1741" s="15" t="s">
        <v>14</v>
      </c>
      <c r="F1741" s="16">
        <v>4.4000000000000004</v>
      </c>
      <c r="G1741" s="9">
        <v>8.5</v>
      </c>
    </row>
    <row r="1742" spans="1:7" x14ac:dyDescent="0.2">
      <c r="A1742" s="6">
        <v>43374</v>
      </c>
      <c r="B1742" s="14">
        <f t="shared" si="98"/>
        <v>2018</v>
      </c>
      <c r="C1742" s="14">
        <f t="shared" si="99"/>
        <v>10</v>
      </c>
      <c r="D1742" s="14">
        <f t="shared" si="100"/>
        <v>1</v>
      </c>
      <c r="E1742" s="15" t="s">
        <v>14</v>
      </c>
      <c r="F1742" s="16" t="s">
        <v>14</v>
      </c>
      <c r="G1742" s="9">
        <v>8.5</v>
      </c>
    </row>
    <row r="1743" spans="1:7" x14ac:dyDescent="0.2">
      <c r="A1743" s="6">
        <v>43375</v>
      </c>
      <c r="B1743" s="14">
        <f t="shared" si="98"/>
        <v>2018</v>
      </c>
      <c r="C1743" s="14">
        <f t="shared" si="99"/>
        <v>10</v>
      </c>
      <c r="D1743" s="14">
        <f t="shared" si="100"/>
        <v>2</v>
      </c>
      <c r="E1743" s="15" t="s">
        <v>14</v>
      </c>
      <c r="F1743" s="16">
        <v>4.4000000000000004</v>
      </c>
      <c r="G1743" s="9">
        <v>8</v>
      </c>
    </row>
    <row r="1744" spans="1:7" x14ac:dyDescent="0.2">
      <c r="A1744" s="6">
        <v>43376</v>
      </c>
      <c r="B1744" s="14">
        <f t="shared" si="98"/>
        <v>2018</v>
      </c>
      <c r="C1744" s="14">
        <f t="shared" si="99"/>
        <v>10</v>
      </c>
      <c r="D1744" s="14">
        <f t="shared" si="100"/>
        <v>3</v>
      </c>
      <c r="E1744" s="15" t="s">
        <v>14</v>
      </c>
      <c r="F1744" s="16">
        <v>4.4000000000000004</v>
      </c>
      <c r="G1744" s="9">
        <v>8</v>
      </c>
    </row>
    <row r="1745" spans="1:7" x14ac:dyDescent="0.2">
      <c r="A1745" s="6">
        <v>43377</v>
      </c>
      <c r="B1745" s="14">
        <f t="shared" si="98"/>
        <v>2018</v>
      </c>
      <c r="C1745" s="14">
        <f t="shared" si="99"/>
        <v>10</v>
      </c>
      <c r="D1745" s="14">
        <f t="shared" si="100"/>
        <v>4</v>
      </c>
      <c r="E1745" s="15" t="s">
        <v>14</v>
      </c>
      <c r="F1745" s="16">
        <v>4.4000000000000004</v>
      </c>
      <c r="G1745" s="9">
        <v>9</v>
      </c>
    </row>
    <row r="1746" spans="1:7" x14ac:dyDescent="0.2">
      <c r="A1746" s="6">
        <v>43378</v>
      </c>
      <c r="B1746" s="14">
        <f t="shared" si="98"/>
        <v>2018</v>
      </c>
      <c r="C1746" s="14">
        <f t="shared" si="99"/>
        <v>10</v>
      </c>
      <c r="D1746" s="14">
        <f t="shared" si="100"/>
        <v>5</v>
      </c>
      <c r="E1746" s="15" t="s">
        <v>14</v>
      </c>
      <c r="F1746" s="16">
        <v>4.4000000000000004</v>
      </c>
      <c r="G1746" s="9">
        <v>8.8000000000000007</v>
      </c>
    </row>
    <row r="1747" spans="1:7" x14ac:dyDescent="0.2">
      <c r="A1747" s="6">
        <v>43379</v>
      </c>
      <c r="B1747" s="14">
        <f t="shared" si="98"/>
        <v>2018</v>
      </c>
      <c r="C1747" s="14">
        <f t="shared" si="99"/>
        <v>10</v>
      </c>
      <c r="D1747" s="14">
        <f t="shared" si="100"/>
        <v>6</v>
      </c>
      <c r="E1747" s="15">
        <v>4.8</v>
      </c>
      <c r="F1747" s="16">
        <v>4.4000000000000004</v>
      </c>
      <c r="G1747" s="9">
        <v>8.1999999999999993</v>
      </c>
    </row>
    <row r="1748" spans="1:7" x14ac:dyDescent="0.2">
      <c r="A1748" s="6">
        <v>43380</v>
      </c>
      <c r="B1748" s="14">
        <f t="shared" si="98"/>
        <v>2018</v>
      </c>
      <c r="C1748" s="14">
        <f t="shared" si="99"/>
        <v>10</v>
      </c>
      <c r="D1748" s="14">
        <f t="shared" si="100"/>
        <v>7</v>
      </c>
      <c r="E1748" s="15" t="s">
        <v>14</v>
      </c>
      <c r="F1748" s="16">
        <v>4.4000000000000004</v>
      </c>
      <c r="G1748" s="9">
        <v>8.1999999999999993</v>
      </c>
    </row>
    <row r="1749" spans="1:7" x14ac:dyDescent="0.2">
      <c r="A1749" s="6">
        <v>43381</v>
      </c>
      <c r="B1749" s="14">
        <f t="shared" si="98"/>
        <v>2018</v>
      </c>
      <c r="C1749" s="14">
        <f t="shared" si="99"/>
        <v>10</v>
      </c>
      <c r="D1749" s="14">
        <f t="shared" si="100"/>
        <v>8</v>
      </c>
      <c r="E1749" s="15" t="s">
        <v>14</v>
      </c>
      <c r="F1749" s="16">
        <v>4.4000000000000004</v>
      </c>
      <c r="G1749" s="9">
        <v>8.1999999999999993</v>
      </c>
    </row>
    <row r="1750" spans="1:7" x14ac:dyDescent="0.2">
      <c r="A1750" s="6">
        <v>43382</v>
      </c>
      <c r="B1750" s="14">
        <f t="shared" si="98"/>
        <v>2018</v>
      </c>
      <c r="C1750" s="14">
        <f t="shared" si="99"/>
        <v>10</v>
      </c>
      <c r="D1750" s="14">
        <f t="shared" si="100"/>
        <v>9</v>
      </c>
      <c r="E1750" s="15">
        <v>5.6</v>
      </c>
      <c r="F1750" s="16">
        <v>4.4000000000000004</v>
      </c>
      <c r="G1750" s="9">
        <v>8</v>
      </c>
    </row>
    <row r="1751" spans="1:7" x14ac:dyDescent="0.2">
      <c r="A1751" s="6">
        <v>43383</v>
      </c>
      <c r="B1751" s="14">
        <f t="shared" si="98"/>
        <v>2018</v>
      </c>
      <c r="C1751" s="14">
        <f t="shared" si="99"/>
        <v>10</v>
      </c>
      <c r="D1751" s="14">
        <f t="shared" si="100"/>
        <v>10</v>
      </c>
      <c r="E1751" s="15">
        <v>5.6</v>
      </c>
      <c r="F1751" s="16">
        <v>4.4000000000000004</v>
      </c>
      <c r="G1751" s="9">
        <v>7.8</v>
      </c>
    </row>
    <row r="1752" spans="1:7" x14ac:dyDescent="0.2">
      <c r="A1752" s="6">
        <v>43384</v>
      </c>
      <c r="B1752" s="14">
        <f t="shared" si="98"/>
        <v>2018</v>
      </c>
      <c r="C1752" s="14">
        <f t="shared" si="99"/>
        <v>10</v>
      </c>
      <c r="D1752" s="14">
        <f t="shared" si="100"/>
        <v>11</v>
      </c>
      <c r="E1752" s="15" t="s">
        <v>14</v>
      </c>
      <c r="F1752" s="16">
        <v>4.4000000000000004</v>
      </c>
      <c r="G1752" s="9">
        <v>8</v>
      </c>
    </row>
    <row r="1753" spans="1:7" x14ac:dyDescent="0.2">
      <c r="A1753" s="6">
        <v>43385</v>
      </c>
      <c r="B1753" s="14">
        <f t="shared" si="98"/>
        <v>2018</v>
      </c>
      <c r="C1753" s="14">
        <f t="shared" si="99"/>
        <v>10</v>
      </c>
      <c r="D1753" s="14">
        <f t="shared" si="100"/>
        <v>12</v>
      </c>
      <c r="E1753" s="15">
        <v>5.6</v>
      </c>
      <c r="F1753" s="16">
        <v>4.4000000000000004</v>
      </c>
      <c r="G1753" s="9">
        <v>8.5</v>
      </c>
    </row>
    <row r="1754" spans="1:7" x14ac:dyDescent="0.2">
      <c r="A1754" s="6">
        <v>43386</v>
      </c>
      <c r="B1754" s="14">
        <f t="shared" si="98"/>
        <v>2018</v>
      </c>
      <c r="C1754" s="14">
        <f t="shared" si="99"/>
        <v>10</v>
      </c>
      <c r="D1754" s="14">
        <f t="shared" si="100"/>
        <v>13</v>
      </c>
      <c r="E1754" s="15">
        <v>5.6</v>
      </c>
      <c r="F1754" s="16" t="s">
        <v>14</v>
      </c>
      <c r="G1754" s="9">
        <v>8.3000000000000007</v>
      </c>
    </row>
    <row r="1755" spans="1:7" x14ac:dyDescent="0.2">
      <c r="A1755" s="6">
        <v>43387</v>
      </c>
      <c r="B1755" s="14">
        <f t="shared" si="98"/>
        <v>2018</v>
      </c>
      <c r="C1755" s="14">
        <f t="shared" si="99"/>
        <v>10</v>
      </c>
      <c r="D1755" s="14">
        <f t="shared" si="100"/>
        <v>14</v>
      </c>
      <c r="E1755" s="15">
        <v>5.6</v>
      </c>
      <c r="F1755" s="16">
        <v>4.4000000000000004</v>
      </c>
      <c r="G1755" s="9" t="s">
        <v>14</v>
      </c>
    </row>
    <row r="1756" spans="1:7" x14ac:dyDescent="0.2">
      <c r="A1756" s="6">
        <v>43388</v>
      </c>
      <c r="B1756" s="14">
        <f t="shared" si="98"/>
        <v>2018</v>
      </c>
      <c r="C1756" s="14">
        <f t="shared" si="99"/>
        <v>10</v>
      </c>
      <c r="D1756" s="14">
        <f t="shared" si="100"/>
        <v>15</v>
      </c>
      <c r="E1756" s="15" t="s">
        <v>14</v>
      </c>
      <c r="F1756" s="16">
        <v>4.4000000000000004</v>
      </c>
      <c r="G1756" s="9">
        <v>8.3000000000000007</v>
      </c>
    </row>
    <row r="1757" spans="1:7" x14ac:dyDescent="0.2">
      <c r="A1757" s="6">
        <v>43389</v>
      </c>
      <c r="B1757" s="14">
        <f t="shared" si="98"/>
        <v>2018</v>
      </c>
      <c r="C1757" s="14">
        <f t="shared" si="99"/>
        <v>10</v>
      </c>
      <c r="D1757" s="14">
        <f t="shared" si="100"/>
        <v>16</v>
      </c>
      <c r="E1757" s="15">
        <v>5.6</v>
      </c>
      <c r="F1757" s="16">
        <v>4.4000000000000004</v>
      </c>
      <c r="G1757" s="9">
        <v>8.3000000000000007</v>
      </c>
    </row>
    <row r="1758" spans="1:7" x14ac:dyDescent="0.2">
      <c r="A1758" s="6">
        <v>43390</v>
      </c>
      <c r="B1758" s="14">
        <f t="shared" si="98"/>
        <v>2018</v>
      </c>
      <c r="C1758" s="14">
        <f t="shared" si="99"/>
        <v>10</v>
      </c>
      <c r="D1758" s="14">
        <f t="shared" si="100"/>
        <v>17</v>
      </c>
      <c r="E1758" s="15">
        <v>5.6</v>
      </c>
      <c r="F1758" s="16">
        <v>4.4000000000000004</v>
      </c>
      <c r="G1758" s="9" t="s">
        <v>14</v>
      </c>
    </row>
    <row r="1759" spans="1:7" x14ac:dyDescent="0.2">
      <c r="A1759" s="6">
        <v>43391</v>
      </c>
      <c r="B1759" s="14">
        <f t="shared" si="98"/>
        <v>2018</v>
      </c>
      <c r="C1759" s="14">
        <f t="shared" si="99"/>
        <v>10</v>
      </c>
      <c r="D1759" s="14">
        <f t="shared" si="100"/>
        <v>18</v>
      </c>
      <c r="E1759" s="15" t="s">
        <v>14</v>
      </c>
      <c r="F1759" s="16" t="s">
        <v>14</v>
      </c>
      <c r="G1759" s="9">
        <v>9.5</v>
      </c>
    </row>
    <row r="1760" spans="1:7" x14ac:dyDescent="0.2">
      <c r="A1760" s="6">
        <v>43392</v>
      </c>
      <c r="B1760" s="14">
        <f t="shared" si="98"/>
        <v>2018</v>
      </c>
      <c r="C1760" s="14">
        <f t="shared" si="99"/>
        <v>10</v>
      </c>
      <c r="D1760" s="14">
        <f t="shared" si="100"/>
        <v>19</v>
      </c>
      <c r="E1760" s="15">
        <v>5.6</v>
      </c>
      <c r="F1760" s="16">
        <v>4.4000000000000004</v>
      </c>
      <c r="G1760" s="9">
        <v>10</v>
      </c>
    </row>
    <row r="1761" spans="1:7" x14ac:dyDescent="0.2">
      <c r="A1761" s="6">
        <v>43393</v>
      </c>
      <c r="B1761" s="14">
        <f t="shared" si="98"/>
        <v>2018</v>
      </c>
      <c r="C1761" s="14">
        <f t="shared" si="99"/>
        <v>10</v>
      </c>
      <c r="D1761" s="14">
        <f t="shared" si="100"/>
        <v>20</v>
      </c>
      <c r="E1761" s="15">
        <v>5.6</v>
      </c>
      <c r="F1761" s="16">
        <v>4.4000000000000004</v>
      </c>
      <c r="G1761" s="9">
        <v>10</v>
      </c>
    </row>
    <row r="1762" spans="1:7" x14ac:dyDescent="0.2">
      <c r="A1762" s="6">
        <v>43394</v>
      </c>
      <c r="B1762" s="14">
        <f t="shared" si="98"/>
        <v>2018</v>
      </c>
      <c r="C1762" s="14">
        <f t="shared" si="99"/>
        <v>10</v>
      </c>
      <c r="D1762" s="14">
        <f t="shared" si="100"/>
        <v>21</v>
      </c>
      <c r="E1762" s="15" t="s">
        <v>14</v>
      </c>
      <c r="F1762" s="16">
        <v>4.4000000000000004</v>
      </c>
      <c r="G1762" s="9">
        <v>9.3000000000000007</v>
      </c>
    </row>
    <row r="1763" spans="1:7" x14ac:dyDescent="0.2">
      <c r="A1763" s="6">
        <v>43395</v>
      </c>
      <c r="B1763" s="14">
        <f t="shared" si="98"/>
        <v>2018</v>
      </c>
      <c r="C1763" s="14">
        <f t="shared" si="99"/>
        <v>10</v>
      </c>
      <c r="D1763" s="14">
        <f t="shared" si="100"/>
        <v>22</v>
      </c>
      <c r="E1763" s="15" t="s">
        <v>14</v>
      </c>
      <c r="F1763" s="16">
        <v>4.4000000000000004</v>
      </c>
      <c r="G1763" s="9">
        <v>10.199999999999999</v>
      </c>
    </row>
    <row r="1764" spans="1:7" x14ac:dyDescent="0.2">
      <c r="A1764" s="6">
        <v>43396</v>
      </c>
      <c r="B1764" s="14">
        <f t="shared" si="98"/>
        <v>2018</v>
      </c>
      <c r="C1764" s="14">
        <f t="shared" si="99"/>
        <v>10</v>
      </c>
      <c r="D1764" s="14">
        <f t="shared" si="100"/>
        <v>23</v>
      </c>
      <c r="E1764" s="15" t="s">
        <v>14</v>
      </c>
      <c r="F1764" s="16">
        <v>4.4000000000000004</v>
      </c>
      <c r="G1764" s="9">
        <v>10.3</v>
      </c>
    </row>
    <row r="1765" spans="1:7" x14ac:dyDescent="0.2">
      <c r="A1765" s="6">
        <v>43397</v>
      </c>
      <c r="B1765" s="14">
        <f t="shared" si="98"/>
        <v>2018</v>
      </c>
      <c r="C1765" s="14">
        <f t="shared" si="99"/>
        <v>10</v>
      </c>
      <c r="D1765" s="14">
        <f t="shared" si="100"/>
        <v>24</v>
      </c>
      <c r="E1765" s="15" t="s">
        <v>14</v>
      </c>
      <c r="F1765" s="16">
        <v>4.4000000000000004</v>
      </c>
      <c r="G1765" s="9">
        <v>10.3</v>
      </c>
    </row>
    <row r="1766" spans="1:7" x14ac:dyDescent="0.2">
      <c r="A1766" s="6">
        <v>43398</v>
      </c>
      <c r="B1766" s="14">
        <f t="shared" si="98"/>
        <v>2018</v>
      </c>
      <c r="C1766" s="14">
        <f t="shared" si="99"/>
        <v>10</v>
      </c>
      <c r="D1766" s="14">
        <f t="shared" si="100"/>
        <v>25</v>
      </c>
      <c r="E1766" s="15" t="s">
        <v>14</v>
      </c>
      <c r="F1766" s="16">
        <v>4.4000000000000004</v>
      </c>
      <c r="G1766" s="9">
        <v>9.8000000000000007</v>
      </c>
    </row>
    <row r="1767" spans="1:7" x14ac:dyDescent="0.2">
      <c r="A1767" s="6">
        <v>43399</v>
      </c>
      <c r="B1767" s="14">
        <f t="shared" si="98"/>
        <v>2018</v>
      </c>
      <c r="C1767" s="14">
        <f t="shared" si="99"/>
        <v>10</v>
      </c>
      <c r="D1767" s="14">
        <f t="shared" si="100"/>
        <v>26</v>
      </c>
      <c r="E1767" s="15">
        <v>5.6</v>
      </c>
      <c r="F1767" s="16">
        <v>4.4000000000000004</v>
      </c>
      <c r="G1767" s="9">
        <v>9.3000000000000007</v>
      </c>
    </row>
    <row r="1768" spans="1:7" x14ac:dyDescent="0.2">
      <c r="A1768" s="6">
        <v>43400</v>
      </c>
      <c r="B1768" s="14">
        <f t="shared" si="98"/>
        <v>2018</v>
      </c>
      <c r="C1768" s="14">
        <f t="shared" si="99"/>
        <v>10</v>
      </c>
      <c r="D1768" s="14">
        <f t="shared" si="100"/>
        <v>27</v>
      </c>
      <c r="E1768" s="15" t="s">
        <v>14</v>
      </c>
      <c r="F1768" s="16" t="s">
        <v>14</v>
      </c>
      <c r="G1768" s="9">
        <v>9.3000000000000007</v>
      </c>
    </row>
    <row r="1769" spans="1:7" x14ac:dyDescent="0.2">
      <c r="A1769" s="6">
        <v>43401</v>
      </c>
      <c r="B1769" s="14">
        <f t="shared" si="98"/>
        <v>2018</v>
      </c>
      <c r="C1769" s="14">
        <f t="shared" si="99"/>
        <v>10</v>
      </c>
      <c r="D1769" s="14">
        <f t="shared" si="100"/>
        <v>28</v>
      </c>
      <c r="E1769" s="15" t="s">
        <v>14</v>
      </c>
      <c r="F1769" s="16">
        <v>4.4000000000000004</v>
      </c>
      <c r="G1769" s="9">
        <v>9.3000000000000007</v>
      </c>
    </row>
    <row r="1770" spans="1:7" x14ac:dyDescent="0.2">
      <c r="A1770" s="6">
        <v>43402</v>
      </c>
      <c r="B1770" s="14">
        <f t="shared" si="98"/>
        <v>2018</v>
      </c>
      <c r="C1770" s="14">
        <f t="shared" si="99"/>
        <v>10</v>
      </c>
      <c r="D1770" s="14">
        <f t="shared" si="100"/>
        <v>29</v>
      </c>
      <c r="E1770" s="15">
        <v>5.6</v>
      </c>
      <c r="F1770" s="16">
        <v>4.4000000000000004</v>
      </c>
      <c r="G1770" s="9">
        <v>9.3000000000000007</v>
      </c>
    </row>
    <row r="1771" spans="1:7" x14ac:dyDescent="0.2">
      <c r="A1771" s="6">
        <v>43403</v>
      </c>
      <c r="B1771" s="14">
        <f t="shared" si="98"/>
        <v>2018</v>
      </c>
      <c r="C1771" s="14">
        <f t="shared" si="99"/>
        <v>10</v>
      </c>
      <c r="D1771" s="14">
        <f t="shared" si="100"/>
        <v>30</v>
      </c>
      <c r="E1771" s="15">
        <v>5.6</v>
      </c>
      <c r="F1771" s="16">
        <v>4.4000000000000004</v>
      </c>
      <c r="G1771" s="9" t="s">
        <v>14</v>
      </c>
    </row>
    <row r="1772" spans="1:7" x14ac:dyDescent="0.2">
      <c r="A1772" s="6">
        <v>43404</v>
      </c>
      <c r="B1772" s="14">
        <f t="shared" si="98"/>
        <v>2018</v>
      </c>
      <c r="C1772" s="14">
        <f t="shared" si="99"/>
        <v>10</v>
      </c>
      <c r="D1772" s="14">
        <f t="shared" si="100"/>
        <v>31</v>
      </c>
      <c r="E1772" s="15" t="s">
        <v>14</v>
      </c>
      <c r="F1772" s="16">
        <v>4.4000000000000004</v>
      </c>
      <c r="G1772" s="9" t="s">
        <v>14</v>
      </c>
    </row>
    <row r="1773" spans="1:7" x14ac:dyDescent="0.2">
      <c r="A1773" s="6">
        <v>43405</v>
      </c>
      <c r="B1773" s="14">
        <f t="shared" si="98"/>
        <v>2018</v>
      </c>
      <c r="C1773" s="14">
        <f t="shared" si="99"/>
        <v>11</v>
      </c>
      <c r="D1773" s="14">
        <f t="shared" si="100"/>
        <v>1</v>
      </c>
      <c r="E1773" s="15">
        <v>5.6</v>
      </c>
      <c r="F1773" s="16">
        <v>4.4000000000000004</v>
      </c>
      <c r="G1773" s="9">
        <v>8.5</v>
      </c>
    </row>
    <row r="1774" spans="1:7" x14ac:dyDescent="0.2">
      <c r="A1774" s="6">
        <v>43406</v>
      </c>
      <c r="B1774" s="14">
        <f t="shared" si="98"/>
        <v>2018</v>
      </c>
      <c r="C1774" s="14">
        <f t="shared" si="99"/>
        <v>11</v>
      </c>
      <c r="D1774" s="14">
        <f t="shared" si="100"/>
        <v>2</v>
      </c>
      <c r="E1774" s="15" t="s">
        <v>14</v>
      </c>
      <c r="F1774" s="16" t="s">
        <v>14</v>
      </c>
      <c r="G1774" s="9">
        <v>8</v>
      </c>
    </row>
    <row r="1775" spans="1:7" x14ac:dyDescent="0.2">
      <c r="A1775" s="6">
        <v>43407</v>
      </c>
      <c r="B1775" s="14">
        <f t="shared" si="98"/>
        <v>2018</v>
      </c>
      <c r="C1775" s="14">
        <f t="shared" si="99"/>
        <v>11</v>
      </c>
      <c r="D1775" s="14">
        <f t="shared" si="100"/>
        <v>3</v>
      </c>
      <c r="E1775" s="15">
        <v>5.6</v>
      </c>
      <c r="F1775" s="16">
        <v>4.4000000000000004</v>
      </c>
      <c r="G1775" s="9">
        <v>7.5</v>
      </c>
    </row>
    <row r="1776" spans="1:7" x14ac:dyDescent="0.2">
      <c r="A1776" s="6">
        <v>43408</v>
      </c>
      <c r="B1776" s="14">
        <f t="shared" si="98"/>
        <v>2018</v>
      </c>
      <c r="C1776" s="14">
        <f t="shared" si="99"/>
        <v>11</v>
      </c>
      <c r="D1776" s="14">
        <f t="shared" si="100"/>
        <v>4</v>
      </c>
      <c r="E1776" s="15">
        <v>5.6</v>
      </c>
      <c r="F1776" s="16">
        <v>4.4000000000000004</v>
      </c>
      <c r="G1776" s="9">
        <v>7.5</v>
      </c>
    </row>
    <row r="1777" spans="1:7" x14ac:dyDescent="0.2">
      <c r="A1777" s="6">
        <v>43409</v>
      </c>
      <c r="B1777" s="14">
        <f t="shared" si="98"/>
        <v>2018</v>
      </c>
      <c r="C1777" s="14">
        <f t="shared" si="99"/>
        <v>11</v>
      </c>
      <c r="D1777" s="14">
        <f t="shared" si="100"/>
        <v>5</v>
      </c>
      <c r="E1777" s="15" t="s">
        <v>14</v>
      </c>
      <c r="F1777" s="16">
        <v>4.4000000000000004</v>
      </c>
      <c r="G1777" s="9" t="s">
        <v>14</v>
      </c>
    </row>
    <row r="1778" spans="1:7" x14ac:dyDescent="0.2">
      <c r="A1778" s="6">
        <v>43410</v>
      </c>
      <c r="B1778" s="14">
        <f t="shared" si="98"/>
        <v>2018</v>
      </c>
      <c r="C1778" s="14">
        <f t="shared" si="99"/>
        <v>11</v>
      </c>
      <c r="D1778" s="14">
        <f t="shared" si="100"/>
        <v>6</v>
      </c>
      <c r="E1778" s="15">
        <v>5.6</v>
      </c>
      <c r="F1778" s="16">
        <v>4.4000000000000004</v>
      </c>
      <c r="G1778" s="9">
        <v>8</v>
      </c>
    </row>
    <row r="1779" spans="1:7" x14ac:dyDescent="0.2">
      <c r="A1779" s="6">
        <v>43411</v>
      </c>
      <c r="B1779" s="14">
        <f t="shared" si="98"/>
        <v>2018</v>
      </c>
      <c r="C1779" s="14">
        <f t="shared" si="99"/>
        <v>11</v>
      </c>
      <c r="D1779" s="14">
        <f t="shared" si="100"/>
        <v>7</v>
      </c>
      <c r="E1779" s="15">
        <v>5.6</v>
      </c>
      <c r="F1779" s="16" t="s">
        <v>14</v>
      </c>
      <c r="G1779" s="9">
        <v>7.5</v>
      </c>
    </row>
    <row r="1780" spans="1:7" x14ac:dyDescent="0.2">
      <c r="A1780" s="6">
        <v>43412</v>
      </c>
      <c r="B1780" s="14">
        <f t="shared" si="98"/>
        <v>2018</v>
      </c>
      <c r="C1780" s="14">
        <f t="shared" si="99"/>
        <v>11</v>
      </c>
      <c r="D1780" s="14">
        <f t="shared" si="100"/>
        <v>8</v>
      </c>
      <c r="E1780" s="15">
        <v>5.6</v>
      </c>
      <c r="F1780" s="16">
        <v>4.4000000000000004</v>
      </c>
      <c r="G1780" s="9">
        <v>7.5</v>
      </c>
    </row>
    <row r="1781" spans="1:7" x14ac:dyDescent="0.2">
      <c r="A1781" s="6">
        <v>43413</v>
      </c>
      <c r="B1781" s="14">
        <f t="shared" si="98"/>
        <v>2018</v>
      </c>
      <c r="C1781" s="14">
        <f t="shared" si="99"/>
        <v>11</v>
      </c>
      <c r="D1781" s="14">
        <f t="shared" si="100"/>
        <v>9</v>
      </c>
      <c r="E1781" s="15" t="s">
        <v>14</v>
      </c>
      <c r="F1781" s="16" t="s">
        <v>14</v>
      </c>
      <c r="G1781" s="9">
        <v>7</v>
      </c>
    </row>
    <row r="1782" spans="1:7" x14ac:dyDescent="0.2">
      <c r="A1782" s="6">
        <v>43414</v>
      </c>
      <c r="B1782" s="14">
        <f t="shared" si="98"/>
        <v>2018</v>
      </c>
      <c r="C1782" s="14">
        <f t="shared" si="99"/>
        <v>11</v>
      </c>
      <c r="D1782" s="14">
        <f t="shared" si="100"/>
        <v>10</v>
      </c>
      <c r="E1782" s="15" t="s">
        <v>14</v>
      </c>
      <c r="F1782" s="16" t="s">
        <v>14</v>
      </c>
      <c r="G1782" s="9">
        <v>5</v>
      </c>
    </row>
    <row r="1783" spans="1:7" x14ac:dyDescent="0.2">
      <c r="A1783" s="6">
        <v>43415</v>
      </c>
      <c r="B1783" s="14">
        <f t="shared" si="98"/>
        <v>2018</v>
      </c>
      <c r="C1783" s="14">
        <f t="shared" si="99"/>
        <v>11</v>
      </c>
      <c r="D1783" s="14">
        <f t="shared" si="100"/>
        <v>11</v>
      </c>
      <c r="E1783" s="15">
        <v>5.6</v>
      </c>
      <c r="F1783" s="16">
        <v>4.4000000000000004</v>
      </c>
      <c r="G1783" s="9">
        <v>7.5</v>
      </c>
    </row>
    <row r="1784" spans="1:7" x14ac:dyDescent="0.2">
      <c r="A1784" s="6">
        <v>43416</v>
      </c>
      <c r="B1784" s="14">
        <f t="shared" si="98"/>
        <v>2018</v>
      </c>
      <c r="C1784" s="14">
        <f t="shared" si="99"/>
        <v>11</v>
      </c>
      <c r="D1784" s="14">
        <f t="shared" si="100"/>
        <v>12</v>
      </c>
      <c r="E1784" s="15" t="s">
        <v>14</v>
      </c>
      <c r="F1784" s="16">
        <v>4.4000000000000004</v>
      </c>
      <c r="G1784" s="9">
        <v>6.5</v>
      </c>
    </row>
    <row r="1785" spans="1:7" x14ac:dyDescent="0.2">
      <c r="A1785" s="6">
        <v>43417</v>
      </c>
      <c r="B1785" s="14">
        <f t="shared" si="98"/>
        <v>2018</v>
      </c>
      <c r="C1785" s="14">
        <f t="shared" si="99"/>
        <v>11</v>
      </c>
      <c r="D1785" s="14">
        <f t="shared" si="100"/>
        <v>13</v>
      </c>
      <c r="E1785" s="15">
        <v>5.6</v>
      </c>
      <c r="F1785" s="16">
        <v>4.4000000000000004</v>
      </c>
      <c r="G1785" s="9">
        <v>7.3</v>
      </c>
    </row>
    <row r="1786" spans="1:7" x14ac:dyDescent="0.2">
      <c r="A1786" s="6">
        <v>43418</v>
      </c>
      <c r="B1786" s="14">
        <f t="shared" si="98"/>
        <v>2018</v>
      </c>
      <c r="C1786" s="14">
        <f t="shared" si="99"/>
        <v>11</v>
      </c>
      <c r="D1786" s="14">
        <f t="shared" si="100"/>
        <v>14</v>
      </c>
      <c r="E1786" s="15" t="s">
        <v>14</v>
      </c>
      <c r="F1786" s="16">
        <v>4.4000000000000004</v>
      </c>
      <c r="G1786" s="9">
        <v>6.5</v>
      </c>
    </row>
    <row r="1787" spans="1:7" x14ac:dyDescent="0.2">
      <c r="A1787" s="6">
        <v>43419</v>
      </c>
      <c r="B1787" s="14">
        <f t="shared" si="98"/>
        <v>2018</v>
      </c>
      <c r="C1787" s="14">
        <f t="shared" si="99"/>
        <v>11</v>
      </c>
      <c r="D1787" s="14">
        <f t="shared" si="100"/>
        <v>15</v>
      </c>
      <c r="E1787" s="15">
        <v>5.6</v>
      </c>
      <c r="F1787" s="16">
        <v>4.4000000000000004</v>
      </c>
      <c r="G1787" s="9">
        <v>6.5</v>
      </c>
    </row>
    <row r="1788" spans="1:7" x14ac:dyDescent="0.2">
      <c r="A1788" s="6">
        <v>43420</v>
      </c>
      <c r="B1788" s="14">
        <f t="shared" si="98"/>
        <v>2018</v>
      </c>
      <c r="C1788" s="14">
        <f t="shared" si="99"/>
        <v>11</v>
      </c>
      <c r="D1788" s="14">
        <f t="shared" si="100"/>
        <v>16</v>
      </c>
      <c r="E1788" s="15">
        <v>5.6</v>
      </c>
      <c r="F1788" s="16">
        <v>4.4000000000000004</v>
      </c>
      <c r="G1788" s="9">
        <v>6</v>
      </c>
    </row>
    <row r="1789" spans="1:7" x14ac:dyDescent="0.2">
      <c r="A1789" s="6">
        <v>43421</v>
      </c>
      <c r="B1789" s="14">
        <f t="shared" si="98"/>
        <v>2018</v>
      </c>
      <c r="C1789" s="14">
        <f t="shared" si="99"/>
        <v>11</v>
      </c>
      <c r="D1789" s="14">
        <f t="shared" si="100"/>
        <v>17</v>
      </c>
      <c r="E1789" s="15" t="s">
        <v>14</v>
      </c>
      <c r="F1789" s="16">
        <v>4.4000000000000004</v>
      </c>
      <c r="G1789" s="9">
        <v>6</v>
      </c>
    </row>
    <row r="1790" spans="1:7" x14ac:dyDescent="0.2">
      <c r="A1790" s="6">
        <v>43422</v>
      </c>
      <c r="B1790" s="14">
        <f t="shared" si="98"/>
        <v>2018</v>
      </c>
      <c r="C1790" s="14">
        <f t="shared" si="99"/>
        <v>11</v>
      </c>
      <c r="D1790" s="14">
        <f t="shared" si="100"/>
        <v>18</v>
      </c>
      <c r="E1790" s="15" t="s">
        <v>14</v>
      </c>
      <c r="F1790" s="16">
        <v>4.4000000000000004</v>
      </c>
      <c r="G1790" s="9" t="s">
        <v>14</v>
      </c>
    </row>
    <row r="1791" spans="1:7" x14ac:dyDescent="0.2">
      <c r="A1791" s="6">
        <v>43423</v>
      </c>
      <c r="B1791" s="14">
        <f t="shared" si="98"/>
        <v>2018</v>
      </c>
      <c r="C1791" s="14">
        <f t="shared" si="99"/>
        <v>11</v>
      </c>
      <c r="D1791" s="14">
        <f t="shared" si="100"/>
        <v>19</v>
      </c>
      <c r="E1791" s="15" t="s">
        <v>14</v>
      </c>
      <c r="F1791" s="16">
        <v>4.4000000000000004</v>
      </c>
      <c r="G1791" s="9">
        <v>5.8</v>
      </c>
    </row>
    <row r="1792" spans="1:7" x14ac:dyDescent="0.2">
      <c r="A1792" s="6">
        <v>43424</v>
      </c>
      <c r="B1792" s="14">
        <f t="shared" si="98"/>
        <v>2018</v>
      </c>
      <c r="C1792" s="14">
        <f t="shared" si="99"/>
        <v>11</v>
      </c>
      <c r="D1792" s="14">
        <f t="shared" si="100"/>
        <v>20</v>
      </c>
      <c r="E1792" s="15" t="s">
        <v>14</v>
      </c>
      <c r="F1792" s="16">
        <v>4.4000000000000004</v>
      </c>
      <c r="G1792" s="9">
        <v>5.8</v>
      </c>
    </row>
    <row r="1793" spans="1:7" x14ac:dyDescent="0.2">
      <c r="A1793" s="6">
        <v>43425</v>
      </c>
      <c r="B1793" s="14">
        <f t="shared" si="98"/>
        <v>2018</v>
      </c>
      <c r="C1793" s="14">
        <f t="shared" si="99"/>
        <v>11</v>
      </c>
      <c r="D1793" s="14">
        <f t="shared" si="100"/>
        <v>21</v>
      </c>
      <c r="E1793" s="15" t="s">
        <v>14</v>
      </c>
      <c r="F1793" s="16">
        <v>4.4000000000000004</v>
      </c>
      <c r="G1793" s="9">
        <v>5.8</v>
      </c>
    </row>
    <row r="1794" spans="1:7" x14ac:dyDescent="0.2">
      <c r="A1794" s="6">
        <v>43426</v>
      </c>
      <c r="B1794" s="14">
        <f t="shared" si="98"/>
        <v>2018</v>
      </c>
      <c r="C1794" s="14">
        <f t="shared" si="99"/>
        <v>11</v>
      </c>
      <c r="D1794" s="14">
        <f t="shared" si="100"/>
        <v>22</v>
      </c>
      <c r="E1794" s="15">
        <v>5.6</v>
      </c>
      <c r="F1794" s="16">
        <v>4.4000000000000004</v>
      </c>
      <c r="G1794" s="9">
        <v>6</v>
      </c>
    </row>
    <row r="1795" spans="1:7" x14ac:dyDescent="0.2">
      <c r="A1795" s="6">
        <v>43427</v>
      </c>
      <c r="B1795" s="14">
        <f t="shared" si="98"/>
        <v>2018</v>
      </c>
      <c r="C1795" s="14">
        <f t="shared" si="99"/>
        <v>11</v>
      </c>
      <c r="D1795" s="14">
        <f t="shared" si="100"/>
        <v>23</v>
      </c>
      <c r="E1795" s="15">
        <v>5.6</v>
      </c>
      <c r="F1795" s="16">
        <v>4.4000000000000004</v>
      </c>
      <c r="G1795" s="9">
        <v>6</v>
      </c>
    </row>
    <row r="1796" spans="1:7" x14ac:dyDescent="0.2">
      <c r="A1796" s="6">
        <v>43428</v>
      </c>
      <c r="B1796" s="14">
        <f t="shared" si="98"/>
        <v>2018</v>
      </c>
      <c r="C1796" s="14">
        <f t="shared" si="99"/>
        <v>11</v>
      </c>
      <c r="D1796" s="14">
        <f t="shared" si="100"/>
        <v>24</v>
      </c>
      <c r="E1796" s="15">
        <v>5.6</v>
      </c>
      <c r="F1796" s="16">
        <v>4.4000000000000004</v>
      </c>
      <c r="G1796" s="9">
        <v>6</v>
      </c>
    </row>
    <row r="1797" spans="1:7" x14ac:dyDescent="0.2">
      <c r="A1797" s="6">
        <v>43429</v>
      </c>
      <c r="B1797" s="14">
        <f t="shared" si="98"/>
        <v>2018</v>
      </c>
      <c r="C1797" s="14">
        <f t="shared" si="99"/>
        <v>11</v>
      </c>
      <c r="D1797" s="14">
        <f t="shared" si="100"/>
        <v>25</v>
      </c>
      <c r="E1797" s="15">
        <v>5.6</v>
      </c>
      <c r="F1797" s="16">
        <v>4.4000000000000004</v>
      </c>
      <c r="G1797" s="9">
        <v>6</v>
      </c>
    </row>
    <row r="1798" spans="1:7" x14ac:dyDescent="0.2">
      <c r="A1798" s="6">
        <v>43430</v>
      </c>
      <c r="B1798" s="14">
        <f t="shared" si="98"/>
        <v>2018</v>
      </c>
      <c r="C1798" s="14">
        <f t="shared" si="99"/>
        <v>11</v>
      </c>
      <c r="D1798" s="14">
        <f t="shared" si="100"/>
        <v>26</v>
      </c>
      <c r="E1798" s="15">
        <v>5.6</v>
      </c>
      <c r="F1798" s="16">
        <v>4.4000000000000004</v>
      </c>
      <c r="G1798" s="9">
        <v>6</v>
      </c>
    </row>
    <row r="1799" spans="1:7" x14ac:dyDescent="0.2">
      <c r="A1799" s="6">
        <v>43431</v>
      </c>
      <c r="B1799" s="14">
        <f t="shared" si="98"/>
        <v>2018</v>
      </c>
      <c r="C1799" s="14">
        <f t="shared" si="99"/>
        <v>11</v>
      </c>
      <c r="D1799" s="14">
        <f t="shared" si="100"/>
        <v>27</v>
      </c>
      <c r="E1799" s="15" t="s">
        <v>14</v>
      </c>
      <c r="F1799" s="16">
        <v>4.4000000000000004</v>
      </c>
      <c r="G1799" s="9">
        <v>6</v>
      </c>
    </row>
    <row r="1800" spans="1:7" x14ac:dyDescent="0.2">
      <c r="A1800" s="6">
        <v>43432</v>
      </c>
      <c r="B1800" s="14">
        <f t="shared" si="98"/>
        <v>2018</v>
      </c>
      <c r="C1800" s="14">
        <f t="shared" si="99"/>
        <v>11</v>
      </c>
      <c r="D1800" s="14">
        <f t="shared" si="100"/>
        <v>28</v>
      </c>
      <c r="E1800" s="15">
        <v>5.6</v>
      </c>
      <c r="F1800" s="16">
        <v>4.4000000000000004</v>
      </c>
      <c r="G1800" s="9">
        <v>6</v>
      </c>
    </row>
    <row r="1801" spans="1:7" x14ac:dyDescent="0.2">
      <c r="A1801" s="6">
        <v>43433</v>
      </c>
      <c r="B1801" s="14">
        <f t="shared" ref="B1801:B1864" si="101">YEAR(A1801)</f>
        <v>2018</v>
      </c>
      <c r="C1801" s="14">
        <f t="shared" ref="C1801:C1864" si="102">MONTH(A1801)</f>
        <v>11</v>
      </c>
      <c r="D1801" s="14">
        <f t="shared" ref="D1801:D1864" si="103">DAY(A1801)</f>
        <v>29</v>
      </c>
      <c r="E1801" s="15">
        <v>5.6</v>
      </c>
      <c r="F1801" s="16">
        <v>4.4000000000000004</v>
      </c>
      <c r="G1801" s="9">
        <v>6</v>
      </c>
    </row>
    <row r="1802" spans="1:7" x14ac:dyDescent="0.2">
      <c r="A1802" s="6">
        <v>43434</v>
      </c>
      <c r="B1802" s="14">
        <f t="shared" si="101"/>
        <v>2018</v>
      </c>
      <c r="C1802" s="14">
        <f t="shared" si="102"/>
        <v>11</v>
      </c>
      <c r="D1802" s="14">
        <f t="shared" si="103"/>
        <v>30</v>
      </c>
      <c r="E1802" s="15">
        <v>5.6</v>
      </c>
      <c r="F1802" s="16">
        <v>4.4000000000000004</v>
      </c>
      <c r="G1802" s="9">
        <v>6</v>
      </c>
    </row>
    <row r="1803" spans="1:7" x14ac:dyDescent="0.2">
      <c r="A1803" s="6">
        <v>43435</v>
      </c>
      <c r="B1803" s="14">
        <f t="shared" si="101"/>
        <v>2018</v>
      </c>
      <c r="C1803" s="14">
        <f t="shared" si="102"/>
        <v>12</v>
      </c>
      <c r="D1803" s="14">
        <f t="shared" si="103"/>
        <v>1</v>
      </c>
      <c r="E1803" s="15" t="s">
        <v>14</v>
      </c>
      <c r="F1803" s="16" t="s">
        <v>14</v>
      </c>
      <c r="G1803" s="9">
        <v>6</v>
      </c>
    </row>
    <row r="1804" spans="1:7" x14ac:dyDescent="0.2">
      <c r="A1804" s="6">
        <v>43436</v>
      </c>
      <c r="B1804" s="14">
        <f t="shared" si="101"/>
        <v>2018</v>
      </c>
      <c r="C1804" s="14">
        <f t="shared" si="102"/>
        <v>12</v>
      </c>
      <c r="D1804" s="14">
        <f t="shared" si="103"/>
        <v>2</v>
      </c>
      <c r="E1804" s="15">
        <v>5.6</v>
      </c>
      <c r="F1804" s="16">
        <v>4.4000000000000004</v>
      </c>
      <c r="G1804" s="9">
        <v>5.8</v>
      </c>
    </row>
    <row r="1805" spans="1:7" x14ac:dyDescent="0.2">
      <c r="A1805" s="6">
        <v>43437</v>
      </c>
      <c r="B1805" s="14">
        <f t="shared" si="101"/>
        <v>2018</v>
      </c>
      <c r="C1805" s="14">
        <f t="shared" si="102"/>
        <v>12</v>
      </c>
      <c r="D1805" s="14">
        <f t="shared" si="103"/>
        <v>3</v>
      </c>
      <c r="E1805" s="15">
        <v>5.6</v>
      </c>
      <c r="F1805" s="16">
        <v>4.4000000000000004</v>
      </c>
      <c r="G1805" s="9">
        <v>5.3</v>
      </c>
    </row>
    <row r="1806" spans="1:7" x14ac:dyDescent="0.2">
      <c r="A1806" s="6">
        <v>43438</v>
      </c>
      <c r="B1806" s="14">
        <f t="shared" si="101"/>
        <v>2018</v>
      </c>
      <c r="C1806" s="14">
        <f t="shared" si="102"/>
        <v>12</v>
      </c>
      <c r="D1806" s="14">
        <f t="shared" si="103"/>
        <v>4</v>
      </c>
      <c r="E1806" s="15">
        <v>5.6</v>
      </c>
      <c r="F1806" s="16">
        <v>4.4000000000000004</v>
      </c>
      <c r="G1806" s="9">
        <v>5.3</v>
      </c>
    </row>
    <row r="1807" spans="1:7" x14ac:dyDescent="0.2">
      <c r="A1807" s="6">
        <v>43439</v>
      </c>
      <c r="B1807" s="14">
        <f t="shared" si="101"/>
        <v>2018</v>
      </c>
      <c r="C1807" s="14">
        <f t="shared" si="102"/>
        <v>12</v>
      </c>
      <c r="D1807" s="14">
        <f t="shared" si="103"/>
        <v>5</v>
      </c>
      <c r="E1807" s="15">
        <v>5.6</v>
      </c>
      <c r="F1807" s="16">
        <v>4.4000000000000004</v>
      </c>
      <c r="G1807" s="9">
        <v>5.3</v>
      </c>
    </row>
    <row r="1808" spans="1:7" x14ac:dyDescent="0.2">
      <c r="A1808" s="6">
        <v>43440</v>
      </c>
      <c r="B1808" s="14">
        <f t="shared" si="101"/>
        <v>2018</v>
      </c>
      <c r="C1808" s="14">
        <f t="shared" si="102"/>
        <v>12</v>
      </c>
      <c r="D1808" s="14">
        <f t="shared" si="103"/>
        <v>6</v>
      </c>
      <c r="E1808" s="15">
        <v>5.6</v>
      </c>
      <c r="F1808" s="16">
        <v>4.4000000000000004</v>
      </c>
      <c r="G1808" s="9">
        <v>4.8</v>
      </c>
    </row>
    <row r="1809" spans="1:7" x14ac:dyDescent="0.2">
      <c r="A1809" s="6">
        <v>43441</v>
      </c>
      <c r="B1809" s="14">
        <f t="shared" si="101"/>
        <v>2018</v>
      </c>
      <c r="C1809" s="14">
        <f t="shared" si="102"/>
        <v>12</v>
      </c>
      <c r="D1809" s="14">
        <f t="shared" si="103"/>
        <v>7</v>
      </c>
      <c r="E1809" s="15" t="s">
        <v>14</v>
      </c>
      <c r="F1809" s="16">
        <v>4.4000000000000004</v>
      </c>
      <c r="G1809" s="9">
        <v>5.3</v>
      </c>
    </row>
    <row r="1810" spans="1:7" x14ac:dyDescent="0.2">
      <c r="A1810" s="6">
        <v>43442</v>
      </c>
      <c r="B1810" s="14">
        <f t="shared" si="101"/>
        <v>2018</v>
      </c>
      <c r="C1810" s="14">
        <f t="shared" si="102"/>
        <v>12</v>
      </c>
      <c r="D1810" s="14">
        <f t="shared" si="103"/>
        <v>8</v>
      </c>
      <c r="E1810" s="15">
        <v>5.6</v>
      </c>
      <c r="F1810" s="16" t="s">
        <v>14</v>
      </c>
      <c r="G1810" s="9">
        <v>7</v>
      </c>
    </row>
    <row r="1811" spans="1:7" x14ac:dyDescent="0.2">
      <c r="A1811" s="6">
        <v>43443</v>
      </c>
      <c r="B1811" s="14">
        <f t="shared" si="101"/>
        <v>2018</v>
      </c>
      <c r="C1811" s="14">
        <f t="shared" si="102"/>
        <v>12</v>
      </c>
      <c r="D1811" s="14">
        <f t="shared" si="103"/>
        <v>9</v>
      </c>
      <c r="E1811" s="15" t="s">
        <v>14</v>
      </c>
      <c r="F1811" s="16">
        <v>4.4000000000000004</v>
      </c>
      <c r="G1811" s="9">
        <v>7</v>
      </c>
    </row>
    <row r="1812" spans="1:7" x14ac:dyDescent="0.2">
      <c r="A1812" s="6">
        <v>43444</v>
      </c>
      <c r="B1812" s="14">
        <f t="shared" si="101"/>
        <v>2018</v>
      </c>
      <c r="C1812" s="14">
        <f t="shared" si="102"/>
        <v>12</v>
      </c>
      <c r="D1812" s="14">
        <f t="shared" si="103"/>
        <v>10</v>
      </c>
      <c r="E1812" s="15" t="s">
        <v>14</v>
      </c>
      <c r="F1812" s="16">
        <v>4.4000000000000004</v>
      </c>
      <c r="G1812" s="9">
        <v>5.4</v>
      </c>
    </row>
    <row r="1813" spans="1:7" x14ac:dyDescent="0.2">
      <c r="A1813" s="6">
        <v>43445</v>
      </c>
      <c r="B1813" s="14">
        <f t="shared" si="101"/>
        <v>2018</v>
      </c>
      <c r="C1813" s="14">
        <f t="shared" si="102"/>
        <v>12</v>
      </c>
      <c r="D1813" s="14">
        <f t="shared" si="103"/>
        <v>11</v>
      </c>
      <c r="E1813" s="15" t="s">
        <v>14</v>
      </c>
      <c r="F1813" s="16">
        <v>4.4000000000000004</v>
      </c>
      <c r="G1813" s="9">
        <v>5.0999999999999996</v>
      </c>
    </row>
    <row r="1814" spans="1:7" x14ac:dyDescent="0.2">
      <c r="A1814" s="6">
        <v>43446</v>
      </c>
      <c r="B1814" s="14">
        <f t="shared" si="101"/>
        <v>2018</v>
      </c>
      <c r="C1814" s="14">
        <f t="shared" si="102"/>
        <v>12</v>
      </c>
      <c r="D1814" s="14">
        <f t="shared" si="103"/>
        <v>12</v>
      </c>
      <c r="E1814" s="15">
        <v>5.6</v>
      </c>
      <c r="F1814" s="16">
        <v>4.4000000000000004</v>
      </c>
      <c r="G1814" s="9">
        <v>4.8</v>
      </c>
    </row>
    <row r="1815" spans="1:7" x14ac:dyDescent="0.2">
      <c r="A1815" s="6">
        <v>43447</v>
      </c>
      <c r="B1815" s="14">
        <f t="shared" si="101"/>
        <v>2018</v>
      </c>
      <c r="C1815" s="14">
        <f t="shared" si="102"/>
        <v>12</v>
      </c>
      <c r="D1815" s="14">
        <f t="shared" si="103"/>
        <v>13</v>
      </c>
      <c r="E1815" s="15">
        <v>5.6</v>
      </c>
      <c r="F1815" s="16">
        <v>4.4000000000000004</v>
      </c>
      <c r="G1815" s="9">
        <v>4.8</v>
      </c>
    </row>
    <row r="1816" spans="1:7" x14ac:dyDescent="0.2">
      <c r="A1816" s="6">
        <v>43448</v>
      </c>
      <c r="B1816" s="14">
        <f t="shared" si="101"/>
        <v>2018</v>
      </c>
      <c r="C1816" s="14">
        <f t="shared" si="102"/>
        <v>12</v>
      </c>
      <c r="D1816" s="14">
        <f t="shared" si="103"/>
        <v>14</v>
      </c>
      <c r="E1816" s="15">
        <v>5.6</v>
      </c>
      <c r="F1816" s="16" t="s">
        <v>14</v>
      </c>
      <c r="G1816" s="9">
        <v>5</v>
      </c>
    </row>
    <row r="1817" spans="1:7" x14ac:dyDescent="0.2">
      <c r="A1817" s="6">
        <v>43449</v>
      </c>
      <c r="B1817" s="14">
        <f t="shared" si="101"/>
        <v>2018</v>
      </c>
      <c r="C1817" s="14">
        <f t="shared" si="102"/>
        <v>12</v>
      </c>
      <c r="D1817" s="14">
        <f t="shared" si="103"/>
        <v>15</v>
      </c>
      <c r="E1817" s="15">
        <v>5.6</v>
      </c>
      <c r="F1817" s="16">
        <v>4.4000000000000004</v>
      </c>
      <c r="G1817" s="9">
        <v>5</v>
      </c>
    </row>
    <row r="1818" spans="1:7" x14ac:dyDescent="0.2">
      <c r="A1818" s="6">
        <v>43450</v>
      </c>
      <c r="B1818" s="14">
        <f t="shared" si="101"/>
        <v>2018</v>
      </c>
      <c r="C1818" s="14">
        <f t="shared" si="102"/>
        <v>12</v>
      </c>
      <c r="D1818" s="14">
        <f t="shared" si="103"/>
        <v>16</v>
      </c>
      <c r="E1818" s="15" t="s">
        <v>14</v>
      </c>
      <c r="F1818" s="16">
        <v>4.4000000000000004</v>
      </c>
      <c r="G1818" s="9">
        <v>6</v>
      </c>
    </row>
    <row r="1819" spans="1:7" x14ac:dyDescent="0.2">
      <c r="A1819" s="6">
        <v>43451</v>
      </c>
      <c r="B1819" s="14">
        <f t="shared" si="101"/>
        <v>2018</v>
      </c>
      <c r="C1819" s="14">
        <f t="shared" si="102"/>
        <v>12</v>
      </c>
      <c r="D1819" s="14">
        <f t="shared" si="103"/>
        <v>17</v>
      </c>
      <c r="E1819" s="15">
        <v>5.6</v>
      </c>
      <c r="F1819" s="16">
        <v>4.4000000000000004</v>
      </c>
      <c r="G1819" s="9">
        <v>5.8</v>
      </c>
    </row>
    <row r="1820" spans="1:7" x14ac:dyDescent="0.2">
      <c r="A1820" s="6">
        <v>43452</v>
      </c>
      <c r="B1820" s="14">
        <f t="shared" si="101"/>
        <v>2018</v>
      </c>
      <c r="C1820" s="14">
        <f t="shared" si="102"/>
        <v>12</v>
      </c>
      <c r="D1820" s="14">
        <f t="shared" si="103"/>
        <v>18</v>
      </c>
      <c r="E1820" s="15">
        <v>5.6</v>
      </c>
      <c r="F1820" s="16">
        <v>4.4000000000000004</v>
      </c>
      <c r="G1820" s="9">
        <v>5.3</v>
      </c>
    </row>
    <row r="1821" spans="1:7" x14ac:dyDescent="0.2">
      <c r="A1821" s="6">
        <v>43453</v>
      </c>
      <c r="B1821" s="14">
        <f t="shared" si="101"/>
        <v>2018</v>
      </c>
      <c r="C1821" s="14">
        <f t="shared" si="102"/>
        <v>12</v>
      </c>
      <c r="D1821" s="14">
        <f t="shared" si="103"/>
        <v>19</v>
      </c>
      <c r="E1821" s="15" t="s">
        <v>14</v>
      </c>
      <c r="F1821" s="16">
        <v>4.4000000000000004</v>
      </c>
      <c r="G1821" s="9">
        <v>5.7</v>
      </c>
    </row>
    <row r="1822" spans="1:7" x14ac:dyDescent="0.2">
      <c r="A1822" s="6">
        <v>43454</v>
      </c>
      <c r="B1822" s="14">
        <f t="shared" si="101"/>
        <v>2018</v>
      </c>
      <c r="C1822" s="14">
        <f t="shared" si="102"/>
        <v>12</v>
      </c>
      <c r="D1822" s="14">
        <f t="shared" si="103"/>
        <v>20</v>
      </c>
      <c r="E1822" s="15" t="s">
        <v>14</v>
      </c>
      <c r="F1822" s="16">
        <v>4.4000000000000004</v>
      </c>
      <c r="G1822" s="9">
        <v>5.7</v>
      </c>
    </row>
    <row r="1823" spans="1:7" x14ac:dyDescent="0.2">
      <c r="A1823" s="6">
        <v>43455</v>
      </c>
      <c r="B1823" s="14">
        <f t="shared" si="101"/>
        <v>2018</v>
      </c>
      <c r="C1823" s="14">
        <f t="shared" si="102"/>
        <v>12</v>
      </c>
      <c r="D1823" s="14">
        <f t="shared" si="103"/>
        <v>21</v>
      </c>
      <c r="E1823" s="15" t="s">
        <v>14</v>
      </c>
      <c r="F1823" s="16" t="s">
        <v>14</v>
      </c>
      <c r="G1823" s="9">
        <v>5.5</v>
      </c>
    </row>
    <row r="1824" spans="1:7" x14ac:dyDescent="0.2">
      <c r="A1824" s="6">
        <v>43456</v>
      </c>
      <c r="B1824" s="14">
        <f t="shared" si="101"/>
        <v>2018</v>
      </c>
      <c r="C1824" s="14">
        <f t="shared" si="102"/>
        <v>12</v>
      </c>
      <c r="D1824" s="14">
        <f t="shared" si="103"/>
        <v>22</v>
      </c>
      <c r="E1824" s="15" t="s">
        <v>14</v>
      </c>
      <c r="F1824" s="16">
        <v>4.4000000000000004</v>
      </c>
      <c r="G1824" s="9">
        <v>5.5</v>
      </c>
    </row>
    <row r="1825" spans="1:7" x14ac:dyDescent="0.2">
      <c r="A1825" s="6">
        <v>43457</v>
      </c>
      <c r="B1825" s="14">
        <f t="shared" si="101"/>
        <v>2018</v>
      </c>
      <c r="C1825" s="14">
        <f t="shared" si="102"/>
        <v>12</v>
      </c>
      <c r="D1825" s="14">
        <f t="shared" si="103"/>
        <v>23</v>
      </c>
      <c r="E1825" s="15">
        <v>5.6</v>
      </c>
      <c r="F1825" s="16">
        <v>4.4000000000000004</v>
      </c>
      <c r="G1825" s="9">
        <v>5.8</v>
      </c>
    </row>
    <row r="1826" spans="1:7" x14ac:dyDescent="0.2">
      <c r="A1826" s="6">
        <v>43458</v>
      </c>
      <c r="B1826" s="14">
        <f t="shared" si="101"/>
        <v>2018</v>
      </c>
      <c r="C1826" s="14">
        <f t="shared" si="102"/>
        <v>12</v>
      </c>
      <c r="D1826" s="14">
        <f t="shared" si="103"/>
        <v>24</v>
      </c>
      <c r="E1826" s="15" t="s">
        <v>14</v>
      </c>
      <c r="F1826" s="16">
        <v>6.6</v>
      </c>
      <c r="G1826" s="9">
        <v>5.8</v>
      </c>
    </row>
    <row r="1827" spans="1:7" x14ac:dyDescent="0.2">
      <c r="A1827" s="6">
        <v>43459</v>
      </c>
      <c r="B1827" s="14">
        <f t="shared" si="101"/>
        <v>2018</v>
      </c>
      <c r="C1827" s="14">
        <f t="shared" si="102"/>
        <v>12</v>
      </c>
      <c r="D1827" s="14">
        <f t="shared" si="103"/>
        <v>25</v>
      </c>
      <c r="E1827" s="15">
        <v>5.6</v>
      </c>
      <c r="F1827" s="16">
        <v>6.6</v>
      </c>
      <c r="G1827" s="9">
        <v>6.3</v>
      </c>
    </row>
    <row r="1828" spans="1:7" x14ac:dyDescent="0.2">
      <c r="A1828" s="6">
        <v>43460</v>
      </c>
      <c r="B1828" s="14">
        <f t="shared" si="101"/>
        <v>2018</v>
      </c>
      <c r="C1828" s="14">
        <f t="shared" si="102"/>
        <v>12</v>
      </c>
      <c r="D1828" s="14">
        <f t="shared" si="103"/>
        <v>26</v>
      </c>
      <c r="E1828" s="15" t="s">
        <v>14</v>
      </c>
      <c r="F1828" s="16">
        <v>6</v>
      </c>
      <c r="G1828" s="9">
        <v>6.3</v>
      </c>
    </row>
    <row r="1829" spans="1:7" x14ac:dyDescent="0.2">
      <c r="A1829" s="6">
        <v>43461</v>
      </c>
      <c r="B1829" s="14">
        <f t="shared" si="101"/>
        <v>2018</v>
      </c>
      <c r="C1829" s="14">
        <f t="shared" si="102"/>
        <v>12</v>
      </c>
      <c r="D1829" s="14">
        <f t="shared" si="103"/>
        <v>27</v>
      </c>
      <c r="E1829" s="15">
        <v>5.6</v>
      </c>
      <c r="F1829" s="16">
        <v>6</v>
      </c>
      <c r="G1829" s="9">
        <v>5.8</v>
      </c>
    </row>
    <row r="1830" spans="1:7" x14ac:dyDescent="0.2">
      <c r="A1830" s="6">
        <v>43462</v>
      </c>
      <c r="B1830" s="14">
        <f t="shared" si="101"/>
        <v>2018</v>
      </c>
      <c r="C1830" s="14">
        <f t="shared" si="102"/>
        <v>12</v>
      </c>
      <c r="D1830" s="14">
        <f t="shared" si="103"/>
        <v>28</v>
      </c>
      <c r="E1830" s="15" t="s">
        <v>14</v>
      </c>
      <c r="F1830" s="16">
        <v>5.6</v>
      </c>
      <c r="G1830" s="9">
        <v>5.5</v>
      </c>
    </row>
    <row r="1831" spans="1:7" x14ac:dyDescent="0.2">
      <c r="A1831" s="6">
        <v>43463</v>
      </c>
      <c r="B1831" s="14">
        <f t="shared" si="101"/>
        <v>2018</v>
      </c>
      <c r="C1831" s="14">
        <f t="shared" si="102"/>
        <v>12</v>
      </c>
      <c r="D1831" s="14">
        <f t="shared" si="103"/>
        <v>29</v>
      </c>
      <c r="E1831" s="15" t="s">
        <v>14</v>
      </c>
      <c r="F1831" s="16">
        <v>5.6</v>
      </c>
      <c r="G1831" s="9">
        <v>5.5</v>
      </c>
    </row>
    <row r="1832" spans="1:7" x14ac:dyDescent="0.2">
      <c r="A1832" s="6">
        <v>43464</v>
      </c>
      <c r="B1832" s="14">
        <f t="shared" si="101"/>
        <v>2018</v>
      </c>
      <c r="C1832" s="14">
        <f t="shared" si="102"/>
        <v>12</v>
      </c>
      <c r="D1832" s="14">
        <f t="shared" si="103"/>
        <v>30</v>
      </c>
      <c r="E1832" s="15" t="s">
        <v>14</v>
      </c>
      <c r="F1832" s="16" t="s">
        <v>14</v>
      </c>
      <c r="G1832" s="9">
        <v>5.5</v>
      </c>
    </row>
    <row r="1833" spans="1:7" x14ac:dyDescent="0.2">
      <c r="A1833" s="6">
        <v>43465</v>
      </c>
      <c r="B1833" s="14">
        <f t="shared" si="101"/>
        <v>2018</v>
      </c>
      <c r="C1833" s="14">
        <f t="shared" si="102"/>
        <v>12</v>
      </c>
      <c r="D1833" s="14">
        <f t="shared" si="103"/>
        <v>31</v>
      </c>
      <c r="E1833" s="15" t="s">
        <v>14</v>
      </c>
      <c r="F1833" s="16" t="s">
        <v>14</v>
      </c>
      <c r="G1833" s="9">
        <v>5.8</v>
      </c>
    </row>
    <row r="1834" spans="1:7" x14ac:dyDescent="0.2">
      <c r="A1834" s="6">
        <v>43466</v>
      </c>
      <c r="B1834" s="14">
        <f t="shared" si="101"/>
        <v>2019</v>
      </c>
      <c r="C1834" s="14">
        <f t="shared" si="102"/>
        <v>1</v>
      </c>
      <c r="D1834" s="14">
        <f t="shared" si="103"/>
        <v>1</v>
      </c>
      <c r="E1834" s="15" t="s">
        <v>14</v>
      </c>
      <c r="F1834" s="16">
        <v>5.6</v>
      </c>
      <c r="G1834" s="9" t="s">
        <v>14</v>
      </c>
    </row>
    <row r="1835" spans="1:7" x14ac:dyDescent="0.2">
      <c r="A1835" s="6">
        <v>43467</v>
      </c>
      <c r="B1835" s="14">
        <f t="shared" si="101"/>
        <v>2019</v>
      </c>
      <c r="C1835" s="14">
        <f t="shared" si="102"/>
        <v>1</v>
      </c>
      <c r="D1835" s="14">
        <f t="shared" si="103"/>
        <v>2</v>
      </c>
      <c r="E1835" s="15" t="s">
        <v>14</v>
      </c>
      <c r="F1835" s="16">
        <v>5.6</v>
      </c>
      <c r="G1835" s="9">
        <v>5.3</v>
      </c>
    </row>
    <row r="1836" spans="1:7" x14ac:dyDescent="0.2">
      <c r="A1836" s="6">
        <v>43468</v>
      </c>
      <c r="B1836" s="14">
        <f t="shared" si="101"/>
        <v>2019</v>
      </c>
      <c r="C1836" s="14">
        <f t="shared" si="102"/>
        <v>1</v>
      </c>
      <c r="D1836" s="14">
        <f t="shared" si="103"/>
        <v>3</v>
      </c>
      <c r="E1836" s="15">
        <v>7</v>
      </c>
      <c r="F1836" s="16">
        <v>5.6</v>
      </c>
      <c r="G1836" s="9" t="s">
        <v>14</v>
      </c>
    </row>
    <row r="1837" spans="1:7" x14ac:dyDescent="0.2">
      <c r="A1837" s="6">
        <v>43469</v>
      </c>
      <c r="B1837" s="14">
        <f t="shared" si="101"/>
        <v>2019</v>
      </c>
      <c r="C1837" s="14">
        <f t="shared" si="102"/>
        <v>1</v>
      </c>
      <c r="D1837" s="14">
        <f t="shared" si="103"/>
        <v>4</v>
      </c>
      <c r="E1837" s="15">
        <v>7</v>
      </c>
      <c r="F1837" s="16">
        <v>5.6</v>
      </c>
      <c r="G1837" s="9">
        <v>5.2</v>
      </c>
    </row>
    <row r="1838" spans="1:7" x14ac:dyDescent="0.2">
      <c r="A1838" s="6">
        <v>43470</v>
      </c>
      <c r="B1838" s="14">
        <f t="shared" si="101"/>
        <v>2019</v>
      </c>
      <c r="C1838" s="14">
        <f t="shared" si="102"/>
        <v>1</v>
      </c>
      <c r="D1838" s="14">
        <f t="shared" si="103"/>
        <v>5</v>
      </c>
      <c r="E1838" s="15">
        <v>7</v>
      </c>
      <c r="F1838" s="16" t="s">
        <v>14</v>
      </c>
      <c r="G1838" s="9">
        <v>5.2</v>
      </c>
    </row>
    <row r="1839" spans="1:7" x14ac:dyDescent="0.2">
      <c r="A1839" s="6">
        <v>43471</v>
      </c>
      <c r="B1839" s="14">
        <f t="shared" si="101"/>
        <v>2019</v>
      </c>
      <c r="C1839" s="14">
        <f t="shared" si="102"/>
        <v>1</v>
      </c>
      <c r="D1839" s="14">
        <f t="shared" si="103"/>
        <v>6</v>
      </c>
      <c r="E1839" s="15" t="s">
        <v>14</v>
      </c>
      <c r="F1839" s="16">
        <v>5.6</v>
      </c>
      <c r="G1839" s="9">
        <v>5.5</v>
      </c>
    </row>
    <row r="1840" spans="1:7" x14ac:dyDescent="0.2">
      <c r="A1840" s="6">
        <v>43472</v>
      </c>
      <c r="B1840" s="14">
        <f t="shared" si="101"/>
        <v>2019</v>
      </c>
      <c r="C1840" s="14">
        <f t="shared" si="102"/>
        <v>1</v>
      </c>
      <c r="D1840" s="14">
        <f t="shared" si="103"/>
        <v>7</v>
      </c>
      <c r="E1840" s="15" t="s">
        <v>14</v>
      </c>
      <c r="F1840" s="16">
        <v>5.6</v>
      </c>
      <c r="G1840" s="9">
        <v>5.0999999999999996</v>
      </c>
    </row>
    <row r="1841" spans="1:7" x14ac:dyDescent="0.2">
      <c r="A1841" s="6">
        <v>43473</v>
      </c>
      <c r="B1841" s="14">
        <f t="shared" si="101"/>
        <v>2019</v>
      </c>
      <c r="C1841" s="14">
        <f t="shared" si="102"/>
        <v>1</v>
      </c>
      <c r="D1841" s="14">
        <f t="shared" si="103"/>
        <v>8</v>
      </c>
      <c r="E1841" s="15" t="s">
        <v>14</v>
      </c>
      <c r="F1841" s="16">
        <v>5.6</v>
      </c>
      <c r="G1841" s="9">
        <v>6</v>
      </c>
    </row>
    <row r="1842" spans="1:7" x14ac:dyDescent="0.2">
      <c r="A1842" s="6">
        <v>43474</v>
      </c>
      <c r="B1842" s="14">
        <f t="shared" si="101"/>
        <v>2019</v>
      </c>
      <c r="C1842" s="14">
        <f t="shared" si="102"/>
        <v>1</v>
      </c>
      <c r="D1842" s="14">
        <f t="shared" si="103"/>
        <v>9</v>
      </c>
      <c r="E1842" s="15" t="s">
        <v>14</v>
      </c>
      <c r="F1842" s="16">
        <v>4.9000000000000004</v>
      </c>
      <c r="G1842" s="9">
        <v>6.3</v>
      </c>
    </row>
    <row r="1843" spans="1:7" x14ac:dyDescent="0.2">
      <c r="A1843" s="6">
        <v>43475</v>
      </c>
      <c r="B1843" s="14">
        <f t="shared" si="101"/>
        <v>2019</v>
      </c>
      <c r="C1843" s="14">
        <f t="shared" si="102"/>
        <v>1</v>
      </c>
      <c r="D1843" s="14">
        <f t="shared" si="103"/>
        <v>10</v>
      </c>
      <c r="E1843" s="15">
        <v>7</v>
      </c>
      <c r="F1843" s="16">
        <v>4.9000000000000004</v>
      </c>
      <c r="G1843" s="9">
        <v>5.8</v>
      </c>
    </row>
    <row r="1844" spans="1:7" x14ac:dyDescent="0.2">
      <c r="A1844" s="6">
        <v>43476</v>
      </c>
      <c r="B1844" s="14">
        <f t="shared" si="101"/>
        <v>2019</v>
      </c>
      <c r="C1844" s="14">
        <f t="shared" si="102"/>
        <v>1</v>
      </c>
      <c r="D1844" s="14">
        <f t="shared" si="103"/>
        <v>11</v>
      </c>
      <c r="E1844" s="15">
        <v>7</v>
      </c>
      <c r="F1844" s="16">
        <v>4.9000000000000004</v>
      </c>
      <c r="G1844" s="9">
        <v>5.8</v>
      </c>
    </row>
    <row r="1845" spans="1:7" x14ac:dyDescent="0.2">
      <c r="A1845" s="6">
        <v>43477</v>
      </c>
      <c r="B1845" s="14">
        <f t="shared" si="101"/>
        <v>2019</v>
      </c>
      <c r="C1845" s="14">
        <f t="shared" si="102"/>
        <v>1</v>
      </c>
      <c r="D1845" s="14">
        <f t="shared" si="103"/>
        <v>12</v>
      </c>
      <c r="E1845" s="15">
        <v>7</v>
      </c>
      <c r="F1845" s="16" t="s">
        <v>14</v>
      </c>
      <c r="G1845" s="9">
        <v>7</v>
      </c>
    </row>
    <row r="1846" spans="1:7" x14ac:dyDescent="0.2">
      <c r="A1846" s="6">
        <v>43478</v>
      </c>
      <c r="B1846" s="14">
        <f t="shared" si="101"/>
        <v>2019</v>
      </c>
      <c r="C1846" s="14">
        <f t="shared" si="102"/>
        <v>1</v>
      </c>
      <c r="D1846" s="14">
        <f t="shared" si="103"/>
        <v>13</v>
      </c>
      <c r="E1846" s="15">
        <v>7</v>
      </c>
      <c r="F1846" s="16">
        <v>4.9000000000000004</v>
      </c>
      <c r="G1846" s="9">
        <v>7</v>
      </c>
    </row>
    <row r="1847" spans="1:7" x14ac:dyDescent="0.2">
      <c r="A1847" s="6">
        <v>43479</v>
      </c>
      <c r="B1847" s="14">
        <f t="shared" si="101"/>
        <v>2019</v>
      </c>
      <c r="C1847" s="14">
        <f t="shared" si="102"/>
        <v>1</v>
      </c>
      <c r="D1847" s="14">
        <f t="shared" si="103"/>
        <v>14</v>
      </c>
      <c r="E1847" s="15">
        <v>7</v>
      </c>
      <c r="F1847" s="16">
        <v>4.9000000000000004</v>
      </c>
      <c r="G1847" s="9">
        <v>7</v>
      </c>
    </row>
    <row r="1848" spans="1:7" x14ac:dyDescent="0.2">
      <c r="A1848" s="6">
        <v>43480</v>
      </c>
      <c r="B1848" s="14">
        <f t="shared" si="101"/>
        <v>2019</v>
      </c>
      <c r="C1848" s="14">
        <f t="shared" si="102"/>
        <v>1</v>
      </c>
      <c r="D1848" s="14">
        <f t="shared" si="103"/>
        <v>15</v>
      </c>
      <c r="E1848" s="15">
        <v>7</v>
      </c>
      <c r="F1848" s="16">
        <v>4.9000000000000004</v>
      </c>
      <c r="G1848" s="9">
        <v>7</v>
      </c>
    </row>
    <row r="1849" spans="1:7" x14ac:dyDescent="0.2">
      <c r="A1849" s="6">
        <v>43481</v>
      </c>
      <c r="B1849" s="14">
        <f t="shared" si="101"/>
        <v>2019</v>
      </c>
      <c r="C1849" s="14">
        <f t="shared" si="102"/>
        <v>1</v>
      </c>
      <c r="D1849" s="14">
        <f t="shared" si="103"/>
        <v>16</v>
      </c>
      <c r="E1849" s="15">
        <v>7</v>
      </c>
      <c r="F1849" s="16">
        <v>4.9000000000000004</v>
      </c>
      <c r="G1849" s="9">
        <v>8</v>
      </c>
    </row>
    <row r="1850" spans="1:7" x14ac:dyDescent="0.2">
      <c r="A1850" s="6">
        <v>43482</v>
      </c>
      <c r="B1850" s="14">
        <f t="shared" si="101"/>
        <v>2019</v>
      </c>
      <c r="C1850" s="14">
        <f t="shared" si="102"/>
        <v>1</v>
      </c>
      <c r="D1850" s="14">
        <f t="shared" si="103"/>
        <v>17</v>
      </c>
      <c r="E1850" s="15" t="s">
        <v>14</v>
      </c>
      <c r="F1850" s="16">
        <v>4.9000000000000004</v>
      </c>
      <c r="G1850" s="9">
        <v>7</v>
      </c>
    </row>
    <row r="1851" spans="1:7" x14ac:dyDescent="0.2">
      <c r="A1851" s="6">
        <v>43483</v>
      </c>
      <c r="B1851" s="14">
        <f t="shared" si="101"/>
        <v>2019</v>
      </c>
      <c r="C1851" s="14">
        <f t="shared" si="102"/>
        <v>1</v>
      </c>
      <c r="D1851" s="14">
        <f t="shared" si="103"/>
        <v>18</v>
      </c>
      <c r="E1851" s="15">
        <v>7</v>
      </c>
      <c r="F1851" s="16">
        <v>4.9000000000000004</v>
      </c>
      <c r="G1851" s="9">
        <v>7.5</v>
      </c>
    </row>
    <row r="1852" spans="1:7" x14ac:dyDescent="0.2">
      <c r="A1852" s="6">
        <v>43484</v>
      </c>
      <c r="B1852" s="14">
        <f t="shared" si="101"/>
        <v>2019</v>
      </c>
      <c r="C1852" s="14">
        <f t="shared" si="102"/>
        <v>1</v>
      </c>
      <c r="D1852" s="14">
        <f t="shared" si="103"/>
        <v>19</v>
      </c>
      <c r="E1852" s="15">
        <v>7</v>
      </c>
      <c r="F1852" s="16">
        <v>4.9000000000000004</v>
      </c>
      <c r="G1852" s="9">
        <v>8</v>
      </c>
    </row>
    <row r="1853" spans="1:7" x14ac:dyDescent="0.2">
      <c r="A1853" s="6">
        <v>43485</v>
      </c>
      <c r="B1853" s="14">
        <f t="shared" si="101"/>
        <v>2019</v>
      </c>
      <c r="C1853" s="14">
        <f t="shared" si="102"/>
        <v>1</v>
      </c>
      <c r="D1853" s="14">
        <f t="shared" si="103"/>
        <v>20</v>
      </c>
      <c r="E1853" s="15">
        <v>7</v>
      </c>
      <c r="F1853" s="16" t="s">
        <v>14</v>
      </c>
      <c r="G1853" s="9">
        <v>8</v>
      </c>
    </row>
    <row r="1854" spans="1:7" x14ac:dyDescent="0.2">
      <c r="A1854" s="6">
        <v>43486</v>
      </c>
      <c r="B1854" s="14">
        <f t="shared" si="101"/>
        <v>2019</v>
      </c>
      <c r="C1854" s="14">
        <f t="shared" si="102"/>
        <v>1</v>
      </c>
      <c r="D1854" s="14">
        <f t="shared" si="103"/>
        <v>21</v>
      </c>
      <c r="E1854" s="15">
        <v>7</v>
      </c>
      <c r="F1854" s="16">
        <v>4.9000000000000004</v>
      </c>
      <c r="G1854" s="9">
        <v>8</v>
      </c>
    </row>
    <row r="1855" spans="1:7" x14ac:dyDescent="0.2">
      <c r="A1855" s="6">
        <v>43487</v>
      </c>
      <c r="B1855" s="14">
        <f t="shared" si="101"/>
        <v>2019</v>
      </c>
      <c r="C1855" s="14">
        <f t="shared" si="102"/>
        <v>1</v>
      </c>
      <c r="D1855" s="14">
        <f t="shared" si="103"/>
        <v>22</v>
      </c>
      <c r="E1855" s="15">
        <v>7</v>
      </c>
      <c r="F1855" s="16">
        <v>4.9000000000000004</v>
      </c>
      <c r="G1855" s="9" t="s">
        <v>14</v>
      </c>
    </row>
    <row r="1856" spans="1:7" x14ac:dyDescent="0.2">
      <c r="A1856" s="6">
        <v>43488</v>
      </c>
      <c r="B1856" s="14">
        <f t="shared" si="101"/>
        <v>2019</v>
      </c>
      <c r="C1856" s="14">
        <f t="shared" si="102"/>
        <v>1</v>
      </c>
      <c r="D1856" s="14">
        <f t="shared" si="103"/>
        <v>23</v>
      </c>
      <c r="E1856" s="15">
        <v>7</v>
      </c>
      <c r="F1856" s="16">
        <v>4.9000000000000004</v>
      </c>
      <c r="G1856" s="9">
        <v>8.1</v>
      </c>
    </row>
    <row r="1857" spans="1:7" x14ac:dyDescent="0.2">
      <c r="A1857" s="6">
        <v>43489</v>
      </c>
      <c r="B1857" s="14">
        <f t="shared" si="101"/>
        <v>2019</v>
      </c>
      <c r="C1857" s="14">
        <f t="shared" si="102"/>
        <v>1</v>
      </c>
      <c r="D1857" s="14">
        <f t="shared" si="103"/>
        <v>24</v>
      </c>
      <c r="E1857" s="15" t="s">
        <v>14</v>
      </c>
      <c r="F1857" s="16">
        <v>4.9000000000000004</v>
      </c>
      <c r="G1857" s="9">
        <v>9</v>
      </c>
    </row>
    <row r="1858" spans="1:7" x14ac:dyDescent="0.2">
      <c r="A1858" s="6">
        <v>43490</v>
      </c>
      <c r="B1858" s="14">
        <f t="shared" si="101"/>
        <v>2019</v>
      </c>
      <c r="C1858" s="14">
        <f t="shared" si="102"/>
        <v>1</v>
      </c>
      <c r="D1858" s="14">
        <f t="shared" si="103"/>
        <v>25</v>
      </c>
      <c r="E1858" s="15" t="s">
        <v>14</v>
      </c>
      <c r="F1858" s="16">
        <v>4.9000000000000004</v>
      </c>
      <c r="G1858" s="9">
        <v>8.5</v>
      </c>
    </row>
    <row r="1859" spans="1:7" x14ac:dyDescent="0.2">
      <c r="A1859" s="6">
        <v>43491</v>
      </c>
      <c r="B1859" s="14">
        <f t="shared" si="101"/>
        <v>2019</v>
      </c>
      <c r="C1859" s="14">
        <f t="shared" si="102"/>
        <v>1</v>
      </c>
      <c r="D1859" s="14">
        <f t="shared" si="103"/>
        <v>26</v>
      </c>
      <c r="E1859" s="15">
        <v>7</v>
      </c>
      <c r="F1859" s="16">
        <v>4.9000000000000004</v>
      </c>
      <c r="G1859" s="9">
        <v>7.7</v>
      </c>
    </row>
    <row r="1860" spans="1:7" x14ac:dyDescent="0.2">
      <c r="A1860" s="6">
        <v>43492</v>
      </c>
      <c r="B1860" s="14">
        <f t="shared" si="101"/>
        <v>2019</v>
      </c>
      <c r="C1860" s="14">
        <f t="shared" si="102"/>
        <v>1</v>
      </c>
      <c r="D1860" s="14">
        <f t="shared" si="103"/>
        <v>27</v>
      </c>
      <c r="E1860" s="15" t="s">
        <v>14</v>
      </c>
      <c r="F1860" s="16">
        <v>4.9000000000000004</v>
      </c>
      <c r="G1860" s="9">
        <v>7.5</v>
      </c>
    </row>
    <row r="1861" spans="1:7" x14ac:dyDescent="0.2">
      <c r="A1861" s="6">
        <v>43493</v>
      </c>
      <c r="B1861" s="14">
        <f t="shared" si="101"/>
        <v>2019</v>
      </c>
      <c r="C1861" s="14">
        <f t="shared" si="102"/>
        <v>1</v>
      </c>
      <c r="D1861" s="14">
        <f t="shared" si="103"/>
        <v>28</v>
      </c>
      <c r="E1861" s="15" t="s">
        <v>14</v>
      </c>
      <c r="F1861" s="16">
        <v>4.9000000000000004</v>
      </c>
      <c r="G1861" s="9">
        <v>8</v>
      </c>
    </row>
    <row r="1862" spans="1:7" x14ac:dyDescent="0.2">
      <c r="A1862" s="6">
        <v>43494</v>
      </c>
      <c r="B1862" s="14">
        <f t="shared" si="101"/>
        <v>2019</v>
      </c>
      <c r="C1862" s="14">
        <f t="shared" si="102"/>
        <v>1</v>
      </c>
      <c r="D1862" s="14">
        <f t="shared" si="103"/>
        <v>29</v>
      </c>
      <c r="E1862" s="15" t="s">
        <v>14</v>
      </c>
      <c r="F1862" s="16">
        <v>4.9000000000000004</v>
      </c>
      <c r="G1862" s="9">
        <v>8</v>
      </c>
    </row>
    <row r="1863" spans="1:7" x14ac:dyDescent="0.2">
      <c r="A1863" s="6">
        <v>43495</v>
      </c>
      <c r="B1863" s="14">
        <f t="shared" si="101"/>
        <v>2019</v>
      </c>
      <c r="C1863" s="14">
        <f t="shared" si="102"/>
        <v>1</v>
      </c>
      <c r="D1863" s="14">
        <f t="shared" si="103"/>
        <v>30</v>
      </c>
      <c r="E1863" s="15" t="s">
        <v>14</v>
      </c>
      <c r="F1863" s="16">
        <v>4.9000000000000004</v>
      </c>
      <c r="G1863" s="9">
        <v>8</v>
      </c>
    </row>
    <row r="1864" spans="1:7" x14ac:dyDescent="0.2">
      <c r="A1864" s="6">
        <v>43496</v>
      </c>
      <c r="B1864" s="14">
        <f t="shared" si="101"/>
        <v>2019</v>
      </c>
      <c r="C1864" s="14">
        <f t="shared" si="102"/>
        <v>1</v>
      </c>
      <c r="D1864" s="14">
        <f t="shared" si="103"/>
        <v>31</v>
      </c>
      <c r="E1864" s="15" t="s">
        <v>14</v>
      </c>
      <c r="F1864" s="16">
        <v>4.9000000000000004</v>
      </c>
      <c r="G1864" s="9">
        <v>7.5</v>
      </c>
    </row>
    <row r="1865" spans="1:7" x14ac:dyDescent="0.2">
      <c r="A1865" s="6">
        <v>43497</v>
      </c>
      <c r="B1865" s="14">
        <f t="shared" ref="B1865:B1928" si="104">YEAR(A1865)</f>
        <v>2019</v>
      </c>
      <c r="C1865" s="14">
        <f t="shared" ref="C1865:C1928" si="105">MONTH(A1865)</f>
        <v>2</v>
      </c>
      <c r="D1865" s="14">
        <f t="shared" ref="D1865:D1928" si="106">DAY(A1865)</f>
        <v>1</v>
      </c>
      <c r="E1865" s="15" t="s">
        <v>14</v>
      </c>
      <c r="F1865" s="16">
        <v>4.9000000000000004</v>
      </c>
      <c r="G1865" s="9">
        <v>8</v>
      </c>
    </row>
    <row r="1866" spans="1:7" x14ac:dyDescent="0.2">
      <c r="A1866" s="6">
        <v>43498</v>
      </c>
      <c r="B1866" s="14">
        <f t="shared" si="104"/>
        <v>2019</v>
      </c>
      <c r="C1866" s="14">
        <f t="shared" si="105"/>
        <v>2</v>
      </c>
      <c r="D1866" s="14">
        <f t="shared" si="106"/>
        <v>2</v>
      </c>
      <c r="E1866" s="15" t="s">
        <v>14</v>
      </c>
      <c r="F1866" s="16" t="s">
        <v>14</v>
      </c>
      <c r="G1866" s="9">
        <v>8.5</v>
      </c>
    </row>
    <row r="1867" spans="1:7" x14ac:dyDescent="0.2">
      <c r="A1867" s="6">
        <v>43499</v>
      </c>
      <c r="B1867" s="14">
        <f t="shared" si="104"/>
        <v>2019</v>
      </c>
      <c r="C1867" s="14">
        <f t="shared" si="105"/>
        <v>2</v>
      </c>
      <c r="D1867" s="14">
        <f t="shared" si="106"/>
        <v>3</v>
      </c>
      <c r="E1867" s="15" t="s">
        <v>14</v>
      </c>
      <c r="F1867" s="16" t="s">
        <v>14</v>
      </c>
      <c r="G1867" s="9" t="s">
        <v>14</v>
      </c>
    </row>
    <row r="1868" spans="1:7" x14ac:dyDescent="0.2">
      <c r="A1868" s="6">
        <v>43500</v>
      </c>
      <c r="B1868" s="14">
        <f t="shared" si="104"/>
        <v>2019</v>
      </c>
      <c r="C1868" s="14">
        <f t="shared" si="105"/>
        <v>2</v>
      </c>
      <c r="D1868" s="14">
        <f t="shared" si="106"/>
        <v>4</v>
      </c>
      <c r="E1868" s="15" t="s">
        <v>14</v>
      </c>
      <c r="F1868" s="16">
        <v>4.9000000000000004</v>
      </c>
      <c r="G1868" s="9" t="s">
        <v>14</v>
      </c>
    </row>
    <row r="1869" spans="1:7" x14ac:dyDescent="0.2">
      <c r="A1869" s="6">
        <v>43501</v>
      </c>
      <c r="B1869" s="14">
        <f t="shared" si="104"/>
        <v>2019</v>
      </c>
      <c r="C1869" s="14">
        <f t="shared" si="105"/>
        <v>2</v>
      </c>
      <c r="D1869" s="14">
        <f t="shared" si="106"/>
        <v>5</v>
      </c>
      <c r="E1869" s="15" t="s">
        <v>14</v>
      </c>
      <c r="F1869" s="16">
        <v>4.9000000000000004</v>
      </c>
      <c r="G1869" s="9" t="s">
        <v>14</v>
      </c>
    </row>
    <row r="1870" spans="1:7" x14ac:dyDescent="0.2">
      <c r="A1870" s="6">
        <v>43502</v>
      </c>
      <c r="B1870" s="14">
        <f t="shared" si="104"/>
        <v>2019</v>
      </c>
      <c r="C1870" s="14">
        <f t="shared" si="105"/>
        <v>2</v>
      </c>
      <c r="D1870" s="14">
        <f t="shared" si="106"/>
        <v>6</v>
      </c>
      <c r="E1870" s="15" t="s">
        <v>14</v>
      </c>
      <c r="F1870" s="16">
        <v>4.9000000000000004</v>
      </c>
      <c r="G1870" s="9">
        <v>9</v>
      </c>
    </row>
    <row r="1871" spans="1:7" x14ac:dyDescent="0.2">
      <c r="A1871" s="6">
        <v>43503</v>
      </c>
      <c r="B1871" s="14">
        <f t="shared" si="104"/>
        <v>2019</v>
      </c>
      <c r="C1871" s="14">
        <f t="shared" si="105"/>
        <v>2</v>
      </c>
      <c r="D1871" s="14">
        <f t="shared" si="106"/>
        <v>7</v>
      </c>
      <c r="E1871" s="15" t="s">
        <v>14</v>
      </c>
      <c r="F1871" s="16">
        <v>4.9000000000000004</v>
      </c>
      <c r="G1871" s="9">
        <v>9</v>
      </c>
    </row>
    <row r="1872" spans="1:7" x14ac:dyDescent="0.2">
      <c r="A1872" s="6">
        <v>43504</v>
      </c>
      <c r="B1872" s="14">
        <f t="shared" si="104"/>
        <v>2019</v>
      </c>
      <c r="C1872" s="14">
        <f t="shared" si="105"/>
        <v>2</v>
      </c>
      <c r="D1872" s="14">
        <f t="shared" si="106"/>
        <v>8</v>
      </c>
      <c r="E1872" s="15" t="s">
        <v>14</v>
      </c>
      <c r="F1872" s="16">
        <v>4.9000000000000004</v>
      </c>
      <c r="G1872" s="9" t="s">
        <v>14</v>
      </c>
    </row>
    <row r="1873" spans="1:7" x14ac:dyDescent="0.2">
      <c r="A1873" s="6">
        <v>43505</v>
      </c>
      <c r="B1873" s="14">
        <f t="shared" si="104"/>
        <v>2019</v>
      </c>
      <c r="C1873" s="14">
        <f t="shared" si="105"/>
        <v>2</v>
      </c>
      <c r="D1873" s="14">
        <f t="shared" si="106"/>
        <v>9</v>
      </c>
      <c r="E1873" s="15" t="s">
        <v>14</v>
      </c>
      <c r="F1873" s="16" t="s">
        <v>14</v>
      </c>
      <c r="G1873" s="9" t="s">
        <v>14</v>
      </c>
    </row>
    <row r="1874" spans="1:7" x14ac:dyDescent="0.2">
      <c r="A1874" s="6">
        <v>43506</v>
      </c>
      <c r="B1874" s="14">
        <f t="shared" si="104"/>
        <v>2019</v>
      </c>
      <c r="C1874" s="14">
        <f t="shared" si="105"/>
        <v>2</v>
      </c>
      <c r="D1874" s="14">
        <f t="shared" si="106"/>
        <v>10</v>
      </c>
      <c r="E1874" s="15" t="s">
        <v>14</v>
      </c>
      <c r="F1874" s="16">
        <v>4.9000000000000004</v>
      </c>
      <c r="G1874" s="9">
        <v>6.8</v>
      </c>
    </row>
    <row r="1875" spans="1:7" x14ac:dyDescent="0.2">
      <c r="A1875" s="6">
        <v>43507</v>
      </c>
      <c r="B1875" s="14">
        <f t="shared" si="104"/>
        <v>2019</v>
      </c>
      <c r="C1875" s="14">
        <f t="shared" si="105"/>
        <v>2</v>
      </c>
      <c r="D1875" s="14">
        <f t="shared" si="106"/>
        <v>11</v>
      </c>
      <c r="E1875" s="15" t="s">
        <v>14</v>
      </c>
      <c r="F1875" s="16">
        <v>4.9000000000000004</v>
      </c>
      <c r="G1875" s="9">
        <v>7</v>
      </c>
    </row>
    <row r="1876" spans="1:7" x14ac:dyDescent="0.2">
      <c r="A1876" s="6">
        <v>43508</v>
      </c>
      <c r="B1876" s="14">
        <f t="shared" si="104"/>
        <v>2019</v>
      </c>
      <c r="C1876" s="14">
        <f t="shared" si="105"/>
        <v>2</v>
      </c>
      <c r="D1876" s="14">
        <f t="shared" si="106"/>
        <v>12</v>
      </c>
      <c r="E1876" s="15" t="s">
        <v>14</v>
      </c>
      <c r="F1876" s="16">
        <v>4.9000000000000004</v>
      </c>
      <c r="G1876" s="9">
        <v>6.5</v>
      </c>
    </row>
    <row r="1877" spans="1:7" x14ac:dyDescent="0.2">
      <c r="A1877" s="6">
        <v>43509</v>
      </c>
      <c r="B1877" s="14">
        <f t="shared" si="104"/>
        <v>2019</v>
      </c>
      <c r="C1877" s="14">
        <f t="shared" si="105"/>
        <v>2</v>
      </c>
      <c r="D1877" s="14">
        <f t="shared" si="106"/>
        <v>13</v>
      </c>
      <c r="E1877" s="15" t="s">
        <v>14</v>
      </c>
      <c r="F1877" s="16" t="s">
        <v>14</v>
      </c>
      <c r="G1877" s="9">
        <v>6</v>
      </c>
    </row>
    <row r="1878" spans="1:7" x14ac:dyDescent="0.2">
      <c r="A1878" s="6">
        <v>43510</v>
      </c>
      <c r="B1878" s="14">
        <f t="shared" si="104"/>
        <v>2019</v>
      </c>
      <c r="C1878" s="14">
        <f t="shared" si="105"/>
        <v>2</v>
      </c>
      <c r="D1878" s="14">
        <f t="shared" si="106"/>
        <v>14</v>
      </c>
      <c r="E1878" s="15" t="s">
        <v>14</v>
      </c>
      <c r="F1878" s="16">
        <v>4.9000000000000004</v>
      </c>
      <c r="G1878" s="9">
        <v>6</v>
      </c>
    </row>
    <row r="1879" spans="1:7" x14ac:dyDescent="0.2">
      <c r="A1879" s="6">
        <v>43511</v>
      </c>
      <c r="B1879" s="14">
        <f t="shared" si="104"/>
        <v>2019</v>
      </c>
      <c r="C1879" s="14">
        <f t="shared" si="105"/>
        <v>2</v>
      </c>
      <c r="D1879" s="14">
        <f t="shared" si="106"/>
        <v>15</v>
      </c>
      <c r="E1879" s="15" t="s">
        <v>14</v>
      </c>
      <c r="F1879" s="16" t="s">
        <v>14</v>
      </c>
      <c r="G1879" s="9">
        <v>5.5</v>
      </c>
    </row>
    <row r="1880" spans="1:7" x14ac:dyDescent="0.2">
      <c r="A1880" s="6">
        <v>43512</v>
      </c>
      <c r="B1880" s="14">
        <f t="shared" si="104"/>
        <v>2019</v>
      </c>
      <c r="C1880" s="14">
        <f t="shared" si="105"/>
        <v>2</v>
      </c>
      <c r="D1880" s="14">
        <f t="shared" si="106"/>
        <v>16</v>
      </c>
      <c r="E1880" s="15" t="s">
        <v>14</v>
      </c>
      <c r="F1880" s="16">
        <v>4.9000000000000004</v>
      </c>
      <c r="G1880" s="9">
        <v>5.5</v>
      </c>
    </row>
    <row r="1881" spans="1:7" x14ac:dyDescent="0.2">
      <c r="A1881" s="6">
        <v>43513</v>
      </c>
      <c r="B1881" s="14">
        <f t="shared" si="104"/>
        <v>2019</v>
      </c>
      <c r="C1881" s="14">
        <f t="shared" si="105"/>
        <v>2</v>
      </c>
      <c r="D1881" s="14">
        <f t="shared" si="106"/>
        <v>17</v>
      </c>
      <c r="E1881" s="15" t="s">
        <v>14</v>
      </c>
      <c r="F1881" s="16">
        <v>4.9000000000000004</v>
      </c>
      <c r="G1881" s="9">
        <v>6</v>
      </c>
    </row>
    <row r="1882" spans="1:7" x14ac:dyDescent="0.2">
      <c r="A1882" s="6">
        <v>43514</v>
      </c>
      <c r="B1882" s="14">
        <f t="shared" si="104"/>
        <v>2019</v>
      </c>
      <c r="C1882" s="14">
        <f t="shared" si="105"/>
        <v>2</v>
      </c>
      <c r="D1882" s="14">
        <f t="shared" si="106"/>
        <v>18</v>
      </c>
      <c r="E1882" s="15" t="s">
        <v>14</v>
      </c>
      <c r="F1882" s="16">
        <v>4.9000000000000004</v>
      </c>
      <c r="G1882" s="9">
        <v>6</v>
      </c>
    </row>
    <row r="1883" spans="1:7" x14ac:dyDescent="0.2">
      <c r="A1883" s="6">
        <v>43515</v>
      </c>
      <c r="B1883" s="14">
        <f t="shared" si="104"/>
        <v>2019</v>
      </c>
      <c r="C1883" s="14">
        <f t="shared" si="105"/>
        <v>2</v>
      </c>
      <c r="D1883" s="14">
        <f t="shared" si="106"/>
        <v>19</v>
      </c>
      <c r="E1883" s="15" t="s">
        <v>14</v>
      </c>
      <c r="F1883" s="16">
        <v>4.9000000000000004</v>
      </c>
      <c r="G1883" s="9" t="s">
        <v>14</v>
      </c>
    </row>
    <row r="1884" spans="1:7" x14ac:dyDescent="0.2">
      <c r="A1884" s="6">
        <v>43516</v>
      </c>
      <c r="B1884" s="14">
        <f t="shared" si="104"/>
        <v>2019</v>
      </c>
      <c r="C1884" s="14">
        <f t="shared" si="105"/>
        <v>2</v>
      </c>
      <c r="D1884" s="14">
        <f t="shared" si="106"/>
        <v>20</v>
      </c>
      <c r="E1884" s="15" t="s">
        <v>14</v>
      </c>
      <c r="F1884" s="16">
        <v>4.9000000000000004</v>
      </c>
      <c r="G1884" s="9">
        <v>6.4</v>
      </c>
    </row>
    <row r="1885" spans="1:7" x14ac:dyDescent="0.2">
      <c r="A1885" s="6">
        <v>43517</v>
      </c>
      <c r="B1885" s="14">
        <f t="shared" si="104"/>
        <v>2019</v>
      </c>
      <c r="C1885" s="14">
        <f t="shared" si="105"/>
        <v>2</v>
      </c>
      <c r="D1885" s="14">
        <f t="shared" si="106"/>
        <v>21</v>
      </c>
      <c r="E1885" s="15" t="s">
        <v>14</v>
      </c>
      <c r="F1885" s="16">
        <v>4.9000000000000004</v>
      </c>
      <c r="G1885" s="9">
        <v>6.5</v>
      </c>
    </row>
    <row r="1886" spans="1:7" x14ac:dyDescent="0.2">
      <c r="A1886" s="6">
        <v>43518</v>
      </c>
      <c r="B1886" s="14">
        <f t="shared" si="104"/>
        <v>2019</v>
      </c>
      <c r="C1886" s="14">
        <f t="shared" si="105"/>
        <v>2</v>
      </c>
      <c r="D1886" s="14">
        <f t="shared" si="106"/>
        <v>22</v>
      </c>
      <c r="E1886" s="15" t="s">
        <v>14</v>
      </c>
      <c r="F1886" s="16" t="s">
        <v>14</v>
      </c>
      <c r="G1886" s="9">
        <v>6.5</v>
      </c>
    </row>
    <row r="1887" spans="1:7" x14ac:dyDescent="0.2">
      <c r="A1887" s="6">
        <v>43519</v>
      </c>
      <c r="B1887" s="14">
        <f t="shared" si="104"/>
        <v>2019</v>
      </c>
      <c r="C1887" s="14">
        <f t="shared" si="105"/>
        <v>2</v>
      </c>
      <c r="D1887" s="14">
        <f t="shared" si="106"/>
        <v>23</v>
      </c>
      <c r="E1887" s="15" t="s">
        <v>14</v>
      </c>
      <c r="F1887" s="16">
        <v>4.9000000000000004</v>
      </c>
      <c r="G1887" s="9">
        <v>6.5</v>
      </c>
    </row>
    <row r="1888" spans="1:7" x14ac:dyDescent="0.2">
      <c r="A1888" s="6">
        <v>43520</v>
      </c>
      <c r="B1888" s="14">
        <f t="shared" si="104"/>
        <v>2019</v>
      </c>
      <c r="C1888" s="14">
        <f t="shared" si="105"/>
        <v>2</v>
      </c>
      <c r="D1888" s="14">
        <f t="shared" si="106"/>
        <v>24</v>
      </c>
      <c r="E1888" s="15" t="s">
        <v>14</v>
      </c>
      <c r="F1888" s="16">
        <v>4</v>
      </c>
      <c r="G1888" s="9">
        <v>6.8</v>
      </c>
    </row>
    <row r="1889" spans="1:7" x14ac:dyDescent="0.2">
      <c r="A1889" s="6">
        <v>43521</v>
      </c>
      <c r="B1889" s="14">
        <f t="shared" si="104"/>
        <v>2019</v>
      </c>
      <c r="C1889" s="14">
        <f t="shared" si="105"/>
        <v>2</v>
      </c>
      <c r="D1889" s="14">
        <f t="shared" si="106"/>
        <v>25</v>
      </c>
      <c r="E1889" s="15" t="s">
        <v>14</v>
      </c>
      <c r="F1889" s="16">
        <v>6</v>
      </c>
      <c r="G1889" s="9">
        <v>7.8</v>
      </c>
    </row>
    <row r="1890" spans="1:7" x14ac:dyDescent="0.2">
      <c r="A1890" s="6">
        <v>43522</v>
      </c>
      <c r="B1890" s="14">
        <f t="shared" si="104"/>
        <v>2019</v>
      </c>
      <c r="C1890" s="14">
        <f t="shared" si="105"/>
        <v>2</v>
      </c>
      <c r="D1890" s="14">
        <f t="shared" si="106"/>
        <v>26</v>
      </c>
      <c r="E1890" s="15" t="s">
        <v>14</v>
      </c>
      <c r="F1890" s="16">
        <v>6</v>
      </c>
      <c r="G1890" s="9">
        <v>7.8</v>
      </c>
    </row>
    <row r="1891" spans="1:7" x14ac:dyDescent="0.2">
      <c r="A1891" s="6">
        <v>43523</v>
      </c>
      <c r="B1891" s="14">
        <f t="shared" si="104"/>
        <v>2019</v>
      </c>
      <c r="C1891" s="14">
        <f t="shared" si="105"/>
        <v>2</v>
      </c>
      <c r="D1891" s="14">
        <f t="shared" si="106"/>
        <v>27</v>
      </c>
      <c r="E1891" s="15" t="s">
        <v>14</v>
      </c>
      <c r="F1891" s="16">
        <v>6</v>
      </c>
      <c r="G1891" s="9">
        <v>7</v>
      </c>
    </row>
    <row r="1892" spans="1:7" x14ac:dyDescent="0.2">
      <c r="A1892" s="6">
        <v>43524</v>
      </c>
      <c r="B1892" s="14">
        <f t="shared" si="104"/>
        <v>2019</v>
      </c>
      <c r="C1892" s="14">
        <f t="shared" si="105"/>
        <v>2</v>
      </c>
      <c r="D1892" s="14">
        <f t="shared" si="106"/>
        <v>28</v>
      </c>
      <c r="E1892" s="15" t="s">
        <v>14</v>
      </c>
      <c r="F1892" s="16">
        <v>6</v>
      </c>
      <c r="G1892" s="9">
        <v>8</v>
      </c>
    </row>
    <row r="1893" spans="1:7" x14ac:dyDescent="0.2">
      <c r="A1893" s="6">
        <v>43525</v>
      </c>
      <c r="B1893" s="14">
        <f t="shared" si="104"/>
        <v>2019</v>
      </c>
      <c r="C1893" s="14">
        <f t="shared" si="105"/>
        <v>3</v>
      </c>
      <c r="D1893" s="14">
        <f t="shared" si="106"/>
        <v>1</v>
      </c>
      <c r="E1893" s="15" t="s">
        <v>14</v>
      </c>
      <c r="F1893" s="16">
        <v>6</v>
      </c>
      <c r="G1893" s="9">
        <v>8</v>
      </c>
    </row>
    <row r="1894" spans="1:7" x14ac:dyDescent="0.2">
      <c r="A1894" s="6">
        <v>43526</v>
      </c>
      <c r="B1894" s="14">
        <f t="shared" si="104"/>
        <v>2019</v>
      </c>
      <c r="C1894" s="14">
        <f t="shared" si="105"/>
        <v>3</v>
      </c>
      <c r="D1894" s="14">
        <f t="shared" si="106"/>
        <v>2</v>
      </c>
      <c r="E1894" s="15" t="s">
        <v>14</v>
      </c>
      <c r="F1894" s="16">
        <v>6</v>
      </c>
      <c r="G1894" s="9">
        <v>7.8</v>
      </c>
    </row>
    <row r="1895" spans="1:7" x14ac:dyDescent="0.2">
      <c r="A1895" s="6">
        <v>43527</v>
      </c>
      <c r="B1895" s="14">
        <f t="shared" si="104"/>
        <v>2019</v>
      </c>
      <c r="C1895" s="14">
        <f t="shared" si="105"/>
        <v>3</v>
      </c>
      <c r="D1895" s="14">
        <f t="shared" si="106"/>
        <v>3</v>
      </c>
      <c r="E1895" s="15" t="s">
        <v>14</v>
      </c>
      <c r="F1895" s="16">
        <v>5</v>
      </c>
      <c r="G1895" s="9">
        <v>8</v>
      </c>
    </row>
    <row r="1896" spans="1:7" x14ac:dyDescent="0.2">
      <c r="A1896" s="6">
        <v>43528</v>
      </c>
      <c r="B1896" s="14">
        <f t="shared" si="104"/>
        <v>2019</v>
      </c>
      <c r="C1896" s="14">
        <f t="shared" si="105"/>
        <v>3</v>
      </c>
      <c r="D1896" s="14">
        <f t="shared" si="106"/>
        <v>4</v>
      </c>
      <c r="E1896" s="15">
        <v>8</v>
      </c>
      <c r="F1896" s="16">
        <v>5</v>
      </c>
      <c r="G1896" s="9">
        <v>7.7</v>
      </c>
    </row>
    <row r="1897" spans="1:7" x14ac:dyDescent="0.2">
      <c r="A1897" s="6">
        <v>43529</v>
      </c>
      <c r="B1897" s="14">
        <f t="shared" si="104"/>
        <v>2019</v>
      </c>
      <c r="C1897" s="14">
        <f t="shared" si="105"/>
        <v>3</v>
      </c>
      <c r="D1897" s="14">
        <f t="shared" si="106"/>
        <v>5</v>
      </c>
      <c r="E1897" s="15">
        <v>8</v>
      </c>
      <c r="F1897" s="16">
        <v>5</v>
      </c>
      <c r="G1897" s="9">
        <v>8.3000000000000007</v>
      </c>
    </row>
    <row r="1898" spans="1:7" x14ac:dyDescent="0.2">
      <c r="A1898" s="6">
        <v>43530</v>
      </c>
      <c r="B1898" s="14">
        <f t="shared" si="104"/>
        <v>2019</v>
      </c>
      <c r="C1898" s="14">
        <f t="shared" si="105"/>
        <v>3</v>
      </c>
      <c r="D1898" s="14">
        <f t="shared" si="106"/>
        <v>6</v>
      </c>
      <c r="E1898" s="15">
        <v>8</v>
      </c>
      <c r="F1898" s="16">
        <v>4.5999999999999996</v>
      </c>
      <c r="G1898" s="9">
        <v>8.3000000000000007</v>
      </c>
    </row>
    <row r="1899" spans="1:7" x14ac:dyDescent="0.2">
      <c r="A1899" s="6">
        <v>43531</v>
      </c>
      <c r="B1899" s="14">
        <f t="shared" si="104"/>
        <v>2019</v>
      </c>
      <c r="C1899" s="14">
        <f t="shared" si="105"/>
        <v>3</v>
      </c>
      <c r="D1899" s="14">
        <f t="shared" si="106"/>
        <v>7</v>
      </c>
      <c r="E1899" s="15">
        <v>8</v>
      </c>
      <c r="F1899" s="16">
        <v>4.5999999999999996</v>
      </c>
      <c r="G1899" s="9">
        <v>8.5</v>
      </c>
    </row>
    <row r="1900" spans="1:7" x14ac:dyDescent="0.2">
      <c r="A1900" s="6">
        <v>43532</v>
      </c>
      <c r="B1900" s="14">
        <f t="shared" si="104"/>
        <v>2019</v>
      </c>
      <c r="C1900" s="14">
        <f t="shared" si="105"/>
        <v>3</v>
      </c>
      <c r="D1900" s="14">
        <f t="shared" si="106"/>
        <v>8</v>
      </c>
      <c r="E1900" s="15" t="s">
        <v>14</v>
      </c>
      <c r="F1900" s="16">
        <v>4.5999999999999996</v>
      </c>
      <c r="G1900" s="9">
        <v>9</v>
      </c>
    </row>
    <row r="1901" spans="1:7" x14ac:dyDescent="0.2">
      <c r="A1901" s="6">
        <v>43533</v>
      </c>
      <c r="B1901" s="14">
        <f t="shared" si="104"/>
        <v>2019</v>
      </c>
      <c r="C1901" s="14">
        <f t="shared" si="105"/>
        <v>3</v>
      </c>
      <c r="D1901" s="14">
        <f t="shared" si="106"/>
        <v>9</v>
      </c>
      <c r="E1901" s="15" t="s">
        <v>14</v>
      </c>
      <c r="F1901" s="16">
        <v>4.5999999999999996</v>
      </c>
      <c r="G1901" s="9">
        <v>9</v>
      </c>
    </row>
    <row r="1902" spans="1:7" x14ac:dyDescent="0.2">
      <c r="A1902" s="6">
        <v>43534</v>
      </c>
      <c r="B1902" s="14">
        <f t="shared" si="104"/>
        <v>2019</v>
      </c>
      <c r="C1902" s="14">
        <f t="shared" si="105"/>
        <v>3</v>
      </c>
      <c r="D1902" s="14">
        <f t="shared" si="106"/>
        <v>10</v>
      </c>
      <c r="E1902" s="15">
        <v>8</v>
      </c>
      <c r="F1902" s="16">
        <v>4.5999999999999996</v>
      </c>
      <c r="G1902" s="9">
        <v>9.1</v>
      </c>
    </row>
    <row r="1903" spans="1:7" x14ac:dyDescent="0.2">
      <c r="A1903" s="6">
        <v>43535</v>
      </c>
      <c r="B1903" s="14">
        <f t="shared" si="104"/>
        <v>2019</v>
      </c>
      <c r="C1903" s="14">
        <f t="shared" si="105"/>
        <v>3</v>
      </c>
      <c r="D1903" s="14">
        <f t="shared" si="106"/>
        <v>11</v>
      </c>
      <c r="E1903" s="15" t="s">
        <v>14</v>
      </c>
      <c r="F1903" s="16">
        <v>4.5999999999999996</v>
      </c>
      <c r="G1903" s="9">
        <v>9.1</v>
      </c>
    </row>
    <row r="1904" spans="1:7" x14ac:dyDescent="0.2">
      <c r="A1904" s="6">
        <v>43536</v>
      </c>
      <c r="B1904" s="14">
        <f t="shared" si="104"/>
        <v>2019</v>
      </c>
      <c r="C1904" s="14">
        <f t="shared" si="105"/>
        <v>3</v>
      </c>
      <c r="D1904" s="14">
        <f t="shared" si="106"/>
        <v>12</v>
      </c>
      <c r="E1904" s="15">
        <v>8</v>
      </c>
      <c r="F1904" s="16">
        <v>4.5999999999999996</v>
      </c>
      <c r="G1904" s="9">
        <v>9</v>
      </c>
    </row>
    <row r="1905" spans="1:7" x14ac:dyDescent="0.2">
      <c r="A1905" s="6">
        <v>43537</v>
      </c>
      <c r="B1905" s="14">
        <f t="shared" si="104"/>
        <v>2019</v>
      </c>
      <c r="C1905" s="14">
        <f t="shared" si="105"/>
        <v>3</v>
      </c>
      <c r="D1905" s="14">
        <f t="shared" si="106"/>
        <v>13</v>
      </c>
      <c r="E1905" s="15">
        <v>8</v>
      </c>
      <c r="F1905" s="16">
        <v>4.5999999999999996</v>
      </c>
      <c r="G1905" s="9">
        <v>9</v>
      </c>
    </row>
    <row r="1906" spans="1:7" x14ac:dyDescent="0.2">
      <c r="A1906" s="6">
        <v>43538</v>
      </c>
      <c r="B1906" s="14">
        <f t="shared" si="104"/>
        <v>2019</v>
      </c>
      <c r="C1906" s="14">
        <f t="shared" si="105"/>
        <v>3</v>
      </c>
      <c r="D1906" s="14">
        <f t="shared" si="106"/>
        <v>14</v>
      </c>
      <c r="E1906" s="15">
        <v>8</v>
      </c>
      <c r="F1906" s="16">
        <v>4.5999999999999996</v>
      </c>
      <c r="G1906" s="9">
        <v>9.5</v>
      </c>
    </row>
    <row r="1907" spans="1:7" x14ac:dyDescent="0.2">
      <c r="A1907" s="6">
        <v>43539</v>
      </c>
      <c r="B1907" s="14">
        <f t="shared" si="104"/>
        <v>2019</v>
      </c>
      <c r="C1907" s="14">
        <f t="shared" si="105"/>
        <v>3</v>
      </c>
      <c r="D1907" s="14">
        <f t="shared" si="106"/>
        <v>15</v>
      </c>
      <c r="E1907" s="15">
        <v>8</v>
      </c>
      <c r="F1907" s="16">
        <v>4.5999999999999996</v>
      </c>
      <c r="G1907" s="9">
        <v>10.5</v>
      </c>
    </row>
    <row r="1908" spans="1:7" x14ac:dyDescent="0.2">
      <c r="A1908" s="6">
        <v>43540</v>
      </c>
      <c r="B1908" s="14">
        <f t="shared" si="104"/>
        <v>2019</v>
      </c>
      <c r="C1908" s="14">
        <f t="shared" si="105"/>
        <v>3</v>
      </c>
      <c r="D1908" s="14">
        <f t="shared" si="106"/>
        <v>16</v>
      </c>
      <c r="E1908" s="15">
        <v>8</v>
      </c>
      <c r="F1908" s="16" t="s">
        <v>14</v>
      </c>
      <c r="G1908" s="9">
        <v>10.5</v>
      </c>
    </row>
    <row r="1909" spans="1:7" x14ac:dyDescent="0.2">
      <c r="A1909" s="6">
        <v>43541</v>
      </c>
      <c r="B1909" s="14">
        <f t="shared" si="104"/>
        <v>2019</v>
      </c>
      <c r="C1909" s="14">
        <f t="shared" si="105"/>
        <v>3</v>
      </c>
      <c r="D1909" s="14">
        <f t="shared" si="106"/>
        <v>17</v>
      </c>
      <c r="E1909" s="15">
        <v>8</v>
      </c>
      <c r="F1909" s="16">
        <v>4.5999999999999996</v>
      </c>
      <c r="G1909" s="9">
        <v>9.8000000000000007</v>
      </c>
    </row>
    <row r="1910" spans="1:7" x14ac:dyDescent="0.2">
      <c r="A1910" s="6">
        <v>43542</v>
      </c>
      <c r="B1910" s="14">
        <f t="shared" si="104"/>
        <v>2019</v>
      </c>
      <c r="C1910" s="14">
        <f t="shared" si="105"/>
        <v>3</v>
      </c>
      <c r="D1910" s="14">
        <f t="shared" si="106"/>
        <v>18</v>
      </c>
      <c r="E1910" s="15">
        <v>8</v>
      </c>
      <c r="F1910" s="16">
        <v>4.5999999999999996</v>
      </c>
      <c r="G1910" s="9">
        <v>8</v>
      </c>
    </row>
    <row r="1911" spans="1:7" x14ac:dyDescent="0.2">
      <c r="A1911" s="6">
        <v>43543</v>
      </c>
      <c r="B1911" s="14">
        <f t="shared" si="104"/>
        <v>2019</v>
      </c>
      <c r="C1911" s="14">
        <f t="shared" si="105"/>
        <v>3</v>
      </c>
      <c r="D1911" s="14">
        <f t="shared" si="106"/>
        <v>19</v>
      </c>
      <c r="E1911" s="15">
        <v>8</v>
      </c>
      <c r="F1911" s="16">
        <v>4.5999999999999996</v>
      </c>
      <c r="G1911" s="9">
        <v>7.5</v>
      </c>
    </row>
    <row r="1912" spans="1:7" x14ac:dyDescent="0.2">
      <c r="A1912" s="6">
        <v>43544</v>
      </c>
      <c r="B1912" s="14">
        <f t="shared" si="104"/>
        <v>2019</v>
      </c>
      <c r="C1912" s="14">
        <f t="shared" si="105"/>
        <v>3</v>
      </c>
      <c r="D1912" s="14">
        <f t="shared" si="106"/>
        <v>20</v>
      </c>
      <c r="E1912" s="15" t="s">
        <v>14</v>
      </c>
      <c r="F1912" s="16">
        <v>4.5999999999999996</v>
      </c>
      <c r="G1912" s="9">
        <v>7.5</v>
      </c>
    </row>
    <row r="1913" spans="1:7" x14ac:dyDescent="0.2">
      <c r="A1913" s="6">
        <v>43545</v>
      </c>
      <c r="B1913" s="14">
        <f t="shared" si="104"/>
        <v>2019</v>
      </c>
      <c r="C1913" s="14">
        <f t="shared" si="105"/>
        <v>3</v>
      </c>
      <c r="D1913" s="14">
        <f t="shared" si="106"/>
        <v>21</v>
      </c>
      <c r="E1913" s="15">
        <v>8</v>
      </c>
      <c r="F1913" s="16">
        <v>4.5999999999999996</v>
      </c>
      <c r="G1913" s="9">
        <v>7</v>
      </c>
    </row>
    <row r="1914" spans="1:7" x14ac:dyDescent="0.2">
      <c r="A1914" s="6">
        <v>43546</v>
      </c>
      <c r="B1914" s="14">
        <f t="shared" si="104"/>
        <v>2019</v>
      </c>
      <c r="C1914" s="14">
        <f t="shared" si="105"/>
        <v>3</v>
      </c>
      <c r="D1914" s="14">
        <f t="shared" si="106"/>
        <v>22</v>
      </c>
      <c r="E1914" s="15">
        <v>8</v>
      </c>
      <c r="F1914" s="16">
        <v>4.5999999999999996</v>
      </c>
      <c r="G1914" s="9">
        <v>7</v>
      </c>
    </row>
    <row r="1915" spans="1:7" x14ac:dyDescent="0.2">
      <c r="A1915" s="6">
        <v>43547</v>
      </c>
      <c r="B1915" s="14">
        <f t="shared" si="104"/>
        <v>2019</v>
      </c>
      <c r="C1915" s="14">
        <f t="shared" si="105"/>
        <v>3</v>
      </c>
      <c r="D1915" s="14">
        <f t="shared" si="106"/>
        <v>23</v>
      </c>
      <c r="E1915" s="15" t="s">
        <v>14</v>
      </c>
      <c r="F1915" s="16">
        <v>4.5999999999999996</v>
      </c>
      <c r="G1915" s="9">
        <v>7</v>
      </c>
    </row>
    <row r="1916" spans="1:7" x14ac:dyDescent="0.2">
      <c r="A1916" s="6">
        <v>43548</v>
      </c>
      <c r="B1916" s="14">
        <f t="shared" si="104"/>
        <v>2019</v>
      </c>
      <c r="C1916" s="14">
        <f t="shared" si="105"/>
        <v>3</v>
      </c>
      <c r="D1916" s="14">
        <f t="shared" si="106"/>
        <v>24</v>
      </c>
      <c r="E1916" s="15">
        <v>8</v>
      </c>
      <c r="F1916" s="16">
        <v>4.5999999999999996</v>
      </c>
      <c r="G1916" s="9" t="s">
        <v>14</v>
      </c>
    </row>
    <row r="1917" spans="1:7" x14ac:dyDescent="0.2">
      <c r="A1917" s="6">
        <v>43549</v>
      </c>
      <c r="B1917" s="14">
        <f t="shared" si="104"/>
        <v>2019</v>
      </c>
      <c r="C1917" s="14">
        <f t="shared" si="105"/>
        <v>3</v>
      </c>
      <c r="D1917" s="14">
        <f t="shared" si="106"/>
        <v>25</v>
      </c>
      <c r="E1917" s="15" t="s">
        <v>14</v>
      </c>
      <c r="F1917" s="16">
        <v>4.5999999999999996</v>
      </c>
      <c r="G1917" s="9">
        <v>7.5</v>
      </c>
    </row>
    <row r="1918" spans="1:7" x14ac:dyDescent="0.2">
      <c r="A1918" s="6">
        <v>43550</v>
      </c>
      <c r="B1918" s="14">
        <f t="shared" si="104"/>
        <v>2019</v>
      </c>
      <c r="C1918" s="14">
        <f t="shared" si="105"/>
        <v>3</v>
      </c>
      <c r="D1918" s="14">
        <f t="shared" si="106"/>
        <v>26</v>
      </c>
      <c r="E1918" s="15" t="s">
        <v>14</v>
      </c>
      <c r="F1918" s="16">
        <v>4.5999999999999996</v>
      </c>
      <c r="G1918" s="9">
        <v>7</v>
      </c>
    </row>
    <row r="1919" spans="1:7" x14ac:dyDescent="0.2">
      <c r="A1919" s="6">
        <v>43551</v>
      </c>
      <c r="B1919" s="14">
        <f t="shared" si="104"/>
        <v>2019</v>
      </c>
      <c r="C1919" s="14">
        <f t="shared" si="105"/>
        <v>3</v>
      </c>
      <c r="D1919" s="14">
        <f t="shared" si="106"/>
        <v>27</v>
      </c>
      <c r="E1919" s="15">
        <v>8</v>
      </c>
      <c r="F1919" s="16">
        <v>4.5999999999999996</v>
      </c>
      <c r="G1919" s="9">
        <v>8</v>
      </c>
    </row>
    <row r="1920" spans="1:7" x14ac:dyDescent="0.2">
      <c r="A1920" s="6">
        <v>43552</v>
      </c>
      <c r="B1920" s="14">
        <f t="shared" si="104"/>
        <v>2019</v>
      </c>
      <c r="C1920" s="14">
        <f t="shared" si="105"/>
        <v>3</v>
      </c>
      <c r="D1920" s="14">
        <f t="shared" si="106"/>
        <v>28</v>
      </c>
      <c r="E1920" s="15">
        <v>8</v>
      </c>
      <c r="F1920" s="16">
        <v>4.5999999999999996</v>
      </c>
      <c r="G1920" s="9">
        <v>9</v>
      </c>
    </row>
    <row r="1921" spans="1:7" x14ac:dyDescent="0.2">
      <c r="A1921" s="6">
        <v>43553</v>
      </c>
      <c r="B1921" s="14">
        <f t="shared" si="104"/>
        <v>2019</v>
      </c>
      <c r="C1921" s="14">
        <f t="shared" si="105"/>
        <v>3</v>
      </c>
      <c r="D1921" s="14">
        <f t="shared" si="106"/>
        <v>29</v>
      </c>
      <c r="E1921" s="15">
        <v>8</v>
      </c>
      <c r="F1921" s="16">
        <v>4.5999999999999996</v>
      </c>
      <c r="G1921" s="9">
        <v>9</v>
      </c>
    </row>
    <row r="1922" spans="1:7" x14ac:dyDescent="0.2">
      <c r="A1922" s="6">
        <v>43554</v>
      </c>
      <c r="B1922" s="14">
        <f t="shared" si="104"/>
        <v>2019</v>
      </c>
      <c r="C1922" s="14">
        <f t="shared" si="105"/>
        <v>3</v>
      </c>
      <c r="D1922" s="14">
        <f t="shared" si="106"/>
        <v>30</v>
      </c>
      <c r="E1922" s="15" t="s">
        <v>14</v>
      </c>
      <c r="F1922" s="16" t="s">
        <v>14</v>
      </c>
      <c r="G1922" s="9">
        <v>10</v>
      </c>
    </row>
    <row r="1923" spans="1:7" x14ac:dyDescent="0.2">
      <c r="A1923" s="6">
        <v>43555</v>
      </c>
      <c r="B1923" s="14">
        <f t="shared" si="104"/>
        <v>2019</v>
      </c>
      <c r="C1923" s="14">
        <f t="shared" si="105"/>
        <v>3</v>
      </c>
      <c r="D1923" s="14">
        <f t="shared" si="106"/>
        <v>31</v>
      </c>
      <c r="E1923" s="15" t="s">
        <v>14</v>
      </c>
      <c r="F1923" s="16">
        <v>4.5999999999999996</v>
      </c>
      <c r="G1923" s="9">
        <v>11.5</v>
      </c>
    </row>
    <row r="1924" spans="1:7" x14ac:dyDescent="0.2">
      <c r="A1924" s="6">
        <v>43556</v>
      </c>
      <c r="B1924" s="14">
        <f t="shared" si="104"/>
        <v>2019</v>
      </c>
      <c r="C1924" s="14">
        <f t="shared" si="105"/>
        <v>4</v>
      </c>
      <c r="D1924" s="14">
        <f t="shared" si="106"/>
        <v>1</v>
      </c>
      <c r="E1924" s="15" t="s">
        <v>14</v>
      </c>
      <c r="F1924" s="16">
        <v>4.5999999999999996</v>
      </c>
      <c r="G1924" s="9">
        <v>11</v>
      </c>
    </row>
    <row r="1925" spans="1:7" x14ac:dyDescent="0.2">
      <c r="A1925" s="6">
        <v>43557</v>
      </c>
      <c r="B1925" s="14">
        <f t="shared" si="104"/>
        <v>2019</v>
      </c>
      <c r="C1925" s="14">
        <f t="shared" si="105"/>
        <v>4</v>
      </c>
      <c r="D1925" s="14">
        <f t="shared" si="106"/>
        <v>2</v>
      </c>
      <c r="E1925" s="15">
        <v>8</v>
      </c>
      <c r="F1925" s="16">
        <v>4.5999999999999996</v>
      </c>
      <c r="G1925" s="9">
        <v>11</v>
      </c>
    </row>
    <row r="1926" spans="1:7" x14ac:dyDescent="0.2">
      <c r="A1926" s="6">
        <v>43558</v>
      </c>
      <c r="B1926" s="14">
        <f t="shared" si="104"/>
        <v>2019</v>
      </c>
      <c r="C1926" s="14">
        <f t="shared" si="105"/>
        <v>4</v>
      </c>
      <c r="D1926" s="14">
        <f t="shared" si="106"/>
        <v>3</v>
      </c>
      <c r="E1926" s="15">
        <v>8</v>
      </c>
      <c r="F1926" s="16">
        <v>4.5999999999999996</v>
      </c>
      <c r="G1926" s="9">
        <v>11</v>
      </c>
    </row>
    <row r="1927" spans="1:7" x14ac:dyDescent="0.2">
      <c r="A1927" s="6">
        <v>43559</v>
      </c>
      <c r="B1927" s="14">
        <f t="shared" si="104"/>
        <v>2019</v>
      </c>
      <c r="C1927" s="14">
        <f t="shared" si="105"/>
        <v>4</v>
      </c>
      <c r="D1927" s="14">
        <f t="shared" si="106"/>
        <v>4</v>
      </c>
      <c r="E1927" s="15">
        <v>8</v>
      </c>
      <c r="F1927" s="16">
        <v>4.5999999999999996</v>
      </c>
      <c r="G1927" s="9">
        <v>10.5</v>
      </c>
    </row>
    <row r="1928" spans="1:7" x14ac:dyDescent="0.2">
      <c r="A1928" s="6">
        <v>43560</v>
      </c>
      <c r="B1928" s="14">
        <f t="shared" si="104"/>
        <v>2019</v>
      </c>
      <c r="C1928" s="14">
        <f t="shared" si="105"/>
        <v>4</v>
      </c>
      <c r="D1928" s="14">
        <f t="shared" si="106"/>
        <v>5</v>
      </c>
      <c r="E1928" s="15" t="s">
        <v>14</v>
      </c>
      <c r="F1928" s="16">
        <v>4.5999999999999996</v>
      </c>
      <c r="G1928" s="9">
        <v>10.5</v>
      </c>
    </row>
    <row r="1929" spans="1:7" x14ac:dyDescent="0.2">
      <c r="A1929" s="6">
        <v>43561</v>
      </c>
      <c r="B1929" s="14">
        <f t="shared" ref="B1929:B1992" si="107">YEAR(A1929)</f>
        <v>2019</v>
      </c>
      <c r="C1929" s="14">
        <f t="shared" ref="C1929:C1992" si="108">MONTH(A1929)</f>
        <v>4</v>
      </c>
      <c r="D1929" s="14">
        <f t="shared" ref="D1929:D1992" si="109">DAY(A1929)</f>
        <v>6</v>
      </c>
      <c r="E1929" s="15">
        <v>8</v>
      </c>
      <c r="F1929" s="16" t="s">
        <v>14</v>
      </c>
      <c r="G1929" s="9">
        <v>10.5</v>
      </c>
    </row>
    <row r="1930" spans="1:7" x14ac:dyDescent="0.2">
      <c r="A1930" s="6">
        <v>43562</v>
      </c>
      <c r="B1930" s="14">
        <f t="shared" si="107"/>
        <v>2019</v>
      </c>
      <c r="C1930" s="14">
        <f t="shared" si="108"/>
        <v>4</v>
      </c>
      <c r="D1930" s="14">
        <f t="shared" si="109"/>
        <v>7</v>
      </c>
      <c r="E1930" s="15">
        <v>8</v>
      </c>
      <c r="F1930" s="16">
        <v>4.5999999999999996</v>
      </c>
      <c r="G1930" s="9">
        <v>11</v>
      </c>
    </row>
    <row r="1931" spans="1:7" x14ac:dyDescent="0.2">
      <c r="A1931" s="6">
        <v>43563</v>
      </c>
      <c r="B1931" s="14">
        <f t="shared" si="107"/>
        <v>2019</v>
      </c>
      <c r="C1931" s="14">
        <f t="shared" si="108"/>
        <v>4</v>
      </c>
      <c r="D1931" s="14">
        <f t="shared" si="109"/>
        <v>8</v>
      </c>
      <c r="E1931" s="15">
        <v>7.2</v>
      </c>
      <c r="F1931" s="16">
        <v>4.5999999999999996</v>
      </c>
      <c r="G1931" s="9">
        <v>11</v>
      </c>
    </row>
    <row r="1932" spans="1:7" x14ac:dyDescent="0.2">
      <c r="A1932" s="6">
        <v>43564</v>
      </c>
      <c r="B1932" s="14">
        <f t="shared" si="107"/>
        <v>2019</v>
      </c>
      <c r="C1932" s="14">
        <f t="shared" si="108"/>
        <v>4</v>
      </c>
      <c r="D1932" s="14">
        <f t="shared" si="109"/>
        <v>9</v>
      </c>
      <c r="E1932" s="15">
        <v>7.2</v>
      </c>
      <c r="F1932" s="16">
        <v>4.5999999999999996</v>
      </c>
      <c r="G1932" s="9">
        <v>11</v>
      </c>
    </row>
    <row r="1933" spans="1:7" x14ac:dyDescent="0.2">
      <c r="A1933" s="6">
        <v>43565</v>
      </c>
      <c r="B1933" s="14">
        <f t="shared" si="107"/>
        <v>2019</v>
      </c>
      <c r="C1933" s="14">
        <f t="shared" si="108"/>
        <v>4</v>
      </c>
      <c r="D1933" s="14">
        <f t="shared" si="109"/>
        <v>10</v>
      </c>
      <c r="E1933" s="15" t="s">
        <v>14</v>
      </c>
      <c r="F1933" s="16">
        <v>4.5999999999999996</v>
      </c>
      <c r="G1933" s="9">
        <v>10.5</v>
      </c>
    </row>
    <row r="1934" spans="1:7" x14ac:dyDescent="0.2">
      <c r="A1934" s="6">
        <v>43566</v>
      </c>
      <c r="B1934" s="14">
        <f t="shared" si="107"/>
        <v>2019</v>
      </c>
      <c r="C1934" s="14">
        <f t="shared" si="108"/>
        <v>4</v>
      </c>
      <c r="D1934" s="14">
        <f t="shared" si="109"/>
        <v>11</v>
      </c>
      <c r="E1934" s="15" t="s">
        <v>14</v>
      </c>
      <c r="F1934" s="16">
        <v>4.5999999999999996</v>
      </c>
      <c r="G1934" s="9">
        <v>11</v>
      </c>
    </row>
    <row r="1935" spans="1:7" x14ac:dyDescent="0.2">
      <c r="A1935" s="6">
        <v>43567</v>
      </c>
      <c r="B1935" s="14">
        <f t="shared" si="107"/>
        <v>2019</v>
      </c>
      <c r="C1935" s="14">
        <f t="shared" si="108"/>
        <v>4</v>
      </c>
      <c r="D1935" s="14">
        <f t="shared" si="109"/>
        <v>12</v>
      </c>
      <c r="E1935" s="15" t="s">
        <v>14</v>
      </c>
      <c r="F1935" s="16">
        <v>4.5999999999999996</v>
      </c>
      <c r="G1935" s="9">
        <v>11</v>
      </c>
    </row>
    <row r="1936" spans="1:7" x14ac:dyDescent="0.2">
      <c r="A1936" s="6">
        <v>43568</v>
      </c>
      <c r="B1936" s="14">
        <f t="shared" si="107"/>
        <v>2019</v>
      </c>
      <c r="C1936" s="14">
        <f t="shared" si="108"/>
        <v>4</v>
      </c>
      <c r="D1936" s="14">
        <f t="shared" si="109"/>
        <v>13</v>
      </c>
      <c r="E1936" s="15" t="s">
        <v>14</v>
      </c>
      <c r="F1936" s="16" t="s">
        <v>14</v>
      </c>
      <c r="G1936" s="9" t="s">
        <v>14</v>
      </c>
    </row>
    <row r="1937" spans="1:7" x14ac:dyDescent="0.2">
      <c r="A1937" s="6">
        <v>43569</v>
      </c>
      <c r="B1937" s="14">
        <f t="shared" si="107"/>
        <v>2019</v>
      </c>
      <c r="C1937" s="14">
        <f t="shared" si="108"/>
        <v>4</v>
      </c>
      <c r="D1937" s="14">
        <f t="shared" si="109"/>
        <v>14</v>
      </c>
      <c r="E1937" s="15" t="s">
        <v>14</v>
      </c>
      <c r="F1937" s="16">
        <v>4.5999999999999996</v>
      </c>
      <c r="G1937" s="9">
        <v>10</v>
      </c>
    </row>
    <row r="1938" spans="1:7" x14ac:dyDescent="0.2">
      <c r="A1938" s="6">
        <v>43570</v>
      </c>
      <c r="B1938" s="14">
        <f t="shared" si="107"/>
        <v>2019</v>
      </c>
      <c r="C1938" s="14">
        <f t="shared" si="108"/>
        <v>4</v>
      </c>
      <c r="D1938" s="14">
        <f t="shared" si="109"/>
        <v>15</v>
      </c>
      <c r="E1938" s="15">
        <v>7.2</v>
      </c>
      <c r="F1938" s="16">
        <v>4.5999999999999996</v>
      </c>
      <c r="G1938" s="9">
        <v>10</v>
      </c>
    </row>
    <row r="1939" spans="1:7" x14ac:dyDescent="0.2">
      <c r="A1939" s="6">
        <v>43571</v>
      </c>
      <c r="B1939" s="14">
        <f t="shared" si="107"/>
        <v>2019</v>
      </c>
      <c r="C1939" s="14">
        <f t="shared" si="108"/>
        <v>4</v>
      </c>
      <c r="D1939" s="14">
        <f t="shared" si="109"/>
        <v>16</v>
      </c>
      <c r="E1939" s="15">
        <v>7.2</v>
      </c>
      <c r="F1939" s="16">
        <v>4.5999999999999996</v>
      </c>
      <c r="G1939" s="9">
        <v>10</v>
      </c>
    </row>
    <row r="1940" spans="1:7" x14ac:dyDescent="0.2">
      <c r="A1940" s="6">
        <v>43572</v>
      </c>
      <c r="B1940" s="14">
        <f t="shared" si="107"/>
        <v>2019</v>
      </c>
      <c r="C1940" s="14">
        <f t="shared" si="108"/>
        <v>4</v>
      </c>
      <c r="D1940" s="14">
        <f t="shared" si="109"/>
        <v>17</v>
      </c>
      <c r="E1940" s="15">
        <v>7.2</v>
      </c>
      <c r="F1940" s="16">
        <v>4.5999999999999996</v>
      </c>
      <c r="G1940" s="9">
        <v>10</v>
      </c>
    </row>
    <row r="1941" spans="1:7" x14ac:dyDescent="0.2">
      <c r="A1941" s="6">
        <v>43573</v>
      </c>
      <c r="B1941" s="14">
        <f t="shared" si="107"/>
        <v>2019</v>
      </c>
      <c r="C1941" s="14">
        <f t="shared" si="108"/>
        <v>4</v>
      </c>
      <c r="D1941" s="14">
        <f t="shared" si="109"/>
        <v>18</v>
      </c>
      <c r="E1941" s="15">
        <v>7.2</v>
      </c>
      <c r="F1941" s="16">
        <v>4.5999999999999996</v>
      </c>
      <c r="G1941" s="9">
        <v>10</v>
      </c>
    </row>
    <row r="1942" spans="1:7" x14ac:dyDescent="0.2">
      <c r="A1942" s="6">
        <v>43574</v>
      </c>
      <c r="B1942" s="14">
        <f t="shared" si="107"/>
        <v>2019</v>
      </c>
      <c r="C1942" s="14">
        <f t="shared" si="108"/>
        <v>4</v>
      </c>
      <c r="D1942" s="14">
        <f t="shared" si="109"/>
        <v>19</v>
      </c>
      <c r="E1942" s="15">
        <v>7.2</v>
      </c>
      <c r="F1942" s="16">
        <v>4.5999999999999996</v>
      </c>
      <c r="G1942" s="9">
        <v>10</v>
      </c>
    </row>
    <row r="1943" spans="1:7" x14ac:dyDescent="0.2">
      <c r="A1943" s="6">
        <v>43575</v>
      </c>
      <c r="B1943" s="14">
        <f t="shared" si="107"/>
        <v>2019</v>
      </c>
      <c r="C1943" s="14">
        <f t="shared" si="108"/>
        <v>4</v>
      </c>
      <c r="D1943" s="14">
        <f t="shared" si="109"/>
        <v>20</v>
      </c>
      <c r="E1943" s="15">
        <v>7.2</v>
      </c>
      <c r="F1943" s="16" t="s">
        <v>14</v>
      </c>
      <c r="G1943" s="9">
        <v>10</v>
      </c>
    </row>
    <row r="1944" spans="1:7" x14ac:dyDescent="0.2">
      <c r="A1944" s="6">
        <v>43576</v>
      </c>
      <c r="B1944" s="14">
        <f t="shared" si="107"/>
        <v>2019</v>
      </c>
      <c r="C1944" s="14">
        <f t="shared" si="108"/>
        <v>4</v>
      </c>
      <c r="D1944" s="14">
        <f t="shared" si="109"/>
        <v>21</v>
      </c>
      <c r="E1944" s="15" t="s">
        <v>14</v>
      </c>
      <c r="F1944" s="16">
        <v>4.5999999999999996</v>
      </c>
      <c r="G1944" s="9">
        <v>10</v>
      </c>
    </row>
    <row r="1945" spans="1:7" x14ac:dyDescent="0.2">
      <c r="A1945" s="6">
        <v>43577</v>
      </c>
      <c r="B1945" s="14">
        <f t="shared" si="107"/>
        <v>2019</v>
      </c>
      <c r="C1945" s="14">
        <f t="shared" si="108"/>
        <v>4</v>
      </c>
      <c r="D1945" s="14">
        <f t="shared" si="109"/>
        <v>22</v>
      </c>
      <c r="E1945" s="15" t="s">
        <v>14</v>
      </c>
      <c r="F1945" s="16">
        <v>4.5999999999999996</v>
      </c>
      <c r="G1945" s="9">
        <v>11</v>
      </c>
    </row>
    <row r="1946" spans="1:7" x14ac:dyDescent="0.2">
      <c r="A1946" s="6">
        <v>43578</v>
      </c>
      <c r="B1946" s="14">
        <f t="shared" si="107"/>
        <v>2019</v>
      </c>
      <c r="C1946" s="14">
        <f t="shared" si="108"/>
        <v>4</v>
      </c>
      <c r="D1946" s="14">
        <f t="shared" si="109"/>
        <v>23</v>
      </c>
      <c r="E1946" s="15" t="s">
        <v>14</v>
      </c>
      <c r="F1946" s="16">
        <v>4.5999999999999996</v>
      </c>
      <c r="G1946" s="9" t="s">
        <v>14</v>
      </c>
    </row>
    <row r="1947" spans="1:7" x14ac:dyDescent="0.2">
      <c r="A1947" s="6">
        <v>43579</v>
      </c>
      <c r="B1947" s="14">
        <f t="shared" si="107"/>
        <v>2019</v>
      </c>
      <c r="C1947" s="14">
        <f t="shared" si="108"/>
        <v>4</v>
      </c>
      <c r="D1947" s="14">
        <f t="shared" si="109"/>
        <v>24</v>
      </c>
      <c r="E1947" s="15">
        <v>7.2</v>
      </c>
      <c r="F1947" s="16">
        <v>4.5999999999999996</v>
      </c>
      <c r="G1947" s="9">
        <v>11</v>
      </c>
    </row>
    <row r="1948" spans="1:7" x14ac:dyDescent="0.2">
      <c r="A1948" s="6">
        <v>43580</v>
      </c>
      <c r="B1948" s="14">
        <f t="shared" si="107"/>
        <v>2019</v>
      </c>
      <c r="C1948" s="14">
        <f t="shared" si="108"/>
        <v>4</v>
      </c>
      <c r="D1948" s="14">
        <f t="shared" si="109"/>
        <v>25</v>
      </c>
      <c r="E1948" s="15">
        <v>7.2</v>
      </c>
      <c r="F1948" s="16" t="s">
        <v>14</v>
      </c>
      <c r="G1948" s="9">
        <v>9.5</v>
      </c>
    </row>
    <row r="1949" spans="1:7" x14ac:dyDescent="0.2">
      <c r="A1949" s="6">
        <v>43581</v>
      </c>
      <c r="B1949" s="14">
        <f t="shared" si="107"/>
        <v>2019</v>
      </c>
      <c r="C1949" s="14">
        <f t="shared" si="108"/>
        <v>4</v>
      </c>
      <c r="D1949" s="14">
        <f t="shared" si="109"/>
        <v>26</v>
      </c>
      <c r="E1949" s="15">
        <v>7.2</v>
      </c>
      <c r="F1949" s="16">
        <v>4.5999999999999996</v>
      </c>
      <c r="G1949" s="9">
        <v>10.5</v>
      </c>
    </row>
    <row r="1950" spans="1:7" x14ac:dyDescent="0.2">
      <c r="A1950" s="6">
        <v>43582</v>
      </c>
      <c r="B1950" s="14">
        <f t="shared" si="107"/>
        <v>2019</v>
      </c>
      <c r="C1950" s="14">
        <f t="shared" si="108"/>
        <v>4</v>
      </c>
      <c r="D1950" s="14">
        <f t="shared" si="109"/>
        <v>27</v>
      </c>
      <c r="E1950" s="15">
        <v>7.2</v>
      </c>
      <c r="F1950" s="16" t="s">
        <v>14</v>
      </c>
      <c r="G1950" s="9">
        <v>10.5</v>
      </c>
    </row>
    <row r="1951" spans="1:7" x14ac:dyDescent="0.2">
      <c r="A1951" s="6">
        <v>43583</v>
      </c>
      <c r="B1951" s="14">
        <f t="shared" si="107"/>
        <v>2019</v>
      </c>
      <c r="C1951" s="14">
        <f t="shared" si="108"/>
        <v>4</v>
      </c>
      <c r="D1951" s="14">
        <f t="shared" si="109"/>
        <v>28</v>
      </c>
      <c r="E1951" s="15">
        <v>7.2</v>
      </c>
      <c r="F1951" s="16">
        <v>4.5999999999999996</v>
      </c>
      <c r="G1951" s="9">
        <v>11</v>
      </c>
    </row>
    <row r="1952" spans="1:7" x14ac:dyDescent="0.2">
      <c r="A1952" s="6">
        <v>43584</v>
      </c>
      <c r="B1952" s="14">
        <f t="shared" si="107"/>
        <v>2019</v>
      </c>
      <c r="C1952" s="14">
        <f t="shared" si="108"/>
        <v>4</v>
      </c>
      <c r="D1952" s="14">
        <f t="shared" si="109"/>
        <v>29</v>
      </c>
      <c r="E1952" s="15">
        <v>7.2</v>
      </c>
      <c r="F1952" s="16">
        <v>4.5999999999999996</v>
      </c>
      <c r="G1952" s="9">
        <v>10.5</v>
      </c>
    </row>
    <row r="1953" spans="1:7" x14ac:dyDescent="0.2">
      <c r="A1953" s="6">
        <v>43585</v>
      </c>
      <c r="B1953" s="14">
        <f t="shared" si="107"/>
        <v>2019</v>
      </c>
      <c r="C1953" s="14">
        <f t="shared" si="108"/>
        <v>4</v>
      </c>
      <c r="D1953" s="14">
        <f t="shared" si="109"/>
        <v>30</v>
      </c>
      <c r="E1953" s="15">
        <v>7.2</v>
      </c>
      <c r="F1953" s="16">
        <v>4.5999999999999996</v>
      </c>
      <c r="G1953" s="9">
        <v>10</v>
      </c>
    </row>
    <row r="1954" spans="1:7" x14ac:dyDescent="0.2">
      <c r="A1954" s="6">
        <v>43586</v>
      </c>
      <c r="B1954" s="14">
        <f t="shared" si="107"/>
        <v>2019</v>
      </c>
      <c r="C1954" s="14">
        <f t="shared" si="108"/>
        <v>5</v>
      </c>
      <c r="D1954" s="14">
        <f t="shared" si="109"/>
        <v>1</v>
      </c>
      <c r="E1954" s="15">
        <v>7.2</v>
      </c>
      <c r="F1954" s="16">
        <v>4.5999999999999996</v>
      </c>
      <c r="G1954" s="9">
        <v>10</v>
      </c>
    </row>
    <row r="1955" spans="1:7" x14ac:dyDescent="0.2">
      <c r="A1955" s="6">
        <v>43587</v>
      </c>
      <c r="B1955" s="14">
        <f t="shared" si="107"/>
        <v>2019</v>
      </c>
      <c r="C1955" s="14">
        <f t="shared" si="108"/>
        <v>5</v>
      </c>
      <c r="D1955" s="14">
        <f t="shared" si="109"/>
        <v>2</v>
      </c>
      <c r="E1955" s="15">
        <v>7.2</v>
      </c>
      <c r="F1955" s="16">
        <v>4.5999999999999996</v>
      </c>
      <c r="G1955" s="9">
        <v>11</v>
      </c>
    </row>
    <row r="1956" spans="1:7" x14ac:dyDescent="0.2">
      <c r="A1956" s="6">
        <v>43588</v>
      </c>
      <c r="B1956" s="14">
        <f t="shared" si="107"/>
        <v>2019</v>
      </c>
      <c r="C1956" s="14">
        <f t="shared" si="108"/>
        <v>5</v>
      </c>
      <c r="D1956" s="14">
        <f t="shared" si="109"/>
        <v>3</v>
      </c>
      <c r="E1956" s="15" t="s">
        <v>14</v>
      </c>
      <c r="F1956" s="16">
        <v>9.6</v>
      </c>
      <c r="G1956" s="9">
        <v>11</v>
      </c>
    </row>
    <row r="1957" spans="1:7" x14ac:dyDescent="0.2">
      <c r="A1957" s="6">
        <v>43589</v>
      </c>
      <c r="B1957" s="14">
        <f t="shared" si="107"/>
        <v>2019</v>
      </c>
      <c r="C1957" s="14">
        <f t="shared" si="108"/>
        <v>5</v>
      </c>
      <c r="D1957" s="14">
        <f t="shared" si="109"/>
        <v>4</v>
      </c>
      <c r="E1957" s="15">
        <v>7.2</v>
      </c>
      <c r="F1957" s="16">
        <v>9.6</v>
      </c>
      <c r="G1957" s="9">
        <v>10.5</v>
      </c>
    </row>
    <row r="1958" spans="1:7" x14ac:dyDescent="0.2">
      <c r="A1958" s="6">
        <v>43590</v>
      </c>
      <c r="B1958" s="14">
        <f t="shared" si="107"/>
        <v>2019</v>
      </c>
      <c r="C1958" s="14">
        <f t="shared" si="108"/>
        <v>5</v>
      </c>
      <c r="D1958" s="14">
        <f t="shared" si="109"/>
        <v>5</v>
      </c>
      <c r="E1958" s="15" t="s">
        <v>14</v>
      </c>
      <c r="F1958" s="16">
        <v>9.6</v>
      </c>
      <c r="G1958" s="9">
        <v>10.5</v>
      </c>
    </row>
    <row r="1959" spans="1:7" x14ac:dyDescent="0.2">
      <c r="A1959" s="6">
        <v>43591</v>
      </c>
      <c r="B1959" s="14">
        <f t="shared" si="107"/>
        <v>2019</v>
      </c>
      <c r="C1959" s="14">
        <f t="shared" si="108"/>
        <v>5</v>
      </c>
      <c r="D1959" s="14">
        <f t="shared" si="109"/>
        <v>6</v>
      </c>
      <c r="E1959" s="15" t="s">
        <v>14</v>
      </c>
      <c r="F1959" s="16" t="s">
        <v>14</v>
      </c>
      <c r="G1959" s="9" t="s">
        <v>14</v>
      </c>
    </row>
    <row r="1960" spans="1:7" x14ac:dyDescent="0.2">
      <c r="A1960" s="6">
        <v>43592</v>
      </c>
      <c r="B1960" s="14">
        <f t="shared" si="107"/>
        <v>2019</v>
      </c>
      <c r="C1960" s="14">
        <f t="shared" si="108"/>
        <v>5</v>
      </c>
      <c r="D1960" s="14">
        <f t="shared" si="109"/>
        <v>7</v>
      </c>
      <c r="E1960" s="15" t="s">
        <v>14</v>
      </c>
      <c r="F1960" s="16">
        <v>8.6</v>
      </c>
      <c r="G1960" s="9">
        <v>10.5</v>
      </c>
    </row>
    <row r="1961" spans="1:7" x14ac:dyDescent="0.2">
      <c r="A1961" s="6">
        <v>43593</v>
      </c>
      <c r="B1961" s="14">
        <f t="shared" si="107"/>
        <v>2019</v>
      </c>
      <c r="C1961" s="14">
        <f t="shared" si="108"/>
        <v>5</v>
      </c>
      <c r="D1961" s="14">
        <f t="shared" si="109"/>
        <v>8</v>
      </c>
      <c r="E1961" s="15">
        <v>7.2</v>
      </c>
      <c r="F1961" s="16">
        <v>8.6</v>
      </c>
      <c r="G1961" s="9">
        <v>10</v>
      </c>
    </row>
    <row r="1962" spans="1:7" x14ac:dyDescent="0.2">
      <c r="A1962" s="6">
        <v>43594</v>
      </c>
      <c r="B1962" s="14">
        <f t="shared" si="107"/>
        <v>2019</v>
      </c>
      <c r="C1962" s="14">
        <f t="shared" si="108"/>
        <v>5</v>
      </c>
      <c r="D1962" s="14">
        <f t="shared" si="109"/>
        <v>9</v>
      </c>
      <c r="E1962" s="15" t="s">
        <v>14</v>
      </c>
      <c r="F1962" s="16">
        <v>8.6</v>
      </c>
      <c r="G1962" s="9">
        <v>10</v>
      </c>
    </row>
    <row r="1963" spans="1:7" x14ac:dyDescent="0.2">
      <c r="A1963" s="6">
        <v>43595</v>
      </c>
      <c r="B1963" s="14">
        <f t="shared" si="107"/>
        <v>2019</v>
      </c>
      <c r="C1963" s="14">
        <f t="shared" si="108"/>
        <v>5</v>
      </c>
      <c r="D1963" s="14">
        <f t="shared" si="109"/>
        <v>10</v>
      </c>
      <c r="E1963" s="15">
        <v>7.2</v>
      </c>
      <c r="F1963" s="16" t="s">
        <v>14</v>
      </c>
      <c r="G1963" s="9">
        <v>9</v>
      </c>
    </row>
    <row r="1964" spans="1:7" x14ac:dyDescent="0.2">
      <c r="A1964" s="6">
        <v>43596</v>
      </c>
      <c r="B1964" s="14">
        <f t="shared" si="107"/>
        <v>2019</v>
      </c>
      <c r="C1964" s="14">
        <f t="shared" si="108"/>
        <v>5</v>
      </c>
      <c r="D1964" s="14">
        <f t="shared" si="109"/>
        <v>11</v>
      </c>
      <c r="E1964" s="15" t="s">
        <v>14</v>
      </c>
      <c r="F1964" s="16">
        <v>8.6</v>
      </c>
      <c r="G1964" s="9">
        <v>9</v>
      </c>
    </row>
    <row r="1965" spans="1:7" x14ac:dyDescent="0.2">
      <c r="A1965" s="6">
        <v>43597</v>
      </c>
      <c r="B1965" s="14">
        <f t="shared" si="107"/>
        <v>2019</v>
      </c>
      <c r="C1965" s="14">
        <f t="shared" si="108"/>
        <v>5</v>
      </c>
      <c r="D1965" s="14">
        <f t="shared" si="109"/>
        <v>12</v>
      </c>
      <c r="E1965" s="15">
        <v>7.2</v>
      </c>
      <c r="F1965" s="16">
        <v>6.6</v>
      </c>
      <c r="G1965" s="9">
        <v>9</v>
      </c>
    </row>
    <row r="1966" spans="1:7" x14ac:dyDescent="0.2">
      <c r="A1966" s="6">
        <v>43598</v>
      </c>
      <c r="B1966" s="14">
        <f t="shared" si="107"/>
        <v>2019</v>
      </c>
      <c r="C1966" s="14">
        <f t="shared" si="108"/>
        <v>5</v>
      </c>
      <c r="D1966" s="14">
        <f t="shared" si="109"/>
        <v>13</v>
      </c>
      <c r="E1966" s="15">
        <v>7.2</v>
      </c>
      <c r="F1966" s="16">
        <v>6.6</v>
      </c>
      <c r="G1966" s="9">
        <v>9</v>
      </c>
    </row>
    <row r="1967" spans="1:7" x14ac:dyDescent="0.2">
      <c r="A1967" s="6">
        <v>43599</v>
      </c>
      <c r="B1967" s="14">
        <f t="shared" si="107"/>
        <v>2019</v>
      </c>
      <c r="C1967" s="14">
        <f t="shared" si="108"/>
        <v>5</v>
      </c>
      <c r="D1967" s="14">
        <f t="shared" si="109"/>
        <v>14</v>
      </c>
      <c r="E1967" s="15">
        <v>7.2</v>
      </c>
      <c r="F1967" s="16">
        <v>6.6</v>
      </c>
      <c r="G1967" s="9">
        <v>9</v>
      </c>
    </row>
    <row r="1968" spans="1:7" x14ac:dyDescent="0.2">
      <c r="A1968" s="6">
        <v>43600</v>
      </c>
      <c r="B1968" s="14">
        <f t="shared" si="107"/>
        <v>2019</v>
      </c>
      <c r="C1968" s="14">
        <f t="shared" si="108"/>
        <v>5</v>
      </c>
      <c r="D1968" s="14">
        <f t="shared" si="109"/>
        <v>15</v>
      </c>
      <c r="E1968" s="15" t="s">
        <v>14</v>
      </c>
      <c r="F1968" s="16">
        <v>6.6</v>
      </c>
      <c r="G1968" s="9">
        <v>9</v>
      </c>
    </row>
    <row r="1969" spans="1:7" x14ac:dyDescent="0.2">
      <c r="A1969" s="6">
        <v>43601</v>
      </c>
      <c r="B1969" s="14">
        <f t="shared" si="107"/>
        <v>2019</v>
      </c>
      <c r="C1969" s="14">
        <f t="shared" si="108"/>
        <v>5</v>
      </c>
      <c r="D1969" s="14">
        <f t="shared" si="109"/>
        <v>16</v>
      </c>
      <c r="E1969" s="15">
        <v>7.2</v>
      </c>
      <c r="F1969" s="16">
        <v>6.6</v>
      </c>
      <c r="G1969" s="9">
        <v>8.5</v>
      </c>
    </row>
    <row r="1970" spans="1:7" x14ac:dyDescent="0.2">
      <c r="A1970" s="6">
        <v>43602</v>
      </c>
      <c r="B1970" s="14">
        <f t="shared" si="107"/>
        <v>2019</v>
      </c>
      <c r="C1970" s="14">
        <f t="shared" si="108"/>
        <v>5</v>
      </c>
      <c r="D1970" s="14">
        <f t="shared" si="109"/>
        <v>17</v>
      </c>
      <c r="E1970" s="15" t="s">
        <v>14</v>
      </c>
      <c r="F1970" s="16">
        <v>6.6</v>
      </c>
      <c r="G1970" s="9">
        <v>8.5</v>
      </c>
    </row>
    <row r="1971" spans="1:7" x14ac:dyDescent="0.2">
      <c r="A1971" s="6">
        <v>43603</v>
      </c>
      <c r="B1971" s="14">
        <f t="shared" si="107"/>
        <v>2019</v>
      </c>
      <c r="C1971" s="14">
        <f t="shared" si="108"/>
        <v>5</v>
      </c>
      <c r="D1971" s="14">
        <f t="shared" si="109"/>
        <v>18</v>
      </c>
      <c r="E1971" s="15" t="s">
        <v>14</v>
      </c>
      <c r="F1971" s="16">
        <v>6.6</v>
      </c>
      <c r="G1971" s="9">
        <v>8.5</v>
      </c>
    </row>
    <row r="1972" spans="1:7" x14ac:dyDescent="0.2">
      <c r="A1972" s="6">
        <v>43604</v>
      </c>
      <c r="B1972" s="14">
        <f t="shared" si="107"/>
        <v>2019</v>
      </c>
      <c r="C1972" s="14">
        <f t="shared" si="108"/>
        <v>5</v>
      </c>
      <c r="D1972" s="14">
        <f t="shared" si="109"/>
        <v>19</v>
      </c>
      <c r="E1972" s="15">
        <v>7.2</v>
      </c>
      <c r="F1972" s="16">
        <v>6.6</v>
      </c>
      <c r="G1972" s="9">
        <v>8.5</v>
      </c>
    </row>
    <row r="1973" spans="1:7" x14ac:dyDescent="0.2">
      <c r="A1973" s="6">
        <v>43605</v>
      </c>
      <c r="B1973" s="14">
        <f t="shared" si="107"/>
        <v>2019</v>
      </c>
      <c r="C1973" s="14">
        <f t="shared" si="108"/>
        <v>5</v>
      </c>
      <c r="D1973" s="14">
        <f t="shared" si="109"/>
        <v>20</v>
      </c>
      <c r="E1973" s="15" t="s">
        <v>14</v>
      </c>
      <c r="F1973" s="16">
        <v>6.6</v>
      </c>
      <c r="G1973" s="9">
        <v>8</v>
      </c>
    </row>
    <row r="1974" spans="1:7" x14ac:dyDescent="0.2">
      <c r="A1974" s="6">
        <v>43606</v>
      </c>
      <c r="B1974" s="14">
        <f t="shared" si="107"/>
        <v>2019</v>
      </c>
      <c r="C1974" s="14">
        <f t="shared" si="108"/>
        <v>5</v>
      </c>
      <c r="D1974" s="14">
        <f t="shared" si="109"/>
        <v>21</v>
      </c>
      <c r="E1974" s="15" t="s">
        <v>14</v>
      </c>
      <c r="F1974" s="16">
        <v>6</v>
      </c>
      <c r="G1974" s="9">
        <v>7.5</v>
      </c>
    </row>
    <row r="1975" spans="1:7" x14ac:dyDescent="0.2">
      <c r="A1975" s="6">
        <v>43607</v>
      </c>
      <c r="B1975" s="14">
        <f t="shared" si="107"/>
        <v>2019</v>
      </c>
      <c r="C1975" s="14">
        <f t="shared" si="108"/>
        <v>5</v>
      </c>
      <c r="D1975" s="14">
        <f t="shared" si="109"/>
        <v>22</v>
      </c>
      <c r="E1975" s="15" t="s">
        <v>14</v>
      </c>
      <c r="F1975" s="16">
        <v>6</v>
      </c>
      <c r="G1975" s="9" t="s">
        <v>14</v>
      </c>
    </row>
    <row r="1976" spans="1:7" x14ac:dyDescent="0.2">
      <c r="A1976" s="6">
        <v>43608</v>
      </c>
      <c r="B1976" s="14">
        <f t="shared" si="107"/>
        <v>2019</v>
      </c>
      <c r="C1976" s="14">
        <f t="shared" si="108"/>
        <v>5</v>
      </c>
      <c r="D1976" s="14">
        <f t="shared" si="109"/>
        <v>23</v>
      </c>
      <c r="E1976" s="15">
        <v>7.2</v>
      </c>
      <c r="F1976" s="16">
        <v>6</v>
      </c>
      <c r="G1976" s="9">
        <v>6</v>
      </c>
    </row>
    <row r="1977" spans="1:7" x14ac:dyDescent="0.2">
      <c r="A1977" s="6">
        <v>43609</v>
      </c>
      <c r="B1977" s="14">
        <f t="shared" si="107"/>
        <v>2019</v>
      </c>
      <c r="C1977" s="14">
        <f t="shared" si="108"/>
        <v>5</v>
      </c>
      <c r="D1977" s="14">
        <f t="shared" si="109"/>
        <v>24</v>
      </c>
      <c r="E1977" s="15">
        <v>7.2</v>
      </c>
      <c r="F1977" s="16">
        <v>6</v>
      </c>
      <c r="G1977" s="9">
        <v>6.5</v>
      </c>
    </row>
    <row r="1978" spans="1:7" x14ac:dyDescent="0.2">
      <c r="A1978" s="6">
        <v>43610</v>
      </c>
      <c r="B1978" s="14">
        <f t="shared" si="107"/>
        <v>2019</v>
      </c>
      <c r="C1978" s="14">
        <f t="shared" si="108"/>
        <v>5</v>
      </c>
      <c r="D1978" s="14">
        <f t="shared" si="109"/>
        <v>25</v>
      </c>
      <c r="E1978" s="15">
        <v>7.2</v>
      </c>
      <c r="F1978" s="16">
        <v>6</v>
      </c>
      <c r="G1978" s="9">
        <v>6.3</v>
      </c>
    </row>
    <row r="1979" spans="1:7" x14ac:dyDescent="0.2">
      <c r="A1979" s="6">
        <v>43611</v>
      </c>
      <c r="B1979" s="14">
        <f t="shared" si="107"/>
        <v>2019</v>
      </c>
      <c r="C1979" s="14">
        <f t="shared" si="108"/>
        <v>5</v>
      </c>
      <c r="D1979" s="14">
        <f t="shared" si="109"/>
        <v>26</v>
      </c>
      <c r="E1979" s="15" t="s">
        <v>14</v>
      </c>
      <c r="F1979" s="16">
        <v>6</v>
      </c>
      <c r="G1979" s="9">
        <v>6</v>
      </c>
    </row>
    <row r="1980" spans="1:7" x14ac:dyDescent="0.2">
      <c r="A1980" s="6">
        <v>43612</v>
      </c>
      <c r="B1980" s="14">
        <f t="shared" si="107"/>
        <v>2019</v>
      </c>
      <c r="C1980" s="14">
        <f t="shared" si="108"/>
        <v>5</v>
      </c>
      <c r="D1980" s="14">
        <f t="shared" si="109"/>
        <v>27</v>
      </c>
      <c r="E1980" s="15">
        <v>7.2</v>
      </c>
      <c r="F1980" s="16">
        <v>6</v>
      </c>
      <c r="G1980" s="9">
        <v>6</v>
      </c>
    </row>
    <row r="1981" spans="1:7" x14ac:dyDescent="0.2">
      <c r="A1981" s="6">
        <v>43613</v>
      </c>
      <c r="B1981" s="14">
        <f t="shared" si="107"/>
        <v>2019</v>
      </c>
      <c r="C1981" s="14">
        <f t="shared" si="108"/>
        <v>5</v>
      </c>
      <c r="D1981" s="14">
        <f t="shared" si="109"/>
        <v>28</v>
      </c>
      <c r="E1981" s="15">
        <v>7.2</v>
      </c>
      <c r="F1981" s="16">
        <v>6</v>
      </c>
      <c r="G1981" s="9">
        <v>6</v>
      </c>
    </row>
    <row r="1982" spans="1:7" x14ac:dyDescent="0.2">
      <c r="A1982" s="6">
        <v>43614</v>
      </c>
      <c r="B1982" s="14">
        <f t="shared" si="107"/>
        <v>2019</v>
      </c>
      <c r="C1982" s="14">
        <f t="shared" si="108"/>
        <v>5</v>
      </c>
      <c r="D1982" s="14">
        <f t="shared" si="109"/>
        <v>29</v>
      </c>
      <c r="E1982" s="15" t="s">
        <v>14</v>
      </c>
      <c r="F1982" s="16">
        <v>6</v>
      </c>
      <c r="G1982" s="9">
        <v>6</v>
      </c>
    </row>
    <row r="1983" spans="1:7" x14ac:dyDescent="0.2">
      <c r="A1983" s="6">
        <v>43615</v>
      </c>
      <c r="B1983" s="14">
        <f t="shared" si="107"/>
        <v>2019</v>
      </c>
      <c r="C1983" s="14">
        <f t="shared" si="108"/>
        <v>5</v>
      </c>
      <c r="D1983" s="14">
        <f t="shared" si="109"/>
        <v>30</v>
      </c>
      <c r="E1983" s="15">
        <v>13</v>
      </c>
      <c r="F1983" s="16">
        <v>3.6</v>
      </c>
      <c r="G1983" s="9">
        <v>6</v>
      </c>
    </row>
    <row r="1984" spans="1:7" x14ac:dyDescent="0.2">
      <c r="A1984" s="6">
        <v>43616</v>
      </c>
      <c r="B1984" s="14">
        <f t="shared" si="107"/>
        <v>2019</v>
      </c>
      <c r="C1984" s="14">
        <f t="shared" si="108"/>
        <v>5</v>
      </c>
      <c r="D1984" s="14">
        <f t="shared" si="109"/>
        <v>31</v>
      </c>
      <c r="E1984" s="15">
        <v>13</v>
      </c>
      <c r="F1984" s="16">
        <v>3.6</v>
      </c>
      <c r="G1984" s="9">
        <v>5.5</v>
      </c>
    </row>
    <row r="1985" spans="1:7" x14ac:dyDescent="0.2">
      <c r="A1985" s="6">
        <v>43617</v>
      </c>
      <c r="B1985" s="14">
        <f t="shared" si="107"/>
        <v>2019</v>
      </c>
      <c r="C1985" s="14">
        <f t="shared" si="108"/>
        <v>6</v>
      </c>
      <c r="D1985" s="14">
        <f t="shared" si="109"/>
        <v>1</v>
      </c>
      <c r="E1985" s="15">
        <v>13</v>
      </c>
      <c r="F1985" s="16">
        <v>3.6</v>
      </c>
      <c r="G1985" s="9">
        <v>5.5</v>
      </c>
    </row>
    <row r="1986" spans="1:7" x14ac:dyDescent="0.2">
      <c r="A1986" s="6">
        <v>43618</v>
      </c>
      <c r="B1986" s="14">
        <f t="shared" si="107"/>
        <v>2019</v>
      </c>
      <c r="C1986" s="14">
        <f t="shared" si="108"/>
        <v>6</v>
      </c>
      <c r="D1986" s="14">
        <f t="shared" si="109"/>
        <v>2</v>
      </c>
      <c r="E1986" s="15">
        <v>13</v>
      </c>
      <c r="F1986" s="16">
        <v>3.6</v>
      </c>
      <c r="G1986" s="9">
        <v>5.5</v>
      </c>
    </row>
    <row r="1987" spans="1:7" x14ac:dyDescent="0.2">
      <c r="A1987" s="6">
        <v>43619</v>
      </c>
      <c r="B1987" s="14">
        <f t="shared" si="107"/>
        <v>2019</v>
      </c>
      <c r="C1987" s="14">
        <f t="shared" si="108"/>
        <v>6</v>
      </c>
      <c r="D1987" s="14">
        <f t="shared" si="109"/>
        <v>3</v>
      </c>
      <c r="E1987" s="15">
        <v>13</v>
      </c>
      <c r="F1987" s="16">
        <v>3.6</v>
      </c>
      <c r="G1987" s="9">
        <v>5</v>
      </c>
    </row>
    <row r="1988" spans="1:7" x14ac:dyDescent="0.2">
      <c r="A1988" s="6">
        <v>43620</v>
      </c>
      <c r="B1988" s="14">
        <f t="shared" si="107"/>
        <v>2019</v>
      </c>
      <c r="C1988" s="14">
        <f t="shared" si="108"/>
        <v>6</v>
      </c>
      <c r="D1988" s="14">
        <f t="shared" si="109"/>
        <v>4</v>
      </c>
      <c r="E1988" s="15">
        <v>13</v>
      </c>
      <c r="F1988" s="16">
        <v>3.6</v>
      </c>
      <c r="G1988" s="9">
        <v>5.5</v>
      </c>
    </row>
    <row r="1989" spans="1:7" x14ac:dyDescent="0.2">
      <c r="A1989" s="6">
        <v>43621</v>
      </c>
      <c r="B1989" s="14">
        <f t="shared" si="107"/>
        <v>2019</v>
      </c>
      <c r="C1989" s="14">
        <f t="shared" si="108"/>
        <v>6</v>
      </c>
      <c r="D1989" s="14">
        <f t="shared" si="109"/>
        <v>5</v>
      </c>
      <c r="E1989" s="15" t="s">
        <v>14</v>
      </c>
      <c r="F1989" s="16">
        <v>3.6</v>
      </c>
      <c r="G1989" s="9">
        <v>6</v>
      </c>
    </row>
    <row r="1990" spans="1:7" x14ac:dyDescent="0.2">
      <c r="A1990" s="6">
        <v>43622</v>
      </c>
      <c r="B1990" s="14">
        <f t="shared" si="107"/>
        <v>2019</v>
      </c>
      <c r="C1990" s="14">
        <f t="shared" si="108"/>
        <v>6</v>
      </c>
      <c r="D1990" s="14">
        <f t="shared" si="109"/>
        <v>6</v>
      </c>
      <c r="E1990" s="15" t="s">
        <v>14</v>
      </c>
      <c r="F1990" s="16">
        <v>3.6</v>
      </c>
      <c r="G1990" s="9">
        <v>6</v>
      </c>
    </row>
    <row r="1991" spans="1:7" x14ac:dyDescent="0.2">
      <c r="A1991" s="6">
        <v>43623</v>
      </c>
      <c r="B1991" s="14">
        <f t="shared" si="107"/>
        <v>2019</v>
      </c>
      <c r="C1991" s="14">
        <f t="shared" si="108"/>
        <v>6</v>
      </c>
      <c r="D1991" s="14">
        <f t="shared" si="109"/>
        <v>7</v>
      </c>
      <c r="E1991" s="15">
        <v>13</v>
      </c>
      <c r="F1991" s="16">
        <v>3.6</v>
      </c>
      <c r="G1991" s="9">
        <v>5</v>
      </c>
    </row>
    <row r="1992" spans="1:7" x14ac:dyDescent="0.2">
      <c r="A1992" s="6">
        <v>43624</v>
      </c>
      <c r="B1992" s="14">
        <f t="shared" si="107"/>
        <v>2019</v>
      </c>
      <c r="C1992" s="14">
        <f t="shared" si="108"/>
        <v>6</v>
      </c>
      <c r="D1992" s="14">
        <f t="shared" si="109"/>
        <v>8</v>
      </c>
      <c r="E1992" s="15">
        <v>13</v>
      </c>
      <c r="F1992" s="16">
        <v>3.6</v>
      </c>
      <c r="G1992" s="9">
        <v>5</v>
      </c>
    </row>
    <row r="1993" spans="1:7" x14ac:dyDescent="0.2">
      <c r="A1993" s="6">
        <v>43625</v>
      </c>
      <c r="B1993" s="14">
        <f t="shared" ref="B1993:B2056" si="110">YEAR(A1993)</f>
        <v>2019</v>
      </c>
      <c r="C1993" s="14">
        <f t="shared" ref="C1993:C2056" si="111">MONTH(A1993)</f>
        <v>6</v>
      </c>
      <c r="D1993" s="14">
        <f t="shared" ref="D1993:D2056" si="112">DAY(A1993)</f>
        <v>9</v>
      </c>
      <c r="E1993" s="15">
        <v>13</v>
      </c>
      <c r="F1993" s="16">
        <v>3.6</v>
      </c>
      <c r="G1993" s="9">
        <v>5</v>
      </c>
    </row>
    <row r="1994" spans="1:7" x14ac:dyDescent="0.2">
      <c r="A1994" s="6">
        <v>43626</v>
      </c>
      <c r="B1994" s="14">
        <f t="shared" si="110"/>
        <v>2019</v>
      </c>
      <c r="C1994" s="14">
        <f t="shared" si="111"/>
        <v>6</v>
      </c>
      <c r="D1994" s="14">
        <f t="shared" si="112"/>
        <v>10</v>
      </c>
      <c r="E1994" s="15" t="s">
        <v>14</v>
      </c>
      <c r="F1994" s="16">
        <v>3.6</v>
      </c>
      <c r="G1994" s="9">
        <v>5</v>
      </c>
    </row>
    <row r="1995" spans="1:7" x14ac:dyDescent="0.2">
      <c r="A1995" s="6">
        <v>43627</v>
      </c>
      <c r="B1995" s="14">
        <f t="shared" si="110"/>
        <v>2019</v>
      </c>
      <c r="C1995" s="14">
        <f t="shared" si="111"/>
        <v>6</v>
      </c>
      <c r="D1995" s="14">
        <f t="shared" si="112"/>
        <v>11</v>
      </c>
      <c r="E1995" s="15">
        <v>13</v>
      </c>
      <c r="F1995" s="16">
        <v>3.6</v>
      </c>
      <c r="G1995" s="9">
        <v>5.5</v>
      </c>
    </row>
    <row r="1996" spans="1:7" x14ac:dyDescent="0.2">
      <c r="A1996" s="6">
        <v>43628</v>
      </c>
      <c r="B1996" s="14">
        <f t="shared" si="110"/>
        <v>2019</v>
      </c>
      <c r="C1996" s="14">
        <f t="shared" si="111"/>
        <v>6</v>
      </c>
      <c r="D1996" s="14">
        <f t="shared" si="112"/>
        <v>12</v>
      </c>
      <c r="E1996" s="15" t="s">
        <v>14</v>
      </c>
      <c r="F1996" s="16">
        <v>3.6</v>
      </c>
      <c r="G1996" s="9">
        <v>4.8</v>
      </c>
    </row>
    <row r="1997" spans="1:7" x14ac:dyDescent="0.2">
      <c r="A1997" s="6">
        <v>43629</v>
      </c>
      <c r="B1997" s="14">
        <f t="shared" si="110"/>
        <v>2019</v>
      </c>
      <c r="C1997" s="14">
        <f t="shared" si="111"/>
        <v>6</v>
      </c>
      <c r="D1997" s="14">
        <f t="shared" si="112"/>
        <v>13</v>
      </c>
      <c r="E1997" s="15" t="s">
        <v>14</v>
      </c>
      <c r="F1997" s="16">
        <v>3.6</v>
      </c>
      <c r="G1997" s="9">
        <v>4.8</v>
      </c>
    </row>
    <row r="1998" spans="1:7" x14ac:dyDescent="0.2">
      <c r="A1998" s="6">
        <v>43630</v>
      </c>
      <c r="B1998" s="14">
        <f t="shared" si="110"/>
        <v>2019</v>
      </c>
      <c r="C1998" s="14">
        <f t="shared" si="111"/>
        <v>6</v>
      </c>
      <c r="D1998" s="14">
        <f t="shared" si="112"/>
        <v>14</v>
      </c>
      <c r="E1998" s="15" t="s">
        <v>14</v>
      </c>
      <c r="F1998" s="16">
        <v>3.6</v>
      </c>
      <c r="G1998" s="9">
        <v>4.5</v>
      </c>
    </row>
    <row r="1999" spans="1:7" x14ac:dyDescent="0.2">
      <c r="A1999" s="6">
        <v>43631</v>
      </c>
      <c r="B1999" s="14">
        <f t="shared" si="110"/>
        <v>2019</v>
      </c>
      <c r="C1999" s="14">
        <f t="shared" si="111"/>
        <v>6</v>
      </c>
      <c r="D1999" s="14">
        <f t="shared" si="112"/>
        <v>15</v>
      </c>
      <c r="E1999" s="15" t="s">
        <v>14</v>
      </c>
      <c r="F1999" s="16">
        <v>3.6</v>
      </c>
      <c r="G1999" s="9">
        <v>4.5</v>
      </c>
    </row>
    <row r="2000" spans="1:7" x14ac:dyDescent="0.2">
      <c r="A2000" s="6">
        <v>43632</v>
      </c>
      <c r="B2000" s="14">
        <f t="shared" si="110"/>
        <v>2019</v>
      </c>
      <c r="C2000" s="14">
        <f t="shared" si="111"/>
        <v>6</v>
      </c>
      <c r="D2000" s="14">
        <f t="shared" si="112"/>
        <v>16</v>
      </c>
      <c r="E2000" s="15" t="s">
        <v>14</v>
      </c>
      <c r="F2000" s="16">
        <v>2.8</v>
      </c>
      <c r="G2000" s="9">
        <v>4.5999999999999996</v>
      </c>
    </row>
    <row r="2001" spans="1:7" x14ac:dyDescent="0.2">
      <c r="A2001" s="6">
        <v>43633</v>
      </c>
      <c r="B2001" s="14">
        <f t="shared" si="110"/>
        <v>2019</v>
      </c>
      <c r="C2001" s="14">
        <f t="shared" si="111"/>
        <v>6</v>
      </c>
      <c r="D2001" s="14">
        <f t="shared" si="112"/>
        <v>17</v>
      </c>
      <c r="E2001" s="15">
        <v>13</v>
      </c>
      <c r="F2001" s="16">
        <v>2.7</v>
      </c>
      <c r="G2001" s="9">
        <v>4.7</v>
      </c>
    </row>
    <row r="2002" spans="1:7" x14ac:dyDescent="0.2">
      <c r="A2002" s="6">
        <v>43634</v>
      </c>
      <c r="B2002" s="14">
        <f t="shared" si="110"/>
        <v>2019</v>
      </c>
      <c r="C2002" s="14">
        <f t="shared" si="111"/>
        <v>6</v>
      </c>
      <c r="D2002" s="14">
        <f t="shared" si="112"/>
        <v>18</v>
      </c>
      <c r="E2002" s="15" t="s">
        <v>14</v>
      </c>
      <c r="F2002" s="16">
        <v>2.7</v>
      </c>
      <c r="G2002" s="9">
        <v>4.5</v>
      </c>
    </row>
    <row r="2003" spans="1:7" x14ac:dyDescent="0.2">
      <c r="A2003" s="6">
        <v>43635</v>
      </c>
      <c r="B2003" s="14">
        <f t="shared" si="110"/>
        <v>2019</v>
      </c>
      <c r="C2003" s="14">
        <f t="shared" si="111"/>
        <v>6</v>
      </c>
      <c r="D2003" s="14">
        <f t="shared" si="112"/>
        <v>19</v>
      </c>
      <c r="E2003" s="15">
        <v>13</v>
      </c>
      <c r="F2003" s="16">
        <v>2.7</v>
      </c>
      <c r="G2003" s="9">
        <v>4.3</v>
      </c>
    </row>
    <row r="2004" spans="1:7" x14ac:dyDescent="0.2">
      <c r="A2004" s="6">
        <v>43636</v>
      </c>
      <c r="B2004" s="14">
        <f t="shared" si="110"/>
        <v>2019</v>
      </c>
      <c r="C2004" s="14">
        <f t="shared" si="111"/>
        <v>6</v>
      </c>
      <c r="D2004" s="14">
        <f t="shared" si="112"/>
        <v>20</v>
      </c>
      <c r="E2004" s="15">
        <v>13</v>
      </c>
      <c r="F2004" s="16">
        <v>2.7</v>
      </c>
      <c r="G2004" s="9">
        <v>4</v>
      </c>
    </row>
    <row r="2005" spans="1:7" x14ac:dyDescent="0.2">
      <c r="A2005" s="6">
        <v>43637</v>
      </c>
      <c r="B2005" s="14">
        <f t="shared" si="110"/>
        <v>2019</v>
      </c>
      <c r="C2005" s="14">
        <f t="shared" si="111"/>
        <v>6</v>
      </c>
      <c r="D2005" s="14">
        <f t="shared" si="112"/>
        <v>21</v>
      </c>
      <c r="E2005" s="15" t="s">
        <v>14</v>
      </c>
      <c r="F2005" s="16">
        <v>2.7</v>
      </c>
      <c r="G2005" s="9">
        <v>4</v>
      </c>
    </row>
    <row r="2006" spans="1:7" x14ac:dyDescent="0.2">
      <c r="A2006" s="6">
        <v>43638</v>
      </c>
      <c r="B2006" s="14">
        <f t="shared" si="110"/>
        <v>2019</v>
      </c>
      <c r="C2006" s="14">
        <f t="shared" si="111"/>
        <v>6</v>
      </c>
      <c r="D2006" s="14">
        <f t="shared" si="112"/>
        <v>22</v>
      </c>
      <c r="E2006" s="15">
        <v>13</v>
      </c>
      <c r="F2006" s="16">
        <v>2.7</v>
      </c>
      <c r="G2006" s="9">
        <v>4</v>
      </c>
    </row>
    <row r="2007" spans="1:7" x14ac:dyDescent="0.2">
      <c r="A2007" s="6">
        <v>43639</v>
      </c>
      <c r="B2007" s="14">
        <f t="shared" si="110"/>
        <v>2019</v>
      </c>
      <c r="C2007" s="14">
        <f t="shared" si="111"/>
        <v>6</v>
      </c>
      <c r="D2007" s="14">
        <f t="shared" si="112"/>
        <v>23</v>
      </c>
      <c r="E2007" s="15" t="s">
        <v>14</v>
      </c>
      <c r="F2007" s="16">
        <v>2.7</v>
      </c>
      <c r="G2007" s="9">
        <v>4.5</v>
      </c>
    </row>
    <row r="2008" spans="1:7" x14ac:dyDescent="0.2">
      <c r="A2008" s="6">
        <v>43640</v>
      </c>
      <c r="B2008" s="14">
        <f t="shared" si="110"/>
        <v>2019</v>
      </c>
      <c r="C2008" s="14">
        <f t="shared" si="111"/>
        <v>6</v>
      </c>
      <c r="D2008" s="14">
        <f t="shared" si="112"/>
        <v>24</v>
      </c>
      <c r="E2008" s="15">
        <v>13</v>
      </c>
      <c r="F2008" s="16">
        <v>3.6</v>
      </c>
      <c r="G2008" s="9">
        <v>4.5</v>
      </c>
    </row>
    <row r="2009" spans="1:7" x14ac:dyDescent="0.2">
      <c r="A2009" s="6">
        <v>43641</v>
      </c>
      <c r="B2009" s="14">
        <f t="shared" si="110"/>
        <v>2019</v>
      </c>
      <c r="C2009" s="14">
        <f t="shared" si="111"/>
        <v>6</v>
      </c>
      <c r="D2009" s="14">
        <f t="shared" si="112"/>
        <v>25</v>
      </c>
      <c r="E2009" s="15">
        <v>13</v>
      </c>
      <c r="F2009" s="16">
        <v>3.6</v>
      </c>
      <c r="G2009" s="9">
        <v>4.5</v>
      </c>
    </row>
    <row r="2010" spans="1:7" x14ac:dyDescent="0.2">
      <c r="A2010" s="6">
        <v>43642</v>
      </c>
      <c r="B2010" s="14">
        <f t="shared" si="110"/>
        <v>2019</v>
      </c>
      <c r="C2010" s="14">
        <f t="shared" si="111"/>
        <v>6</v>
      </c>
      <c r="D2010" s="14">
        <f t="shared" si="112"/>
        <v>26</v>
      </c>
      <c r="E2010" s="15" t="s">
        <v>14</v>
      </c>
      <c r="F2010" s="16">
        <v>3.6</v>
      </c>
      <c r="G2010" s="9">
        <v>4.8</v>
      </c>
    </row>
    <row r="2011" spans="1:7" x14ac:dyDescent="0.2">
      <c r="A2011" s="6">
        <v>43643</v>
      </c>
      <c r="B2011" s="14">
        <f t="shared" si="110"/>
        <v>2019</v>
      </c>
      <c r="C2011" s="14">
        <f t="shared" si="111"/>
        <v>6</v>
      </c>
      <c r="D2011" s="14">
        <f t="shared" si="112"/>
        <v>27</v>
      </c>
      <c r="E2011" s="15" t="s">
        <v>14</v>
      </c>
      <c r="F2011" s="16">
        <v>3.6</v>
      </c>
      <c r="G2011" s="9">
        <v>5</v>
      </c>
    </row>
    <row r="2012" spans="1:7" x14ac:dyDescent="0.2">
      <c r="A2012" s="6">
        <v>43644</v>
      </c>
      <c r="B2012" s="14">
        <f t="shared" si="110"/>
        <v>2019</v>
      </c>
      <c r="C2012" s="14">
        <f t="shared" si="111"/>
        <v>6</v>
      </c>
      <c r="D2012" s="14">
        <f t="shared" si="112"/>
        <v>28</v>
      </c>
      <c r="E2012" s="15">
        <v>13</v>
      </c>
      <c r="F2012" s="16">
        <v>3.6</v>
      </c>
      <c r="G2012" s="9">
        <v>5</v>
      </c>
    </row>
    <row r="2013" spans="1:7" x14ac:dyDescent="0.2">
      <c r="A2013" s="6">
        <v>43645</v>
      </c>
      <c r="B2013" s="14">
        <f t="shared" si="110"/>
        <v>2019</v>
      </c>
      <c r="C2013" s="14">
        <f t="shared" si="111"/>
        <v>6</v>
      </c>
      <c r="D2013" s="14">
        <f t="shared" si="112"/>
        <v>29</v>
      </c>
      <c r="E2013" s="15" t="s">
        <v>14</v>
      </c>
      <c r="F2013" s="16">
        <v>3.6</v>
      </c>
      <c r="G2013" s="9">
        <v>5</v>
      </c>
    </row>
    <row r="2014" spans="1:7" x14ac:dyDescent="0.2">
      <c r="A2014" s="6">
        <v>43646</v>
      </c>
      <c r="B2014" s="14">
        <f t="shared" si="110"/>
        <v>2019</v>
      </c>
      <c r="C2014" s="14">
        <f t="shared" si="111"/>
        <v>6</v>
      </c>
      <c r="D2014" s="14">
        <f t="shared" si="112"/>
        <v>30</v>
      </c>
      <c r="E2014" s="15" t="s">
        <v>14</v>
      </c>
      <c r="F2014" s="16">
        <v>3.6</v>
      </c>
      <c r="G2014" s="9">
        <v>5</v>
      </c>
    </row>
    <row r="2015" spans="1:7" x14ac:dyDescent="0.2">
      <c r="A2015" s="6">
        <v>43647</v>
      </c>
      <c r="B2015" s="14">
        <f t="shared" si="110"/>
        <v>2019</v>
      </c>
      <c r="C2015" s="14">
        <f t="shared" si="111"/>
        <v>7</v>
      </c>
      <c r="D2015" s="14">
        <f t="shared" si="112"/>
        <v>1</v>
      </c>
      <c r="E2015" s="15">
        <v>13</v>
      </c>
      <c r="F2015" s="16">
        <v>3.6</v>
      </c>
      <c r="G2015" s="9">
        <v>5</v>
      </c>
    </row>
    <row r="2016" spans="1:7" x14ac:dyDescent="0.2">
      <c r="A2016" s="6">
        <v>43648</v>
      </c>
      <c r="B2016" s="14">
        <f t="shared" si="110"/>
        <v>2019</v>
      </c>
      <c r="C2016" s="14">
        <f t="shared" si="111"/>
        <v>7</v>
      </c>
      <c r="D2016" s="14">
        <f t="shared" si="112"/>
        <v>2</v>
      </c>
      <c r="E2016" s="15" t="s">
        <v>14</v>
      </c>
      <c r="F2016" s="16">
        <v>3.6</v>
      </c>
      <c r="G2016" s="9">
        <v>5</v>
      </c>
    </row>
    <row r="2017" spans="1:7" x14ac:dyDescent="0.2">
      <c r="A2017" s="6">
        <v>43649</v>
      </c>
      <c r="B2017" s="14">
        <f t="shared" si="110"/>
        <v>2019</v>
      </c>
      <c r="C2017" s="14">
        <f t="shared" si="111"/>
        <v>7</v>
      </c>
      <c r="D2017" s="14">
        <f t="shared" si="112"/>
        <v>3</v>
      </c>
      <c r="E2017" s="15">
        <v>13</v>
      </c>
      <c r="F2017" s="16">
        <v>3.6</v>
      </c>
      <c r="G2017" s="9">
        <v>5</v>
      </c>
    </row>
    <row r="2018" spans="1:7" x14ac:dyDescent="0.2">
      <c r="A2018" s="6">
        <v>43650</v>
      </c>
      <c r="B2018" s="14">
        <f t="shared" si="110"/>
        <v>2019</v>
      </c>
      <c r="C2018" s="14">
        <f t="shared" si="111"/>
        <v>7</v>
      </c>
      <c r="D2018" s="14">
        <f t="shared" si="112"/>
        <v>4</v>
      </c>
      <c r="E2018" s="15">
        <v>13</v>
      </c>
      <c r="F2018" s="16">
        <v>3.6</v>
      </c>
      <c r="G2018" s="9">
        <v>5</v>
      </c>
    </row>
    <row r="2019" spans="1:7" x14ac:dyDescent="0.2">
      <c r="A2019" s="6">
        <v>43651</v>
      </c>
      <c r="B2019" s="14">
        <f t="shared" si="110"/>
        <v>2019</v>
      </c>
      <c r="C2019" s="14">
        <f t="shared" si="111"/>
        <v>7</v>
      </c>
      <c r="D2019" s="14">
        <f t="shared" si="112"/>
        <v>5</v>
      </c>
      <c r="E2019" s="15" t="s">
        <v>14</v>
      </c>
      <c r="F2019" s="16">
        <v>3.6</v>
      </c>
      <c r="G2019" s="9">
        <v>5</v>
      </c>
    </row>
    <row r="2020" spans="1:7" x14ac:dyDescent="0.2">
      <c r="A2020" s="6">
        <v>43652</v>
      </c>
      <c r="B2020" s="14">
        <f t="shared" si="110"/>
        <v>2019</v>
      </c>
      <c r="C2020" s="14">
        <f t="shared" si="111"/>
        <v>7</v>
      </c>
      <c r="D2020" s="14">
        <f t="shared" si="112"/>
        <v>6</v>
      </c>
      <c r="E2020" s="15">
        <v>13</v>
      </c>
      <c r="F2020" s="16">
        <v>3.6</v>
      </c>
      <c r="G2020" s="9">
        <v>5</v>
      </c>
    </row>
    <row r="2021" spans="1:7" x14ac:dyDescent="0.2">
      <c r="A2021" s="6">
        <v>43653</v>
      </c>
      <c r="B2021" s="14">
        <f t="shared" si="110"/>
        <v>2019</v>
      </c>
      <c r="C2021" s="14">
        <f t="shared" si="111"/>
        <v>7</v>
      </c>
      <c r="D2021" s="14">
        <f t="shared" si="112"/>
        <v>7</v>
      </c>
      <c r="E2021" s="15">
        <v>11</v>
      </c>
      <c r="F2021" s="16">
        <v>3.6</v>
      </c>
      <c r="G2021" s="9">
        <v>5</v>
      </c>
    </row>
    <row r="2022" spans="1:7" x14ac:dyDescent="0.2">
      <c r="A2022" s="6">
        <v>43654</v>
      </c>
      <c r="B2022" s="14">
        <f t="shared" si="110"/>
        <v>2019</v>
      </c>
      <c r="C2022" s="14">
        <f t="shared" si="111"/>
        <v>7</v>
      </c>
      <c r="D2022" s="14">
        <f t="shared" si="112"/>
        <v>8</v>
      </c>
      <c r="E2022" s="15">
        <v>11</v>
      </c>
      <c r="F2022" s="16">
        <v>3.6</v>
      </c>
      <c r="G2022" s="9">
        <v>5</v>
      </c>
    </row>
    <row r="2023" spans="1:7" x14ac:dyDescent="0.2">
      <c r="A2023" s="6">
        <v>43655</v>
      </c>
      <c r="B2023" s="14">
        <f t="shared" si="110"/>
        <v>2019</v>
      </c>
      <c r="C2023" s="14">
        <f t="shared" si="111"/>
        <v>7</v>
      </c>
      <c r="D2023" s="14">
        <f t="shared" si="112"/>
        <v>9</v>
      </c>
      <c r="E2023" s="15">
        <v>11</v>
      </c>
      <c r="F2023" s="16">
        <v>3.6</v>
      </c>
      <c r="G2023" s="9">
        <v>5.5</v>
      </c>
    </row>
    <row r="2024" spans="1:7" x14ac:dyDescent="0.2">
      <c r="A2024" s="6">
        <v>43656</v>
      </c>
      <c r="B2024" s="14">
        <f t="shared" si="110"/>
        <v>2019</v>
      </c>
      <c r="C2024" s="14">
        <f t="shared" si="111"/>
        <v>7</v>
      </c>
      <c r="D2024" s="14">
        <f t="shared" si="112"/>
        <v>10</v>
      </c>
      <c r="E2024" s="15">
        <v>11</v>
      </c>
      <c r="F2024" s="16">
        <v>3.6</v>
      </c>
      <c r="G2024" s="9">
        <v>5</v>
      </c>
    </row>
    <row r="2025" spans="1:7" x14ac:dyDescent="0.2">
      <c r="A2025" s="6">
        <v>43657</v>
      </c>
      <c r="B2025" s="14">
        <f t="shared" si="110"/>
        <v>2019</v>
      </c>
      <c r="C2025" s="14">
        <f t="shared" si="111"/>
        <v>7</v>
      </c>
      <c r="D2025" s="14">
        <f t="shared" si="112"/>
        <v>11</v>
      </c>
      <c r="E2025" s="15" t="s">
        <v>14</v>
      </c>
      <c r="F2025" s="16">
        <v>3.6</v>
      </c>
      <c r="G2025" s="9">
        <v>5</v>
      </c>
    </row>
    <row r="2026" spans="1:7" x14ac:dyDescent="0.2">
      <c r="A2026" s="6">
        <v>43658</v>
      </c>
      <c r="B2026" s="14">
        <f t="shared" si="110"/>
        <v>2019</v>
      </c>
      <c r="C2026" s="14">
        <f t="shared" si="111"/>
        <v>7</v>
      </c>
      <c r="D2026" s="14">
        <f t="shared" si="112"/>
        <v>12</v>
      </c>
      <c r="E2026" s="15" t="s">
        <v>14</v>
      </c>
      <c r="F2026" s="16" t="s">
        <v>14</v>
      </c>
      <c r="G2026" s="9" t="s">
        <v>14</v>
      </c>
    </row>
    <row r="2027" spans="1:7" x14ac:dyDescent="0.2">
      <c r="A2027" s="6">
        <v>43659</v>
      </c>
      <c r="B2027" s="14">
        <f t="shared" si="110"/>
        <v>2019</v>
      </c>
      <c r="C2027" s="14">
        <f t="shared" si="111"/>
        <v>7</v>
      </c>
      <c r="D2027" s="14">
        <f t="shared" si="112"/>
        <v>13</v>
      </c>
      <c r="E2027" s="15" t="s">
        <v>14</v>
      </c>
      <c r="F2027" s="16" t="s">
        <v>14</v>
      </c>
      <c r="G2027" s="9" t="s">
        <v>14</v>
      </c>
    </row>
    <row r="2028" spans="1:7" x14ac:dyDescent="0.2">
      <c r="A2028" s="6">
        <v>43660</v>
      </c>
      <c r="B2028" s="14">
        <f t="shared" si="110"/>
        <v>2019</v>
      </c>
      <c r="C2028" s="14">
        <f t="shared" si="111"/>
        <v>7</v>
      </c>
      <c r="D2028" s="14">
        <f t="shared" si="112"/>
        <v>14</v>
      </c>
      <c r="E2028" s="15" t="s">
        <v>14</v>
      </c>
      <c r="F2028" s="16">
        <v>3.6</v>
      </c>
      <c r="G2028" s="9">
        <v>5</v>
      </c>
    </row>
    <row r="2029" spans="1:7" x14ac:dyDescent="0.2">
      <c r="A2029" s="6">
        <v>43661</v>
      </c>
      <c r="B2029" s="14">
        <f t="shared" si="110"/>
        <v>2019</v>
      </c>
      <c r="C2029" s="14">
        <f t="shared" si="111"/>
        <v>7</v>
      </c>
      <c r="D2029" s="14">
        <f t="shared" si="112"/>
        <v>15</v>
      </c>
      <c r="E2029" s="15">
        <v>11</v>
      </c>
      <c r="F2029" s="16">
        <v>3.6</v>
      </c>
      <c r="G2029" s="9">
        <v>5</v>
      </c>
    </row>
    <row r="2030" spans="1:7" x14ac:dyDescent="0.2">
      <c r="A2030" s="6">
        <v>43662</v>
      </c>
      <c r="B2030" s="14">
        <f t="shared" si="110"/>
        <v>2019</v>
      </c>
      <c r="C2030" s="14">
        <f t="shared" si="111"/>
        <v>7</v>
      </c>
      <c r="D2030" s="14">
        <f t="shared" si="112"/>
        <v>16</v>
      </c>
      <c r="E2030" s="15">
        <v>11</v>
      </c>
      <c r="F2030" s="16">
        <v>3.6</v>
      </c>
      <c r="G2030" s="9">
        <v>5</v>
      </c>
    </row>
    <row r="2031" spans="1:7" x14ac:dyDescent="0.2">
      <c r="A2031" s="6">
        <v>43663</v>
      </c>
      <c r="B2031" s="14">
        <f t="shared" si="110"/>
        <v>2019</v>
      </c>
      <c r="C2031" s="14">
        <f t="shared" si="111"/>
        <v>7</v>
      </c>
      <c r="D2031" s="14">
        <f t="shared" si="112"/>
        <v>17</v>
      </c>
      <c r="E2031" s="15">
        <v>11</v>
      </c>
      <c r="F2031" s="16">
        <v>3.6</v>
      </c>
      <c r="G2031" s="9">
        <v>5</v>
      </c>
    </row>
    <row r="2032" spans="1:7" x14ac:dyDescent="0.2">
      <c r="A2032" s="6">
        <v>43664</v>
      </c>
      <c r="B2032" s="14">
        <f t="shared" si="110"/>
        <v>2019</v>
      </c>
      <c r="C2032" s="14">
        <f t="shared" si="111"/>
        <v>7</v>
      </c>
      <c r="D2032" s="14">
        <f t="shared" si="112"/>
        <v>18</v>
      </c>
      <c r="E2032" s="15" t="s">
        <v>14</v>
      </c>
      <c r="F2032" s="16">
        <v>3.6</v>
      </c>
      <c r="G2032" s="9">
        <v>5</v>
      </c>
    </row>
    <row r="2033" spans="1:7" x14ac:dyDescent="0.2">
      <c r="A2033" s="6">
        <v>43665</v>
      </c>
      <c r="B2033" s="14">
        <f t="shared" si="110"/>
        <v>2019</v>
      </c>
      <c r="C2033" s="14">
        <f t="shared" si="111"/>
        <v>7</v>
      </c>
      <c r="D2033" s="14">
        <f t="shared" si="112"/>
        <v>19</v>
      </c>
      <c r="E2033" s="15">
        <v>11</v>
      </c>
      <c r="F2033" s="16">
        <v>3.6</v>
      </c>
      <c r="G2033" s="9">
        <v>5</v>
      </c>
    </row>
    <row r="2034" spans="1:7" x14ac:dyDescent="0.2">
      <c r="A2034" s="6">
        <v>43666</v>
      </c>
      <c r="B2034" s="14">
        <f t="shared" si="110"/>
        <v>2019</v>
      </c>
      <c r="C2034" s="14">
        <f t="shared" si="111"/>
        <v>7</v>
      </c>
      <c r="D2034" s="14">
        <f t="shared" si="112"/>
        <v>20</v>
      </c>
      <c r="E2034" s="15" t="s">
        <v>14</v>
      </c>
      <c r="F2034" s="16">
        <v>3.6</v>
      </c>
      <c r="G2034" s="9">
        <v>5</v>
      </c>
    </row>
    <row r="2035" spans="1:7" x14ac:dyDescent="0.2">
      <c r="A2035" s="6">
        <v>43667</v>
      </c>
      <c r="B2035" s="14">
        <f t="shared" si="110"/>
        <v>2019</v>
      </c>
      <c r="C2035" s="14">
        <f t="shared" si="111"/>
        <v>7</v>
      </c>
      <c r="D2035" s="14">
        <f t="shared" si="112"/>
        <v>21</v>
      </c>
      <c r="E2035" s="15">
        <v>11</v>
      </c>
      <c r="F2035" s="16">
        <v>3.6</v>
      </c>
      <c r="G2035" s="9">
        <v>5</v>
      </c>
    </row>
    <row r="2036" spans="1:7" x14ac:dyDescent="0.2">
      <c r="A2036" s="6">
        <v>43668</v>
      </c>
      <c r="B2036" s="14">
        <f t="shared" si="110"/>
        <v>2019</v>
      </c>
      <c r="C2036" s="14">
        <f t="shared" si="111"/>
        <v>7</v>
      </c>
      <c r="D2036" s="14">
        <f t="shared" si="112"/>
        <v>22</v>
      </c>
      <c r="E2036" s="15">
        <v>11</v>
      </c>
      <c r="F2036" s="16">
        <v>3.6</v>
      </c>
      <c r="G2036" s="9">
        <v>5</v>
      </c>
    </row>
    <row r="2037" spans="1:7" x14ac:dyDescent="0.2">
      <c r="A2037" s="6">
        <v>43669</v>
      </c>
      <c r="B2037" s="14">
        <f t="shared" si="110"/>
        <v>2019</v>
      </c>
      <c r="C2037" s="14">
        <f t="shared" si="111"/>
        <v>7</v>
      </c>
      <c r="D2037" s="14">
        <f t="shared" si="112"/>
        <v>23</v>
      </c>
      <c r="E2037" s="15">
        <v>11</v>
      </c>
      <c r="F2037" s="16">
        <v>3.6</v>
      </c>
      <c r="G2037" s="9" t="s">
        <v>14</v>
      </c>
    </row>
    <row r="2038" spans="1:7" x14ac:dyDescent="0.2">
      <c r="A2038" s="6">
        <v>43670</v>
      </c>
      <c r="B2038" s="14">
        <f t="shared" si="110"/>
        <v>2019</v>
      </c>
      <c r="C2038" s="14">
        <f t="shared" si="111"/>
        <v>7</v>
      </c>
      <c r="D2038" s="14">
        <f t="shared" si="112"/>
        <v>24</v>
      </c>
      <c r="E2038" s="15">
        <v>11</v>
      </c>
      <c r="F2038" s="16">
        <v>3.6</v>
      </c>
      <c r="G2038" s="9">
        <v>5.3</v>
      </c>
    </row>
    <row r="2039" spans="1:7" x14ac:dyDescent="0.2">
      <c r="A2039" s="6">
        <v>43671</v>
      </c>
      <c r="B2039" s="14">
        <f t="shared" si="110"/>
        <v>2019</v>
      </c>
      <c r="C2039" s="14">
        <f t="shared" si="111"/>
        <v>7</v>
      </c>
      <c r="D2039" s="14">
        <f t="shared" si="112"/>
        <v>25</v>
      </c>
      <c r="E2039" s="15" t="s">
        <v>14</v>
      </c>
      <c r="F2039" s="16">
        <v>3.6</v>
      </c>
      <c r="G2039" s="9">
        <v>5.5</v>
      </c>
    </row>
    <row r="2040" spans="1:7" x14ac:dyDescent="0.2">
      <c r="A2040" s="6">
        <v>43672</v>
      </c>
      <c r="B2040" s="14">
        <f t="shared" si="110"/>
        <v>2019</v>
      </c>
      <c r="C2040" s="14">
        <f t="shared" si="111"/>
        <v>7</v>
      </c>
      <c r="D2040" s="14">
        <f t="shared" si="112"/>
        <v>26</v>
      </c>
      <c r="E2040" s="15" t="s">
        <v>14</v>
      </c>
      <c r="F2040" s="16">
        <v>3.6</v>
      </c>
      <c r="G2040" s="9">
        <v>5.5</v>
      </c>
    </row>
    <row r="2041" spans="1:7" x14ac:dyDescent="0.2">
      <c r="A2041" s="6">
        <v>43673</v>
      </c>
      <c r="B2041" s="14">
        <f t="shared" si="110"/>
        <v>2019</v>
      </c>
      <c r="C2041" s="14">
        <f t="shared" si="111"/>
        <v>7</v>
      </c>
      <c r="D2041" s="14">
        <f t="shared" si="112"/>
        <v>27</v>
      </c>
      <c r="E2041" s="15" t="s">
        <v>14</v>
      </c>
      <c r="F2041" s="16">
        <v>3.6</v>
      </c>
      <c r="G2041" s="9">
        <v>6</v>
      </c>
    </row>
    <row r="2042" spans="1:7" x14ac:dyDescent="0.2">
      <c r="A2042" s="6">
        <v>43674</v>
      </c>
      <c r="B2042" s="14">
        <f t="shared" si="110"/>
        <v>2019</v>
      </c>
      <c r="C2042" s="14">
        <f t="shared" si="111"/>
        <v>7</v>
      </c>
      <c r="D2042" s="14">
        <f t="shared" si="112"/>
        <v>28</v>
      </c>
      <c r="E2042" s="15">
        <v>11</v>
      </c>
      <c r="F2042" s="16">
        <v>3.6</v>
      </c>
      <c r="G2042" s="9">
        <v>5.7</v>
      </c>
    </row>
    <row r="2043" spans="1:7" x14ac:dyDescent="0.2">
      <c r="A2043" s="6">
        <v>43675</v>
      </c>
      <c r="B2043" s="14">
        <f t="shared" si="110"/>
        <v>2019</v>
      </c>
      <c r="C2043" s="14">
        <f t="shared" si="111"/>
        <v>7</v>
      </c>
      <c r="D2043" s="14">
        <f t="shared" si="112"/>
        <v>29</v>
      </c>
      <c r="E2043" s="15">
        <v>11</v>
      </c>
      <c r="F2043" s="16">
        <v>3.6</v>
      </c>
      <c r="G2043" s="9">
        <v>5.7</v>
      </c>
    </row>
    <row r="2044" spans="1:7" x14ac:dyDescent="0.2">
      <c r="A2044" s="6">
        <v>43676</v>
      </c>
      <c r="B2044" s="14">
        <f t="shared" si="110"/>
        <v>2019</v>
      </c>
      <c r="C2044" s="14">
        <f t="shared" si="111"/>
        <v>7</v>
      </c>
      <c r="D2044" s="14">
        <f t="shared" si="112"/>
        <v>30</v>
      </c>
      <c r="E2044" s="15" t="s">
        <v>14</v>
      </c>
      <c r="F2044" s="16">
        <v>3.6</v>
      </c>
      <c r="G2044" s="9">
        <v>6</v>
      </c>
    </row>
    <row r="2045" spans="1:7" x14ac:dyDescent="0.2">
      <c r="A2045" s="6">
        <v>43677</v>
      </c>
      <c r="B2045" s="14">
        <f t="shared" si="110"/>
        <v>2019</v>
      </c>
      <c r="C2045" s="14">
        <f t="shared" si="111"/>
        <v>7</v>
      </c>
      <c r="D2045" s="14">
        <f t="shared" si="112"/>
        <v>31</v>
      </c>
      <c r="E2045" s="15" t="s">
        <v>14</v>
      </c>
      <c r="F2045" s="16">
        <v>3.6</v>
      </c>
      <c r="G2045" s="9">
        <v>6</v>
      </c>
    </row>
    <row r="2046" spans="1:7" x14ac:dyDescent="0.2">
      <c r="A2046" s="6">
        <v>43678</v>
      </c>
      <c r="B2046" s="14">
        <f t="shared" si="110"/>
        <v>2019</v>
      </c>
      <c r="C2046" s="14">
        <f t="shared" si="111"/>
        <v>8</v>
      </c>
      <c r="D2046" s="14">
        <f t="shared" si="112"/>
        <v>1</v>
      </c>
      <c r="E2046" s="15" t="s">
        <v>14</v>
      </c>
      <c r="F2046" s="16">
        <v>3.6</v>
      </c>
      <c r="G2046" s="9">
        <v>6</v>
      </c>
    </row>
    <row r="2047" spans="1:7" x14ac:dyDescent="0.2">
      <c r="A2047" s="6">
        <v>43679</v>
      </c>
      <c r="B2047" s="14">
        <f t="shared" si="110"/>
        <v>2019</v>
      </c>
      <c r="C2047" s="14">
        <f t="shared" si="111"/>
        <v>8</v>
      </c>
      <c r="D2047" s="14">
        <f t="shared" si="112"/>
        <v>2</v>
      </c>
      <c r="E2047" s="15" t="s">
        <v>14</v>
      </c>
      <c r="F2047" s="16">
        <v>3.6</v>
      </c>
      <c r="G2047" s="9">
        <v>5.5</v>
      </c>
    </row>
    <row r="2048" spans="1:7" x14ac:dyDescent="0.2">
      <c r="A2048" s="6">
        <v>43680</v>
      </c>
      <c r="B2048" s="14">
        <f t="shared" si="110"/>
        <v>2019</v>
      </c>
      <c r="C2048" s="14">
        <f t="shared" si="111"/>
        <v>8</v>
      </c>
      <c r="D2048" s="14">
        <f t="shared" si="112"/>
        <v>3</v>
      </c>
      <c r="E2048" s="15" t="s">
        <v>14</v>
      </c>
      <c r="F2048" s="16">
        <v>3.6</v>
      </c>
      <c r="G2048" s="9">
        <v>5.5</v>
      </c>
    </row>
    <row r="2049" spans="1:7" x14ac:dyDescent="0.2">
      <c r="A2049" s="6">
        <v>43681</v>
      </c>
      <c r="B2049" s="14">
        <f t="shared" si="110"/>
        <v>2019</v>
      </c>
      <c r="C2049" s="14">
        <f t="shared" si="111"/>
        <v>8</v>
      </c>
      <c r="D2049" s="14">
        <f t="shared" si="112"/>
        <v>4</v>
      </c>
      <c r="E2049" s="15">
        <v>11</v>
      </c>
      <c r="F2049" s="16">
        <v>3.6</v>
      </c>
      <c r="G2049" s="9">
        <v>5.5</v>
      </c>
    </row>
    <row r="2050" spans="1:7" x14ac:dyDescent="0.2">
      <c r="A2050" s="6">
        <v>43682</v>
      </c>
      <c r="B2050" s="14">
        <f t="shared" si="110"/>
        <v>2019</v>
      </c>
      <c r="C2050" s="14">
        <f t="shared" si="111"/>
        <v>8</v>
      </c>
      <c r="D2050" s="14">
        <f t="shared" si="112"/>
        <v>5</v>
      </c>
      <c r="E2050" s="15" t="s">
        <v>14</v>
      </c>
      <c r="F2050" s="16">
        <v>3.6</v>
      </c>
      <c r="G2050" s="9">
        <v>5.5</v>
      </c>
    </row>
    <row r="2051" spans="1:7" x14ac:dyDescent="0.2">
      <c r="A2051" s="6">
        <v>43683</v>
      </c>
      <c r="B2051" s="14">
        <f t="shared" si="110"/>
        <v>2019</v>
      </c>
      <c r="C2051" s="14">
        <f t="shared" si="111"/>
        <v>8</v>
      </c>
      <c r="D2051" s="14">
        <f t="shared" si="112"/>
        <v>6</v>
      </c>
      <c r="E2051" s="15">
        <v>11</v>
      </c>
      <c r="F2051" s="16">
        <v>3.6</v>
      </c>
      <c r="G2051" s="9">
        <v>5.5</v>
      </c>
    </row>
    <row r="2052" spans="1:7" x14ac:dyDescent="0.2">
      <c r="A2052" s="6">
        <v>43684</v>
      </c>
      <c r="B2052" s="14">
        <f t="shared" si="110"/>
        <v>2019</v>
      </c>
      <c r="C2052" s="14">
        <f t="shared" si="111"/>
        <v>8</v>
      </c>
      <c r="D2052" s="14">
        <f t="shared" si="112"/>
        <v>7</v>
      </c>
      <c r="E2052" s="15">
        <v>11</v>
      </c>
      <c r="F2052" s="16">
        <v>3.6</v>
      </c>
      <c r="G2052" s="9">
        <v>5</v>
      </c>
    </row>
    <row r="2053" spans="1:7" x14ac:dyDescent="0.2">
      <c r="A2053" s="6">
        <v>43685</v>
      </c>
      <c r="B2053" s="14">
        <f t="shared" si="110"/>
        <v>2019</v>
      </c>
      <c r="C2053" s="14">
        <f t="shared" si="111"/>
        <v>8</v>
      </c>
      <c r="D2053" s="14">
        <f t="shared" si="112"/>
        <v>8</v>
      </c>
      <c r="E2053" s="15">
        <v>11</v>
      </c>
      <c r="F2053" s="16">
        <v>3.6</v>
      </c>
      <c r="G2053" s="9">
        <v>5</v>
      </c>
    </row>
    <row r="2054" spans="1:7" x14ac:dyDescent="0.2">
      <c r="A2054" s="6">
        <v>43686</v>
      </c>
      <c r="B2054" s="14">
        <f t="shared" si="110"/>
        <v>2019</v>
      </c>
      <c r="C2054" s="14">
        <f t="shared" si="111"/>
        <v>8</v>
      </c>
      <c r="D2054" s="14">
        <f t="shared" si="112"/>
        <v>9</v>
      </c>
      <c r="E2054" s="15">
        <v>11</v>
      </c>
      <c r="F2054" s="16">
        <v>3.6</v>
      </c>
      <c r="G2054" s="9">
        <v>5.5</v>
      </c>
    </row>
    <row r="2055" spans="1:7" x14ac:dyDescent="0.2">
      <c r="A2055" s="6">
        <v>43687</v>
      </c>
      <c r="B2055" s="14">
        <f t="shared" si="110"/>
        <v>2019</v>
      </c>
      <c r="C2055" s="14">
        <f t="shared" si="111"/>
        <v>8</v>
      </c>
      <c r="D2055" s="14">
        <f t="shared" si="112"/>
        <v>10</v>
      </c>
      <c r="E2055" s="15" t="s">
        <v>14</v>
      </c>
      <c r="F2055" s="16">
        <v>3.6</v>
      </c>
      <c r="G2055" s="9">
        <v>5</v>
      </c>
    </row>
    <row r="2056" spans="1:7" x14ac:dyDescent="0.2">
      <c r="A2056" s="6">
        <v>43688</v>
      </c>
      <c r="B2056" s="14">
        <f t="shared" si="110"/>
        <v>2019</v>
      </c>
      <c r="C2056" s="14">
        <f t="shared" si="111"/>
        <v>8</v>
      </c>
      <c r="D2056" s="14">
        <f t="shared" si="112"/>
        <v>11</v>
      </c>
      <c r="E2056" s="15" t="s">
        <v>14</v>
      </c>
      <c r="F2056" s="16" t="s">
        <v>14</v>
      </c>
      <c r="G2056" s="9" t="s">
        <v>14</v>
      </c>
    </row>
    <row r="2057" spans="1:7" x14ac:dyDescent="0.2">
      <c r="A2057" s="6">
        <v>43689</v>
      </c>
      <c r="B2057" s="14">
        <f t="shared" ref="B2057:B2120" si="113">YEAR(A2057)</f>
        <v>2019</v>
      </c>
      <c r="C2057" s="14">
        <f t="shared" ref="C2057:C2120" si="114">MONTH(A2057)</f>
        <v>8</v>
      </c>
      <c r="D2057" s="14">
        <f t="shared" ref="D2057:D2120" si="115">DAY(A2057)</f>
        <v>12</v>
      </c>
      <c r="E2057" s="15" t="s">
        <v>14</v>
      </c>
      <c r="F2057" s="16">
        <v>3.6</v>
      </c>
      <c r="G2057" s="9">
        <v>5.5</v>
      </c>
    </row>
    <row r="2058" spans="1:7" x14ac:dyDescent="0.2">
      <c r="A2058" s="6">
        <v>43690</v>
      </c>
      <c r="B2058" s="14">
        <f t="shared" si="113"/>
        <v>2019</v>
      </c>
      <c r="C2058" s="14">
        <f t="shared" si="114"/>
        <v>8</v>
      </c>
      <c r="D2058" s="14">
        <f t="shared" si="115"/>
        <v>13</v>
      </c>
      <c r="E2058" s="15">
        <v>11</v>
      </c>
      <c r="F2058" s="16">
        <v>3.6</v>
      </c>
      <c r="G2058" s="9">
        <v>5.5</v>
      </c>
    </row>
    <row r="2059" spans="1:7" x14ac:dyDescent="0.2">
      <c r="A2059" s="6">
        <v>43691</v>
      </c>
      <c r="B2059" s="14">
        <f t="shared" si="113"/>
        <v>2019</v>
      </c>
      <c r="C2059" s="14">
        <f t="shared" si="114"/>
        <v>8</v>
      </c>
      <c r="D2059" s="14">
        <f t="shared" si="115"/>
        <v>14</v>
      </c>
      <c r="E2059" s="15" t="s">
        <v>14</v>
      </c>
      <c r="F2059" s="16">
        <v>3.6</v>
      </c>
      <c r="G2059" s="9">
        <v>5.5</v>
      </c>
    </row>
    <row r="2060" spans="1:7" x14ac:dyDescent="0.2">
      <c r="A2060" s="6">
        <v>43692</v>
      </c>
      <c r="B2060" s="14">
        <f t="shared" si="113"/>
        <v>2019</v>
      </c>
      <c r="C2060" s="14">
        <f t="shared" si="114"/>
        <v>8</v>
      </c>
      <c r="D2060" s="14">
        <f t="shared" si="115"/>
        <v>15</v>
      </c>
      <c r="E2060" s="15" t="s">
        <v>14</v>
      </c>
      <c r="F2060" s="16">
        <v>3.6</v>
      </c>
      <c r="G2060" s="9">
        <v>5.5</v>
      </c>
    </row>
    <row r="2061" spans="1:7" x14ac:dyDescent="0.2">
      <c r="A2061" s="6">
        <v>43693</v>
      </c>
      <c r="B2061" s="14">
        <f t="shared" si="113"/>
        <v>2019</v>
      </c>
      <c r="C2061" s="14">
        <f t="shared" si="114"/>
        <v>8</v>
      </c>
      <c r="D2061" s="14">
        <f t="shared" si="115"/>
        <v>16</v>
      </c>
      <c r="E2061" s="15">
        <v>11</v>
      </c>
      <c r="F2061" s="16">
        <v>3.6</v>
      </c>
      <c r="G2061" s="9">
        <v>5.5</v>
      </c>
    </row>
    <row r="2062" spans="1:7" x14ac:dyDescent="0.2">
      <c r="A2062" s="6">
        <v>43694</v>
      </c>
      <c r="B2062" s="14">
        <f t="shared" si="113"/>
        <v>2019</v>
      </c>
      <c r="C2062" s="14">
        <f t="shared" si="114"/>
        <v>8</v>
      </c>
      <c r="D2062" s="14">
        <f t="shared" si="115"/>
        <v>17</v>
      </c>
      <c r="E2062" s="15" t="s">
        <v>14</v>
      </c>
      <c r="F2062" s="16" t="s">
        <v>14</v>
      </c>
      <c r="G2062" s="9">
        <v>5.5</v>
      </c>
    </row>
    <row r="2063" spans="1:7" x14ac:dyDescent="0.2">
      <c r="A2063" s="6">
        <v>43695</v>
      </c>
      <c r="B2063" s="14">
        <f t="shared" si="113"/>
        <v>2019</v>
      </c>
      <c r="C2063" s="14">
        <f t="shared" si="114"/>
        <v>8</v>
      </c>
      <c r="D2063" s="14">
        <f t="shared" si="115"/>
        <v>18</v>
      </c>
      <c r="E2063" s="15">
        <v>11</v>
      </c>
      <c r="F2063" s="16" t="s">
        <v>14</v>
      </c>
      <c r="G2063" s="9">
        <v>6</v>
      </c>
    </row>
    <row r="2064" spans="1:7" x14ac:dyDescent="0.2">
      <c r="A2064" s="6">
        <v>43696</v>
      </c>
      <c r="B2064" s="14">
        <f t="shared" si="113"/>
        <v>2019</v>
      </c>
      <c r="C2064" s="14">
        <f t="shared" si="114"/>
        <v>8</v>
      </c>
      <c r="D2064" s="14">
        <f t="shared" si="115"/>
        <v>19</v>
      </c>
      <c r="E2064" s="15" t="s">
        <v>14</v>
      </c>
      <c r="F2064" s="16" t="s">
        <v>14</v>
      </c>
      <c r="G2064" s="9">
        <v>6</v>
      </c>
    </row>
    <row r="2065" spans="1:7" x14ac:dyDescent="0.2">
      <c r="A2065" s="6">
        <v>43697</v>
      </c>
      <c r="B2065" s="14">
        <f t="shared" si="113"/>
        <v>2019</v>
      </c>
      <c r="C2065" s="14">
        <f t="shared" si="114"/>
        <v>8</v>
      </c>
      <c r="D2065" s="14">
        <f t="shared" si="115"/>
        <v>20</v>
      </c>
      <c r="E2065" s="15" t="s">
        <v>14</v>
      </c>
      <c r="F2065" s="16" t="s">
        <v>14</v>
      </c>
      <c r="G2065" s="9">
        <v>6</v>
      </c>
    </row>
    <row r="2066" spans="1:7" x14ac:dyDescent="0.2">
      <c r="A2066" s="6">
        <v>43698</v>
      </c>
      <c r="B2066" s="14">
        <f t="shared" si="113"/>
        <v>2019</v>
      </c>
      <c r="C2066" s="14">
        <f t="shared" si="114"/>
        <v>8</v>
      </c>
      <c r="D2066" s="14">
        <f t="shared" si="115"/>
        <v>21</v>
      </c>
      <c r="E2066" s="15">
        <v>11</v>
      </c>
      <c r="F2066" s="16" t="s">
        <v>14</v>
      </c>
      <c r="G2066" s="9">
        <v>6.5</v>
      </c>
    </row>
    <row r="2067" spans="1:7" x14ac:dyDescent="0.2">
      <c r="A2067" s="6">
        <v>43699</v>
      </c>
      <c r="B2067" s="14">
        <f t="shared" si="113"/>
        <v>2019</v>
      </c>
      <c r="C2067" s="14">
        <f t="shared" si="114"/>
        <v>8</v>
      </c>
      <c r="D2067" s="14">
        <f t="shared" si="115"/>
        <v>22</v>
      </c>
      <c r="E2067" s="15" t="s">
        <v>14</v>
      </c>
      <c r="F2067" s="16" t="s">
        <v>14</v>
      </c>
      <c r="G2067" s="9">
        <v>5.5</v>
      </c>
    </row>
    <row r="2068" spans="1:7" x14ac:dyDescent="0.2">
      <c r="A2068" s="6">
        <v>43700</v>
      </c>
      <c r="B2068" s="14">
        <f t="shared" si="113"/>
        <v>2019</v>
      </c>
      <c r="C2068" s="14">
        <f t="shared" si="114"/>
        <v>8</v>
      </c>
      <c r="D2068" s="14">
        <f t="shared" si="115"/>
        <v>23</v>
      </c>
      <c r="E2068" s="15" t="s">
        <v>14</v>
      </c>
      <c r="F2068" s="16" t="s">
        <v>14</v>
      </c>
      <c r="G2068" s="9">
        <v>6</v>
      </c>
    </row>
    <row r="2069" spans="1:7" x14ac:dyDescent="0.2">
      <c r="A2069" s="6">
        <v>43701</v>
      </c>
      <c r="B2069" s="14">
        <f t="shared" si="113"/>
        <v>2019</v>
      </c>
      <c r="C2069" s="14">
        <f t="shared" si="114"/>
        <v>8</v>
      </c>
      <c r="D2069" s="14">
        <f t="shared" si="115"/>
        <v>24</v>
      </c>
      <c r="E2069" s="15">
        <v>11</v>
      </c>
      <c r="F2069" s="16" t="s">
        <v>14</v>
      </c>
      <c r="G2069" s="9">
        <v>5.5</v>
      </c>
    </row>
    <row r="2070" spans="1:7" x14ac:dyDescent="0.2">
      <c r="A2070" s="6">
        <v>43702</v>
      </c>
      <c r="B2070" s="14">
        <f t="shared" si="113"/>
        <v>2019</v>
      </c>
      <c r="C2070" s="14">
        <f t="shared" si="114"/>
        <v>8</v>
      </c>
      <c r="D2070" s="14">
        <f t="shared" si="115"/>
        <v>25</v>
      </c>
      <c r="E2070" s="15" t="s">
        <v>14</v>
      </c>
      <c r="F2070" s="16" t="s">
        <v>14</v>
      </c>
      <c r="G2070" s="9" t="s">
        <v>14</v>
      </c>
    </row>
    <row r="2071" spans="1:7" x14ac:dyDescent="0.2">
      <c r="A2071" s="6">
        <v>43703</v>
      </c>
      <c r="B2071" s="14">
        <f t="shared" si="113"/>
        <v>2019</v>
      </c>
      <c r="C2071" s="14">
        <f t="shared" si="114"/>
        <v>8</v>
      </c>
      <c r="D2071" s="14">
        <f t="shared" si="115"/>
        <v>26</v>
      </c>
      <c r="E2071" s="15">
        <v>11</v>
      </c>
      <c r="F2071" s="16" t="s">
        <v>14</v>
      </c>
      <c r="G2071" s="9">
        <v>6</v>
      </c>
    </row>
    <row r="2072" spans="1:7" x14ac:dyDescent="0.2">
      <c r="A2072" s="6">
        <v>43704</v>
      </c>
      <c r="B2072" s="14">
        <f t="shared" si="113"/>
        <v>2019</v>
      </c>
      <c r="C2072" s="14">
        <f t="shared" si="114"/>
        <v>8</v>
      </c>
      <c r="D2072" s="14">
        <f t="shared" si="115"/>
        <v>27</v>
      </c>
      <c r="E2072" s="15" t="s">
        <v>14</v>
      </c>
      <c r="F2072" s="16" t="s">
        <v>14</v>
      </c>
      <c r="G2072" s="9">
        <v>6</v>
      </c>
    </row>
    <row r="2073" spans="1:7" x14ac:dyDescent="0.2">
      <c r="A2073" s="6">
        <v>43705</v>
      </c>
      <c r="B2073" s="14">
        <f t="shared" si="113"/>
        <v>2019</v>
      </c>
      <c r="C2073" s="14">
        <f t="shared" si="114"/>
        <v>8</v>
      </c>
      <c r="D2073" s="14">
        <f t="shared" si="115"/>
        <v>28</v>
      </c>
      <c r="E2073" s="15">
        <v>11</v>
      </c>
      <c r="F2073" s="16" t="s">
        <v>14</v>
      </c>
      <c r="G2073" s="9">
        <v>5.5</v>
      </c>
    </row>
    <row r="2074" spans="1:7" x14ac:dyDescent="0.2">
      <c r="A2074" s="6">
        <v>43706</v>
      </c>
      <c r="B2074" s="14">
        <f t="shared" si="113"/>
        <v>2019</v>
      </c>
      <c r="C2074" s="14">
        <f t="shared" si="114"/>
        <v>8</v>
      </c>
      <c r="D2074" s="14">
        <f t="shared" si="115"/>
        <v>29</v>
      </c>
      <c r="E2074" s="15">
        <v>11</v>
      </c>
      <c r="F2074" s="16" t="s">
        <v>14</v>
      </c>
      <c r="G2074" s="9">
        <v>6</v>
      </c>
    </row>
    <row r="2075" spans="1:7" x14ac:dyDescent="0.2">
      <c r="A2075" s="6">
        <v>43707</v>
      </c>
      <c r="B2075" s="14">
        <f t="shared" si="113"/>
        <v>2019</v>
      </c>
      <c r="C2075" s="14">
        <f t="shared" si="114"/>
        <v>8</v>
      </c>
      <c r="D2075" s="14">
        <f t="shared" si="115"/>
        <v>30</v>
      </c>
      <c r="E2075" s="15" t="s">
        <v>14</v>
      </c>
      <c r="F2075" s="16" t="s">
        <v>14</v>
      </c>
      <c r="G2075" s="9" t="s">
        <v>14</v>
      </c>
    </row>
    <row r="2076" spans="1:7" x14ac:dyDescent="0.2">
      <c r="A2076" s="6">
        <v>43708</v>
      </c>
      <c r="B2076" s="14">
        <f t="shared" si="113"/>
        <v>2019</v>
      </c>
      <c r="C2076" s="14">
        <f t="shared" si="114"/>
        <v>8</v>
      </c>
      <c r="D2076" s="14">
        <f t="shared" si="115"/>
        <v>31</v>
      </c>
      <c r="E2076" s="15">
        <v>11</v>
      </c>
      <c r="F2076" s="16" t="s">
        <v>14</v>
      </c>
      <c r="G2076" s="9" t="s">
        <v>14</v>
      </c>
    </row>
    <row r="2077" spans="1:7" x14ac:dyDescent="0.2">
      <c r="A2077" s="6">
        <v>43709</v>
      </c>
      <c r="B2077" s="14">
        <f t="shared" si="113"/>
        <v>2019</v>
      </c>
      <c r="C2077" s="14">
        <f t="shared" si="114"/>
        <v>9</v>
      </c>
      <c r="D2077" s="14">
        <f t="shared" si="115"/>
        <v>1</v>
      </c>
      <c r="E2077" s="15" t="s">
        <v>14</v>
      </c>
      <c r="F2077" s="16" t="s">
        <v>14</v>
      </c>
      <c r="G2077" s="9">
        <v>5.5</v>
      </c>
    </row>
    <row r="2078" spans="1:7" x14ac:dyDescent="0.2">
      <c r="A2078" s="6">
        <v>43710</v>
      </c>
      <c r="B2078" s="14">
        <f t="shared" si="113"/>
        <v>2019</v>
      </c>
      <c r="C2078" s="14">
        <f t="shared" si="114"/>
        <v>9</v>
      </c>
      <c r="D2078" s="14">
        <f t="shared" si="115"/>
        <v>2</v>
      </c>
      <c r="E2078" s="15">
        <v>11</v>
      </c>
      <c r="F2078" s="16" t="s">
        <v>14</v>
      </c>
      <c r="G2078" s="9">
        <v>6</v>
      </c>
    </row>
    <row r="2079" spans="1:7" x14ac:dyDescent="0.2">
      <c r="A2079" s="6">
        <v>43711</v>
      </c>
      <c r="B2079" s="14">
        <f t="shared" si="113"/>
        <v>2019</v>
      </c>
      <c r="C2079" s="14">
        <f t="shared" si="114"/>
        <v>9</v>
      </c>
      <c r="D2079" s="14">
        <f t="shared" si="115"/>
        <v>3</v>
      </c>
      <c r="E2079" s="15">
        <v>11</v>
      </c>
      <c r="F2079" s="16" t="s">
        <v>14</v>
      </c>
      <c r="G2079" s="9">
        <v>6</v>
      </c>
    </row>
    <row r="2080" spans="1:7" x14ac:dyDescent="0.2">
      <c r="A2080" s="6">
        <v>43712</v>
      </c>
      <c r="B2080" s="14">
        <f t="shared" si="113"/>
        <v>2019</v>
      </c>
      <c r="C2080" s="14">
        <f t="shared" si="114"/>
        <v>9</v>
      </c>
      <c r="D2080" s="14">
        <f t="shared" si="115"/>
        <v>4</v>
      </c>
      <c r="E2080" s="15">
        <v>11</v>
      </c>
      <c r="F2080" s="16" t="s">
        <v>14</v>
      </c>
      <c r="G2080" s="9">
        <v>6</v>
      </c>
    </row>
    <row r="2081" spans="1:7" x14ac:dyDescent="0.2">
      <c r="A2081" s="6">
        <v>43713</v>
      </c>
      <c r="B2081" s="14">
        <f t="shared" si="113"/>
        <v>2019</v>
      </c>
      <c r="C2081" s="14">
        <f t="shared" si="114"/>
        <v>9</v>
      </c>
      <c r="D2081" s="14">
        <f t="shared" si="115"/>
        <v>5</v>
      </c>
      <c r="E2081" s="15">
        <v>11</v>
      </c>
      <c r="F2081" s="16" t="s">
        <v>14</v>
      </c>
      <c r="G2081" s="9">
        <v>6</v>
      </c>
    </row>
    <row r="2082" spans="1:7" x14ac:dyDescent="0.2">
      <c r="A2082" s="6">
        <v>43714</v>
      </c>
      <c r="B2082" s="14">
        <f t="shared" si="113"/>
        <v>2019</v>
      </c>
      <c r="C2082" s="14">
        <f t="shared" si="114"/>
        <v>9</v>
      </c>
      <c r="D2082" s="14">
        <f t="shared" si="115"/>
        <v>6</v>
      </c>
      <c r="E2082" s="15">
        <v>11</v>
      </c>
      <c r="F2082" s="16" t="s">
        <v>14</v>
      </c>
      <c r="G2082" s="9">
        <v>6</v>
      </c>
    </row>
    <row r="2083" spans="1:7" x14ac:dyDescent="0.2">
      <c r="A2083" s="6">
        <v>43715</v>
      </c>
      <c r="B2083" s="14">
        <f t="shared" si="113"/>
        <v>2019</v>
      </c>
      <c r="C2083" s="14">
        <f t="shared" si="114"/>
        <v>9</v>
      </c>
      <c r="D2083" s="14">
        <f t="shared" si="115"/>
        <v>7</v>
      </c>
      <c r="E2083" s="15">
        <v>11</v>
      </c>
      <c r="F2083" s="16" t="s">
        <v>14</v>
      </c>
      <c r="G2083" s="9">
        <v>6</v>
      </c>
    </row>
    <row r="2084" spans="1:7" x14ac:dyDescent="0.2">
      <c r="A2084" s="6">
        <v>43716</v>
      </c>
      <c r="B2084" s="14">
        <f t="shared" si="113"/>
        <v>2019</v>
      </c>
      <c r="C2084" s="14">
        <f t="shared" si="114"/>
        <v>9</v>
      </c>
      <c r="D2084" s="14">
        <f t="shared" si="115"/>
        <v>8</v>
      </c>
      <c r="E2084" s="15" t="s">
        <v>14</v>
      </c>
      <c r="F2084" s="16" t="s">
        <v>14</v>
      </c>
      <c r="G2084" s="9">
        <v>6</v>
      </c>
    </row>
    <row r="2085" spans="1:7" x14ac:dyDescent="0.2">
      <c r="A2085" s="6">
        <v>43717</v>
      </c>
      <c r="B2085" s="14">
        <f t="shared" si="113"/>
        <v>2019</v>
      </c>
      <c r="C2085" s="14">
        <f t="shared" si="114"/>
        <v>9</v>
      </c>
      <c r="D2085" s="14">
        <f t="shared" si="115"/>
        <v>9</v>
      </c>
      <c r="E2085" s="15">
        <v>11</v>
      </c>
      <c r="F2085" s="16" t="s">
        <v>14</v>
      </c>
      <c r="G2085" s="9">
        <v>6</v>
      </c>
    </row>
    <row r="2086" spans="1:7" x14ac:dyDescent="0.2">
      <c r="A2086" s="6">
        <v>43718</v>
      </c>
      <c r="B2086" s="14">
        <f t="shared" si="113"/>
        <v>2019</v>
      </c>
      <c r="C2086" s="14">
        <f t="shared" si="114"/>
        <v>9</v>
      </c>
      <c r="D2086" s="14">
        <f t="shared" si="115"/>
        <v>10</v>
      </c>
      <c r="E2086" s="15">
        <v>11</v>
      </c>
      <c r="F2086" s="16" t="s">
        <v>14</v>
      </c>
      <c r="G2086" s="9">
        <v>6</v>
      </c>
    </row>
    <row r="2087" spans="1:7" x14ac:dyDescent="0.2">
      <c r="A2087" s="6">
        <v>43719</v>
      </c>
      <c r="B2087" s="14">
        <f t="shared" si="113"/>
        <v>2019</v>
      </c>
      <c r="C2087" s="14">
        <f t="shared" si="114"/>
        <v>9</v>
      </c>
      <c r="D2087" s="14">
        <f t="shared" si="115"/>
        <v>11</v>
      </c>
      <c r="E2087" s="15" t="s">
        <v>14</v>
      </c>
      <c r="F2087" s="16" t="s">
        <v>14</v>
      </c>
      <c r="G2087" s="9">
        <v>6</v>
      </c>
    </row>
    <row r="2088" spans="1:7" x14ac:dyDescent="0.2">
      <c r="A2088" s="6">
        <v>43720</v>
      </c>
      <c r="B2088" s="14">
        <f t="shared" si="113"/>
        <v>2019</v>
      </c>
      <c r="C2088" s="14">
        <f t="shared" si="114"/>
        <v>9</v>
      </c>
      <c r="D2088" s="14">
        <f t="shared" si="115"/>
        <v>12</v>
      </c>
      <c r="E2088" s="15" t="s">
        <v>14</v>
      </c>
      <c r="F2088" s="16" t="s">
        <v>14</v>
      </c>
      <c r="G2088" s="9">
        <v>6</v>
      </c>
    </row>
    <row r="2089" spans="1:7" x14ac:dyDescent="0.2">
      <c r="A2089" s="6">
        <v>43721</v>
      </c>
      <c r="B2089" s="14">
        <f t="shared" si="113"/>
        <v>2019</v>
      </c>
      <c r="C2089" s="14">
        <f t="shared" si="114"/>
        <v>9</v>
      </c>
      <c r="D2089" s="14">
        <f t="shared" si="115"/>
        <v>13</v>
      </c>
      <c r="E2089" s="15" t="s">
        <v>14</v>
      </c>
      <c r="F2089" s="16" t="s">
        <v>14</v>
      </c>
      <c r="G2089" s="9">
        <v>6</v>
      </c>
    </row>
    <row r="2090" spans="1:7" x14ac:dyDescent="0.2">
      <c r="A2090" s="6">
        <v>43722</v>
      </c>
      <c r="B2090" s="14">
        <f t="shared" si="113"/>
        <v>2019</v>
      </c>
      <c r="C2090" s="14">
        <f t="shared" si="114"/>
        <v>9</v>
      </c>
      <c r="D2090" s="14">
        <f t="shared" si="115"/>
        <v>14</v>
      </c>
      <c r="E2090" s="15">
        <v>11</v>
      </c>
      <c r="F2090" s="16" t="s">
        <v>14</v>
      </c>
      <c r="G2090" s="9">
        <v>6.5</v>
      </c>
    </row>
    <row r="2091" spans="1:7" x14ac:dyDescent="0.2">
      <c r="A2091" s="6">
        <v>43723</v>
      </c>
      <c r="B2091" s="14">
        <f t="shared" si="113"/>
        <v>2019</v>
      </c>
      <c r="C2091" s="14">
        <f t="shared" si="114"/>
        <v>9</v>
      </c>
      <c r="D2091" s="14">
        <f t="shared" si="115"/>
        <v>15</v>
      </c>
      <c r="E2091" s="15">
        <v>11</v>
      </c>
      <c r="F2091" s="16" t="s">
        <v>14</v>
      </c>
      <c r="G2091" s="9">
        <v>7</v>
      </c>
    </row>
    <row r="2092" spans="1:7" x14ac:dyDescent="0.2">
      <c r="A2092" s="6">
        <v>43724</v>
      </c>
      <c r="B2092" s="14">
        <f t="shared" si="113"/>
        <v>2019</v>
      </c>
      <c r="C2092" s="14">
        <f t="shared" si="114"/>
        <v>9</v>
      </c>
      <c r="D2092" s="14">
        <f t="shared" si="115"/>
        <v>16</v>
      </c>
      <c r="E2092" s="15">
        <v>11</v>
      </c>
      <c r="F2092" s="16" t="s">
        <v>14</v>
      </c>
      <c r="G2092" s="9">
        <v>6</v>
      </c>
    </row>
    <row r="2093" spans="1:7" x14ac:dyDescent="0.2">
      <c r="A2093" s="6">
        <v>43725</v>
      </c>
      <c r="B2093" s="14">
        <f t="shared" si="113"/>
        <v>2019</v>
      </c>
      <c r="C2093" s="14">
        <f t="shared" si="114"/>
        <v>9</v>
      </c>
      <c r="D2093" s="14">
        <f t="shared" si="115"/>
        <v>17</v>
      </c>
      <c r="E2093" s="15">
        <v>11</v>
      </c>
      <c r="F2093" s="16" t="s">
        <v>14</v>
      </c>
      <c r="G2093" s="9">
        <v>6.5</v>
      </c>
    </row>
    <row r="2094" spans="1:7" x14ac:dyDescent="0.2">
      <c r="A2094" s="6">
        <v>43726</v>
      </c>
      <c r="B2094" s="14">
        <f t="shared" si="113"/>
        <v>2019</v>
      </c>
      <c r="C2094" s="14">
        <f t="shared" si="114"/>
        <v>9</v>
      </c>
      <c r="D2094" s="14">
        <f t="shared" si="115"/>
        <v>18</v>
      </c>
      <c r="E2094" s="15">
        <v>11</v>
      </c>
      <c r="F2094" s="16" t="s">
        <v>14</v>
      </c>
      <c r="G2094" s="9">
        <v>6.5</v>
      </c>
    </row>
    <row r="2095" spans="1:7" x14ac:dyDescent="0.2">
      <c r="A2095" s="6">
        <v>43727</v>
      </c>
      <c r="B2095" s="14">
        <f t="shared" si="113"/>
        <v>2019</v>
      </c>
      <c r="C2095" s="14">
        <f t="shared" si="114"/>
        <v>9</v>
      </c>
      <c r="D2095" s="14">
        <f t="shared" si="115"/>
        <v>19</v>
      </c>
      <c r="E2095" s="15">
        <v>11</v>
      </c>
      <c r="F2095" s="16" t="s">
        <v>14</v>
      </c>
      <c r="G2095" s="9">
        <v>6.2</v>
      </c>
    </row>
    <row r="2096" spans="1:7" x14ac:dyDescent="0.2">
      <c r="A2096" s="6">
        <v>43728</v>
      </c>
      <c r="B2096" s="14">
        <f t="shared" si="113"/>
        <v>2019</v>
      </c>
      <c r="C2096" s="14">
        <f t="shared" si="114"/>
        <v>9</v>
      </c>
      <c r="D2096" s="14">
        <f t="shared" si="115"/>
        <v>20</v>
      </c>
      <c r="E2096" s="15">
        <v>11</v>
      </c>
      <c r="F2096" s="16" t="s">
        <v>14</v>
      </c>
      <c r="G2096" s="9">
        <v>6.2</v>
      </c>
    </row>
    <row r="2097" spans="1:7" x14ac:dyDescent="0.2">
      <c r="A2097" s="6">
        <v>43729</v>
      </c>
      <c r="B2097" s="14">
        <f t="shared" si="113"/>
        <v>2019</v>
      </c>
      <c r="C2097" s="14">
        <f t="shared" si="114"/>
        <v>9</v>
      </c>
      <c r="D2097" s="14">
        <f t="shared" si="115"/>
        <v>21</v>
      </c>
      <c r="E2097" s="15">
        <v>11</v>
      </c>
      <c r="F2097" s="16" t="s">
        <v>14</v>
      </c>
      <c r="G2097" s="9">
        <v>6.2</v>
      </c>
    </row>
    <row r="2098" spans="1:7" x14ac:dyDescent="0.2">
      <c r="A2098" s="6">
        <v>43730</v>
      </c>
      <c r="B2098" s="14">
        <f t="shared" si="113"/>
        <v>2019</v>
      </c>
      <c r="C2098" s="14">
        <f t="shared" si="114"/>
        <v>9</v>
      </c>
      <c r="D2098" s="14">
        <f t="shared" si="115"/>
        <v>22</v>
      </c>
      <c r="E2098" s="15" t="s">
        <v>14</v>
      </c>
      <c r="F2098" s="16" t="s">
        <v>14</v>
      </c>
      <c r="G2098" s="9">
        <v>6.2</v>
      </c>
    </row>
    <row r="2099" spans="1:7" x14ac:dyDescent="0.2">
      <c r="A2099" s="6">
        <v>43731</v>
      </c>
      <c r="B2099" s="14">
        <f t="shared" si="113"/>
        <v>2019</v>
      </c>
      <c r="C2099" s="14">
        <f t="shared" si="114"/>
        <v>9</v>
      </c>
      <c r="D2099" s="14">
        <f t="shared" si="115"/>
        <v>23</v>
      </c>
      <c r="E2099" s="15">
        <v>11</v>
      </c>
      <c r="F2099" s="16" t="s">
        <v>14</v>
      </c>
      <c r="G2099" s="9">
        <v>6.2</v>
      </c>
    </row>
    <row r="2100" spans="1:7" x14ac:dyDescent="0.2">
      <c r="A2100" s="6">
        <v>43732</v>
      </c>
      <c r="B2100" s="14">
        <f t="shared" si="113"/>
        <v>2019</v>
      </c>
      <c r="C2100" s="14">
        <f t="shared" si="114"/>
        <v>9</v>
      </c>
      <c r="D2100" s="14">
        <f t="shared" si="115"/>
        <v>24</v>
      </c>
      <c r="E2100" s="15" t="s">
        <v>14</v>
      </c>
      <c r="F2100" s="16" t="s">
        <v>14</v>
      </c>
      <c r="G2100" s="9">
        <v>6.2</v>
      </c>
    </row>
    <row r="2101" spans="1:7" x14ac:dyDescent="0.2">
      <c r="A2101" s="6">
        <v>43733</v>
      </c>
      <c r="B2101" s="14">
        <f t="shared" si="113"/>
        <v>2019</v>
      </c>
      <c r="C2101" s="14">
        <f t="shared" si="114"/>
        <v>9</v>
      </c>
      <c r="D2101" s="14">
        <f t="shared" si="115"/>
        <v>25</v>
      </c>
      <c r="E2101" s="15">
        <v>11</v>
      </c>
      <c r="F2101" s="16" t="s">
        <v>14</v>
      </c>
      <c r="G2101" s="9">
        <v>6</v>
      </c>
    </row>
    <row r="2102" spans="1:7" x14ac:dyDescent="0.2">
      <c r="A2102" s="6">
        <v>43734</v>
      </c>
      <c r="B2102" s="14">
        <f t="shared" si="113"/>
        <v>2019</v>
      </c>
      <c r="C2102" s="14">
        <f t="shared" si="114"/>
        <v>9</v>
      </c>
      <c r="D2102" s="14">
        <f t="shared" si="115"/>
        <v>26</v>
      </c>
      <c r="E2102" s="15">
        <v>11</v>
      </c>
      <c r="F2102" s="16" t="s">
        <v>14</v>
      </c>
      <c r="G2102" s="9">
        <v>7.5</v>
      </c>
    </row>
    <row r="2103" spans="1:7" x14ac:dyDescent="0.2">
      <c r="A2103" s="6">
        <v>43735</v>
      </c>
      <c r="B2103" s="14">
        <f t="shared" si="113"/>
        <v>2019</v>
      </c>
      <c r="C2103" s="14">
        <f t="shared" si="114"/>
        <v>9</v>
      </c>
      <c r="D2103" s="14">
        <f t="shared" si="115"/>
        <v>27</v>
      </c>
      <c r="E2103" s="15" t="s">
        <v>14</v>
      </c>
      <c r="F2103" s="16" t="s">
        <v>14</v>
      </c>
      <c r="G2103" s="9">
        <v>7.5</v>
      </c>
    </row>
    <row r="2104" spans="1:7" x14ac:dyDescent="0.2">
      <c r="A2104" s="6">
        <v>43736</v>
      </c>
      <c r="B2104" s="14">
        <f t="shared" si="113"/>
        <v>2019</v>
      </c>
      <c r="C2104" s="14">
        <f t="shared" si="114"/>
        <v>9</v>
      </c>
      <c r="D2104" s="14">
        <f t="shared" si="115"/>
        <v>28</v>
      </c>
      <c r="E2104" s="15">
        <v>11</v>
      </c>
      <c r="F2104" s="16" t="s">
        <v>14</v>
      </c>
      <c r="G2104" s="9">
        <v>7.5</v>
      </c>
    </row>
    <row r="2105" spans="1:7" x14ac:dyDescent="0.2">
      <c r="A2105" s="6">
        <v>43737</v>
      </c>
      <c r="B2105" s="14">
        <f t="shared" si="113"/>
        <v>2019</v>
      </c>
      <c r="C2105" s="14">
        <f t="shared" si="114"/>
        <v>9</v>
      </c>
      <c r="D2105" s="14">
        <f t="shared" si="115"/>
        <v>29</v>
      </c>
      <c r="E2105" s="15" t="s">
        <v>14</v>
      </c>
      <c r="F2105" s="16" t="s">
        <v>14</v>
      </c>
      <c r="G2105" s="9">
        <v>7.5</v>
      </c>
    </row>
    <row r="2106" spans="1:7" x14ac:dyDescent="0.2">
      <c r="A2106" s="6">
        <v>43738</v>
      </c>
      <c r="B2106" s="14">
        <f t="shared" si="113"/>
        <v>2019</v>
      </c>
      <c r="C2106" s="14">
        <f t="shared" si="114"/>
        <v>9</v>
      </c>
      <c r="D2106" s="14">
        <f t="shared" si="115"/>
        <v>30</v>
      </c>
      <c r="E2106" s="15" t="s">
        <v>14</v>
      </c>
      <c r="F2106" s="16" t="s">
        <v>14</v>
      </c>
      <c r="G2106" s="9">
        <v>8</v>
      </c>
    </row>
    <row r="2107" spans="1:7" x14ac:dyDescent="0.2">
      <c r="A2107" s="6">
        <v>43739</v>
      </c>
      <c r="B2107" s="14">
        <f t="shared" si="113"/>
        <v>2019</v>
      </c>
      <c r="C2107" s="14">
        <f t="shared" si="114"/>
        <v>10</v>
      </c>
      <c r="D2107" s="14">
        <f t="shared" si="115"/>
        <v>1</v>
      </c>
      <c r="E2107" s="15">
        <v>11</v>
      </c>
      <c r="F2107" s="16" t="s">
        <v>14</v>
      </c>
      <c r="G2107" s="9">
        <v>8</v>
      </c>
    </row>
    <row r="2108" spans="1:7" x14ac:dyDescent="0.2">
      <c r="A2108" s="6">
        <v>43740</v>
      </c>
      <c r="B2108" s="14">
        <f t="shared" si="113"/>
        <v>2019</v>
      </c>
      <c r="C2108" s="14">
        <f t="shared" si="114"/>
        <v>10</v>
      </c>
      <c r="D2108" s="14">
        <f t="shared" si="115"/>
        <v>2</v>
      </c>
      <c r="E2108" s="15">
        <v>11</v>
      </c>
      <c r="F2108" s="16" t="s">
        <v>14</v>
      </c>
      <c r="G2108" s="9">
        <v>8</v>
      </c>
    </row>
    <row r="2109" spans="1:7" x14ac:dyDescent="0.2">
      <c r="A2109" s="6">
        <v>43741</v>
      </c>
      <c r="B2109" s="14">
        <f t="shared" si="113"/>
        <v>2019</v>
      </c>
      <c r="C2109" s="14">
        <f t="shared" si="114"/>
        <v>10</v>
      </c>
      <c r="D2109" s="14">
        <f t="shared" si="115"/>
        <v>3</v>
      </c>
      <c r="E2109" s="15" t="s">
        <v>14</v>
      </c>
      <c r="F2109" s="16" t="s">
        <v>14</v>
      </c>
      <c r="G2109" s="9">
        <v>8</v>
      </c>
    </row>
    <row r="2110" spans="1:7" x14ac:dyDescent="0.2">
      <c r="A2110" s="6">
        <v>43742</v>
      </c>
      <c r="B2110" s="14">
        <f t="shared" si="113"/>
        <v>2019</v>
      </c>
      <c r="C2110" s="14">
        <f t="shared" si="114"/>
        <v>10</v>
      </c>
      <c r="D2110" s="14">
        <f t="shared" si="115"/>
        <v>4</v>
      </c>
      <c r="E2110" s="15">
        <v>11</v>
      </c>
      <c r="F2110" s="16" t="s">
        <v>14</v>
      </c>
      <c r="G2110" s="9">
        <v>8</v>
      </c>
    </row>
    <row r="2111" spans="1:7" x14ac:dyDescent="0.2">
      <c r="A2111" s="6">
        <v>43743</v>
      </c>
      <c r="B2111" s="14">
        <f t="shared" si="113"/>
        <v>2019</v>
      </c>
      <c r="C2111" s="14">
        <f t="shared" si="114"/>
        <v>10</v>
      </c>
      <c r="D2111" s="14">
        <f t="shared" si="115"/>
        <v>5</v>
      </c>
      <c r="E2111" s="15">
        <v>11</v>
      </c>
      <c r="F2111" s="16" t="s">
        <v>14</v>
      </c>
      <c r="G2111" s="9">
        <v>8</v>
      </c>
    </row>
    <row r="2112" spans="1:7" x14ac:dyDescent="0.2">
      <c r="A2112" s="6">
        <v>43744</v>
      </c>
      <c r="B2112" s="14">
        <f t="shared" si="113"/>
        <v>2019</v>
      </c>
      <c r="C2112" s="14">
        <f t="shared" si="114"/>
        <v>10</v>
      </c>
      <c r="D2112" s="14">
        <f t="shared" si="115"/>
        <v>6</v>
      </c>
      <c r="E2112" s="15">
        <v>9.6</v>
      </c>
      <c r="F2112" s="16" t="s">
        <v>14</v>
      </c>
      <c r="G2112" s="9">
        <v>8</v>
      </c>
    </row>
    <row r="2113" spans="1:7" x14ac:dyDescent="0.2">
      <c r="A2113" s="6">
        <v>43745</v>
      </c>
      <c r="B2113" s="14">
        <f t="shared" si="113"/>
        <v>2019</v>
      </c>
      <c r="C2113" s="14">
        <f t="shared" si="114"/>
        <v>10</v>
      </c>
      <c r="D2113" s="14">
        <f t="shared" si="115"/>
        <v>7</v>
      </c>
      <c r="E2113" s="15" t="s">
        <v>14</v>
      </c>
      <c r="F2113" s="16" t="s">
        <v>14</v>
      </c>
      <c r="G2113" s="9">
        <v>8</v>
      </c>
    </row>
    <row r="2114" spans="1:7" x14ac:dyDescent="0.2">
      <c r="A2114" s="6">
        <v>43746</v>
      </c>
      <c r="B2114" s="14">
        <f t="shared" si="113"/>
        <v>2019</v>
      </c>
      <c r="C2114" s="14">
        <f t="shared" si="114"/>
        <v>10</v>
      </c>
      <c r="D2114" s="14">
        <f t="shared" si="115"/>
        <v>8</v>
      </c>
      <c r="E2114" s="15">
        <v>9.6</v>
      </c>
      <c r="F2114" s="16" t="s">
        <v>14</v>
      </c>
      <c r="G2114" s="9">
        <v>8</v>
      </c>
    </row>
    <row r="2115" spans="1:7" x14ac:dyDescent="0.2">
      <c r="A2115" s="6">
        <v>43747</v>
      </c>
      <c r="B2115" s="14">
        <f t="shared" si="113"/>
        <v>2019</v>
      </c>
      <c r="C2115" s="14">
        <f t="shared" si="114"/>
        <v>10</v>
      </c>
      <c r="D2115" s="14">
        <f t="shared" si="115"/>
        <v>9</v>
      </c>
      <c r="E2115" s="15" t="s">
        <v>14</v>
      </c>
      <c r="F2115" s="16" t="s">
        <v>14</v>
      </c>
      <c r="G2115" s="9">
        <v>7.5</v>
      </c>
    </row>
    <row r="2116" spans="1:7" x14ac:dyDescent="0.2">
      <c r="A2116" s="6">
        <v>43748</v>
      </c>
      <c r="B2116" s="14">
        <f t="shared" si="113"/>
        <v>2019</v>
      </c>
      <c r="C2116" s="14">
        <f t="shared" si="114"/>
        <v>10</v>
      </c>
      <c r="D2116" s="14">
        <f t="shared" si="115"/>
        <v>10</v>
      </c>
      <c r="E2116" s="15">
        <v>9.6</v>
      </c>
      <c r="F2116" s="16" t="s">
        <v>14</v>
      </c>
      <c r="G2116" s="9">
        <v>6.5</v>
      </c>
    </row>
    <row r="2117" spans="1:7" x14ac:dyDescent="0.2">
      <c r="A2117" s="6">
        <v>43749</v>
      </c>
      <c r="B2117" s="14">
        <f t="shared" si="113"/>
        <v>2019</v>
      </c>
      <c r="C2117" s="14">
        <f t="shared" si="114"/>
        <v>10</v>
      </c>
      <c r="D2117" s="14">
        <f t="shared" si="115"/>
        <v>11</v>
      </c>
      <c r="E2117" s="15" t="s">
        <v>14</v>
      </c>
      <c r="F2117" s="16" t="s">
        <v>14</v>
      </c>
      <c r="G2117" s="9">
        <v>7</v>
      </c>
    </row>
    <row r="2118" spans="1:7" x14ac:dyDescent="0.2">
      <c r="A2118" s="6">
        <v>43750</v>
      </c>
      <c r="B2118" s="14">
        <f t="shared" si="113"/>
        <v>2019</v>
      </c>
      <c r="C2118" s="14">
        <f t="shared" si="114"/>
        <v>10</v>
      </c>
      <c r="D2118" s="14">
        <f t="shared" si="115"/>
        <v>12</v>
      </c>
      <c r="E2118" s="15">
        <v>9.6</v>
      </c>
      <c r="F2118" s="16" t="s">
        <v>14</v>
      </c>
      <c r="G2118" s="9">
        <v>7</v>
      </c>
    </row>
    <row r="2119" spans="1:7" x14ac:dyDescent="0.2">
      <c r="A2119" s="6">
        <v>43751</v>
      </c>
      <c r="B2119" s="14">
        <f t="shared" si="113"/>
        <v>2019</v>
      </c>
      <c r="C2119" s="14">
        <f t="shared" si="114"/>
        <v>10</v>
      </c>
      <c r="D2119" s="14">
        <f t="shared" si="115"/>
        <v>13</v>
      </c>
      <c r="E2119" s="15">
        <v>9.6</v>
      </c>
      <c r="F2119" s="16" t="s">
        <v>14</v>
      </c>
      <c r="G2119" s="9">
        <v>6</v>
      </c>
    </row>
    <row r="2120" spans="1:7" x14ac:dyDescent="0.2">
      <c r="A2120" s="6">
        <v>43752</v>
      </c>
      <c r="B2120" s="14">
        <f t="shared" si="113"/>
        <v>2019</v>
      </c>
      <c r="C2120" s="14">
        <f t="shared" si="114"/>
        <v>10</v>
      </c>
      <c r="D2120" s="14">
        <f t="shared" si="115"/>
        <v>14</v>
      </c>
      <c r="E2120" s="15" t="s">
        <v>14</v>
      </c>
      <c r="F2120" s="16" t="s">
        <v>14</v>
      </c>
      <c r="G2120" s="9">
        <v>6</v>
      </c>
    </row>
    <row r="2121" spans="1:7" x14ac:dyDescent="0.2">
      <c r="A2121" s="6">
        <v>43753</v>
      </c>
      <c r="B2121" s="14">
        <f t="shared" ref="B2121:B2184" si="116">YEAR(A2121)</f>
        <v>2019</v>
      </c>
      <c r="C2121" s="14">
        <f t="shared" ref="C2121:C2184" si="117">MONTH(A2121)</f>
        <v>10</v>
      </c>
      <c r="D2121" s="14">
        <f t="shared" ref="D2121:D2184" si="118">DAY(A2121)</f>
        <v>15</v>
      </c>
      <c r="E2121" s="15">
        <v>9.6</v>
      </c>
      <c r="F2121" s="16" t="s">
        <v>14</v>
      </c>
      <c r="G2121" s="9">
        <v>6</v>
      </c>
    </row>
    <row r="2122" spans="1:7" x14ac:dyDescent="0.2">
      <c r="A2122" s="6">
        <v>43754</v>
      </c>
      <c r="B2122" s="14">
        <f t="shared" si="116"/>
        <v>2019</v>
      </c>
      <c r="C2122" s="14">
        <f t="shared" si="117"/>
        <v>10</v>
      </c>
      <c r="D2122" s="14">
        <f t="shared" si="118"/>
        <v>16</v>
      </c>
      <c r="E2122" s="15" t="s">
        <v>14</v>
      </c>
      <c r="F2122" s="16" t="s">
        <v>14</v>
      </c>
      <c r="G2122" s="9">
        <v>5.5</v>
      </c>
    </row>
    <row r="2123" spans="1:7" x14ac:dyDescent="0.2">
      <c r="A2123" s="6">
        <v>43755</v>
      </c>
      <c r="B2123" s="14">
        <f t="shared" si="116"/>
        <v>2019</v>
      </c>
      <c r="C2123" s="14">
        <f t="shared" si="117"/>
        <v>10</v>
      </c>
      <c r="D2123" s="14">
        <f t="shared" si="118"/>
        <v>17</v>
      </c>
      <c r="E2123" s="15" t="s">
        <v>14</v>
      </c>
      <c r="F2123" s="16" t="s">
        <v>14</v>
      </c>
      <c r="G2123" s="9">
        <v>5.5</v>
      </c>
    </row>
    <row r="2124" spans="1:7" x14ac:dyDescent="0.2">
      <c r="A2124" s="6">
        <v>43756</v>
      </c>
      <c r="B2124" s="14">
        <f t="shared" si="116"/>
        <v>2019</v>
      </c>
      <c r="C2124" s="14">
        <f t="shared" si="117"/>
        <v>10</v>
      </c>
      <c r="D2124" s="14">
        <f t="shared" si="118"/>
        <v>18</v>
      </c>
      <c r="E2124" s="15" t="s">
        <v>14</v>
      </c>
      <c r="F2124" s="16" t="s">
        <v>14</v>
      </c>
      <c r="G2124" s="9">
        <v>6</v>
      </c>
    </row>
    <row r="2125" spans="1:7" x14ac:dyDescent="0.2">
      <c r="A2125" s="6">
        <v>43757</v>
      </c>
      <c r="B2125" s="14">
        <f t="shared" si="116"/>
        <v>2019</v>
      </c>
      <c r="C2125" s="14">
        <f t="shared" si="117"/>
        <v>10</v>
      </c>
      <c r="D2125" s="14">
        <f t="shared" si="118"/>
        <v>19</v>
      </c>
      <c r="E2125" s="15" t="s">
        <v>14</v>
      </c>
      <c r="F2125" s="16" t="s">
        <v>14</v>
      </c>
      <c r="G2125" s="9">
        <v>6</v>
      </c>
    </row>
    <row r="2126" spans="1:7" x14ac:dyDescent="0.2">
      <c r="A2126" s="6">
        <v>43758</v>
      </c>
      <c r="B2126" s="14">
        <f t="shared" si="116"/>
        <v>2019</v>
      </c>
      <c r="C2126" s="14">
        <f t="shared" si="117"/>
        <v>10</v>
      </c>
      <c r="D2126" s="14">
        <f t="shared" si="118"/>
        <v>20</v>
      </c>
      <c r="E2126" s="15" t="s">
        <v>14</v>
      </c>
      <c r="F2126" s="16" t="s">
        <v>14</v>
      </c>
      <c r="G2126" s="9">
        <v>6</v>
      </c>
    </row>
    <row r="2127" spans="1:7" x14ac:dyDescent="0.2">
      <c r="A2127" s="6">
        <v>43759</v>
      </c>
      <c r="B2127" s="14">
        <f t="shared" si="116"/>
        <v>2019</v>
      </c>
      <c r="C2127" s="14">
        <f t="shared" si="117"/>
        <v>10</v>
      </c>
      <c r="D2127" s="14">
        <f t="shared" si="118"/>
        <v>21</v>
      </c>
      <c r="E2127" s="15">
        <v>9.6</v>
      </c>
      <c r="F2127" s="16" t="s">
        <v>14</v>
      </c>
      <c r="G2127" s="9">
        <v>6</v>
      </c>
    </row>
    <row r="2128" spans="1:7" x14ac:dyDescent="0.2">
      <c r="A2128" s="6">
        <v>43760</v>
      </c>
      <c r="B2128" s="14">
        <f t="shared" si="116"/>
        <v>2019</v>
      </c>
      <c r="C2128" s="14">
        <f t="shared" si="117"/>
        <v>10</v>
      </c>
      <c r="D2128" s="14">
        <f t="shared" si="118"/>
        <v>22</v>
      </c>
      <c r="E2128" s="15" t="s">
        <v>14</v>
      </c>
      <c r="F2128" s="16" t="s">
        <v>14</v>
      </c>
      <c r="G2128" s="9">
        <v>6</v>
      </c>
    </row>
    <row r="2129" spans="1:7" x14ac:dyDescent="0.2">
      <c r="A2129" s="6">
        <v>43761</v>
      </c>
      <c r="B2129" s="14">
        <f t="shared" si="116"/>
        <v>2019</v>
      </c>
      <c r="C2129" s="14">
        <f t="shared" si="117"/>
        <v>10</v>
      </c>
      <c r="D2129" s="14">
        <f t="shared" si="118"/>
        <v>23</v>
      </c>
      <c r="E2129" s="15">
        <v>9.6</v>
      </c>
      <c r="F2129" s="16" t="s">
        <v>14</v>
      </c>
      <c r="G2129" s="9">
        <v>6</v>
      </c>
    </row>
    <row r="2130" spans="1:7" x14ac:dyDescent="0.2">
      <c r="A2130" s="6">
        <v>43762</v>
      </c>
      <c r="B2130" s="14">
        <f t="shared" si="116"/>
        <v>2019</v>
      </c>
      <c r="C2130" s="14">
        <f t="shared" si="117"/>
        <v>10</v>
      </c>
      <c r="D2130" s="14">
        <f t="shared" si="118"/>
        <v>24</v>
      </c>
      <c r="E2130" s="15" t="s">
        <v>14</v>
      </c>
      <c r="F2130" s="16" t="s">
        <v>14</v>
      </c>
      <c r="G2130" s="9">
        <v>6</v>
      </c>
    </row>
    <row r="2131" spans="1:7" x14ac:dyDescent="0.2">
      <c r="A2131" s="6">
        <v>43763</v>
      </c>
      <c r="B2131" s="14">
        <f t="shared" si="116"/>
        <v>2019</v>
      </c>
      <c r="C2131" s="14">
        <f t="shared" si="117"/>
        <v>10</v>
      </c>
      <c r="D2131" s="14">
        <f t="shared" si="118"/>
        <v>25</v>
      </c>
      <c r="E2131" s="15" t="s">
        <v>14</v>
      </c>
      <c r="F2131" s="16" t="s">
        <v>14</v>
      </c>
      <c r="G2131" s="9">
        <v>6</v>
      </c>
    </row>
    <row r="2132" spans="1:7" x14ac:dyDescent="0.2">
      <c r="A2132" s="6">
        <v>43764</v>
      </c>
      <c r="B2132" s="14">
        <f t="shared" si="116"/>
        <v>2019</v>
      </c>
      <c r="C2132" s="14">
        <f t="shared" si="117"/>
        <v>10</v>
      </c>
      <c r="D2132" s="14">
        <f t="shared" si="118"/>
        <v>26</v>
      </c>
      <c r="E2132" s="15">
        <v>9.6</v>
      </c>
      <c r="F2132" s="16" t="s">
        <v>14</v>
      </c>
      <c r="G2132" s="9">
        <v>6</v>
      </c>
    </row>
    <row r="2133" spans="1:7" x14ac:dyDescent="0.2">
      <c r="A2133" s="6">
        <v>43765</v>
      </c>
      <c r="B2133" s="14">
        <f t="shared" si="116"/>
        <v>2019</v>
      </c>
      <c r="C2133" s="14">
        <f t="shared" si="117"/>
        <v>10</v>
      </c>
      <c r="D2133" s="14">
        <f t="shared" si="118"/>
        <v>27</v>
      </c>
      <c r="E2133" s="15" t="s">
        <v>14</v>
      </c>
      <c r="F2133" s="16" t="s">
        <v>14</v>
      </c>
      <c r="G2133" s="9">
        <v>6</v>
      </c>
    </row>
    <row r="2134" spans="1:7" x14ac:dyDescent="0.2">
      <c r="A2134" s="6">
        <v>43766</v>
      </c>
      <c r="B2134" s="14">
        <f t="shared" si="116"/>
        <v>2019</v>
      </c>
      <c r="C2134" s="14">
        <f t="shared" si="117"/>
        <v>10</v>
      </c>
      <c r="D2134" s="14">
        <f t="shared" si="118"/>
        <v>28</v>
      </c>
      <c r="E2134" s="15">
        <v>9.6</v>
      </c>
      <c r="F2134" s="16" t="s">
        <v>14</v>
      </c>
      <c r="G2134" s="9">
        <v>6</v>
      </c>
    </row>
    <row r="2135" spans="1:7" x14ac:dyDescent="0.2">
      <c r="A2135" s="6">
        <v>43767</v>
      </c>
      <c r="B2135" s="14">
        <f t="shared" si="116"/>
        <v>2019</v>
      </c>
      <c r="C2135" s="14">
        <f t="shared" si="117"/>
        <v>10</v>
      </c>
      <c r="D2135" s="14">
        <f t="shared" si="118"/>
        <v>29</v>
      </c>
      <c r="E2135" s="15" t="s">
        <v>14</v>
      </c>
      <c r="F2135" s="16" t="s">
        <v>14</v>
      </c>
      <c r="G2135" s="9">
        <v>6</v>
      </c>
    </row>
    <row r="2136" spans="1:7" x14ac:dyDescent="0.2">
      <c r="A2136" s="6">
        <v>43768</v>
      </c>
      <c r="B2136" s="14">
        <f t="shared" si="116"/>
        <v>2019</v>
      </c>
      <c r="C2136" s="14">
        <f t="shared" si="117"/>
        <v>10</v>
      </c>
      <c r="D2136" s="14">
        <f t="shared" si="118"/>
        <v>30</v>
      </c>
      <c r="E2136" s="15" t="s">
        <v>14</v>
      </c>
      <c r="F2136" s="16" t="s">
        <v>14</v>
      </c>
      <c r="G2136" s="9">
        <v>6</v>
      </c>
    </row>
    <row r="2137" spans="1:7" x14ac:dyDescent="0.2">
      <c r="A2137" s="6">
        <v>43769</v>
      </c>
      <c r="B2137" s="14">
        <f t="shared" si="116"/>
        <v>2019</v>
      </c>
      <c r="C2137" s="14">
        <f t="shared" si="117"/>
        <v>10</v>
      </c>
      <c r="D2137" s="14">
        <f t="shared" si="118"/>
        <v>31</v>
      </c>
      <c r="E2137" s="15">
        <v>9.6</v>
      </c>
      <c r="F2137" s="16" t="s">
        <v>14</v>
      </c>
      <c r="G2137" s="9">
        <v>6</v>
      </c>
    </row>
    <row r="2138" spans="1:7" x14ac:dyDescent="0.2">
      <c r="A2138" s="6">
        <v>43770</v>
      </c>
      <c r="B2138" s="14">
        <f t="shared" si="116"/>
        <v>2019</v>
      </c>
      <c r="C2138" s="14">
        <f t="shared" si="117"/>
        <v>11</v>
      </c>
      <c r="D2138" s="14">
        <f t="shared" si="118"/>
        <v>1</v>
      </c>
      <c r="E2138" s="15" t="s">
        <v>14</v>
      </c>
      <c r="F2138" s="16" t="s">
        <v>14</v>
      </c>
      <c r="G2138" s="9" t="s">
        <v>14</v>
      </c>
    </row>
    <row r="2139" spans="1:7" x14ac:dyDescent="0.2">
      <c r="A2139" s="6">
        <v>43771</v>
      </c>
      <c r="B2139" s="14">
        <f t="shared" si="116"/>
        <v>2019</v>
      </c>
      <c r="C2139" s="14">
        <f t="shared" si="117"/>
        <v>11</v>
      </c>
      <c r="D2139" s="14">
        <f t="shared" si="118"/>
        <v>2</v>
      </c>
      <c r="E2139" s="15" t="s">
        <v>14</v>
      </c>
      <c r="F2139" s="16" t="s">
        <v>14</v>
      </c>
      <c r="G2139" s="9" t="s">
        <v>14</v>
      </c>
    </row>
    <row r="2140" spans="1:7" x14ac:dyDescent="0.2">
      <c r="A2140" s="6">
        <v>43772</v>
      </c>
      <c r="B2140" s="14">
        <f t="shared" si="116"/>
        <v>2019</v>
      </c>
      <c r="C2140" s="14">
        <f t="shared" si="117"/>
        <v>11</v>
      </c>
      <c r="D2140" s="14">
        <f t="shared" si="118"/>
        <v>3</v>
      </c>
      <c r="E2140" s="15">
        <v>9.6</v>
      </c>
      <c r="F2140" s="16" t="s">
        <v>14</v>
      </c>
      <c r="G2140" s="9">
        <v>6</v>
      </c>
    </row>
    <row r="2141" spans="1:7" x14ac:dyDescent="0.2">
      <c r="A2141" s="6">
        <v>43773</v>
      </c>
      <c r="B2141" s="14">
        <f t="shared" si="116"/>
        <v>2019</v>
      </c>
      <c r="C2141" s="14">
        <f t="shared" si="117"/>
        <v>11</v>
      </c>
      <c r="D2141" s="14">
        <f t="shared" si="118"/>
        <v>4</v>
      </c>
      <c r="E2141" s="15">
        <v>9.6</v>
      </c>
      <c r="F2141" s="16" t="s">
        <v>14</v>
      </c>
      <c r="G2141" s="9">
        <v>6</v>
      </c>
    </row>
    <row r="2142" spans="1:7" x14ac:dyDescent="0.2">
      <c r="A2142" s="6">
        <v>43774</v>
      </c>
      <c r="B2142" s="14">
        <f t="shared" si="116"/>
        <v>2019</v>
      </c>
      <c r="C2142" s="14">
        <f t="shared" si="117"/>
        <v>11</v>
      </c>
      <c r="D2142" s="14">
        <f t="shared" si="118"/>
        <v>5</v>
      </c>
      <c r="E2142" s="15">
        <v>9.6</v>
      </c>
      <c r="F2142" s="16" t="s">
        <v>14</v>
      </c>
      <c r="G2142" s="9">
        <v>6</v>
      </c>
    </row>
    <row r="2143" spans="1:7" x14ac:dyDescent="0.2">
      <c r="A2143" s="6">
        <v>43775</v>
      </c>
      <c r="B2143" s="14">
        <f t="shared" si="116"/>
        <v>2019</v>
      </c>
      <c r="C2143" s="14">
        <f t="shared" si="117"/>
        <v>11</v>
      </c>
      <c r="D2143" s="14">
        <f t="shared" si="118"/>
        <v>6</v>
      </c>
      <c r="E2143" s="15" t="s">
        <v>14</v>
      </c>
      <c r="F2143" s="16" t="s">
        <v>14</v>
      </c>
      <c r="G2143" s="9">
        <v>5.5</v>
      </c>
    </row>
    <row r="2144" spans="1:7" x14ac:dyDescent="0.2">
      <c r="A2144" s="6">
        <v>43776</v>
      </c>
      <c r="B2144" s="14">
        <f t="shared" si="116"/>
        <v>2019</v>
      </c>
      <c r="C2144" s="14">
        <f t="shared" si="117"/>
        <v>11</v>
      </c>
      <c r="D2144" s="14">
        <f t="shared" si="118"/>
        <v>7</v>
      </c>
      <c r="E2144" s="15" t="s">
        <v>14</v>
      </c>
      <c r="F2144" s="16" t="s">
        <v>14</v>
      </c>
      <c r="G2144" s="9">
        <v>5.5</v>
      </c>
    </row>
    <row r="2145" spans="1:7" x14ac:dyDescent="0.2">
      <c r="A2145" s="6">
        <v>43777</v>
      </c>
      <c r="B2145" s="14">
        <f t="shared" si="116"/>
        <v>2019</v>
      </c>
      <c r="C2145" s="14">
        <f t="shared" si="117"/>
        <v>11</v>
      </c>
      <c r="D2145" s="14">
        <f t="shared" si="118"/>
        <v>8</v>
      </c>
      <c r="E2145" s="15">
        <v>9.6</v>
      </c>
      <c r="F2145" s="16" t="s">
        <v>14</v>
      </c>
      <c r="G2145" s="9">
        <v>6</v>
      </c>
    </row>
    <row r="2146" spans="1:7" x14ac:dyDescent="0.2">
      <c r="A2146" s="6">
        <v>43778</v>
      </c>
      <c r="B2146" s="14">
        <f t="shared" si="116"/>
        <v>2019</v>
      </c>
      <c r="C2146" s="14">
        <f t="shared" si="117"/>
        <v>11</v>
      </c>
      <c r="D2146" s="14">
        <f t="shared" si="118"/>
        <v>9</v>
      </c>
      <c r="E2146" s="15">
        <v>9.6</v>
      </c>
      <c r="F2146" s="16" t="s">
        <v>14</v>
      </c>
      <c r="G2146" s="9">
        <v>6</v>
      </c>
    </row>
    <row r="2147" spans="1:7" x14ac:dyDescent="0.2">
      <c r="A2147" s="6">
        <v>43779</v>
      </c>
      <c r="B2147" s="14">
        <f t="shared" si="116"/>
        <v>2019</v>
      </c>
      <c r="C2147" s="14">
        <f t="shared" si="117"/>
        <v>11</v>
      </c>
      <c r="D2147" s="14">
        <f t="shared" si="118"/>
        <v>10</v>
      </c>
      <c r="E2147" s="15">
        <v>9.6</v>
      </c>
      <c r="F2147" s="16" t="s">
        <v>14</v>
      </c>
      <c r="G2147" s="9">
        <v>6</v>
      </c>
    </row>
    <row r="2148" spans="1:7" x14ac:dyDescent="0.2">
      <c r="A2148" s="6">
        <v>43780</v>
      </c>
      <c r="B2148" s="14">
        <f t="shared" si="116"/>
        <v>2019</v>
      </c>
      <c r="C2148" s="14">
        <f t="shared" si="117"/>
        <v>11</v>
      </c>
      <c r="D2148" s="14">
        <f t="shared" si="118"/>
        <v>11</v>
      </c>
      <c r="E2148" s="15">
        <v>9.6</v>
      </c>
      <c r="F2148" s="16" t="s">
        <v>14</v>
      </c>
      <c r="G2148" s="9">
        <v>6</v>
      </c>
    </row>
    <row r="2149" spans="1:7" x14ac:dyDescent="0.2">
      <c r="A2149" s="6">
        <v>43781</v>
      </c>
      <c r="B2149" s="14">
        <f t="shared" si="116"/>
        <v>2019</v>
      </c>
      <c r="C2149" s="14">
        <f t="shared" si="117"/>
        <v>11</v>
      </c>
      <c r="D2149" s="14">
        <f t="shared" si="118"/>
        <v>12</v>
      </c>
      <c r="E2149" s="15" t="s">
        <v>14</v>
      </c>
      <c r="F2149" s="16" t="s">
        <v>14</v>
      </c>
      <c r="G2149" s="9">
        <v>6</v>
      </c>
    </row>
    <row r="2150" spans="1:7" x14ac:dyDescent="0.2">
      <c r="A2150" s="6">
        <v>43782</v>
      </c>
      <c r="B2150" s="14">
        <f t="shared" si="116"/>
        <v>2019</v>
      </c>
      <c r="C2150" s="14">
        <f t="shared" si="117"/>
        <v>11</v>
      </c>
      <c r="D2150" s="14">
        <f t="shared" si="118"/>
        <v>13</v>
      </c>
      <c r="E2150" s="15" t="s">
        <v>14</v>
      </c>
      <c r="F2150" s="16" t="s">
        <v>14</v>
      </c>
      <c r="G2150" s="9">
        <v>5.5</v>
      </c>
    </row>
    <row r="2151" spans="1:7" x14ac:dyDescent="0.2">
      <c r="A2151" s="6">
        <v>43783</v>
      </c>
      <c r="B2151" s="14">
        <f t="shared" si="116"/>
        <v>2019</v>
      </c>
      <c r="C2151" s="14">
        <f t="shared" si="117"/>
        <v>11</v>
      </c>
      <c r="D2151" s="14">
        <f t="shared" si="118"/>
        <v>14</v>
      </c>
      <c r="E2151" s="15">
        <v>9.6</v>
      </c>
      <c r="F2151" s="16" t="s">
        <v>14</v>
      </c>
      <c r="G2151" s="9">
        <v>6</v>
      </c>
    </row>
    <row r="2152" spans="1:7" x14ac:dyDescent="0.2">
      <c r="A2152" s="6">
        <v>43784</v>
      </c>
      <c r="B2152" s="14">
        <f t="shared" si="116"/>
        <v>2019</v>
      </c>
      <c r="C2152" s="14">
        <f t="shared" si="117"/>
        <v>11</v>
      </c>
      <c r="D2152" s="14">
        <f t="shared" si="118"/>
        <v>15</v>
      </c>
      <c r="E2152" s="15">
        <v>9.6</v>
      </c>
      <c r="F2152" s="16" t="s">
        <v>14</v>
      </c>
      <c r="G2152" s="9">
        <v>5.7</v>
      </c>
    </row>
    <row r="2153" spans="1:7" x14ac:dyDescent="0.2">
      <c r="A2153" s="6">
        <v>43785</v>
      </c>
      <c r="B2153" s="14">
        <f t="shared" si="116"/>
        <v>2019</v>
      </c>
      <c r="C2153" s="14">
        <f t="shared" si="117"/>
        <v>11</v>
      </c>
      <c r="D2153" s="14">
        <f t="shared" si="118"/>
        <v>16</v>
      </c>
      <c r="E2153" s="15" t="s">
        <v>14</v>
      </c>
      <c r="F2153" s="16" t="s">
        <v>14</v>
      </c>
      <c r="G2153" s="9">
        <v>5.7</v>
      </c>
    </row>
    <row r="2154" spans="1:7" x14ac:dyDescent="0.2">
      <c r="A2154" s="6">
        <v>43786</v>
      </c>
      <c r="B2154" s="14">
        <f t="shared" si="116"/>
        <v>2019</v>
      </c>
      <c r="C2154" s="14">
        <f t="shared" si="117"/>
        <v>11</v>
      </c>
      <c r="D2154" s="14">
        <f t="shared" si="118"/>
        <v>17</v>
      </c>
      <c r="E2154" s="15">
        <v>9.6</v>
      </c>
      <c r="F2154" s="16" t="s">
        <v>14</v>
      </c>
      <c r="G2154" s="9">
        <v>6</v>
      </c>
    </row>
    <row r="2155" spans="1:7" x14ac:dyDescent="0.2">
      <c r="A2155" s="6">
        <v>43787</v>
      </c>
      <c r="B2155" s="14">
        <f t="shared" si="116"/>
        <v>2019</v>
      </c>
      <c r="C2155" s="14">
        <f t="shared" si="117"/>
        <v>11</v>
      </c>
      <c r="D2155" s="14">
        <f t="shared" si="118"/>
        <v>18</v>
      </c>
      <c r="E2155" s="15" t="s">
        <v>14</v>
      </c>
      <c r="F2155" s="16" t="s">
        <v>14</v>
      </c>
      <c r="G2155" s="9">
        <v>6</v>
      </c>
    </row>
    <row r="2156" spans="1:7" x14ac:dyDescent="0.2">
      <c r="A2156" s="6">
        <v>43788</v>
      </c>
      <c r="B2156" s="14">
        <f t="shared" si="116"/>
        <v>2019</v>
      </c>
      <c r="C2156" s="14">
        <f t="shared" si="117"/>
        <v>11</v>
      </c>
      <c r="D2156" s="14">
        <f t="shared" si="118"/>
        <v>19</v>
      </c>
      <c r="E2156" s="15" t="s">
        <v>14</v>
      </c>
      <c r="F2156" s="16" t="s">
        <v>14</v>
      </c>
      <c r="G2156" s="9">
        <v>6</v>
      </c>
    </row>
    <row r="2157" spans="1:7" x14ac:dyDescent="0.2">
      <c r="A2157" s="6">
        <v>43789</v>
      </c>
      <c r="B2157" s="14">
        <f t="shared" si="116"/>
        <v>2019</v>
      </c>
      <c r="C2157" s="14">
        <f t="shared" si="117"/>
        <v>11</v>
      </c>
      <c r="D2157" s="14">
        <f t="shared" si="118"/>
        <v>20</v>
      </c>
      <c r="E2157" s="15" t="s">
        <v>14</v>
      </c>
      <c r="F2157" s="16" t="s">
        <v>14</v>
      </c>
      <c r="G2157" s="9">
        <v>6</v>
      </c>
    </row>
    <row r="2158" spans="1:7" x14ac:dyDescent="0.2">
      <c r="A2158" s="6">
        <v>43790</v>
      </c>
      <c r="B2158" s="14">
        <f t="shared" si="116"/>
        <v>2019</v>
      </c>
      <c r="C2158" s="14">
        <f t="shared" si="117"/>
        <v>11</v>
      </c>
      <c r="D2158" s="14">
        <f t="shared" si="118"/>
        <v>21</v>
      </c>
      <c r="E2158" s="15" t="s">
        <v>14</v>
      </c>
      <c r="F2158" s="16" t="s">
        <v>14</v>
      </c>
      <c r="G2158" s="9">
        <v>5.5</v>
      </c>
    </row>
    <row r="2159" spans="1:7" x14ac:dyDescent="0.2">
      <c r="A2159" s="6">
        <v>43791</v>
      </c>
      <c r="B2159" s="14">
        <f t="shared" si="116"/>
        <v>2019</v>
      </c>
      <c r="C2159" s="14">
        <f t="shared" si="117"/>
        <v>11</v>
      </c>
      <c r="D2159" s="14">
        <f t="shared" si="118"/>
        <v>22</v>
      </c>
      <c r="E2159" s="15" t="s">
        <v>14</v>
      </c>
      <c r="F2159" s="16" t="s">
        <v>14</v>
      </c>
      <c r="G2159" s="9">
        <v>6</v>
      </c>
    </row>
    <row r="2160" spans="1:7" x14ac:dyDescent="0.2">
      <c r="A2160" s="6">
        <v>43792</v>
      </c>
      <c r="B2160" s="14">
        <f t="shared" si="116"/>
        <v>2019</v>
      </c>
      <c r="C2160" s="14">
        <f t="shared" si="117"/>
        <v>11</v>
      </c>
      <c r="D2160" s="14">
        <f t="shared" si="118"/>
        <v>23</v>
      </c>
      <c r="E2160" s="15" t="s">
        <v>14</v>
      </c>
      <c r="F2160" s="16" t="s">
        <v>14</v>
      </c>
      <c r="G2160" s="9">
        <v>6</v>
      </c>
    </row>
    <row r="2161" spans="1:7" x14ac:dyDescent="0.2">
      <c r="A2161" s="6">
        <v>43793</v>
      </c>
      <c r="B2161" s="14">
        <f t="shared" si="116"/>
        <v>2019</v>
      </c>
      <c r="C2161" s="14">
        <f t="shared" si="117"/>
        <v>11</v>
      </c>
      <c r="D2161" s="14">
        <f t="shared" si="118"/>
        <v>24</v>
      </c>
      <c r="E2161" s="15" t="s">
        <v>14</v>
      </c>
      <c r="F2161" s="16" t="s">
        <v>14</v>
      </c>
      <c r="G2161" s="9">
        <v>6</v>
      </c>
    </row>
    <row r="2162" spans="1:7" x14ac:dyDescent="0.2">
      <c r="A2162" s="6">
        <v>43794</v>
      </c>
      <c r="B2162" s="14">
        <f t="shared" si="116"/>
        <v>2019</v>
      </c>
      <c r="C2162" s="14">
        <f t="shared" si="117"/>
        <v>11</v>
      </c>
      <c r="D2162" s="14">
        <f t="shared" si="118"/>
        <v>25</v>
      </c>
      <c r="E2162" s="15" t="s">
        <v>14</v>
      </c>
      <c r="F2162" s="16" t="s">
        <v>14</v>
      </c>
      <c r="G2162" s="9">
        <v>6</v>
      </c>
    </row>
    <row r="2163" spans="1:7" x14ac:dyDescent="0.2">
      <c r="A2163" s="6">
        <v>43795</v>
      </c>
      <c r="B2163" s="14">
        <f t="shared" si="116"/>
        <v>2019</v>
      </c>
      <c r="C2163" s="14">
        <f t="shared" si="117"/>
        <v>11</v>
      </c>
      <c r="D2163" s="14">
        <f t="shared" si="118"/>
        <v>26</v>
      </c>
      <c r="E2163" s="15" t="s">
        <v>14</v>
      </c>
      <c r="F2163" s="16" t="s">
        <v>14</v>
      </c>
      <c r="G2163" s="9">
        <v>6</v>
      </c>
    </row>
    <row r="2164" spans="1:7" x14ac:dyDescent="0.2">
      <c r="A2164" s="6">
        <v>43796</v>
      </c>
      <c r="B2164" s="14">
        <f t="shared" si="116"/>
        <v>2019</v>
      </c>
      <c r="C2164" s="14">
        <f t="shared" si="117"/>
        <v>11</v>
      </c>
      <c r="D2164" s="14">
        <f t="shared" si="118"/>
        <v>27</v>
      </c>
      <c r="E2164" s="15" t="s">
        <v>14</v>
      </c>
      <c r="F2164" s="16" t="s">
        <v>14</v>
      </c>
      <c r="G2164" s="9">
        <v>6.5</v>
      </c>
    </row>
    <row r="2165" spans="1:7" x14ac:dyDescent="0.2">
      <c r="A2165" s="6">
        <v>43797</v>
      </c>
      <c r="B2165" s="14">
        <f t="shared" si="116"/>
        <v>2019</v>
      </c>
      <c r="C2165" s="14">
        <f t="shared" si="117"/>
        <v>11</v>
      </c>
      <c r="D2165" s="14">
        <f t="shared" si="118"/>
        <v>28</v>
      </c>
      <c r="E2165" s="15" t="s">
        <v>14</v>
      </c>
      <c r="F2165" s="16" t="s">
        <v>14</v>
      </c>
      <c r="G2165" s="9">
        <v>6.5</v>
      </c>
    </row>
    <row r="2166" spans="1:7" x14ac:dyDescent="0.2">
      <c r="A2166" s="6">
        <v>43798</v>
      </c>
      <c r="B2166" s="14">
        <f t="shared" si="116"/>
        <v>2019</v>
      </c>
      <c r="C2166" s="14">
        <f t="shared" si="117"/>
        <v>11</v>
      </c>
      <c r="D2166" s="14">
        <f t="shared" si="118"/>
        <v>29</v>
      </c>
      <c r="E2166" s="15" t="s">
        <v>14</v>
      </c>
      <c r="F2166" s="16" t="s">
        <v>14</v>
      </c>
      <c r="G2166" s="9">
        <v>6.5</v>
      </c>
    </row>
    <row r="2167" spans="1:7" x14ac:dyDescent="0.2">
      <c r="A2167" s="6">
        <v>43799</v>
      </c>
      <c r="B2167" s="14">
        <f t="shared" si="116"/>
        <v>2019</v>
      </c>
      <c r="C2167" s="14">
        <f t="shared" si="117"/>
        <v>11</v>
      </c>
      <c r="D2167" s="14">
        <f t="shared" si="118"/>
        <v>30</v>
      </c>
      <c r="E2167" s="15" t="s">
        <v>14</v>
      </c>
      <c r="F2167" s="16" t="s">
        <v>14</v>
      </c>
      <c r="G2167" s="9">
        <v>6</v>
      </c>
    </row>
    <row r="2168" spans="1:7" x14ac:dyDescent="0.2">
      <c r="A2168" s="6">
        <v>43800</v>
      </c>
      <c r="B2168" s="14">
        <f t="shared" si="116"/>
        <v>2019</v>
      </c>
      <c r="C2168" s="14">
        <f t="shared" si="117"/>
        <v>12</v>
      </c>
      <c r="D2168" s="14">
        <f t="shared" si="118"/>
        <v>1</v>
      </c>
      <c r="E2168" s="15">
        <v>15</v>
      </c>
      <c r="F2168" s="16" t="s">
        <v>14</v>
      </c>
      <c r="G2168" s="9">
        <v>6.5</v>
      </c>
    </row>
    <row r="2169" spans="1:7" x14ac:dyDescent="0.2">
      <c r="A2169" s="6">
        <v>43801</v>
      </c>
      <c r="B2169" s="14">
        <f t="shared" si="116"/>
        <v>2019</v>
      </c>
      <c r="C2169" s="14">
        <f t="shared" si="117"/>
        <v>12</v>
      </c>
      <c r="D2169" s="14">
        <f t="shared" si="118"/>
        <v>2</v>
      </c>
      <c r="E2169" s="15" t="s">
        <v>14</v>
      </c>
      <c r="F2169" s="16" t="s">
        <v>14</v>
      </c>
      <c r="G2169" s="9">
        <v>6.5</v>
      </c>
    </row>
    <row r="2170" spans="1:7" x14ac:dyDescent="0.2">
      <c r="A2170" s="6">
        <v>43802</v>
      </c>
      <c r="B2170" s="14">
        <f t="shared" si="116"/>
        <v>2019</v>
      </c>
      <c r="C2170" s="14">
        <f t="shared" si="117"/>
        <v>12</v>
      </c>
      <c r="D2170" s="14">
        <f t="shared" si="118"/>
        <v>3</v>
      </c>
      <c r="E2170" s="15" t="s">
        <v>14</v>
      </c>
      <c r="F2170" s="16" t="s">
        <v>14</v>
      </c>
      <c r="G2170" s="9">
        <v>6.5</v>
      </c>
    </row>
    <row r="2171" spans="1:7" x14ac:dyDescent="0.2">
      <c r="A2171" s="6">
        <v>43803</v>
      </c>
      <c r="B2171" s="14">
        <f t="shared" si="116"/>
        <v>2019</v>
      </c>
      <c r="C2171" s="14">
        <f t="shared" si="117"/>
        <v>12</v>
      </c>
      <c r="D2171" s="14">
        <f t="shared" si="118"/>
        <v>4</v>
      </c>
      <c r="E2171" s="15">
        <v>15</v>
      </c>
      <c r="F2171" s="16" t="s">
        <v>14</v>
      </c>
      <c r="G2171" s="9">
        <v>6.5</v>
      </c>
    </row>
    <row r="2172" spans="1:7" x14ac:dyDescent="0.2">
      <c r="A2172" s="6">
        <v>43804</v>
      </c>
      <c r="B2172" s="14">
        <f t="shared" si="116"/>
        <v>2019</v>
      </c>
      <c r="C2172" s="14">
        <f t="shared" si="117"/>
        <v>12</v>
      </c>
      <c r="D2172" s="14">
        <f t="shared" si="118"/>
        <v>5</v>
      </c>
      <c r="E2172" s="15" t="s">
        <v>14</v>
      </c>
      <c r="F2172" s="16" t="s">
        <v>14</v>
      </c>
      <c r="G2172" s="9">
        <v>6.5</v>
      </c>
    </row>
    <row r="2173" spans="1:7" x14ac:dyDescent="0.2">
      <c r="A2173" s="6">
        <v>43805</v>
      </c>
      <c r="B2173" s="14">
        <f t="shared" si="116"/>
        <v>2019</v>
      </c>
      <c r="C2173" s="14">
        <f t="shared" si="117"/>
        <v>12</v>
      </c>
      <c r="D2173" s="14">
        <f t="shared" si="118"/>
        <v>6</v>
      </c>
      <c r="E2173" s="15" t="s">
        <v>14</v>
      </c>
      <c r="F2173" s="16" t="s">
        <v>14</v>
      </c>
      <c r="G2173" s="9">
        <v>6.5</v>
      </c>
    </row>
    <row r="2174" spans="1:7" x14ac:dyDescent="0.2">
      <c r="A2174" s="6">
        <v>43806</v>
      </c>
      <c r="B2174" s="14">
        <f t="shared" si="116"/>
        <v>2019</v>
      </c>
      <c r="C2174" s="14">
        <f t="shared" si="117"/>
        <v>12</v>
      </c>
      <c r="D2174" s="14">
        <f t="shared" si="118"/>
        <v>7</v>
      </c>
      <c r="E2174" s="15" t="s">
        <v>14</v>
      </c>
      <c r="F2174" s="16" t="s">
        <v>14</v>
      </c>
      <c r="G2174" s="9" t="s">
        <v>14</v>
      </c>
    </row>
    <row r="2175" spans="1:7" x14ac:dyDescent="0.2">
      <c r="A2175" s="6">
        <v>43807</v>
      </c>
      <c r="B2175" s="14">
        <f t="shared" si="116"/>
        <v>2019</v>
      </c>
      <c r="C2175" s="14">
        <f t="shared" si="117"/>
        <v>12</v>
      </c>
      <c r="D2175" s="14">
        <f t="shared" si="118"/>
        <v>8</v>
      </c>
      <c r="E2175" s="15">
        <v>15</v>
      </c>
      <c r="F2175" s="16" t="s">
        <v>14</v>
      </c>
      <c r="G2175" s="9">
        <v>6.5</v>
      </c>
    </row>
    <row r="2176" spans="1:7" x14ac:dyDescent="0.2">
      <c r="A2176" s="6">
        <v>43808</v>
      </c>
      <c r="B2176" s="14">
        <f t="shared" si="116"/>
        <v>2019</v>
      </c>
      <c r="C2176" s="14">
        <f t="shared" si="117"/>
        <v>12</v>
      </c>
      <c r="D2176" s="14">
        <f t="shared" si="118"/>
        <v>9</v>
      </c>
      <c r="E2176" s="15">
        <v>15</v>
      </c>
      <c r="F2176" s="16" t="s">
        <v>14</v>
      </c>
      <c r="G2176" s="9">
        <v>6.5</v>
      </c>
    </row>
    <row r="2177" spans="1:7" x14ac:dyDescent="0.2">
      <c r="A2177" s="6">
        <v>43809</v>
      </c>
      <c r="B2177" s="14">
        <f t="shared" si="116"/>
        <v>2019</v>
      </c>
      <c r="C2177" s="14">
        <f t="shared" si="117"/>
        <v>12</v>
      </c>
      <c r="D2177" s="14">
        <f t="shared" si="118"/>
        <v>10</v>
      </c>
      <c r="E2177" s="15">
        <v>15</v>
      </c>
      <c r="F2177" s="16" t="s">
        <v>14</v>
      </c>
      <c r="G2177" s="9">
        <v>6.5</v>
      </c>
    </row>
    <row r="2178" spans="1:7" x14ac:dyDescent="0.2">
      <c r="A2178" s="6">
        <v>43810</v>
      </c>
      <c r="B2178" s="14">
        <f t="shared" si="116"/>
        <v>2019</v>
      </c>
      <c r="C2178" s="14">
        <f t="shared" si="117"/>
        <v>12</v>
      </c>
      <c r="D2178" s="14">
        <f t="shared" si="118"/>
        <v>11</v>
      </c>
      <c r="E2178" s="15">
        <v>15</v>
      </c>
      <c r="F2178" s="16" t="s">
        <v>14</v>
      </c>
      <c r="G2178" s="9">
        <v>6.5</v>
      </c>
    </row>
    <row r="2179" spans="1:7" x14ac:dyDescent="0.2">
      <c r="A2179" s="6">
        <v>43811</v>
      </c>
      <c r="B2179" s="14">
        <f t="shared" si="116"/>
        <v>2019</v>
      </c>
      <c r="C2179" s="14">
        <f t="shared" si="117"/>
        <v>12</v>
      </c>
      <c r="D2179" s="14">
        <f t="shared" si="118"/>
        <v>12</v>
      </c>
      <c r="E2179" s="15">
        <v>15</v>
      </c>
      <c r="F2179" s="16" t="s">
        <v>14</v>
      </c>
      <c r="G2179" s="9">
        <v>6.5</v>
      </c>
    </row>
    <row r="2180" spans="1:7" x14ac:dyDescent="0.2">
      <c r="A2180" s="6">
        <v>43812</v>
      </c>
      <c r="B2180" s="14">
        <f t="shared" si="116"/>
        <v>2019</v>
      </c>
      <c r="C2180" s="14">
        <f t="shared" si="117"/>
        <v>12</v>
      </c>
      <c r="D2180" s="14">
        <f t="shared" si="118"/>
        <v>13</v>
      </c>
      <c r="E2180" s="15">
        <v>15</v>
      </c>
      <c r="F2180" s="16" t="s">
        <v>14</v>
      </c>
      <c r="G2180" s="9">
        <v>7</v>
      </c>
    </row>
    <row r="2181" spans="1:7" x14ac:dyDescent="0.2">
      <c r="A2181" s="6">
        <v>43813</v>
      </c>
      <c r="B2181" s="14">
        <f t="shared" si="116"/>
        <v>2019</v>
      </c>
      <c r="C2181" s="14">
        <f t="shared" si="117"/>
        <v>12</v>
      </c>
      <c r="D2181" s="14">
        <f t="shared" si="118"/>
        <v>14</v>
      </c>
      <c r="E2181" s="15" t="s">
        <v>14</v>
      </c>
      <c r="F2181" s="16" t="s">
        <v>14</v>
      </c>
      <c r="G2181" s="9">
        <v>7</v>
      </c>
    </row>
    <row r="2182" spans="1:7" x14ac:dyDescent="0.2">
      <c r="A2182" s="6">
        <v>43814</v>
      </c>
      <c r="B2182" s="14">
        <f t="shared" si="116"/>
        <v>2019</v>
      </c>
      <c r="C2182" s="14">
        <f t="shared" si="117"/>
        <v>12</v>
      </c>
      <c r="D2182" s="14">
        <f t="shared" si="118"/>
        <v>15</v>
      </c>
      <c r="E2182" s="15">
        <v>15</v>
      </c>
      <c r="F2182" s="16" t="s">
        <v>14</v>
      </c>
      <c r="G2182" s="9">
        <v>6.8</v>
      </c>
    </row>
    <row r="2183" spans="1:7" x14ac:dyDescent="0.2">
      <c r="A2183" s="6">
        <v>43815</v>
      </c>
      <c r="B2183" s="14">
        <f t="shared" si="116"/>
        <v>2019</v>
      </c>
      <c r="C2183" s="14">
        <f t="shared" si="117"/>
        <v>12</v>
      </c>
      <c r="D2183" s="14">
        <f t="shared" si="118"/>
        <v>16</v>
      </c>
      <c r="E2183" s="15">
        <v>15</v>
      </c>
      <c r="F2183" s="16" t="s">
        <v>14</v>
      </c>
      <c r="G2183" s="9">
        <v>7</v>
      </c>
    </row>
    <row r="2184" spans="1:7" x14ac:dyDescent="0.2">
      <c r="A2184" s="6">
        <v>43816</v>
      </c>
      <c r="B2184" s="14">
        <f t="shared" si="116"/>
        <v>2019</v>
      </c>
      <c r="C2184" s="14">
        <f t="shared" si="117"/>
        <v>12</v>
      </c>
      <c r="D2184" s="14">
        <f t="shared" si="118"/>
        <v>17</v>
      </c>
      <c r="E2184" s="15">
        <v>15</v>
      </c>
      <c r="F2184" s="16" t="s">
        <v>14</v>
      </c>
      <c r="G2184" s="9">
        <v>7.5</v>
      </c>
    </row>
    <row r="2185" spans="1:7" x14ac:dyDescent="0.2">
      <c r="A2185" s="6">
        <v>43817</v>
      </c>
      <c r="B2185" s="14">
        <f t="shared" ref="B2185:B2248" si="119">YEAR(A2185)</f>
        <v>2019</v>
      </c>
      <c r="C2185" s="14">
        <f t="shared" ref="C2185:C2248" si="120">MONTH(A2185)</f>
        <v>12</v>
      </c>
      <c r="D2185" s="14">
        <f t="shared" ref="D2185:D2248" si="121">DAY(A2185)</f>
        <v>18</v>
      </c>
      <c r="E2185" s="15" t="s">
        <v>14</v>
      </c>
      <c r="F2185" s="16" t="s">
        <v>14</v>
      </c>
      <c r="G2185" s="9">
        <v>7.5</v>
      </c>
    </row>
    <row r="2186" spans="1:7" x14ac:dyDescent="0.2">
      <c r="A2186" s="6">
        <v>43818</v>
      </c>
      <c r="B2186" s="14">
        <f t="shared" si="119"/>
        <v>2019</v>
      </c>
      <c r="C2186" s="14">
        <f t="shared" si="120"/>
        <v>12</v>
      </c>
      <c r="D2186" s="14">
        <f t="shared" si="121"/>
        <v>19</v>
      </c>
      <c r="E2186" s="15">
        <v>15</v>
      </c>
      <c r="F2186" s="16" t="s">
        <v>14</v>
      </c>
      <c r="G2186" s="9">
        <v>7.5</v>
      </c>
    </row>
    <row r="2187" spans="1:7" x14ac:dyDescent="0.2">
      <c r="A2187" s="6">
        <v>43819</v>
      </c>
      <c r="B2187" s="14">
        <f t="shared" si="119"/>
        <v>2019</v>
      </c>
      <c r="C2187" s="14">
        <f t="shared" si="120"/>
        <v>12</v>
      </c>
      <c r="D2187" s="14">
        <f t="shared" si="121"/>
        <v>20</v>
      </c>
      <c r="E2187" s="15" t="s">
        <v>14</v>
      </c>
      <c r="F2187" s="16" t="s">
        <v>14</v>
      </c>
      <c r="G2187" s="9">
        <v>7.5</v>
      </c>
    </row>
    <row r="2188" spans="1:7" x14ac:dyDescent="0.2">
      <c r="A2188" s="6">
        <v>43820</v>
      </c>
      <c r="B2188" s="14">
        <f t="shared" si="119"/>
        <v>2019</v>
      </c>
      <c r="C2188" s="14">
        <f t="shared" si="120"/>
        <v>12</v>
      </c>
      <c r="D2188" s="14">
        <f t="shared" si="121"/>
        <v>21</v>
      </c>
      <c r="E2188" s="15" t="s">
        <v>14</v>
      </c>
      <c r="F2188" s="16" t="s">
        <v>14</v>
      </c>
      <c r="G2188" s="9">
        <v>6.9</v>
      </c>
    </row>
    <row r="2189" spans="1:7" x14ac:dyDescent="0.2">
      <c r="A2189" s="6">
        <v>43821</v>
      </c>
      <c r="B2189" s="14">
        <f t="shared" si="119"/>
        <v>2019</v>
      </c>
      <c r="C2189" s="14">
        <f t="shared" si="120"/>
        <v>12</v>
      </c>
      <c r="D2189" s="14">
        <f t="shared" si="121"/>
        <v>22</v>
      </c>
      <c r="E2189" s="15">
        <v>15</v>
      </c>
      <c r="F2189" s="16" t="s">
        <v>14</v>
      </c>
      <c r="G2189" s="9">
        <v>7.5</v>
      </c>
    </row>
    <row r="2190" spans="1:7" x14ac:dyDescent="0.2">
      <c r="A2190" s="6">
        <v>43822</v>
      </c>
      <c r="B2190" s="14">
        <f t="shared" si="119"/>
        <v>2019</v>
      </c>
      <c r="C2190" s="14">
        <f t="shared" si="120"/>
        <v>12</v>
      </c>
      <c r="D2190" s="14">
        <f t="shared" si="121"/>
        <v>23</v>
      </c>
      <c r="E2190" s="15">
        <v>15</v>
      </c>
      <c r="F2190" s="16" t="s">
        <v>14</v>
      </c>
      <c r="G2190" s="9">
        <v>7.5</v>
      </c>
    </row>
    <row r="2191" spans="1:7" x14ac:dyDescent="0.2">
      <c r="A2191" s="6">
        <v>43823</v>
      </c>
      <c r="B2191" s="14">
        <f t="shared" si="119"/>
        <v>2019</v>
      </c>
      <c r="C2191" s="14">
        <f t="shared" si="120"/>
        <v>12</v>
      </c>
      <c r="D2191" s="14">
        <f t="shared" si="121"/>
        <v>24</v>
      </c>
      <c r="E2191" s="15">
        <v>15</v>
      </c>
      <c r="F2191" s="16" t="s">
        <v>14</v>
      </c>
      <c r="G2191" s="9">
        <v>7.3</v>
      </c>
    </row>
    <row r="2192" spans="1:7" x14ac:dyDescent="0.2">
      <c r="A2192" s="6">
        <v>43824</v>
      </c>
      <c r="B2192" s="14">
        <f t="shared" si="119"/>
        <v>2019</v>
      </c>
      <c r="C2192" s="14">
        <f t="shared" si="120"/>
        <v>12</v>
      </c>
      <c r="D2192" s="14">
        <f t="shared" si="121"/>
        <v>25</v>
      </c>
      <c r="E2192" s="15">
        <v>15</v>
      </c>
      <c r="F2192" s="16" t="s">
        <v>14</v>
      </c>
      <c r="G2192" s="9">
        <v>7.3</v>
      </c>
    </row>
    <row r="2193" spans="1:7" x14ac:dyDescent="0.2">
      <c r="A2193" s="6">
        <v>43825</v>
      </c>
      <c r="B2193" s="14">
        <f t="shared" si="119"/>
        <v>2019</v>
      </c>
      <c r="C2193" s="14">
        <f t="shared" si="120"/>
        <v>12</v>
      </c>
      <c r="D2193" s="14">
        <f t="shared" si="121"/>
        <v>26</v>
      </c>
      <c r="E2193" s="15">
        <v>15</v>
      </c>
      <c r="F2193" s="16" t="s">
        <v>14</v>
      </c>
      <c r="G2193" s="9">
        <v>7.5</v>
      </c>
    </row>
    <row r="2194" spans="1:7" x14ac:dyDescent="0.2">
      <c r="A2194" s="6">
        <v>43826</v>
      </c>
      <c r="B2194" s="14">
        <f t="shared" si="119"/>
        <v>2019</v>
      </c>
      <c r="C2194" s="14">
        <f t="shared" si="120"/>
        <v>12</v>
      </c>
      <c r="D2194" s="14">
        <f t="shared" si="121"/>
        <v>27</v>
      </c>
      <c r="E2194" s="15" t="s">
        <v>14</v>
      </c>
      <c r="F2194" s="16" t="s">
        <v>14</v>
      </c>
      <c r="G2194" s="9">
        <v>7.5</v>
      </c>
    </row>
    <row r="2195" spans="1:7" x14ac:dyDescent="0.2">
      <c r="A2195" s="6">
        <v>43827</v>
      </c>
      <c r="B2195" s="14">
        <f t="shared" si="119"/>
        <v>2019</v>
      </c>
      <c r="C2195" s="14">
        <f t="shared" si="120"/>
        <v>12</v>
      </c>
      <c r="D2195" s="14">
        <f t="shared" si="121"/>
        <v>28</v>
      </c>
      <c r="E2195" s="15">
        <v>15</v>
      </c>
      <c r="F2195" s="16" t="s">
        <v>14</v>
      </c>
      <c r="G2195" s="9" t="s">
        <v>14</v>
      </c>
    </row>
    <row r="2196" spans="1:7" x14ac:dyDescent="0.2">
      <c r="A2196" s="6">
        <v>43828</v>
      </c>
      <c r="B2196" s="14">
        <f t="shared" si="119"/>
        <v>2019</v>
      </c>
      <c r="C2196" s="14">
        <f t="shared" si="120"/>
        <v>12</v>
      </c>
      <c r="D2196" s="14">
        <f t="shared" si="121"/>
        <v>29</v>
      </c>
      <c r="E2196" s="15">
        <v>15</v>
      </c>
      <c r="F2196" s="16" t="s">
        <v>14</v>
      </c>
      <c r="G2196" s="9">
        <v>7.5</v>
      </c>
    </row>
    <row r="2197" spans="1:7" x14ac:dyDescent="0.2">
      <c r="A2197" s="6">
        <v>43829</v>
      </c>
      <c r="B2197" s="14">
        <f t="shared" si="119"/>
        <v>2019</v>
      </c>
      <c r="C2197" s="14">
        <f t="shared" si="120"/>
        <v>12</v>
      </c>
      <c r="D2197" s="14">
        <f t="shared" si="121"/>
        <v>30</v>
      </c>
      <c r="E2197" s="15">
        <v>15</v>
      </c>
      <c r="F2197" s="16" t="s">
        <v>14</v>
      </c>
      <c r="G2197" s="9">
        <v>7.5</v>
      </c>
    </row>
    <row r="2198" spans="1:7" x14ac:dyDescent="0.2">
      <c r="A2198" s="6">
        <v>43830</v>
      </c>
      <c r="B2198" s="14">
        <f t="shared" si="119"/>
        <v>2019</v>
      </c>
      <c r="C2198" s="14">
        <f t="shared" si="120"/>
        <v>12</v>
      </c>
      <c r="D2198" s="14">
        <f t="shared" si="121"/>
        <v>31</v>
      </c>
      <c r="E2198" s="15" t="s">
        <v>14</v>
      </c>
      <c r="F2198" s="16" t="s">
        <v>14</v>
      </c>
      <c r="G2198" s="9">
        <v>7.5</v>
      </c>
    </row>
    <row r="2199" spans="1:7" x14ac:dyDescent="0.2">
      <c r="A2199" s="6">
        <v>43831</v>
      </c>
      <c r="B2199" s="14">
        <f t="shared" si="119"/>
        <v>2020</v>
      </c>
      <c r="C2199" s="14">
        <f t="shared" si="120"/>
        <v>1</v>
      </c>
      <c r="D2199" s="14">
        <f t="shared" si="121"/>
        <v>1</v>
      </c>
      <c r="E2199" s="15" t="s">
        <v>14</v>
      </c>
      <c r="F2199" s="16" t="s">
        <v>14</v>
      </c>
      <c r="G2199" s="9">
        <v>7.5</v>
      </c>
    </row>
    <row r="2200" spans="1:7" x14ac:dyDescent="0.2">
      <c r="A2200" s="6">
        <v>43832</v>
      </c>
      <c r="B2200" s="14">
        <f t="shared" si="119"/>
        <v>2020</v>
      </c>
      <c r="C2200" s="14">
        <f t="shared" si="120"/>
        <v>1</v>
      </c>
      <c r="D2200" s="14">
        <f t="shared" si="121"/>
        <v>2</v>
      </c>
      <c r="E2200" s="15" t="s">
        <v>14</v>
      </c>
      <c r="F2200" s="16" t="s">
        <v>14</v>
      </c>
      <c r="G2200" s="9">
        <v>7.5</v>
      </c>
    </row>
    <row r="2201" spans="1:7" x14ac:dyDescent="0.2">
      <c r="A2201" s="6">
        <v>43833</v>
      </c>
      <c r="B2201" s="14">
        <f t="shared" si="119"/>
        <v>2020</v>
      </c>
      <c r="C2201" s="14">
        <f t="shared" si="120"/>
        <v>1</v>
      </c>
      <c r="D2201" s="14">
        <f t="shared" si="121"/>
        <v>3</v>
      </c>
      <c r="E2201" s="15">
        <v>15</v>
      </c>
      <c r="F2201" s="16" t="s">
        <v>14</v>
      </c>
      <c r="G2201" s="9">
        <v>7.5</v>
      </c>
    </row>
    <row r="2202" spans="1:7" x14ac:dyDescent="0.2">
      <c r="A2202" s="6">
        <v>43834</v>
      </c>
      <c r="B2202" s="14">
        <f t="shared" si="119"/>
        <v>2020</v>
      </c>
      <c r="C2202" s="14">
        <f t="shared" si="120"/>
        <v>1</v>
      </c>
      <c r="D2202" s="14">
        <f t="shared" si="121"/>
        <v>4</v>
      </c>
      <c r="E2202" s="15">
        <v>15</v>
      </c>
      <c r="F2202" s="16" t="s">
        <v>14</v>
      </c>
      <c r="G2202" s="9">
        <v>7.5</v>
      </c>
    </row>
    <row r="2203" spans="1:7" x14ac:dyDescent="0.2">
      <c r="A2203" s="6">
        <v>43835</v>
      </c>
      <c r="B2203" s="14">
        <f t="shared" si="119"/>
        <v>2020</v>
      </c>
      <c r="C2203" s="14">
        <f t="shared" si="120"/>
        <v>1</v>
      </c>
      <c r="D2203" s="14">
        <f t="shared" si="121"/>
        <v>5</v>
      </c>
      <c r="E2203" s="15">
        <v>15</v>
      </c>
      <c r="F2203" s="16" t="s">
        <v>14</v>
      </c>
      <c r="G2203" s="9">
        <v>7.2</v>
      </c>
    </row>
    <row r="2204" spans="1:7" x14ac:dyDescent="0.2">
      <c r="A2204" s="6">
        <v>43836</v>
      </c>
      <c r="B2204" s="14">
        <f t="shared" si="119"/>
        <v>2020</v>
      </c>
      <c r="C2204" s="14">
        <f t="shared" si="120"/>
        <v>1</v>
      </c>
      <c r="D2204" s="14">
        <f t="shared" si="121"/>
        <v>6</v>
      </c>
      <c r="E2204" s="15">
        <v>15</v>
      </c>
      <c r="F2204" s="16" t="s">
        <v>14</v>
      </c>
      <c r="G2204" s="9">
        <v>7.3</v>
      </c>
    </row>
    <row r="2205" spans="1:7" x14ac:dyDescent="0.2">
      <c r="A2205" s="6">
        <v>43837</v>
      </c>
      <c r="B2205" s="14">
        <f t="shared" si="119"/>
        <v>2020</v>
      </c>
      <c r="C2205" s="14">
        <f t="shared" si="120"/>
        <v>1</v>
      </c>
      <c r="D2205" s="14">
        <f t="shared" si="121"/>
        <v>7</v>
      </c>
      <c r="E2205" s="15">
        <v>15</v>
      </c>
      <c r="F2205" s="16" t="s">
        <v>14</v>
      </c>
      <c r="G2205" s="9">
        <v>7.5</v>
      </c>
    </row>
    <row r="2206" spans="1:7" x14ac:dyDescent="0.2">
      <c r="A2206" s="6">
        <v>43838</v>
      </c>
      <c r="B2206" s="14">
        <f t="shared" si="119"/>
        <v>2020</v>
      </c>
      <c r="C2206" s="14">
        <f t="shared" si="120"/>
        <v>1</v>
      </c>
      <c r="D2206" s="14">
        <f t="shared" si="121"/>
        <v>8</v>
      </c>
      <c r="E2206" s="15" t="s">
        <v>14</v>
      </c>
      <c r="F2206" s="16" t="s">
        <v>14</v>
      </c>
      <c r="G2206" s="9">
        <v>7.1</v>
      </c>
    </row>
    <row r="2207" spans="1:7" x14ac:dyDescent="0.2">
      <c r="A2207" s="6">
        <v>43839</v>
      </c>
      <c r="B2207" s="14">
        <f t="shared" si="119"/>
        <v>2020</v>
      </c>
      <c r="C2207" s="14">
        <f t="shared" si="120"/>
        <v>1</v>
      </c>
      <c r="D2207" s="14">
        <f t="shared" si="121"/>
        <v>9</v>
      </c>
      <c r="E2207" s="15">
        <v>15</v>
      </c>
      <c r="F2207" s="16" t="s">
        <v>14</v>
      </c>
      <c r="G2207" s="9">
        <v>7</v>
      </c>
    </row>
    <row r="2208" spans="1:7" x14ac:dyDescent="0.2">
      <c r="A2208" s="6">
        <v>43840</v>
      </c>
      <c r="B2208" s="14">
        <f t="shared" si="119"/>
        <v>2020</v>
      </c>
      <c r="C2208" s="14">
        <f t="shared" si="120"/>
        <v>1</v>
      </c>
      <c r="D2208" s="14">
        <f t="shared" si="121"/>
        <v>10</v>
      </c>
      <c r="E2208" s="15" t="s">
        <v>14</v>
      </c>
      <c r="F2208" s="16" t="s">
        <v>14</v>
      </c>
      <c r="G2208" s="9">
        <v>7.5</v>
      </c>
    </row>
    <row r="2209" spans="1:7" x14ac:dyDescent="0.2">
      <c r="A2209" s="6">
        <v>43841</v>
      </c>
      <c r="B2209" s="14">
        <f t="shared" si="119"/>
        <v>2020</v>
      </c>
      <c r="C2209" s="14">
        <f t="shared" si="120"/>
        <v>1</v>
      </c>
      <c r="D2209" s="14">
        <f t="shared" si="121"/>
        <v>11</v>
      </c>
      <c r="E2209" s="15" t="s">
        <v>14</v>
      </c>
      <c r="F2209" s="16" t="s">
        <v>14</v>
      </c>
      <c r="G2209" s="9">
        <v>7.2</v>
      </c>
    </row>
    <row r="2210" spans="1:7" x14ac:dyDescent="0.2">
      <c r="A2210" s="6">
        <v>43842</v>
      </c>
      <c r="B2210" s="14">
        <f t="shared" si="119"/>
        <v>2020</v>
      </c>
      <c r="C2210" s="14">
        <f t="shared" si="120"/>
        <v>1</v>
      </c>
      <c r="D2210" s="14">
        <f t="shared" si="121"/>
        <v>12</v>
      </c>
      <c r="E2210" s="15">
        <v>15</v>
      </c>
      <c r="F2210" s="16" t="s">
        <v>14</v>
      </c>
      <c r="G2210" s="9">
        <v>7.5</v>
      </c>
    </row>
    <row r="2211" spans="1:7" x14ac:dyDescent="0.2">
      <c r="A2211" s="6">
        <v>43843</v>
      </c>
      <c r="B2211" s="14">
        <f t="shared" si="119"/>
        <v>2020</v>
      </c>
      <c r="C2211" s="14">
        <f t="shared" si="120"/>
        <v>1</v>
      </c>
      <c r="D2211" s="14">
        <f t="shared" si="121"/>
        <v>13</v>
      </c>
      <c r="E2211" s="15">
        <v>15</v>
      </c>
      <c r="F2211" s="16" t="s">
        <v>14</v>
      </c>
      <c r="G2211" s="9">
        <v>7</v>
      </c>
    </row>
    <row r="2212" spans="1:7" x14ac:dyDescent="0.2">
      <c r="A2212" s="6">
        <v>43844</v>
      </c>
      <c r="B2212" s="14">
        <f t="shared" si="119"/>
        <v>2020</v>
      </c>
      <c r="C2212" s="14">
        <f t="shared" si="120"/>
        <v>1</v>
      </c>
      <c r="D2212" s="14">
        <f t="shared" si="121"/>
        <v>14</v>
      </c>
      <c r="E2212" s="15" t="s">
        <v>14</v>
      </c>
      <c r="F2212" s="16" t="s">
        <v>14</v>
      </c>
      <c r="G2212" s="9">
        <v>7.5</v>
      </c>
    </row>
    <row r="2213" spans="1:7" x14ac:dyDescent="0.2">
      <c r="A2213" s="6">
        <v>43845</v>
      </c>
      <c r="B2213" s="14">
        <f t="shared" si="119"/>
        <v>2020</v>
      </c>
      <c r="C2213" s="14">
        <f t="shared" si="120"/>
        <v>1</v>
      </c>
      <c r="D2213" s="14">
        <f t="shared" si="121"/>
        <v>15</v>
      </c>
      <c r="E2213" s="15" t="s">
        <v>14</v>
      </c>
      <c r="F2213" s="16" t="s">
        <v>14</v>
      </c>
      <c r="G2213" s="9">
        <v>7.5</v>
      </c>
    </row>
    <row r="2214" spans="1:7" x14ac:dyDescent="0.2">
      <c r="A2214" s="6">
        <v>43846</v>
      </c>
      <c r="B2214" s="14">
        <f t="shared" si="119"/>
        <v>2020</v>
      </c>
      <c r="C2214" s="14">
        <f t="shared" si="120"/>
        <v>1</v>
      </c>
      <c r="D2214" s="14">
        <f t="shared" si="121"/>
        <v>16</v>
      </c>
      <c r="E2214" s="15" t="s">
        <v>14</v>
      </c>
      <c r="F2214" s="16" t="s">
        <v>14</v>
      </c>
      <c r="G2214" s="9">
        <v>7.3</v>
      </c>
    </row>
    <row r="2215" spans="1:7" x14ac:dyDescent="0.2">
      <c r="A2215" s="6">
        <v>43847</v>
      </c>
      <c r="B2215" s="14">
        <f t="shared" si="119"/>
        <v>2020</v>
      </c>
      <c r="C2215" s="14">
        <f t="shared" si="120"/>
        <v>1</v>
      </c>
      <c r="D2215" s="14">
        <f t="shared" si="121"/>
        <v>17</v>
      </c>
      <c r="E2215" s="15" t="s">
        <v>14</v>
      </c>
      <c r="F2215" s="16" t="s">
        <v>14</v>
      </c>
      <c r="G2215" s="9">
        <v>7.5</v>
      </c>
    </row>
    <row r="2216" spans="1:7" x14ac:dyDescent="0.2">
      <c r="A2216" s="6">
        <v>43848</v>
      </c>
      <c r="B2216" s="14">
        <f t="shared" si="119"/>
        <v>2020</v>
      </c>
      <c r="C2216" s="14">
        <f t="shared" si="120"/>
        <v>1</v>
      </c>
      <c r="D2216" s="14">
        <f t="shared" si="121"/>
        <v>18</v>
      </c>
      <c r="E2216" s="15" t="s">
        <v>14</v>
      </c>
      <c r="F2216" s="16" t="s">
        <v>14</v>
      </c>
      <c r="G2216" s="9">
        <v>7.5</v>
      </c>
    </row>
    <row r="2217" spans="1:7" x14ac:dyDescent="0.2">
      <c r="A2217" s="6">
        <v>43849</v>
      </c>
      <c r="B2217" s="14">
        <f t="shared" si="119"/>
        <v>2020</v>
      </c>
      <c r="C2217" s="14">
        <f t="shared" si="120"/>
        <v>1</v>
      </c>
      <c r="D2217" s="14">
        <f t="shared" si="121"/>
        <v>19</v>
      </c>
      <c r="E2217" s="15" t="s">
        <v>14</v>
      </c>
      <c r="F2217" s="16" t="s">
        <v>14</v>
      </c>
      <c r="G2217" s="9" t="s">
        <v>14</v>
      </c>
    </row>
    <row r="2218" spans="1:7" x14ac:dyDescent="0.2">
      <c r="A2218" s="6">
        <v>43850</v>
      </c>
      <c r="B2218" s="14">
        <f t="shared" si="119"/>
        <v>2020</v>
      </c>
      <c r="C2218" s="14">
        <f t="shared" si="120"/>
        <v>1</v>
      </c>
      <c r="D2218" s="14">
        <f t="shared" si="121"/>
        <v>20</v>
      </c>
      <c r="E2218" s="15" t="s">
        <v>14</v>
      </c>
      <c r="F2218" s="16" t="s">
        <v>14</v>
      </c>
      <c r="G2218" s="9">
        <v>7.1</v>
      </c>
    </row>
    <row r="2219" spans="1:7" x14ac:dyDescent="0.2">
      <c r="A2219" s="6">
        <v>43851</v>
      </c>
      <c r="B2219" s="14">
        <f t="shared" si="119"/>
        <v>2020</v>
      </c>
      <c r="C2219" s="14">
        <f t="shared" si="120"/>
        <v>1</v>
      </c>
      <c r="D2219" s="14">
        <f t="shared" si="121"/>
        <v>21</v>
      </c>
      <c r="E2219" s="15" t="s">
        <v>14</v>
      </c>
      <c r="F2219" s="16" t="s">
        <v>14</v>
      </c>
      <c r="G2219" s="9">
        <v>7.1</v>
      </c>
    </row>
    <row r="2220" spans="1:7" x14ac:dyDescent="0.2">
      <c r="A2220" s="6">
        <v>43852</v>
      </c>
      <c r="B2220" s="14">
        <f t="shared" si="119"/>
        <v>2020</v>
      </c>
      <c r="C2220" s="14">
        <f t="shared" si="120"/>
        <v>1</v>
      </c>
      <c r="D2220" s="14">
        <f t="shared" si="121"/>
        <v>22</v>
      </c>
      <c r="E2220" s="15" t="s">
        <v>14</v>
      </c>
      <c r="F2220" s="16" t="s">
        <v>14</v>
      </c>
      <c r="G2220" s="9" t="s">
        <v>14</v>
      </c>
    </row>
    <row r="2221" spans="1:7" x14ac:dyDescent="0.2">
      <c r="A2221" s="6">
        <v>43853</v>
      </c>
      <c r="B2221" s="14">
        <f t="shared" si="119"/>
        <v>2020</v>
      </c>
      <c r="C2221" s="14">
        <f t="shared" si="120"/>
        <v>1</v>
      </c>
      <c r="D2221" s="14">
        <f t="shared" si="121"/>
        <v>23</v>
      </c>
      <c r="E2221" s="15" t="s">
        <v>14</v>
      </c>
      <c r="F2221" s="16" t="s">
        <v>14</v>
      </c>
      <c r="G2221" s="9" t="s">
        <v>14</v>
      </c>
    </row>
    <row r="2222" spans="1:7" x14ac:dyDescent="0.2">
      <c r="A2222" s="6">
        <v>43854</v>
      </c>
      <c r="B2222" s="14">
        <f t="shared" si="119"/>
        <v>2020</v>
      </c>
      <c r="C2222" s="14">
        <f t="shared" si="120"/>
        <v>1</v>
      </c>
      <c r="D2222" s="14">
        <f t="shared" si="121"/>
        <v>24</v>
      </c>
      <c r="E2222" s="15" t="s">
        <v>14</v>
      </c>
      <c r="F2222" s="16" t="s">
        <v>14</v>
      </c>
      <c r="G2222" s="9" t="s">
        <v>14</v>
      </c>
    </row>
    <row r="2223" spans="1:7" x14ac:dyDescent="0.2">
      <c r="A2223" s="6">
        <v>43855</v>
      </c>
      <c r="B2223" s="14">
        <f t="shared" si="119"/>
        <v>2020</v>
      </c>
      <c r="C2223" s="14">
        <f t="shared" si="120"/>
        <v>1</v>
      </c>
      <c r="D2223" s="14">
        <f t="shared" si="121"/>
        <v>25</v>
      </c>
      <c r="E2223" s="15" t="s">
        <v>14</v>
      </c>
      <c r="F2223" s="16" t="s">
        <v>14</v>
      </c>
      <c r="G2223" s="9" t="s">
        <v>14</v>
      </c>
    </row>
    <row r="2224" spans="1:7" x14ac:dyDescent="0.2">
      <c r="A2224" s="6">
        <v>43856</v>
      </c>
      <c r="B2224" s="14">
        <f t="shared" si="119"/>
        <v>2020</v>
      </c>
      <c r="C2224" s="14">
        <f t="shared" si="120"/>
        <v>1</v>
      </c>
      <c r="D2224" s="14">
        <f t="shared" si="121"/>
        <v>26</v>
      </c>
      <c r="E2224" s="15" t="s">
        <v>14</v>
      </c>
      <c r="F2224" s="16" t="s">
        <v>14</v>
      </c>
      <c r="G2224" s="9" t="s">
        <v>14</v>
      </c>
    </row>
    <row r="2225" spans="1:7" x14ac:dyDescent="0.2">
      <c r="A2225" s="6">
        <v>43857</v>
      </c>
      <c r="B2225" s="14">
        <f t="shared" si="119"/>
        <v>2020</v>
      </c>
      <c r="C2225" s="14">
        <f t="shared" si="120"/>
        <v>1</v>
      </c>
      <c r="D2225" s="14">
        <f t="shared" si="121"/>
        <v>27</v>
      </c>
      <c r="E2225" s="15" t="s">
        <v>14</v>
      </c>
      <c r="F2225" s="16" t="s">
        <v>14</v>
      </c>
      <c r="G2225" s="9" t="s">
        <v>14</v>
      </c>
    </row>
    <row r="2226" spans="1:7" x14ac:dyDescent="0.2">
      <c r="A2226" s="6">
        <v>43858</v>
      </c>
      <c r="B2226" s="14">
        <f t="shared" si="119"/>
        <v>2020</v>
      </c>
      <c r="C2226" s="14">
        <f t="shared" si="120"/>
        <v>1</v>
      </c>
      <c r="D2226" s="14">
        <f t="shared" si="121"/>
        <v>28</v>
      </c>
      <c r="E2226" s="15" t="s">
        <v>14</v>
      </c>
      <c r="F2226" s="16" t="s">
        <v>14</v>
      </c>
      <c r="G2226" s="9">
        <v>7.5</v>
      </c>
    </row>
    <row r="2227" spans="1:7" x14ac:dyDescent="0.2">
      <c r="A2227" s="6">
        <v>43859</v>
      </c>
      <c r="B2227" s="14">
        <f t="shared" si="119"/>
        <v>2020</v>
      </c>
      <c r="C2227" s="14">
        <f t="shared" si="120"/>
        <v>1</v>
      </c>
      <c r="D2227" s="14">
        <f t="shared" si="121"/>
        <v>29</v>
      </c>
      <c r="E2227" s="15" t="s">
        <v>14</v>
      </c>
      <c r="F2227" s="16" t="s">
        <v>14</v>
      </c>
      <c r="G2227" s="9">
        <v>7.5</v>
      </c>
    </row>
    <row r="2228" spans="1:7" x14ac:dyDescent="0.2">
      <c r="A2228" s="6">
        <v>43860</v>
      </c>
      <c r="B2228" s="14">
        <f t="shared" si="119"/>
        <v>2020</v>
      </c>
      <c r="C2228" s="14">
        <f t="shared" si="120"/>
        <v>1</v>
      </c>
      <c r="D2228" s="14">
        <f t="shared" si="121"/>
        <v>30</v>
      </c>
      <c r="E2228" s="15" t="s">
        <v>14</v>
      </c>
      <c r="F2228" s="16" t="s">
        <v>14</v>
      </c>
      <c r="G2228" s="9">
        <v>7.5</v>
      </c>
    </row>
    <row r="2229" spans="1:7" x14ac:dyDescent="0.2">
      <c r="A2229" s="6">
        <v>43861</v>
      </c>
      <c r="B2229" s="14">
        <f t="shared" si="119"/>
        <v>2020</v>
      </c>
      <c r="C2229" s="14">
        <f t="shared" si="120"/>
        <v>1</v>
      </c>
      <c r="D2229" s="14">
        <f t="shared" si="121"/>
        <v>31</v>
      </c>
      <c r="E2229" s="15" t="s">
        <v>14</v>
      </c>
      <c r="F2229" s="16" t="s">
        <v>14</v>
      </c>
      <c r="G2229" s="9" t="s">
        <v>14</v>
      </c>
    </row>
    <row r="2230" spans="1:7" x14ac:dyDescent="0.2">
      <c r="A2230" s="6">
        <v>43862</v>
      </c>
      <c r="B2230" s="14">
        <f t="shared" si="119"/>
        <v>2020</v>
      </c>
      <c r="C2230" s="14">
        <f t="shared" si="120"/>
        <v>2</v>
      </c>
      <c r="D2230" s="14">
        <f t="shared" si="121"/>
        <v>1</v>
      </c>
      <c r="E2230" s="15" t="s">
        <v>14</v>
      </c>
      <c r="F2230" s="16" t="s">
        <v>14</v>
      </c>
      <c r="G2230" s="9">
        <v>7.5</v>
      </c>
    </row>
    <row r="2231" spans="1:7" x14ac:dyDescent="0.2">
      <c r="A2231" s="6">
        <v>43863</v>
      </c>
      <c r="B2231" s="14">
        <f t="shared" si="119"/>
        <v>2020</v>
      </c>
      <c r="C2231" s="14">
        <f t="shared" si="120"/>
        <v>2</v>
      </c>
      <c r="D2231" s="14">
        <f t="shared" si="121"/>
        <v>2</v>
      </c>
      <c r="E2231" s="15" t="s">
        <v>14</v>
      </c>
      <c r="F2231" s="16" t="s">
        <v>14</v>
      </c>
      <c r="G2231" s="9">
        <v>6.5</v>
      </c>
    </row>
    <row r="2232" spans="1:7" x14ac:dyDescent="0.2">
      <c r="A2232" s="6">
        <v>43864</v>
      </c>
      <c r="B2232" s="14">
        <f t="shared" si="119"/>
        <v>2020</v>
      </c>
      <c r="C2232" s="14">
        <f t="shared" si="120"/>
        <v>2</v>
      </c>
      <c r="D2232" s="14">
        <f t="shared" si="121"/>
        <v>3</v>
      </c>
      <c r="E2232" s="15" t="s">
        <v>14</v>
      </c>
      <c r="F2232" s="16" t="s">
        <v>14</v>
      </c>
      <c r="G2232" s="9">
        <v>6.3</v>
      </c>
    </row>
    <row r="2233" spans="1:7" x14ac:dyDescent="0.2">
      <c r="A2233" s="6">
        <v>43865</v>
      </c>
      <c r="B2233" s="14">
        <f t="shared" si="119"/>
        <v>2020</v>
      </c>
      <c r="C2233" s="14">
        <f t="shared" si="120"/>
        <v>2</v>
      </c>
      <c r="D2233" s="14">
        <f t="shared" si="121"/>
        <v>4</v>
      </c>
      <c r="E2233" s="15" t="s">
        <v>14</v>
      </c>
      <c r="F2233" s="16" t="s">
        <v>14</v>
      </c>
      <c r="G2233" s="9">
        <v>6.5</v>
      </c>
    </row>
    <row r="2234" spans="1:7" x14ac:dyDescent="0.2">
      <c r="A2234" s="6">
        <v>43866</v>
      </c>
      <c r="B2234" s="14">
        <f t="shared" si="119"/>
        <v>2020</v>
      </c>
      <c r="C2234" s="14">
        <f t="shared" si="120"/>
        <v>2</v>
      </c>
      <c r="D2234" s="14">
        <f t="shared" si="121"/>
        <v>5</v>
      </c>
      <c r="E2234" s="15" t="s">
        <v>14</v>
      </c>
      <c r="F2234" s="16" t="s">
        <v>14</v>
      </c>
      <c r="G2234" s="9">
        <v>6.5</v>
      </c>
    </row>
    <row r="2235" spans="1:7" x14ac:dyDescent="0.2">
      <c r="A2235" s="6">
        <v>43867</v>
      </c>
      <c r="B2235" s="14">
        <f t="shared" si="119"/>
        <v>2020</v>
      </c>
      <c r="C2235" s="14">
        <f t="shared" si="120"/>
        <v>2</v>
      </c>
      <c r="D2235" s="14">
        <f t="shared" si="121"/>
        <v>6</v>
      </c>
      <c r="E2235" s="15" t="s">
        <v>14</v>
      </c>
      <c r="F2235" s="16" t="s">
        <v>14</v>
      </c>
      <c r="G2235" s="9">
        <v>6.3</v>
      </c>
    </row>
    <row r="2236" spans="1:7" x14ac:dyDescent="0.2">
      <c r="A2236" s="6">
        <v>43868</v>
      </c>
      <c r="B2236" s="14">
        <f t="shared" si="119"/>
        <v>2020</v>
      </c>
      <c r="C2236" s="14">
        <f t="shared" si="120"/>
        <v>2</v>
      </c>
      <c r="D2236" s="14">
        <f t="shared" si="121"/>
        <v>7</v>
      </c>
      <c r="E2236" s="15" t="s">
        <v>14</v>
      </c>
      <c r="F2236" s="16" t="s">
        <v>14</v>
      </c>
      <c r="G2236" s="9">
        <v>6.3</v>
      </c>
    </row>
    <row r="2237" spans="1:7" x14ac:dyDescent="0.2">
      <c r="A2237" s="6">
        <v>43869</v>
      </c>
      <c r="B2237" s="14">
        <f t="shared" si="119"/>
        <v>2020</v>
      </c>
      <c r="C2237" s="14">
        <f t="shared" si="120"/>
        <v>2</v>
      </c>
      <c r="D2237" s="14">
        <f t="shared" si="121"/>
        <v>8</v>
      </c>
      <c r="E2237" s="15" t="s">
        <v>14</v>
      </c>
      <c r="F2237" s="16" t="s">
        <v>14</v>
      </c>
      <c r="G2237" s="9" t="s">
        <v>14</v>
      </c>
    </row>
    <row r="2238" spans="1:7" x14ac:dyDescent="0.2">
      <c r="A2238" s="6">
        <v>43870</v>
      </c>
      <c r="B2238" s="14">
        <f t="shared" si="119"/>
        <v>2020</v>
      </c>
      <c r="C2238" s="14">
        <f t="shared" si="120"/>
        <v>2</v>
      </c>
      <c r="D2238" s="14">
        <f t="shared" si="121"/>
        <v>9</v>
      </c>
      <c r="E2238" s="15" t="s">
        <v>14</v>
      </c>
      <c r="F2238" s="16" t="s">
        <v>14</v>
      </c>
      <c r="G2238" s="9">
        <v>6.5</v>
      </c>
    </row>
    <row r="2239" spans="1:7" x14ac:dyDescent="0.2">
      <c r="A2239" s="6">
        <v>43871</v>
      </c>
      <c r="B2239" s="14">
        <f t="shared" si="119"/>
        <v>2020</v>
      </c>
      <c r="C2239" s="14">
        <f t="shared" si="120"/>
        <v>2</v>
      </c>
      <c r="D2239" s="14">
        <f t="shared" si="121"/>
        <v>10</v>
      </c>
      <c r="E2239" s="15" t="s">
        <v>14</v>
      </c>
      <c r="F2239" s="16" t="s">
        <v>14</v>
      </c>
      <c r="G2239" s="9">
        <v>6.7</v>
      </c>
    </row>
    <row r="2240" spans="1:7" x14ac:dyDescent="0.2">
      <c r="A2240" s="6">
        <v>43872</v>
      </c>
      <c r="B2240" s="14">
        <f t="shared" si="119"/>
        <v>2020</v>
      </c>
      <c r="C2240" s="14">
        <f t="shared" si="120"/>
        <v>2</v>
      </c>
      <c r="D2240" s="14">
        <f t="shared" si="121"/>
        <v>11</v>
      </c>
      <c r="E2240" s="15" t="s">
        <v>14</v>
      </c>
      <c r="F2240" s="16" t="s">
        <v>14</v>
      </c>
      <c r="G2240" s="9">
        <v>7.5</v>
      </c>
    </row>
    <row r="2241" spans="1:7" x14ac:dyDescent="0.2">
      <c r="A2241" s="6">
        <v>43873</v>
      </c>
      <c r="B2241" s="14">
        <f t="shared" si="119"/>
        <v>2020</v>
      </c>
      <c r="C2241" s="14">
        <f t="shared" si="120"/>
        <v>2</v>
      </c>
      <c r="D2241" s="14">
        <f t="shared" si="121"/>
        <v>12</v>
      </c>
      <c r="E2241" s="15" t="s">
        <v>14</v>
      </c>
      <c r="F2241" s="16" t="s">
        <v>14</v>
      </c>
      <c r="G2241" s="9">
        <v>7.5</v>
      </c>
    </row>
    <row r="2242" spans="1:7" x14ac:dyDescent="0.2">
      <c r="A2242" s="6">
        <v>43874</v>
      </c>
      <c r="B2242" s="14">
        <f t="shared" si="119"/>
        <v>2020</v>
      </c>
      <c r="C2242" s="14">
        <f t="shared" si="120"/>
        <v>2</v>
      </c>
      <c r="D2242" s="14">
        <f t="shared" si="121"/>
        <v>13</v>
      </c>
      <c r="E2242" s="15" t="s">
        <v>14</v>
      </c>
      <c r="F2242" s="16" t="s">
        <v>14</v>
      </c>
      <c r="G2242" s="9">
        <v>7.5</v>
      </c>
    </row>
    <row r="2243" spans="1:7" x14ac:dyDescent="0.2">
      <c r="A2243" s="6">
        <v>43875</v>
      </c>
      <c r="B2243" s="14">
        <f t="shared" si="119"/>
        <v>2020</v>
      </c>
      <c r="C2243" s="14">
        <f t="shared" si="120"/>
        <v>2</v>
      </c>
      <c r="D2243" s="14">
        <f t="shared" si="121"/>
        <v>14</v>
      </c>
      <c r="E2243" s="15" t="s">
        <v>14</v>
      </c>
      <c r="F2243" s="16" t="s">
        <v>14</v>
      </c>
      <c r="G2243" s="9">
        <v>7</v>
      </c>
    </row>
    <row r="2244" spans="1:7" x14ac:dyDescent="0.2">
      <c r="A2244" s="6">
        <v>43876</v>
      </c>
      <c r="B2244" s="14">
        <f t="shared" si="119"/>
        <v>2020</v>
      </c>
      <c r="C2244" s="14">
        <f t="shared" si="120"/>
        <v>2</v>
      </c>
      <c r="D2244" s="14">
        <f t="shared" si="121"/>
        <v>15</v>
      </c>
      <c r="E2244" s="15" t="s">
        <v>14</v>
      </c>
      <c r="F2244" s="16" t="s">
        <v>14</v>
      </c>
      <c r="G2244" s="9" t="s">
        <v>14</v>
      </c>
    </row>
    <row r="2245" spans="1:7" x14ac:dyDescent="0.2">
      <c r="A2245" s="6">
        <v>43877</v>
      </c>
      <c r="B2245" s="14">
        <f t="shared" si="119"/>
        <v>2020</v>
      </c>
      <c r="C2245" s="14">
        <f t="shared" si="120"/>
        <v>2</v>
      </c>
      <c r="D2245" s="14">
        <f t="shared" si="121"/>
        <v>16</v>
      </c>
      <c r="E2245" s="15" t="s">
        <v>14</v>
      </c>
      <c r="F2245" s="16" t="s">
        <v>14</v>
      </c>
      <c r="G2245" s="9">
        <v>7</v>
      </c>
    </row>
    <row r="2246" spans="1:7" x14ac:dyDescent="0.2">
      <c r="A2246" s="6">
        <v>43878</v>
      </c>
      <c r="B2246" s="14">
        <f t="shared" si="119"/>
        <v>2020</v>
      </c>
      <c r="C2246" s="14">
        <f t="shared" si="120"/>
        <v>2</v>
      </c>
      <c r="D2246" s="14">
        <f t="shared" si="121"/>
        <v>17</v>
      </c>
      <c r="E2246" s="15" t="s">
        <v>14</v>
      </c>
      <c r="F2246" s="16" t="s">
        <v>14</v>
      </c>
      <c r="G2246" s="9">
        <v>6.25</v>
      </c>
    </row>
    <row r="2247" spans="1:7" x14ac:dyDescent="0.2">
      <c r="A2247" s="6">
        <v>43879</v>
      </c>
      <c r="B2247" s="14">
        <f t="shared" si="119"/>
        <v>2020</v>
      </c>
      <c r="C2247" s="14">
        <f t="shared" si="120"/>
        <v>2</v>
      </c>
      <c r="D2247" s="14">
        <f t="shared" si="121"/>
        <v>18</v>
      </c>
      <c r="E2247" s="15" t="s">
        <v>14</v>
      </c>
      <c r="F2247" s="16" t="s">
        <v>14</v>
      </c>
      <c r="G2247" s="9">
        <v>6.3</v>
      </c>
    </row>
    <row r="2248" spans="1:7" x14ac:dyDescent="0.2">
      <c r="A2248" s="6">
        <v>43880</v>
      </c>
      <c r="B2248" s="14">
        <f t="shared" si="119"/>
        <v>2020</v>
      </c>
      <c r="C2248" s="14">
        <f t="shared" si="120"/>
        <v>2</v>
      </c>
      <c r="D2248" s="14">
        <f t="shared" si="121"/>
        <v>19</v>
      </c>
      <c r="E2248" s="15" t="s">
        <v>14</v>
      </c>
      <c r="F2248" s="16" t="s">
        <v>14</v>
      </c>
      <c r="G2248" s="9">
        <v>7</v>
      </c>
    </row>
    <row r="2249" spans="1:7" x14ac:dyDescent="0.2">
      <c r="A2249" s="6">
        <v>43881</v>
      </c>
      <c r="B2249" s="14">
        <f t="shared" ref="B2249:B2312" si="122">YEAR(A2249)</f>
        <v>2020</v>
      </c>
      <c r="C2249" s="14">
        <f t="shared" ref="C2249:C2312" si="123">MONTH(A2249)</f>
        <v>2</v>
      </c>
      <c r="D2249" s="14">
        <f t="shared" ref="D2249:D2312" si="124">DAY(A2249)</f>
        <v>20</v>
      </c>
      <c r="E2249" s="15" t="s">
        <v>14</v>
      </c>
      <c r="F2249" s="16" t="s">
        <v>14</v>
      </c>
      <c r="G2249" s="9">
        <v>5.8</v>
      </c>
    </row>
    <row r="2250" spans="1:7" x14ac:dyDescent="0.2">
      <c r="A2250" s="6">
        <v>43882</v>
      </c>
      <c r="B2250" s="14">
        <f t="shared" si="122"/>
        <v>2020</v>
      </c>
      <c r="C2250" s="14">
        <f t="shared" si="123"/>
        <v>2</v>
      </c>
      <c r="D2250" s="14">
        <f t="shared" si="124"/>
        <v>21</v>
      </c>
      <c r="E2250" s="15" t="s">
        <v>14</v>
      </c>
      <c r="F2250" s="16" t="s">
        <v>14</v>
      </c>
      <c r="G2250" s="9">
        <v>6</v>
      </c>
    </row>
    <row r="2251" spans="1:7" x14ac:dyDescent="0.2">
      <c r="A2251" s="6">
        <v>43883</v>
      </c>
      <c r="B2251" s="14">
        <f t="shared" si="122"/>
        <v>2020</v>
      </c>
      <c r="C2251" s="14">
        <f t="shared" si="123"/>
        <v>2</v>
      </c>
      <c r="D2251" s="14">
        <f t="shared" si="124"/>
        <v>22</v>
      </c>
      <c r="E2251" s="15" t="s">
        <v>14</v>
      </c>
      <c r="F2251" s="16" t="s">
        <v>14</v>
      </c>
      <c r="G2251" s="9">
        <v>6</v>
      </c>
    </row>
    <row r="2252" spans="1:7" x14ac:dyDescent="0.2">
      <c r="A2252" s="6">
        <v>43884</v>
      </c>
      <c r="B2252" s="14">
        <f t="shared" si="122"/>
        <v>2020</v>
      </c>
      <c r="C2252" s="14">
        <f t="shared" si="123"/>
        <v>2</v>
      </c>
      <c r="D2252" s="14">
        <f t="shared" si="124"/>
        <v>23</v>
      </c>
      <c r="E2252" s="15" t="s">
        <v>14</v>
      </c>
      <c r="F2252" s="16" t="s">
        <v>14</v>
      </c>
      <c r="G2252" s="9">
        <v>6</v>
      </c>
    </row>
    <row r="2253" spans="1:7" x14ac:dyDescent="0.2">
      <c r="A2253" s="6">
        <v>43885</v>
      </c>
      <c r="B2253" s="14">
        <f t="shared" si="122"/>
        <v>2020</v>
      </c>
      <c r="C2253" s="14">
        <f t="shared" si="123"/>
        <v>2</v>
      </c>
      <c r="D2253" s="14">
        <f t="shared" si="124"/>
        <v>24</v>
      </c>
      <c r="E2253" s="15" t="s">
        <v>14</v>
      </c>
      <c r="F2253" s="16" t="s">
        <v>14</v>
      </c>
      <c r="G2253" s="9">
        <v>6</v>
      </c>
    </row>
    <row r="2254" spans="1:7" x14ac:dyDescent="0.2">
      <c r="A2254" s="6">
        <v>43886</v>
      </c>
      <c r="B2254" s="14">
        <f t="shared" si="122"/>
        <v>2020</v>
      </c>
      <c r="C2254" s="14">
        <f t="shared" si="123"/>
        <v>2</v>
      </c>
      <c r="D2254" s="14">
        <f t="shared" si="124"/>
        <v>25</v>
      </c>
      <c r="E2254" s="15" t="s">
        <v>14</v>
      </c>
      <c r="F2254" s="16" t="s">
        <v>14</v>
      </c>
      <c r="G2254" s="9">
        <v>5.8</v>
      </c>
    </row>
    <row r="2255" spans="1:7" x14ac:dyDescent="0.2">
      <c r="A2255" s="6">
        <v>43887</v>
      </c>
      <c r="B2255" s="14">
        <f t="shared" si="122"/>
        <v>2020</v>
      </c>
      <c r="C2255" s="14">
        <f t="shared" si="123"/>
        <v>2</v>
      </c>
      <c r="D2255" s="14">
        <f t="shared" si="124"/>
        <v>26</v>
      </c>
      <c r="E2255" s="15" t="s">
        <v>14</v>
      </c>
      <c r="F2255" s="16" t="s">
        <v>14</v>
      </c>
      <c r="G2255" s="9">
        <v>5.8</v>
      </c>
    </row>
    <row r="2256" spans="1:7" x14ac:dyDescent="0.2">
      <c r="A2256" s="6">
        <v>43888</v>
      </c>
      <c r="B2256" s="14">
        <f t="shared" si="122"/>
        <v>2020</v>
      </c>
      <c r="C2256" s="14">
        <f t="shared" si="123"/>
        <v>2</v>
      </c>
      <c r="D2256" s="14">
        <f t="shared" si="124"/>
        <v>27</v>
      </c>
      <c r="E2256" s="15" t="s">
        <v>14</v>
      </c>
      <c r="F2256" s="16" t="s">
        <v>14</v>
      </c>
      <c r="G2256" s="9">
        <v>5.8</v>
      </c>
    </row>
    <row r="2257" spans="1:7" x14ac:dyDescent="0.2">
      <c r="A2257" s="6">
        <v>43889</v>
      </c>
      <c r="B2257" s="14">
        <f t="shared" si="122"/>
        <v>2020</v>
      </c>
      <c r="C2257" s="14">
        <f t="shared" si="123"/>
        <v>2</v>
      </c>
      <c r="D2257" s="14">
        <f t="shared" si="124"/>
        <v>28</v>
      </c>
      <c r="E2257" s="15" t="s">
        <v>14</v>
      </c>
      <c r="F2257" s="16" t="s">
        <v>14</v>
      </c>
      <c r="G2257" s="9">
        <v>6</v>
      </c>
    </row>
    <row r="2258" spans="1:7" x14ac:dyDescent="0.2">
      <c r="A2258" s="6">
        <v>43890</v>
      </c>
      <c r="B2258" s="14">
        <f t="shared" si="122"/>
        <v>2020</v>
      </c>
      <c r="C2258" s="14">
        <f t="shared" si="123"/>
        <v>2</v>
      </c>
      <c r="D2258" s="14">
        <f t="shared" si="124"/>
        <v>29</v>
      </c>
      <c r="E2258" s="15" t="s">
        <v>14</v>
      </c>
      <c r="F2258" s="16" t="s">
        <v>14</v>
      </c>
      <c r="G2258" s="9">
        <v>5.8</v>
      </c>
    </row>
    <row r="2259" spans="1:7" x14ac:dyDescent="0.2">
      <c r="A2259" s="6">
        <v>43891</v>
      </c>
      <c r="B2259" s="14">
        <f t="shared" si="122"/>
        <v>2020</v>
      </c>
      <c r="C2259" s="14">
        <f t="shared" si="123"/>
        <v>3</v>
      </c>
      <c r="D2259" s="14">
        <f t="shared" si="124"/>
        <v>1</v>
      </c>
      <c r="E2259" s="15" t="s">
        <v>14</v>
      </c>
      <c r="F2259" s="16" t="s">
        <v>14</v>
      </c>
      <c r="G2259" s="9">
        <v>5.8</v>
      </c>
    </row>
    <row r="2260" spans="1:7" x14ac:dyDescent="0.2">
      <c r="A2260" s="6">
        <v>43892</v>
      </c>
      <c r="B2260" s="14">
        <f t="shared" si="122"/>
        <v>2020</v>
      </c>
      <c r="C2260" s="14">
        <f t="shared" si="123"/>
        <v>3</v>
      </c>
      <c r="D2260" s="14">
        <f t="shared" si="124"/>
        <v>2</v>
      </c>
      <c r="E2260" s="15" t="s">
        <v>14</v>
      </c>
      <c r="F2260" s="16" t="s">
        <v>14</v>
      </c>
      <c r="G2260" s="9">
        <v>5</v>
      </c>
    </row>
    <row r="2261" spans="1:7" x14ac:dyDescent="0.2">
      <c r="A2261" s="6">
        <v>43893</v>
      </c>
      <c r="B2261" s="14">
        <f t="shared" si="122"/>
        <v>2020</v>
      </c>
      <c r="C2261" s="14">
        <f t="shared" si="123"/>
        <v>3</v>
      </c>
      <c r="D2261" s="14">
        <f t="shared" si="124"/>
        <v>3</v>
      </c>
      <c r="E2261" s="15" t="s">
        <v>14</v>
      </c>
      <c r="F2261" s="16" t="s">
        <v>14</v>
      </c>
      <c r="G2261" s="9">
        <v>5</v>
      </c>
    </row>
    <row r="2262" spans="1:7" x14ac:dyDescent="0.2">
      <c r="A2262" s="6">
        <v>43894</v>
      </c>
      <c r="B2262" s="14">
        <f t="shared" si="122"/>
        <v>2020</v>
      </c>
      <c r="C2262" s="14">
        <f t="shared" si="123"/>
        <v>3</v>
      </c>
      <c r="D2262" s="14">
        <f t="shared" si="124"/>
        <v>4</v>
      </c>
      <c r="E2262" s="15" t="s">
        <v>14</v>
      </c>
      <c r="F2262" s="16" t="s">
        <v>14</v>
      </c>
      <c r="G2262" s="9">
        <v>5</v>
      </c>
    </row>
    <row r="2263" spans="1:7" x14ac:dyDescent="0.2">
      <c r="A2263" s="6">
        <v>43895</v>
      </c>
      <c r="B2263" s="14">
        <f t="shared" si="122"/>
        <v>2020</v>
      </c>
      <c r="C2263" s="14">
        <f t="shared" si="123"/>
        <v>3</v>
      </c>
      <c r="D2263" s="14">
        <f t="shared" si="124"/>
        <v>5</v>
      </c>
      <c r="E2263" s="15" t="s">
        <v>14</v>
      </c>
      <c r="F2263" s="16" t="s">
        <v>14</v>
      </c>
      <c r="G2263" s="9">
        <v>5</v>
      </c>
    </row>
    <row r="2264" spans="1:7" x14ac:dyDescent="0.2">
      <c r="A2264" s="6">
        <v>43896</v>
      </c>
      <c r="B2264" s="14">
        <f t="shared" si="122"/>
        <v>2020</v>
      </c>
      <c r="C2264" s="14">
        <f t="shared" si="123"/>
        <v>3</v>
      </c>
      <c r="D2264" s="14">
        <f t="shared" si="124"/>
        <v>6</v>
      </c>
      <c r="E2264" s="15" t="s">
        <v>14</v>
      </c>
      <c r="F2264" s="16" t="s">
        <v>14</v>
      </c>
      <c r="G2264" s="9">
        <v>5</v>
      </c>
    </row>
    <row r="2265" spans="1:7" x14ac:dyDescent="0.2">
      <c r="A2265" s="6">
        <v>43897</v>
      </c>
      <c r="B2265" s="14">
        <f t="shared" si="122"/>
        <v>2020</v>
      </c>
      <c r="C2265" s="14">
        <f t="shared" si="123"/>
        <v>3</v>
      </c>
      <c r="D2265" s="14">
        <f t="shared" si="124"/>
        <v>7</v>
      </c>
      <c r="E2265" s="15" t="s">
        <v>14</v>
      </c>
      <c r="F2265" s="16" t="s">
        <v>14</v>
      </c>
      <c r="G2265" s="9">
        <v>5</v>
      </c>
    </row>
    <row r="2266" spans="1:7" x14ac:dyDescent="0.2">
      <c r="A2266" s="6">
        <v>43898</v>
      </c>
      <c r="B2266" s="14">
        <f t="shared" si="122"/>
        <v>2020</v>
      </c>
      <c r="C2266" s="14">
        <f t="shared" si="123"/>
        <v>3</v>
      </c>
      <c r="D2266" s="14">
        <f t="shared" si="124"/>
        <v>8</v>
      </c>
      <c r="E2266" s="15" t="s">
        <v>14</v>
      </c>
      <c r="F2266" s="16" t="s">
        <v>14</v>
      </c>
      <c r="G2266" s="9">
        <v>5</v>
      </c>
    </row>
    <row r="2267" spans="1:7" x14ac:dyDescent="0.2">
      <c r="A2267" s="6">
        <v>43899</v>
      </c>
      <c r="B2267" s="14">
        <f t="shared" si="122"/>
        <v>2020</v>
      </c>
      <c r="C2267" s="14">
        <f t="shared" si="123"/>
        <v>3</v>
      </c>
      <c r="D2267" s="14">
        <f t="shared" si="124"/>
        <v>9</v>
      </c>
      <c r="E2267" s="15" t="s">
        <v>14</v>
      </c>
      <c r="F2267" s="16" t="s">
        <v>14</v>
      </c>
      <c r="G2267" s="9">
        <v>5.2</v>
      </c>
    </row>
    <row r="2268" spans="1:7" x14ac:dyDescent="0.2">
      <c r="A2268" s="6">
        <v>43900</v>
      </c>
      <c r="B2268" s="14">
        <f t="shared" si="122"/>
        <v>2020</v>
      </c>
      <c r="C2268" s="14">
        <f t="shared" si="123"/>
        <v>3</v>
      </c>
      <c r="D2268" s="14">
        <f t="shared" si="124"/>
        <v>10</v>
      </c>
      <c r="E2268" s="15" t="s">
        <v>14</v>
      </c>
      <c r="F2268" s="16" t="s">
        <v>14</v>
      </c>
      <c r="G2268" s="9">
        <v>5.2</v>
      </c>
    </row>
    <row r="2269" spans="1:7" x14ac:dyDescent="0.2">
      <c r="A2269" s="6">
        <v>43901</v>
      </c>
      <c r="B2269" s="14">
        <f t="shared" si="122"/>
        <v>2020</v>
      </c>
      <c r="C2269" s="14">
        <f t="shared" si="123"/>
        <v>3</v>
      </c>
      <c r="D2269" s="14">
        <f t="shared" si="124"/>
        <v>11</v>
      </c>
      <c r="E2269" s="15" t="s">
        <v>14</v>
      </c>
      <c r="F2269" s="16" t="s">
        <v>14</v>
      </c>
      <c r="G2269" s="9">
        <v>5.2</v>
      </c>
    </row>
    <row r="2270" spans="1:7" x14ac:dyDescent="0.2">
      <c r="A2270" s="6">
        <v>43902</v>
      </c>
      <c r="B2270" s="14">
        <f t="shared" si="122"/>
        <v>2020</v>
      </c>
      <c r="C2270" s="14">
        <f t="shared" si="123"/>
        <v>3</v>
      </c>
      <c r="D2270" s="14">
        <f t="shared" si="124"/>
        <v>12</v>
      </c>
      <c r="E2270" s="15" t="s">
        <v>14</v>
      </c>
      <c r="F2270" s="16" t="s">
        <v>14</v>
      </c>
      <c r="G2270" s="9">
        <v>5.0999999999999996</v>
      </c>
    </row>
    <row r="2271" spans="1:7" x14ac:dyDescent="0.2">
      <c r="A2271" s="6">
        <v>43903</v>
      </c>
      <c r="B2271" s="14">
        <f t="shared" si="122"/>
        <v>2020</v>
      </c>
      <c r="C2271" s="14">
        <f t="shared" si="123"/>
        <v>3</v>
      </c>
      <c r="D2271" s="14">
        <f t="shared" si="124"/>
        <v>13</v>
      </c>
      <c r="E2271" s="15" t="s">
        <v>14</v>
      </c>
      <c r="F2271" s="16" t="s">
        <v>14</v>
      </c>
      <c r="G2271" s="9">
        <v>5.5</v>
      </c>
    </row>
    <row r="2272" spans="1:7" x14ac:dyDescent="0.2">
      <c r="A2272" s="6">
        <v>43904</v>
      </c>
      <c r="B2272" s="14">
        <f t="shared" si="122"/>
        <v>2020</v>
      </c>
      <c r="C2272" s="14">
        <f t="shared" si="123"/>
        <v>3</v>
      </c>
      <c r="D2272" s="14">
        <f t="shared" si="124"/>
        <v>14</v>
      </c>
      <c r="E2272" s="15" t="s">
        <v>14</v>
      </c>
      <c r="F2272" s="16" t="s">
        <v>14</v>
      </c>
      <c r="G2272" s="9">
        <v>5.8</v>
      </c>
    </row>
    <row r="2273" spans="1:7" x14ac:dyDescent="0.2">
      <c r="A2273" s="6">
        <v>43905</v>
      </c>
      <c r="B2273" s="14">
        <f t="shared" si="122"/>
        <v>2020</v>
      </c>
      <c r="C2273" s="14">
        <f t="shared" si="123"/>
        <v>3</v>
      </c>
      <c r="D2273" s="14">
        <f t="shared" si="124"/>
        <v>15</v>
      </c>
      <c r="E2273" s="15" t="s">
        <v>14</v>
      </c>
      <c r="F2273" s="16" t="s">
        <v>14</v>
      </c>
      <c r="G2273" s="9">
        <v>5.5</v>
      </c>
    </row>
    <row r="2274" spans="1:7" x14ac:dyDescent="0.2">
      <c r="A2274" s="6">
        <v>43906</v>
      </c>
      <c r="B2274" s="14">
        <f t="shared" si="122"/>
        <v>2020</v>
      </c>
      <c r="C2274" s="14">
        <f t="shared" si="123"/>
        <v>3</v>
      </c>
      <c r="D2274" s="14">
        <f t="shared" si="124"/>
        <v>16</v>
      </c>
      <c r="E2274" s="15" t="s">
        <v>14</v>
      </c>
      <c r="F2274" s="16" t="s">
        <v>14</v>
      </c>
      <c r="G2274" s="9">
        <v>5.5</v>
      </c>
    </row>
    <row r="2275" spans="1:7" x14ac:dyDescent="0.2">
      <c r="A2275" s="6">
        <v>43907</v>
      </c>
      <c r="B2275" s="14">
        <f t="shared" si="122"/>
        <v>2020</v>
      </c>
      <c r="C2275" s="14">
        <f t="shared" si="123"/>
        <v>3</v>
      </c>
      <c r="D2275" s="14">
        <f t="shared" si="124"/>
        <v>17</v>
      </c>
      <c r="E2275" s="15" t="s">
        <v>14</v>
      </c>
      <c r="F2275" s="16" t="s">
        <v>14</v>
      </c>
      <c r="G2275" s="9">
        <v>5.5</v>
      </c>
    </row>
    <row r="2276" spans="1:7" x14ac:dyDescent="0.2">
      <c r="A2276" s="6">
        <v>43908</v>
      </c>
      <c r="B2276" s="14">
        <f t="shared" si="122"/>
        <v>2020</v>
      </c>
      <c r="C2276" s="14">
        <f t="shared" si="123"/>
        <v>3</v>
      </c>
      <c r="D2276" s="14">
        <f t="shared" si="124"/>
        <v>18</v>
      </c>
      <c r="E2276" s="15" t="s">
        <v>14</v>
      </c>
      <c r="F2276" s="16" t="s">
        <v>14</v>
      </c>
      <c r="G2276" s="9">
        <v>6</v>
      </c>
    </row>
    <row r="2277" spans="1:7" x14ac:dyDescent="0.2">
      <c r="A2277" s="6">
        <v>43909</v>
      </c>
      <c r="B2277" s="14">
        <f t="shared" si="122"/>
        <v>2020</v>
      </c>
      <c r="C2277" s="14">
        <f t="shared" si="123"/>
        <v>3</v>
      </c>
      <c r="D2277" s="14">
        <f t="shared" si="124"/>
        <v>19</v>
      </c>
      <c r="E2277" s="15" t="s">
        <v>14</v>
      </c>
      <c r="F2277" s="16" t="s">
        <v>14</v>
      </c>
      <c r="G2277" s="9">
        <v>5.5</v>
      </c>
    </row>
    <row r="2278" spans="1:7" x14ac:dyDescent="0.2">
      <c r="A2278" s="6">
        <v>43910</v>
      </c>
      <c r="B2278" s="14">
        <f t="shared" si="122"/>
        <v>2020</v>
      </c>
      <c r="C2278" s="14">
        <f t="shared" si="123"/>
        <v>3</v>
      </c>
      <c r="D2278" s="14">
        <f t="shared" si="124"/>
        <v>20</v>
      </c>
      <c r="E2278" s="15" t="s">
        <v>14</v>
      </c>
      <c r="F2278" s="16" t="s">
        <v>14</v>
      </c>
      <c r="G2278" s="9">
        <v>5.5</v>
      </c>
    </row>
    <row r="2279" spans="1:7" x14ac:dyDescent="0.2">
      <c r="A2279" s="6">
        <v>43911</v>
      </c>
      <c r="B2279" s="14">
        <f t="shared" si="122"/>
        <v>2020</v>
      </c>
      <c r="C2279" s="14">
        <f t="shared" si="123"/>
        <v>3</v>
      </c>
      <c r="D2279" s="14">
        <f t="shared" si="124"/>
        <v>21</v>
      </c>
      <c r="E2279" s="15" t="s">
        <v>14</v>
      </c>
      <c r="F2279" s="16" t="s">
        <v>14</v>
      </c>
      <c r="G2279" s="9">
        <v>5.5</v>
      </c>
    </row>
    <row r="2280" spans="1:7" x14ac:dyDescent="0.2">
      <c r="A2280" s="6">
        <v>43912</v>
      </c>
      <c r="B2280" s="14">
        <f t="shared" si="122"/>
        <v>2020</v>
      </c>
      <c r="C2280" s="14">
        <f t="shared" si="123"/>
        <v>3</v>
      </c>
      <c r="D2280" s="14">
        <f t="shared" si="124"/>
        <v>22</v>
      </c>
      <c r="E2280" s="15" t="s">
        <v>14</v>
      </c>
      <c r="F2280" s="16" t="s">
        <v>14</v>
      </c>
      <c r="G2280" s="9">
        <v>6</v>
      </c>
    </row>
    <row r="2281" spans="1:7" x14ac:dyDescent="0.2">
      <c r="A2281" s="6">
        <v>43913</v>
      </c>
      <c r="B2281" s="14">
        <f t="shared" si="122"/>
        <v>2020</v>
      </c>
      <c r="C2281" s="14">
        <f t="shared" si="123"/>
        <v>3</v>
      </c>
      <c r="D2281" s="14">
        <f t="shared" si="124"/>
        <v>23</v>
      </c>
      <c r="E2281" s="15" t="s">
        <v>14</v>
      </c>
      <c r="F2281" s="16" t="s">
        <v>14</v>
      </c>
      <c r="G2281" s="9">
        <v>6</v>
      </c>
    </row>
    <row r="2282" spans="1:7" x14ac:dyDescent="0.2">
      <c r="A2282" s="6">
        <v>43914</v>
      </c>
      <c r="B2282" s="14">
        <f t="shared" si="122"/>
        <v>2020</v>
      </c>
      <c r="C2282" s="14">
        <f t="shared" si="123"/>
        <v>3</v>
      </c>
      <c r="D2282" s="14">
        <f t="shared" si="124"/>
        <v>24</v>
      </c>
      <c r="E2282" s="15" t="s">
        <v>14</v>
      </c>
      <c r="F2282" s="16" t="s">
        <v>14</v>
      </c>
      <c r="G2282" s="9">
        <v>6</v>
      </c>
    </row>
    <row r="2283" spans="1:7" x14ac:dyDescent="0.2">
      <c r="A2283" s="6">
        <v>43915</v>
      </c>
      <c r="B2283" s="14">
        <f t="shared" si="122"/>
        <v>2020</v>
      </c>
      <c r="C2283" s="14">
        <f t="shared" si="123"/>
        <v>3</v>
      </c>
      <c r="D2283" s="14">
        <f t="shared" si="124"/>
        <v>25</v>
      </c>
      <c r="E2283" s="15" t="s">
        <v>14</v>
      </c>
      <c r="F2283" s="16" t="s">
        <v>14</v>
      </c>
      <c r="G2283" s="9">
        <v>5.5</v>
      </c>
    </row>
    <row r="2284" spans="1:7" x14ac:dyDescent="0.2">
      <c r="A2284" s="6">
        <v>43916</v>
      </c>
      <c r="B2284" s="14">
        <f t="shared" si="122"/>
        <v>2020</v>
      </c>
      <c r="C2284" s="14">
        <f t="shared" si="123"/>
        <v>3</v>
      </c>
      <c r="D2284" s="14">
        <f t="shared" si="124"/>
        <v>26</v>
      </c>
      <c r="E2284" s="15" t="s">
        <v>14</v>
      </c>
      <c r="F2284" s="16" t="s">
        <v>14</v>
      </c>
      <c r="G2284" s="9">
        <v>6</v>
      </c>
    </row>
    <row r="2285" spans="1:7" x14ac:dyDescent="0.2">
      <c r="A2285" s="6">
        <v>43917</v>
      </c>
      <c r="B2285" s="14">
        <f t="shared" si="122"/>
        <v>2020</v>
      </c>
      <c r="C2285" s="14">
        <f t="shared" si="123"/>
        <v>3</v>
      </c>
      <c r="D2285" s="14">
        <f t="shared" si="124"/>
        <v>27</v>
      </c>
      <c r="E2285" s="15" t="s">
        <v>14</v>
      </c>
      <c r="F2285" s="16" t="s">
        <v>14</v>
      </c>
      <c r="G2285" s="9">
        <v>6</v>
      </c>
    </row>
    <row r="2286" spans="1:7" x14ac:dyDescent="0.2">
      <c r="A2286" s="6">
        <v>43918</v>
      </c>
      <c r="B2286" s="14">
        <f t="shared" si="122"/>
        <v>2020</v>
      </c>
      <c r="C2286" s="14">
        <f t="shared" si="123"/>
        <v>3</v>
      </c>
      <c r="D2286" s="14">
        <f t="shared" si="124"/>
        <v>28</v>
      </c>
      <c r="E2286" s="15" t="s">
        <v>14</v>
      </c>
      <c r="F2286" s="16" t="s">
        <v>14</v>
      </c>
      <c r="G2286" s="9">
        <v>6.5</v>
      </c>
    </row>
    <row r="2287" spans="1:7" x14ac:dyDescent="0.2">
      <c r="A2287" s="6">
        <v>43919</v>
      </c>
      <c r="B2287" s="14">
        <f t="shared" si="122"/>
        <v>2020</v>
      </c>
      <c r="C2287" s="14">
        <f t="shared" si="123"/>
        <v>3</v>
      </c>
      <c r="D2287" s="14">
        <f t="shared" si="124"/>
        <v>29</v>
      </c>
      <c r="E2287" s="15" t="s">
        <v>14</v>
      </c>
      <c r="F2287" s="16" t="s">
        <v>14</v>
      </c>
      <c r="G2287" s="9">
        <v>6.5</v>
      </c>
    </row>
    <row r="2288" spans="1:7" x14ac:dyDescent="0.2">
      <c r="A2288" s="6">
        <v>43920</v>
      </c>
      <c r="B2288" s="14">
        <f t="shared" si="122"/>
        <v>2020</v>
      </c>
      <c r="C2288" s="14">
        <f t="shared" si="123"/>
        <v>3</v>
      </c>
      <c r="D2288" s="14">
        <f t="shared" si="124"/>
        <v>30</v>
      </c>
      <c r="E2288" s="15" t="s">
        <v>14</v>
      </c>
      <c r="F2288" s="16" t="s">
        <v>14</v>
      </c>
      <c r="G2288" s="9">
        <v>6.5</v>
      </c>
    </row>
    <row r="2289" spans="1:7" x14ac:dyDescent="0.2">
      <c r="A2289" s="6">
        <v>43921</v>
      </c>
      <c r="B2289" s="14">
        <f t="shared" si="122"/>
        <v>2020</v>
      </c>
      <c r="C2289" s="14">
        <f t="shared" si="123"/>
        <v>3</v>
      </c>
      <c r="D2289" s="14">
        <f t="shared" si="124"/>
        <v>31</v>
      </c>
      <c r="E2289" s="15" t="s">
        <v>14</v>
      </c>
      <c r="F2289" s="16" t="s">
        <v>14</v>
      </c>
      <c r="G2289" s="9" t="s">
        <v>14</v>
      </c>
    </row>
    <row r="2290" spans="1:7" x14ac:dyDescent="0.2">
      <c r="A2290" s="6">
        <v>43922</v>
      </c>
      <c r="B2290" s="14">
        <f t="shared" si="122"/>
        <v>2020</v>
      </c>
      <c r="C2290" s="14">
        <f t="shared" si="123"/>
        <v>4</v>
      </c>
      <c r="D2290" s="14">
        <f t="shared" si="124"/>
        <v>1</v>
      </c>
      <c r="E2290" s="15">
        <v>6.6</v>
      </c>
      <c r="F2290" s="16" t="s">
        <v>14</v>
      </c>
      <c r="G2290" s="9">
        <v>6</v>
      </c>
    </row>
    <row r="2291" spans="1:7" x14ac:dyDescent="0.2">
      <c r="A2291" s="6">
        <v>43923</v>
      </c>
      <c r="B2291" s="14">
        <f t="shared" si="122"/>
        <v>2020</v>
      </c>
      <c r="C2291" s="14">
        <f t="shared" si="123"/>
        <v>4</v>
      </c>
      <c r="D2291" s="14">
        <f t="shared" si="124"/>
        <v>2</v>
      </c>
      <c r="E2291" s="15">
        <v>6.6</v>
      </c>
      <c r="F2291" s="16" t="s">
        <v>14</v>
      </c>
      <c r="G2291" s="9">
        <v>6.5</v>
      </c>
    </row>
    <row r="2292" spans="1:7" x14ac:dyDescent="0.2">
      <c r="A2292" s="6">
        <v>43924</v>
      </c>
      <c r="B2292" s="14">
        <f t="shared" si="122"/>
        <v>2020</v>
      </c>
      <c r="C2292" s="14">
        <f t="shared" si="123"/>
        <v>4</v>
      </c>
      <c r="D2292" s="14">
        <f t="shared" si="124"/>
        <v>3</v>
      </c>
      <c r="E2292" s="15">
        <v>6.6</v>
      </c>
      <c r="F2292" s="16" t="s">
        <v>14</v>
      </c>
      <c r="G2292" s="9">
        <v>6</v>
      </c>
    </row>
    <row r="2293" spans="1:7" x14ac:dyDescent="0.2">
      <c r="A2293" s="6">
        <v>43925</v>
      </c>
      <c r="B2293" s="14">
        <f t="shared" si="122"/>
        <v>2020</v>
      </c>
      <c r="C2293" s="14">
        <f t="shared" si="123"/>
        <v>4</v>
      </c>
      <c r="D2293" s="14">
        <f t="shared" si="124"/>
        <v>4</v>
      </c>
      <c r="E2293" s="15">
        <v>6.6</v>
      </c>
      <c r="F2293" s="16" t="s">
        <v>14</v>
      </c>
      <c r="G2293" s="9">
        <v>6</v>
      </c>
    </row>
    <row r="2294" spans="1:7" x14ac:dyDescent="0.2">
      <c r="A2294" s="6">
        <v>43926</v>
      </c>
      <c r="B2294" s="14">
        <f t="shared" si="122"/>
        <v>2020</v>
      </c>
      <c r="C2294" s="14">
        <f t="shared" si="123"/>
        <v>4</v>
      </c>
      <c r="D2294" s="14">
        <f t="shared" si="124"/>
        <v>5</v>
      </c>
      <c r="E2294" s="15">
        <v>6.6</v>
      </c>
      <c r="F2294" s="16" t="s">
        <v>14</v>
      </c>
      <c r="G2294" s="9">
        <v>6</v>
      </c>
    </row>
    <row r="2295" spans="1:7" x14ac:dyDescent="0.2">
      <c r="A2295" s="6">
        <v>43927</v>
      </c>
      <c r="B2295" s="14">
        <f t="shared" si="122"/>
        <v>2020</v>
      </c>
      <c r="C2295" s="14">
        <f t="shared" si="123"/>
        <v>4</v>
      </c>
      <c r="D2295" s="14">
        <f t="shared" si="124"/>
        <v>6</v>
      </c>
      <c r="E2295" s="15">
        <v>6.6</v>
      </c>
      <c r="F2295" s="16" t="s">
        <v>14</v>
      </c>
      <c r="G2295" s="9">
        <v>6.5</v>
      </c>
    </row>
    <row r="2296" spans="1:7" x14ac:dyDescent="0.2">
      <c r="A2296" s="6">
        <v>43928</v>
      </c>
      <c r="B2296" s="14">
        <f t="shared" si="122"/>
        <v>2020</v>
      </c>
      <c r="C2296" s="14">
        <f t="shared" si="123"/>
        <v>4</v>
      </c>
      <c r="D2296" s="14">
        <f t="shared" si="124"/>
        <v>7</v>
      </c>
      <c r="E2296" s="15">
        <v>6.6</v>
      </c>
      <c r="F2296" s="16" t="s">
        <v>14</v>
      </c>
      <c r="G2296" s="9">
        <v>7</v>
      </c>
    </row>
    <row r="2297" spans="1:7" x14ac:dyDescent="0.2">
      <c r="A2297" s="6">
        <v>43929</v>
      </c>
      <c r="B2297" s="14">
        <f t="shared" si="122"/>
        <v>2020</v>
      </c>
      <c r="C2297" s="14">
        <f t="shared" si="123"/>
        <v>4</v>
      </c>
      <c r="D2297" s="14">
        <f t="shared" si="124"/>
        <v>8</v>
      </c>
      <c r="E2297" s="15" t="s">
        <v>14</v>
      </c>
      <c r="F2297" s="16" t="s">
        <v>14</v>
      </c>
      <c r="G2297" s="9">
        <v>7</v>
      </c>
    </row>
    <row r="2298" spans="1:7" x14ac:dyDescent="0.2">
      <c r="A2298" s="6">
        <v>43930</v>
      </c>
      <c r="B2298" s="14">
        <f t="shared" si="122"/>
        <v>2020</v>
      </c>
      <c r="C2298" s="14">
        <f t="shared" si="123"/>
        <v>4</v>
      </c>
      <c r="D2298" s="14">
        <f t="shared" si="124"/>
        <v>9</v>
      </c>
      <c r="E2298" s="15">
        <v>6.6</v>
      </c>
      <c r="F2298" s="16" t="s">
        <v>14</v>
      </c>
      <c r="G2298" s="9">
        <v>7.5</v>
      </c>
    </row>
    <row r="2299" spans="1:7" x14ac:dyDescent="0.2">
      <c r="A2299" s="6">
        <v>43931</v>
      </c>
      <c r="B2299" s="14">
        <f t="shared" si="122"/>
        <v>2020</v>
      </c>
      <c r="C2299" s="14">
        <f t="shared" si="123"/>
        <v>4</v>
      </c>
      <c r="D2299" s="14">
        <f t="shared" si="124"/>
        <v>10</v>
      </c>
      <c r="E2299" s="15">
        <v>6.6</v>
      </c>
      <c r="F2299" s="16" t="s">
        <v>14</v>
      </c>
      <c r="G2299" s="9">
        <v>8</v>
      </c>
    </row>
    <row r="2300" spans="1:7" x14ac:dyDescent="0.2">
      <c r="A2300" s="6">
        <v>43932</v>
      </c>
      <c r="B2300" s="14">
        <f t="shared" si="122"/>
        <v>2020</v>
      </c>
      <c r="C2300" s="14">
        <f t="shared" si="123"/>
        <v>4</v>
      </c>
      <c r="D2300" s="14">
        <f t="shared" si="124"/>
        <v>11</v>
      </c>
      <c r="E2300" s="15" t="s">
        <v>14</v>
      </c>
      <c r="F2300" s="16" t="s">
        <v>14</v>
      </c>
      <c r="G2300" s="9">
        <v>7.5</v>
      </c>
    </row>
    <row r="2301" spans="1:7" x14ac:dyDescent="0.2">
      <c r="A2301" s="6">
        <v>43933</v>
      </c>
      <c r="B2301" s="14">
        <f t="shared" si="122"/>
        <v>2020</v>
      </c>
      <c r="C2301" s="14">
        <f t="shared" si="123"/>
        <v>4</v>
      </c>
      <c r="D2301" s="14">
        <f t="shared" si="124"/>
        <v>12</v>
      </c>
      <c r="E2301" s="15" t="s">
        <v>14</v>
      </c>
      <c r="F2301" s="16" t="s">
        <v>14</v>
      </c>
      <c r="G2301" s="9">
        <v>7.5</v>
      </c>
    </row>
    <row r="2302" spans="1:7" x14ac:dyDescent="0.2">
      <c r="A2302" s="6">
        <v>43934</v>
      </c>
      <c r="B2302" s="14">
        <f t="shared" si="122"/>
        <v>2020</v>
      </c>
      <c r="C2302" s="14">
        <f t="shared" si="123"/>
        <v>4</v>
      </c>
      <c r="D2302" s="14">
        <f t="shared" si="124"/>
        <v>13</v>
      </c>
      <c r="E2302" s="15">
        <v>6.6</v>
      </c>
      <c r="F2302" s="16" t="s">
        <v>14</v>
      </c>
      <c r="G2302" s="9">
        <v>8</v>
      </c>
    </row>
    <row r="2303" spans="1:7" x14ac:dyDescent="0.2">
      <c r="A2303" s="6">
        <v>43935</v>
      </c>
      <c r="B2303" s="14">
        <f t="shared" si="122"/>
        <v>2020</v>
      </c>
      <c r="C2303" s="14">
        <f t="shared" si="123"/>
        <v>4</v>
      </c>
      <c r="D2303" s="14">
        <f t="shared" si="124"/>
        <v>14</v>
      </c>
      <c r="E2303" s="15">
        <v>6.6</v>
      </c>
      <c r="F2303" s="16" t="s">
        <v>14</v>
      </c>
      <c r="G2303" s="9" t="s">
        <v>14</v>
      </c>
    </row>
    <row r="2304" spans="1:7" x14ac:dyDescent="0.2">
      <c r="A2304" s="6">
        <v>43936</v>
      </c>
      <c r="B2304" s="14">
        <f t="shared" si="122"/>
        <v>2020</v>
      </c>
      <c r="C2304" s="14">
        <f t="shared" si="123"/>
        <v>4</v>
      </c>
      <c r="D2304" s="14">
        <f t="shared" si="124"/>
        <v>15</v>
      </c>
      <c r="E2304" s="15" t="s">
        <v>14</v>
      </c>
      <c r="F2304" s="16" t="s">
        <v>14</v>
      </c>
      <c r="G2304" s="9">
        <v>8</v>
      </c>
    </row>
    <row r="2305" spans="1:7" x14ac:dyDescent="0.2">
      <c r="A2305" s="6">
        <v>43937</v>
      </c>
      <c r="B2305" s="14">
        <f t="shared" si="122"/>
        <v>2020</v>
      </c>
      <c r="C2305" s="14">
        <f t="shared" si="123"/>
        <v>4</v>
      </c>
      <c r="D2305" s="14">
        <f t="shared" si="124"/>
        <v>16</v>
      </c>
      <c r="E2305" s="15">
        <v>6.6</v>
      </c>
      <c r="F2305" s="16" t="s">
        <v>14</v>
      </c>
      <c r="G2305" s="9">
        <v>8</v>
      </c>
    </row>
    <row r="2306" spans="1:7" x14ac:dyDescent="0.2">
      <c r="A2306" s="6">
        <v>43938</v>
      </c>
      <c r="B2306" s="14">
        <f t="shared" si="122"/>
        <v>2020</v>
      </c>
      <c r="C2306" s="14">
        <f t="shared" si="123"/>
        <v>4</v>
      </c>
      <c r="D2306" s="14">
        <f t="shared" si="124"/>
        <v>17</v>
      </c>
      <c r="E2306" s="15">
        <v>6.6</v>
      </c>
      <c r="F2306" s="16" t="s">
        <v>14</v>
      </c>
      <c r="G2306" s="9">
        <v>8</v>
      </c>
    </row>
    <row r="2307" spans="1:7" x14ac:dyDescent="0.2">
      <c r="A2307" s="6">
        <v>43939</v>
      </c>
      <c r="B2307" s="14">
        <f t="shared" si="122"/>
        <v>2020</v>
      </c>
      <c r="C2307" s="14">
        <f t="shared" si="123"/>
        <v>4</v>
      </c>
      <c r="D2307" s="14">
        <f t="shared" si="124"/>
        <v>18</v>
      </c>
      <c r="E2307" s="15" t="s">
        <v>14</v>
      </c>
      <c r="F2307" s="16" t="s">
        <v>14</v>
      </c>
      <c r="G2307" s="9">
        <v>7.5</v>
      </c>
    </row>
    <row r="2308" spans="1:7" x14ac:dyDescent="0.2">
      <c r="A2308" s="6">
        <v>43940</v>
      </c>
      <c r="B2308" s="14">
        <f t="shared" si="122"/>
        <v>2020</v>
      </c>
      <c r="C2308" s="14">
        <f t="shared" si="123"/>
        <v>4</v>
      </c>
      <c r="D2308" s="14">
        <f t="shared" si="124"/>
        <v>19</v>
      </c>
      <c r="E2308" s="15">
        <v>6.6</v>
      </c>
      <c r="F2308" s="16" t="s">
        <v>14</v>
      </c>
      <c r="G2308" s="9">
        <v>8</v>
      </c>
    </row>
    <row r="2309" spans="1:7" x14ac:dyDescent="0.2">
      <c r="A2309" s="6">
        <v>43941</v>
      </c>
      <c r="B2309" s="14">
        <f t="shared" si="122"/>
        <v>2020</v>
      </c>
      <c r="C2309" s="14">
        <f t="shared" si="123"/>
        <v>4</v>
      </c>
      <c r="D2309" s="14">
        <f t="shared" si="124"/>
        <v>20</v>
      </c>
      <c r="E2309" s="15">
        <v>6.6</v>
      </c>
      <c r="F2309" s="16" t="s">
        <v>14</v>
      </c>
      <c r="G2309" s="9">
        <v>7</v>
      </c>
    </row>
    <row r="2310" spans="1:7" x14ac:dyDescent="0.2">
      <c r="A2310" s="6">
        <v>43942</v>
      </c>
      <c r="B2310" s="14">
        <f t="shared" si="122"/>
        <v>2020</v>
      </c>
      <c r="C2310" s="14">
        <f t="shared" si="123"/>
        <v>4</v>
      </c>
      <c r="D2310" s="14">
        <f t="shared" si="124"/>
        <v>21</v>
      </c>
      <c r="E2310" s="15" t="s">
        <v>14</v>
      </c>
      <c r="F2310" s="16" t="s">
        <v>14</v>
      </c>
      <c r="G2310" s="9">
        <v>6.5</v>
      </c>
    </row>
    <row r="2311" spans="1:7" x14ac:dyDescent="0.2">
      <c r="A2311" s="6">
        <v>43943</v>
      </c>
      <c r="B2311" s="14">
        <f t="shared" si="122"/>
        <v>2020</v>
      </c>
      <c r="C2311" s="14">
        <f t="shared" si="123"/>
        <v>4</v>
      </c>
      <c r="D2311" s="14">
        <f t="shared" si="124"/>
        <v>22</v>
      </c>
      <c r="E2311" s="15" t="s">
        <v>14</v>
      </c>
      <c r="F2311" s="16" t="s">
        <v>14</v>
      </c>
      <c r="G2311" s="9">
        <v>6.5</v>
      </c>
    </row>
    <row r="2312" spans="1:7" x14ac:dyDescent="0.2">
      <c r="A2312" s="6">
        <v>43944</v>
      </c>
      <c r="B2312" s="14">
        <f t="shared" si="122"/>
        <v>2020</v>
      </c>
      <c r="C2312" s="14">
        <f t="shared" si="123"/>
        <v>4</v>
      </c>
      <c r="D2312" s="14">
        <f t="shared" si="124"/>
        <v>23</v>
      </c>
      <c r="E2312" s="15" t="s">
        <v>14</v>
      </c>
      <c r="F2312" s="16" t="s">
        <v>14</v>
      </c>
      <c r="G2312" s="9">
        <v>6</v>
      </c>
    </row>
    <row r="2313" spans="1:7" x14ac:dyDescent="0.2">
      <c r="A2313" s="6">
        <v>43945</v>
      </c>
      <c r="B2313" s="14">
        <f t="shared" ref="B2313:B2376" si="125">YEAR(A2313)</f>
        <v>2020</v>
      </c>
      <c r="C2313" s="14">
        <f t="shared" ref="C2313:C2376" si="126">MONTH(A2313)</f>
        <v>4</v>
      </c>
      <c r="D2313" s="14">
        <f t="shared" ref="D2313:D2376" si="127">DAY(A2313)</f>
        <v>24</v>
      </c>
      <c r="E2313" s="15">
        <v>6.6</v>
      </c>
      <c r="F2313" s="16" t="s">
        <v>14</v>
      </c>
      <c r="G2313" s="9">
        <v>7</v>
      </c>
    </row>
    <row r="2314" spans="1:7" x14ac:dyDescent="0.2">
      <c r="A2314" s="6">
        <v>43946</v>
      </c>
      <c r="B2314" s="14">
        <f t="shared" si="125"/>
        <v>2020</v>
      </c>
      <c r="C2314" s="14">
        <f t="shared" si="126"/>
        <v>4</v>
      </c>
      <c r="D2314" s="14">
        <f t="shared" si="127"/>
        <v>25</v>
      </c>
      <c r="E2314" s="15">
        <v>6.6</v>
      </c>
      <c r="F2314" s="16" t="s">
        <v>14</v>
      </c>
      <c r="G2314" s="9">
        <v>7</v>
      </c>
    </row>
    <row r="2315" spans="1:7" x14ac:dyDescent="0.2">
      <c r="A2315" s="6">
        <v>43947</v>
      </c>
      <c r="B2315" s="14">
        <f t="shared" si="125"/>
        <v>2020</v>
      </c>
      <c r="C2315" s="14">
        <f t="shared" si="126"/>
        <v>4</v>
      </c>
      <c r="D2315" s="14">
        <f t="shared" si="127"/>
        <v>26</v>
      </c>
      <c r="E2315" s="15" t="s">
        <v>14</v>
      </c>
      <c r="F2315" s="16" t="s">
        <v>14</v>
      </c>
      <c r="G2315" s="9">
        <v>7</v>
      </c>
    </row>
    <row r="2316" spans="1:7" x14ac:dyDescent="0.2">
      <c r="A2316" s="6">
        <v>43948</v>
      </c>
      <c r="B2316" s="14">
        <f t="shared" si="125"/>
        <v>2020</v>
      </c>
      <c r="C2316" s="14">
        <f t="shared" si="126"/>
        <v>4</v>
      </c>
      <c r="D2316" s="14">
        <f t="shared" si="127"/>
        <v>27</v>
      </c>
      <c r="E2316" s="15">
        <v>6.6</v>
      </c>
      <c r="F2316" s="16" t="s">
        <v>14</v>
      </c>
      <c r="G2316" s="9">
        <v>7</v>
      </c>
    </row>
    <row r="2317" spans="1:7" x14ac:dyDescent="0.2">
      <c r="A2317" s="6">
        <v>43949</v>
      </c>
      <c r="B2317" s="14">
        <f t="shared" si="125"/>
        <v>2020</v>
      </c>
      <c r="C2317" s="14">
        <f t="shared" si="126"/>
        <v>4</v>
      </c>
      <c r="D2317" s="14">
        <f t="shared" si="127"/>
        <v>28</v>
      </c>
      <c r="E2317" s="15">
        <v>6.6</v>
      </c>
      <c r="F2317" s="16" t="s">
        <v>14</v>
      </c>
      <c r="G2317" s="9">
        <v>7</v>
      </c>
    </row>
    <row r="2318" spans="1:7" x14ac:dyDescent="0.2">
      <c r="A2318" s="6">
        <v>43950</v>
      </c>
      <c r="B2318" s="14">
        <f t="shared" si="125"/>
        <v>2020</v>
      </c>
      <c r="C2318" s="14">
        <f t="shared" si="126"/>
        <v>4</v>
      </c>
      <c r="D2318" s="14">
        <f t="shared" si="127"/>
        <v>29</v>
      </c>
      <c r="E2318" s="15">
        <v>6.6</v>
      </c>
      <c r="F2318" s="16" t="s">
        <v>14</v>
      </c>
      <c r="G2318" s="9">
        <v>7</v>
      </c>
    </row>
    <row r="2319" spans="1:7" x14ac:dyDescent="0.2">
      <c r="A2319" s="6">
        <v>43951</v>
      </c>
      <c r="B2319" s="14">
        <f t="shared" si="125"/>
        <v>2020</v>
      </c>
      <c r="C2319" s="14">
        <f t="shared" si="126"/>
        <v>4</v>
      </c>
      <c r="D2319" s="14">
        <f t="shared" si="127"/>
        <v>30</v>
      </c>
      <c r="E2319">
        <v>6.6</v>
      </c>
      <c r="G2319" s="9">
        <v>7</v>
      </c>
    </row>
    <row r="2320" spans="1:7" x14ac:dyDescent="0.2">
      <c r="A2320" s="6">
        <v>43952</v>
      </c>
      <c r="B2320" s="14">
        <f t="shared" si="125"/>
        <v>2020</v>
      </c>
      <c r="C2320" s="14">
        <f t="shared" si="126"/>
        <v>5</v>
      </c>
      <c r="D2320" s="14">
        <f t="shared" si="127"/>
        <v>1</v>
      </c>
      <c r="E2320" t="s">
        <v>14</v>
      </c>
      <c r="G2320" s="9">
        <v>7.5</v>
      </c>
    </row>
    <row r="2321" spans="1:7" x14ac:dyDescent="0.2">
      <c r="A2321" s="6">
        <v>43953</v>
      </c>
      <c r="B2321" s="14">
        <f t="shared" si="125"/>
        <v>2020</v>
      </c>
      <c r="C2321" s="14">
        <f t="shared" si="126"/>
        <v>5</v>
      </c>
      <c r="D2321" s="14">
        <f t="shared" si="127"/>
        <v>2</v>
      </c>
      <c r="E2321">
        <v>6.6</v>
      </c>
      <c r="G2321" s="9" t="s">
        <v>14</v>
      </c>
    </row>
    <row r="2322" spans="1:7" x14ac:dyDescent="0.2">
      <c r="A2322" s="6">
        <v>43954</v>
      </c>
      <c r="B2322" s="14">
        <f t="shared" si="125"/>
        <v>2020</v>
      </c>
      <c r="C2322" s="14">
        <f t="shared" si="126"/>
        <v>5</v>
      </c>
      <c r="D2322" s="14">
        <f t="shared" si="127"/>
        <v>3</v>
      </c>
      <c r="E2322" t="s">
        <v>14</v>
      </c>
      <c r="G2322" s="9">
        <v>7.5</v>
      </c>
    </row>
    <row r="2323" spans="1:7" x14ac:dyDescent="0.2">
      <c r="A2323" s="6">
        <v>43955</v>
      </c>
      <c r="B2323" s="14">
        <f t="shared" si="125"/>
        <v>2020</v>
      </c>
      <c r="C2323" s="14">
        <f t="shared" si="126"/>
        <v>5</v>
      </c>
      <c r="D2323" s="14">
        <f t="shared" si="127"/>
        <v>4</v>
      </c>
      <c r="E2323">
        <v>6.6</v>
      </c>
      <c r="G2323" s="9">
        <v>7</v>
      </c>
    </row>
    <row r="2324" spans="1:7" x14ac:dyDescent="0.2">
      <c r="A2324" s="6">
        <v>43956</v>
      </c>
      <c r="B2324" s="14">
        <f t="shared" si="125"/>
        <v>2020</v>
      </c>
      <c r="C2324" s="14">
        <f t="shared" si="126"/>
        <v>5</v>
      </c>
      <c r="D2324" s="14">
        <f t="shared" si="127"/>
        <v>5</v>
      </c>
      <c r="E2324" t="s">
        <v>14</v>
      </c>
      <c r="G2324" s="9">
        <v>7</v>
      </c>
    </row>
    <row r="2325" spans="1:7" x14ac:dyDescent="0.2">
      <c r="A2325" s="6">
        <v>43957</v>
      </c>
      <c r="B2325" s="14">
        <f t="shared" si="125"/>
        <v>2020</v>
      </c>
      <c r="C2325" s="14">
        <f t="shared" si="126"/>
        <v>5</v>
      </c>
      <c r="D2325" s="14">
        <f t="shared" si="127"/>
        <v>6</v>
      </c>
      <c r="E2325">
        <v>6.6</v>
      </c>
      <c r="G2325" s="9">
        <v>7</v>
      </c>
    </row>
    <row r="2326" spans="1:7" x14ac:dyDescent="0.2">
      <c r="A2326" s="6">
        <v>43958</v>
      </c>
      <c r="B2326" s="14">
        <f t="shared" si="125"/>
        <v>2020</v>
      </c>
      <c r="C2326" s="14">
        <f t="shared" si="126"/>
        <v>5</v>
      </c>
      <c r="D2326" s="14">
        <f t="shared" si="127"/>
        <v>7</v>
      </c>
      <c r="E2326">
        <v>6.6</v>
      </c>
      <c r="G2326" s="9">
        <v>7</v>
      </c>
    </row>
    <row r="2327" spans="1:7" x14ac:dyDescent="0.2">
      <c r="A2327" s="6">
        <v>43959</v>
      </c>
      <c r="B2327" s="14">
        <f t="shared" si="125"/>
        <v>2020</v>
      </c>
      <c r="C2327" s="14">
        <f t="shared" si="126"/>
        <v>5</v>
      </c>
      <c r="D2327" s="14">
        <f t="shared" si="127"/>
        <v>8</v>
      </c>
      <c r="E2327" t="s">
        <v>14</v>
      </c>
      <c r="G2327" s="9" t="s">
        <v>14</v>
      </c>
    </row>
    <row r="2328" spans="1:7" x14ac:dyDescent="0.2">
      <c r="A2328" s="6">
        <v>43960</v>
      </c>
      <c r="B2328" s="14">
        <f t="shared" si="125"/>
        <v>2020</v>
      </c>
      <c r="C2328" s="14">
        <f t="shared" si="126"/>
        <v>5</v>
      </c>
      <c r="D2328" s="14">
        <f t="shared" si="127"/>
        <v>9</v>
      </c>
      <c r="E2328">
        <v>6.6</v>
      </c>
      <c r="G2328" s="9">
        <v>7</v>
      </c>
    </row>
    <row r="2329" spans="1:7" x14ac:dyDescent="0.2">
      <c r="A2329" s="6">
        <v>43961</v>
      </c>
      <c r="B2329" s="14">
        <f t="shared" si="125"/>
        <v>2020</v>
      </c>
      <c r="C2329" s="14">
        <f t="shared" si="126"/>
        <v>5</v>
      </c>
      <c r="D2329" s="14">
        <f t="shared" si="127"/>
        <v>10</v>
      </c>
      <c r="E2329" t="s">
        <v>14</v>
      </c>
      <c r="G2329" s="9">
        <v>6.5</v>
      </c>
    </row>
    <row r="2330" spans="1:7" x14ac:dyDescent="0.2">
      <c r="A2330" s="6">
        <v>43962</v>
      </c>
      <c r="B2330" s="14">
        <f t="shared" si="125"/>
        <v>2020</v>
      </c>
      <c r="C2330" s="14">
        <f t="shared" si="126"/>
        <v>5</v>
      </c>
      <c r="D2330" s="14">
        <f t="shared" si="127"/>
        <v>11</v>
      </c>
      <c r="E2330">
        <v>6.6</v>
      </c>
      <c r="G2330" s="9">
        <v>6.5</v>
      </c>
    </row>
    <row r="2331" spans="1:7" x14ac:dyDescent="0.2">
      <c r="A2331" s="6">
        <v>43963</v>
      </c>
      <c r="B2331" s="14">
        <f t="shared" si="125"/>
        <v>2020</v>
      </c>
      <c r="C2331" s="14">
        <f t="shared" si="126"/>
        <v>5</v>
      </c>
      <c r="D2331" s="14">
        <f t="shared" si="127"/>
        <v>12</v>
      </c>
      <c r="E2331" t="s">
        <v>14</v>
      </c>
      <c r="G2331" s="9">
        <v>6.5</v>
      </c>
    </row>
    <row r="2332" spans="1:7" x14ac:dyDescent="0.2">
      <c r="A2332" s="6">
        <v>43964</v>
      </c>
      <c r="B2332" s="14">
        <f t="shared" si="125"/>
        <v>2020</v>
      </c>
      <c r="C2332" s="14">
        <f t="shared" si="126"/>
        <v>5</v>
      </c>
      <c r="D2332" s="14">
        <f t="shared" si="127"/>
        <v>13</v>
      </c>
      <c r="E2332">
        <v>6.6</v>
      </c>
      <c r="G2332" s="9">
        <v>5.5</v>
      </c>
    </row>
    <row r="2333" spans="1:7" x14ac:dyDescent="0.2">
      <c r="A2333" s="6">
        <v>43965</v>
      </c>
      <c r="B2333" s="14">
        <f t="shared" si="125"/>
        <v>2020</v>
      </c>
      <c r="C2333" s="14">
        <f t="shared" si="126"/>
        <v>5</v>
      </c>
      <c r="D2333" s="14">
        <f t="shared" si="127"/>
        <v>14</v>
      </c>
      <c r="E2333" t="s">
        <v>14</v>
      </c>
      <c r="G2333" s="9">
        <v>5.5</v>
      </c>
    </row>
    <row r="2334" spans="1:7" x14ac:dyDescent="0.2">
      <c r="A2334" s="6">
        <v>43966</v>
      </c>
      <c r="B2334" s="14">
        <f t="shared" si="125"/>
        <v>2020</v>
      </c>
      <c r="C2334" s="14">
        <f t="shared" si="126"/>
        <v>5</v>
      </c>
      <c r="D2334" s="14">
        <f t="shared" si="127"/>
        <v>15</v>
      </c>
      <c r="E2334">
        <v>6.6</v>
      </c>
      <c r="G2334" s="9">
        <v>5</v>
      </c>
    </row>
    <row r="2335" spans="1:7" x14ac:dyDescent="0.2">
      <c r="A2335" s="6">
        <v>43967</v>
      </c>
      <c r="B2335" s="14">
        <f t="shared" si="125"/>
        <v>2020</v>
      </c>
      <c r="C2335" s="14">
        <f t="shared" si="126"/>
        <v>5</v>
      </c>
      <c r="D2335" s="14">
        <f t="shared" si="127"/>
        <v>16</v>
      </c>
      <c r="E2335">
        <v>6.6</v>
      </c>
      <c r="G2335" s="9">
        <v>5</v>
      </c>
    </row>
    <row r="2336" spans="1:7" x14ac:dyDescent="0.2">
      <c r="A2336" s="6">
        <v>43968</v>
      </c>
      <c r="B2336" s="14">
        <f t="shared" si="125"/>
        <v>2020</v>
      </c>
      <c r="C2336" s="14">
        <f t="shared" si="126"/>
        <v>5</v>
      </c>
      <c r="D2336" s="14">
        <f t="shared" si="127"/>
        <v>17</v>
      </c>
      <c r="E2336" t="s">
        <v>14</v>
      </c>
      <c r="G2336" s="9">
        <v>5</v>
      </c>
    </row>
    <row r="2337" spans="1:7" x14ac:dyDescent="0.2">
      <c r="A2337" s="6">
        <v>43969</v>
      </c>
      <c r="B2337" s="14">
        <f t="shared" si="125"/>
        <v>2020</v>
      </c>
      <c r="C2337" s="14">
        <f t="shared" si="126"/>
        <v>5</v>
      </c>
      <c r="D2337" s="14">
        <f t="shared" si="127"/>
        <v>18</v>
      </c>
      <c r="E2337">
        <v>6.6</v>
      </c>
      <c r="G2337" s="9">
        <v>5</v>
      </c>
    </row>
    <row r="2338" spans="1:7" x14ac:dyDescent="0.2">
      <c r="A2338" s="6">
        <v>43970</v>
      </c>
      <c r="B2338" s="14">
        <f t="shared" si="125"/>
        <v>2020</v>
      </c>
      <c r="C2338" s="14">
        <f t="shared" si="126"/>
        <v>5</v>
      </c>
      <c r="D2338" s="14">
        <f t="shared" si="127"/>
        <v>19</v>
      </c>
      <c r="E2338">
        <v>6.6</v>
      </c>
      <c r="G2338" s="9">
        <v>4.8</v>
      </c>
    </row>
    <row r="2339" spans="1:7" x14ac:dyDescent="0.2">
      <c r="A2339" s="6">
        <v>43971</v>
      </c>
      <c r="B2339" s="14">
        <f t="shared" si="125"/>
        <v>2020</v>
      </c>
      <c r="C2339" s="14">
        <f t="shared" si="126"/>
        <v>5</v>
      </c>
      <c r="D2339" s="14">
        <f t="shared" si="127"/>
        <v>20</v>
      </c>
      <c r="E2339">
        <v>6.6</v>
      </c>
      <c r="G2339" s="9">
        <v>4.8</v>
      </c>
    </row>
    <row r="2340" spans="1:7" x14ac:dyDescent="0.2">
      <c r="A2340" s="6">
        <v>43972</v>
      </c>
      <c r="B2340" s="14">
        <f t="shared" si="125"/>
        <v>2020</v>
      </c>
      <c r="C2340" s="14">
        <f t="shared" si="126"/>
        <v>5</v>
      </c>
      <c r="D2340" s="14">
        <f t="shared" si="127"/>
        <v>21</v>
      </c>
      <c r="E2340" t="s">
        <v>14</v>
      </c>
      <c r="G2340" s="9">
        <v>4.8</v>
      </c>
    </row>
    <row r="2341" spans="1:7" x14ac:dyDescent="0.2">
      <c r="A2341" s="6">
        <v>43973</v>
      </c>
      <c r="B2341" s="14">
        <f t="shared" si="125"/>
        <v>2020</v>
      </c>
      <c r="C2341" s="14">
        <f t="shared" si="126"/>
        <v>5</v>
      </c>
      <c r="D2341" s="14">
        <f t="shared" si="127"/>
        <v>22</v>
      </c>
      <c r="E2341" t="s">
        <v>14</v>
      </c>
      <c r="G2341" s="9">
        <v>4.5</v>
      </c>
    </row>
    <row r="2342" spans="1:7" x14ac:dyDescent="0.2">
      <c r="A2342" s="6">
        <v>43974</v>
      </c>
      <c r="B2342" s="14">
        <f t="shared" si="125"/>
        <v>2020</v>
      </c>
      <c r="C2342" s="14">
        <f t="shared" si="126"/>
        <v>5</v>
      </c>
      <c r="D2342" s="14">
        <f t="shared" si="127"/>
        <v>23</v>
      </c>
      <c r="E2342" t="s">
        <v>14</v>
      </c>
      <c r="G2342" s="9">
        <v>4.5</v>
      </c>
    </row>
    <row r="2343" spans="1:7" x14ac:dyDescent="0.2">
      <c r="A2343" s="6">
        <v>43975</v>
      </c>
      <c r="B2343" s="14">
        <f t="shared" si="125"/>
        <v>2020</v>
      </c>
      <c r="C2343" s="14">
        <f t="shared" si="126"/>
        <v>5</v>
      </c>
      <c r="D2343" s="14">
        <f t="shared" si="127"/>
        <v>24</v>
      </c>
      <c r="E2343" t="s">
        <v>14</v>
      </c>
      <c r="G2343" s="9">
        <v>4.5</v>
      </c>
    </row>
    <row r="2344" spans="1:7" x14ac:dyDescent="0.2">
      <c r="A2344" s="6">
        <v>43976</v>
      </c>
      <c r="B2344" s="14">
        <f t="shared" si="125"/>
        <v>2020</v>
      </c>
      <c r="C2344" s="14">
        <f t="shared" si="126"/>
        <v>5</v>
      </c>
      <c r="D2344" s="14">
        <f t="shared" si="127"/>
        <v>25</v>
      </c>
      <c r="E2344">
        <v>6.8</v>
      </c>
      <c r="G2344" s="9">
        <v>4.5</v>
      </c>
    </row>
    <row r="2345" spans="1:7" x14ac:dyDescent="0.2">
      <c r="A2345" s="6">
        <v>43977</v>
      </c>
      <c r="B2345" s="14">
        <f t="shared" si="125"/>
        <v>2020</v>
      </c>
      <c r="C2345" s="14">
        <f t="shared" si="126"/>
        <v>5</v>
      </c>
      <c r="D2345" s="14">
        <f t="shared" si="127"/>
        <v>26</v>
      </c>
      <c r="E2345">
        <v>6.8</v>
      </c>
      <c r="G2345" s="9">
        <v>4.5</v>
      </c>
    </row>
    <row r="2346" spans="1:7" x14ac:dyDescent="0.2">
      <c r="A2346" s="6">
        <v>43978</v>
      </c>
      <c r="B2346" s="14">
        <f t="shared" si="125"/>
        <v>2020</v>
      </c>
      <c r="C2346" s="14">
        <f t="shared" si="126"/>
        <v>5</v>
      </c>
      <c r="D2346" s="14">
        <f t="shared" si="127"/>
        <v>27</v>
      </c>
      <c r="E2346">
        <v>6.8</v>
      </c>
      <c r="G2346" s="9">
        <v>4.5</v>
      </c>
    </row>
    <row r="2347" spans="1:7" x14ac:dyDescent="0.2">
      <c r="A2347" s="6">
        <v>43979</v>
      </c>
      <c r="B2347" s="14">
        <f t="shared" si="125"/>
        <v>2020</v>
      </c>
      <c r="C2347" s="14">
        <f t="shared" si="126"/>
        <v>5</v>
      </c>
      <c r="D2347" s="14">
        <f t="shared" si="127"/>
        <v>28</v>
      </c>
      <c r="E2347">
        <v>6.8</v>
      </c>
      <c r="G2347" s="9">
        <v>4.5</v>
      </c>
    </row>
    <row r="2348" spans="1:7" x14ac:dyDescent="0.2">
      <c r="A2348" s="6">
        <v>43980</v>
      </c>
      <c r="B2348" s="14">
        <f t="shared" si="125"/>
        <v>2020</v>
      </c>
      <c r="C2348" s="14">
        <f t="shared" si="126"/>
        <v>5</v>
      </c>
      <c r="D2348" s="14">
        <f t="shared" si="127"/>
        <v>29</v>
      </c>
      <c r="E2348">
        <v>6.8</v>
      </c>
      <c r="G2348" s="9">
        <v>5</v>
      </c>
    </row>
    <row r="2349" spans="1:7" x14ac:dyDescent="0.2">
      <c r="A2349" s="6">
        <v>43981</v>
      </c>
      <c r="B2349" s="14">
        <f t="shared" si="125"/>
        <v>2020</v>
      </c>
      <c r="C2349" s="14">
        <f t="shared" si="126"/>
        <v>5</v>
      </c>
      <c r="D2349" s="14">
        <f t="shared" si="127"/>
        <v>30</v>
      </c>
      <c r="E2349">
        <v>6.8</v>
      </c>
      <c r="G2349" s="9">
        <v>4.5</v>
      </c>
    </row>
    <row r="2350" spans="1:7" x14ac:dyDescent="0.2">
      <c r="A2350" s="6">
        <v>43982</v>
      </c>
      <c r="B2350" s="14">
        <f t="shared" si="125"/>
        <v>2020</v>
      </c>
      <c r="C2350" s="14">
        <f t="shared" si="126"/>
        <v>5</v>
      </c>
      <c r="D2350" s="14">
        <f t="shared" si="127"/>
        <v>31</v>
      </c>
      <c r="E2350" t="s">
        <v>14</v>
      </c>
      <c r="G2350" s="9">
        <v>4.3</v>
      </c>
    </row>
    <row r="2351" spans="1:7" x14ac:dyDescent="0.2">
      <c r="A2351" s="6">
        <v>43983</v>
      </c>
      <c r="B2351" s="14">
        <f t="shared" si="125"/>
        <v>2020</v>
      </c>
      <c r="C2351" s="14">
        <f t="shared" si="126"/>
        <v>6</v>
      </c>
      <c r="D2351" s="14">
        <f t="shared" si="127"/>
        <v>1</v>
      </c>
      <c r="E2351">
        <v>6.8</v>
      </c>
      <c r="G2351" s="9">
        <v>4.3</v>
      </c>
    </row>
    <row r="2352" spans="1:7" x14ac:dyDescent="0.2">
      <c r="A2352" s="6">
        <v>43984</v>
      </c>
      <c r="B2352" s="14">
        <f t="shared" si="125"/>
        <v>2020</v>
      </c>
      <c r="C2352" s="14">
        <f t="shared" si="126"/>
        <v>6</v>
      </c>
      <c r="D2352" s="14">
        <f t="shared" si="127"/>
        <v>2</v>
      </c>
      <c r="E2352">
        <v>6.8</v>
      </c>
      <c r="G2352" s="9">
        <v>3.9</v>
      </c>
    </row>
    <row r="2353" spans="1:7" x14ac:dyDescent="0.2">
      <c r="A2353" s="6">
        <v>43985</v>
      </c>
      <c r="B2353" s="14">
        <f t="shared" si="125"/>
        <v>2020</v>
      </c>
      <c r="C2353" s="14">
        <f t="shared" si="126"/>
        <v>6</v>
      </c>
      <c r="D2353" s="14">
        <f t="shared" si="127"/>
        <v>3</v>
      </c>
      <c r="E2353">
        <v>6.8</v>
      </c>
      <c r="G2353" s="9">
        <v>4.3</v>
      </c>
    </row>
    <row r="2354" spans="1:7" x14ac:dyDescent="0.2">
      <c r="A2354" s="6">
        <v>43986</v>
      </c>
      <c r="B2354" s="14">
        <f t="shared" si="125"/>
        <v>2020</v>
      </c>
      <c r="C2354" s="14">
        <f t="shared" si="126"/>
        <v>6</v>
      </c>
      <c r="D2354" s="14">
        <f t="shared" si="127"/>
        <v>4</v>
      </c>
      <c r="E2354" t="s">
        <v>14</v>
      </c>
      <c r="G2354" s="9">
        <v>4.3</v>
      </c>
    </row>
    <row r="2355" spans="1:7" x14ac:dyDescent="0.2">
      <c r="A2355" s="6">
        <v>43987</v>
      </c>
      <c r="B2355" s="14">
        <f t="shared" si="125"/>
        <v>2020</v>
      </c>
      <c r="C2355" s="14">
        <f t="shared" si="126"/>
        <v>6</v>
      </c>
      <c r="D2355" s="14">
        <f t="shared" si="127"/>
        <v>5</v>
      </c>
      <c r="E2355" t="s">
        <v>14</v>
      </c>
      <c r="G2355" s="9">
        <v>4.3</v>
      </c>
    </row>
    <row r="2356" spans="1:7" x14ac:dyDescent="0.2">
      <c r="A2356" s="6">
        <v>43988</v>
      </c>
      <c r="B2356" s="14">
        <f t="shared" si="125"/>
        <v>2020</v>
      </c>
      <c r="C2356" s="14">
        <f t="shared" si="126"/>
        <v>6</v>
      </c>
      <c r="D2356" s="14">
        <f t="shared" si="127"/>
        <v>6</v>
      </c>
      <c r="E2356">
        <v>6.8</v>
      </c>
      <c r="G2356" s="9">
        <v>4.3</v>
      </c>
    </row>
    <row r="2357" spans="1:7" x14ac:dyDescent="0.2">
      <c r="A2357" s="6">
        <v>43989</v>
      </c>
      <c r="B2357" s="14">
        <f t="shared" si="125"/>
        <v>2020</v>
      </c>
      <c r="C2357" s="14">
        <f t="shared" si="126"/>
        <v>6</v>
      </c>
      <c r="D2357" s="14">
        <f t="shared" si="127"/>
        <v>7</v>
      </c>
      <c r="E2357">
        <v>6.8</v>
      </c>
      <c r="G2357" s="9">
        <v>4.3</v>
      </c>
    </row>
    <row r="2358" spans="1:7" x14ac:dyDescent="0.2">
      <c r="A2358" s="6">
        <v>43990</v>
      </c>
      <c r="B2358" s="14">
        <f t="shared" si="125"/>
        <v>2020</v>
      </c>
      <c r="C2358" s="14">
        <f t="shared" si="126"/>
        <v>6</v>
      </c>
      <c r="D2358" s="14">
        <f t="shared" si="127"/>
        <v>8</v>
      </c>
      <c r="E2358" t="s">
        <v>14</v>
      </c>
      <c r="G2358" s="9">
        <v>4.3</v>
      </c>
    </row>
    <row r="2359" spans="1:7" x14ac:dyDescent="0.2">
      <c r="A2359" s="6">
        <v>43991</v>
      </c>
      <c r="B2359" s="14">
        <f t="shared" si="125"/>
        <v>2020</v>
      </c>
      <c r="C2359" s="14">
        <f t="shared" si="126"/>
        <v>6</v>
      </c>
      <c r="D2359" s="14">
        <f t="shared" si="127"/>
        <v>9</v>
      </c>
      <c r="E2359">
        <v>6.8</v>
      </c>
      <c r="G2359" s="9">
        <v>4.3</v>
      </c>
    </row>
    <row r="2360" spans="1:7" x14ac:dyDescent="0.2">
      <c r="A2360" s="6">
        <v>43992</v>
      </c>
      <c r="B2360" s="14">
        <f t="shared" si="125"/>
        <v>2020</v>
      </c>
      <c r="C2360" s="14">
        <f t="shared" si="126"/>
        <v>6</v>
      </c>
      <c r="D2360" s="14">
        <f t="shared" si="127"/>
        <v>10</v>
      </c>
      <c r="E2360">
        <v>6.8</v>
      </c>
      <c r="G2360" s="9">
        <v>4.3</v>
      </c>
    </row>
    <row r="2361" spans="1:7" x14ac:dyDescent="0.2">
      <c r="A2361" s="6">
        <v>43993</v>
      </c>
      <c r="B2361" s="14">
        <f t="shared" si="125"/>
        <v>2020</v>
      </c>
      <c r="C2361" s="14">
        <f t="shared" si="126"/>
        <v>6</v>
      </c>
      <c r="D2361" s="14">
        <f t="shared" si="127"/>
        <v>11</v>
      </c>
      <c r="E2361">
        <v>6.8</v>
      </c>
      <c r="G2361" s="9">
        <v>4.3</v>
      </c>
    </row>
    <row r="2362" spans="1:7" x14ac:dyDescent="0.2">
      <c r="A2362" s="6">
        <v>43994</v>
      </c>
      <c r="B2362" s="14">
        <f t="shared" si="125"/>
        <v>2020</v>
      </c>
      <c r="C2362" s="14">
        <f t="shared" si="126"/>
        <v>6</v>
      </c>
      <c r="D2362" s="14">
        <f t="shared" si="127"/>
        <v>12</v>
      </c>
      <c r="E2362">
        <v>6.8</v>
      </c>
      <c r="G2362" s="9" t="s">
        <v>14</v>
      </c>
    </row>
    <row r="2363" spans="1:7" x14ac:dyDescent="0.2">
      <c r="A2363" s="6">
        <v>43995</v>
      </c>
      <c r="B2363" s="14">
        <f t="shared" si="125"/>
        <v>2020</v>
      </c>
      <c r="C2363" s="14">
        <f t="shared" si="126"/>
        <v>6</v>
      </c>
      <c r="D2363" s="14">
        <f t="shared" si="127"/>
        <v>13</v>
      </c>
      <c r="E2363">
        <v>6.8</v>
      </c>
      <c r="G2363" s="9">
        <v>4.3</v>
      </c>
    </row>
    <row r="2364" spans="1:7" x14ac:dyDescent="0.2">
      <c r="A2364" s="6">
        <v>43996</v>
      </c>
      <c r="B2364" s="14">
        <f t="shared" si="125"/>
        <v>2020</v>
      </c>
      <c r="C2364" s="14">
        <f t="shared" si="126"/>
        <v>6</v>
      </c>
      <c r="D2364" s="14">
        <f t="shared" si="127"/>
        <v>14</v>
      </c>
      <c r="E2364">
        <v>6.8</v>
      </c>
      <c r="G2364" s="9">
        <v>4.3</v>
      </c>
    </row>
    <row r="2365" spans="1:7" x14ac:dyDescent="0.2">
      <c r="A2365" s="6">
        <v>43997</v>
      </c>
      <c r="B2365" s="14">
        <f t="shared" si="125"/>
        <v>2020</v>
      </c>
      <c r="C2365" s="14">
        <f t="shared" si="126"/>
        <v>6</v>
      </c>
      <c r="D2365" s="14">
        <f t="shared" si="127"/>
        <v>15</v>
      </c>
      <c r="E2365" t="s">
        <v>14</v>
      </c>
      <c r="G2365" s="9">
        <v>4.3</v>
      </c>
    </row>
    <row r="2366" spans="1:7" x14ac:dyDescent="0.2">
      <c r="A2366" s="6">
        <v>43998</v>
      </c>
      <c r="B2366" s="14">
        <f t="shared" si="125"/>
        <v>2020</v>
      </c>
      <c r="C2366" s="14">
        <f t="shared" si="126"/>
        <v>6</v>
      </c>
      <c r="D2366" s="14">
        <f t="shared" si="127"/>
        <v>16</v>
      </c>
      <c r="E2366" t="s">
        <v>14</v>
      </c>
      <c r="G2366" s="9">
        <v>4.3</v>
      </c>
    </row>
    <row r="2367" spans="1:7" x14ac:dyDescent="0.2">
      <c r="A2367" s="6">
        <v>43999</v>
      </c>
      <c r="B2367" s="14">
        <f t="shared" si="125"/>
        <v>2020</v>
      </c>
      <c r="C2367" s="14">
        <f t="shared" si="126"/>
        <v>6</v>
      </c>
      <c r="D2367" s="14">
        <f t="shared" si="127"/>
        <v>17</v>
      </c>
      <c r="E2367">
        <v>6.8</v>
      </c>
      <c r="G2367" s="9">
        <v>4.3</v>
      </c>
    </row>
    <row r="2368" spans="1:7" x14ac:dyDescent="0.2">
      <c r="A2368" s="6">
        <v>44000</v>
      </c>
      <c r="B2368" s="14">
        <f t="shared" si="125"/>
        <v>2020</v>
      </c>
      <c r="C2368" s="14">
        <f t="shared" si="126"/>
        <v>6</v>
      </c>
      <c r="D2368" s="14">
        <f t="shared" si="127"/>
        <v>18</v>
      </c>
      <c r="E2368">
        <v>6.8</v>
      </c>
      <c r="G2368" s="9">
        <v>4.2</v>
      </c>
    </row>
    <row r="2369" spans="1:7" x14ac:dyDescent="0.2">
      <c r="A2369" s="6">
        <v>44001</v>
      </c>
      <c r="B2369" s="14">
        <f t="shared" si="125"/>
        <v>2020</v>
      </c>
      <c r="C2369" s="14">
        <f t="shared" si="126"/>
        <v>6</v>
      </c>
      <c r="D2369" s="14">
        <f t="shared" si="127"/>
        <v>19</v>
      </c>
      <c r="E2369" t="s">
        <v>14</v>
      </c>
      <c r="G2369" s="9">
        <v>4.2</v>
      </c>
    </row>
    <row r="2370" spans="1:7" x14ac:dyDescent="0.2">
      <c r="A2370" s="6">
        <v>44002</v>
      </c>
      <c r="B2370" s="14">
        <f t="shared" si="125"/>
        <v>2020</v>
      </c>
      <c r="C2370" s="14">
        <f t="shared" si="126"/>
        <v>6</v>
      </c>
      <c r="D2370" s="14">
        <f t="shared" si="127"/>
        <v>20</v>
      </c>
      <c r="E2370">
        <v>6.8</v>
      </c>
      <c r="G2370" s="9">
        <v>4.3</v>
      </c>
    </row>
    <row r="2371" spans="1:7" x14ac:dyDescent="0.2">
      <c r="A2371" s="6">
        <v>44003</v>
      </c>
      <c r="B2371" s="14">
        <f t="shared" si="125"/>
        <v>2020</v>
      </c>
      <c r="C2371" s="14">
        <f t="shared" si="126"/>
        <v>6</v>
      </c>
      <c r="D2371" s="14">
        <f t="shared" si="127"/>
        <v>21</v>
      </c>
      <c r="E2371">
        <v>6.8</v>
      </c>
      <c r="G2371" s="9">
        <v>4.3</v>
      </c>
    </row>
    <row r="2372" spans="1:7" x14ac:dyDescent="0.2">
      <c r="A2372" s="6">
        <v>44004</v>
      </c>
      <c r="B2372" s="14">
        <f t="shared" si="125"/>
        <v>2020</v>
      </c>
      <c r="C2372" s="14">
        <f t="shared" si="126"/>
        <v>6</v>
      </c>
      <c r="D2372" s="14">
        <f t="shared" si="127"/>
        <v>22</v>
      </c>
      <c r="E2372">
        <v>6.8</v>
      </c>
      <c r="G2372" s="9">
        <v>4.3</v>
      </c>
    </row>
    <row r="2373" spans="1:7" x14ac:dyDescent="0.2">
      <c r="A2373" s="6">
        <v>44005</v>
      </c>
      <c r="B2373" s="14">
        <f t="shared" si="125"/>
        <v>2020</v>
      </c>
      <c r="C2373" s="14">
        <f t="shared" si="126"/>
        <v>6</v>
      </c>
      <c r="D2373" s="14">
        <f t="shared" si="127"/>
        <v>23</v>
      </c>
      <c r="E2373">
        <v>6.8</v>
      </c>
      <c r="G2373" s="9" t="s">
        <v>14</v>
      </c>
    </row>
    <row r="2374" spans="1:7" x14ac:dyDescent="0.2">
      <c r="A2374" s="6">
        <v>44006</v>
      </c>
      <c r="B2374" s="14">
        <f t="shared" si="125"/>
        <v>2020</v>
      </c>
      <c r="C2374" s="14">
        <f t="shared" si="126"/>
        <v>6</v>
      </c>
      <c r="D2374" s="14">
        <f t="shared" si="127"/>
        <v>24</v>
      </c>
      <c r="E2374">
        <v>6.8</v>
      </c>
      <c r="G2374" s="9">
        <v>4.3</v>
      </c>
    </row>
    <row r="2375" spans="1:7" x14ac:dyDescent="0.2">
      <c r="A2375" s="6">
        <v>44007</v>
      </c>
      <c r="B2375" s="14">
        <f t="shared" si="125"/>
        <v>2020</v>
      </c>
      <c r="C2375" s="14">
        <f t="shared" si="126"/>
        <v>6</v>
      </c>
      <c r="D2375" s="14">
        <f t="shared" si="127"/>
        <v>25</v>
      </c>
      <c r="E2375" t="s">
        <v>14</v>
      </c>
      <c r="G2375" s="9">
        <v>4.3</v>
      </c>
    </row>
    <row r="2376" spans="1:7" x14ac:dyDescent="0.2">
      <c r="A2376" s="6">
        <v>44008</v>
      </c>
      <c r="B2376" s="14">
        <f t="shared" si="125"/>
        <v>2020</v>
      </c>
      <c r="C2376" s="14">
        <f t="shared" si="126"/>
        <v>6</v>
      </c>
      <c r="D2376" s="14">
        <f t="shared" si="127"/>
        <v>26</v>
      </c>
      <c r="E2376">
        <v>6.8</v>
      </c>
      <c r="G2376" s="9">
        <v>4.3</v>
      </c>
    </row>
    <row r="2377" spans="1:7" x14ac:dyDescent="0.2">
      <c r="A2377" s="6">
        <v>44009</v>
      </c>
      <c r="B2377" s="14">
        <f t="shared" ref="B2377:B2440" si="128">YEAR(A2377)</f>
        <v>2020</v>
      </c>
      <c r="C2377" s="14">
        <f t="shared" ref="C2377:C2440" si="129">MONTH(A2377)</f>
        <v>6</v>
      </c>
      <c r="D2377" s="14">
        <f t="shared" ref="D2377:D2440" si="130">DAY(A2377)</f>
        <v>27</v>
      </c>
      <c r="E2377">
        <v>6.8</v>
      </c>
      <c r="G2377" s="9">
        <v>4.3</v>
      </c>
    </row>
    <row r="2378" spans="1:7" x14ac:dyDescent="0.2">
      <c r="A2378" s="6">
        <v>44010</v>
      </c>
      <c r="B2378" s="14">
        <f t="shared" si="128"/>
        <v>2020</v>
      </c>
      <c r="C2378" s="14">
        <f t="shared" si="129"/>
        <v>6</v>
      </c>
      <c r="D2378" s="14">
        <f t="shared" si="130"/>
        <v>28</v>
      </c>
      <c r="E2378">
        <v>6.8</v>
      </c>
      <c r="G2378" s="9">
        <v>4.3</v>
      </c>
    </row>
    <row r="2379" spans="1:7" x14ac:dyDescent="0.2">
      <c r="A2379" s="6">
        <v>44011</v>
      </c>
      <c r="B2379" s="14">
        <f t="shared" si="128"/>
        <v>2020</v>
      </c>
      <c r="C2379" s="14">
        <f t="shared" si="129"/>
        <v>6</v>
      </c>
      <c r="D2379" s="14">
        <f t="shared" si="130"/>
        <v>29</v>
      </c>
      <c r="E2379">
        <v>6.8</v>
      </c>
      <c r="G2379" s="9">
        <v>4.3</v>
      </c>
    </row>
    <row r="2380" spans="1:7" x14ac:dyDescent="0.2">
      <c r="A2380" s="6">
        <v>44012</v>
      </c>
      <c r="B2380" s="14">
        <f t="shared" si="128"/>
        <v>2020</v>
      </c>
      <c r="C2380" s="14">
        <f t="shared" si="129"/>
        <v>6</v>
      </c>
      <c r="D2380" s="14">
        <f t="shared" si="130"/>
        <v>30</v>
      </c>
      <c r="E2380" t="s">
        <v>14</v>
      </c>
      <c r="G2380" s="9">
        <v>4.3</v>
      </c>
    </row>
    <row r="2381" spans="1:7" x14ac:dyDescent="0.2">
      <c r="A2381" s="6">
        <v>44013</v>
      </c>
      <c r="B2381" s="14">
        <f t="shared" si="128"/>
        <v>2020</v>
      </c>
      <c r="C2381" s="14">
        <f t="shared" si="129"/>
        <v>7</v>
      </c>
      <c r="D2381" s="14">
        <f t="shared" si="130"/>
        <v>1</v>
      </c>
      <c r="E2381">
        <v>6.8</v>
      </c>
      <c r="G2381" s="9">
        <v>4.3</v>
      </c>
    </row>
    <row r="2382" spans="1:7" x14ac:dyDescent="0.2">
      <c r="A2382" s="6">
        <v>44014</v>
      </c>
      <c r="B2382" s="14">
        <f t="shared" si="128"/>
        <v>2020</v>
      </c>
      <c r="C2382" s="14">
        <f t="shared" si="129"/>
        <v>7</v>
      </c>
      <c r="D2382" s="14">
        <f t="shared" si="130"/>
        <v>2</v>
      </c>
      <c r="E2382" t="s">
        <v>14</v>
      </c>
      <c r="G2382" s="9" t="s">
        <v>14</v>
      </c>
    </row>
    <row r="2383" spans="1:7" x14ac:dyDescent="0.2">
      <c r="A2383" s="6">
        <v>44015</v>
      </c>
      <c r="B2383" s="14">
        <f t="shared" si="128"/>
        <v>2020</v>
      </c>
      <c r="C2383" s="14">
        <f t="shared" si="129"/>
        <v>7</v>
      </c>
      <c r="D2383" s="14">
        <f t="shared" si="130"/>
        <v>3</v>
      </c>
      <c r="E2383">
        <v>6.8</v>
      </c>
      <c r="G2383" s="9">
        <v>4.3</v>
      </c>
    </row>
    <row r="2384" spans="1:7" x14ac:dyDescent="0.2">
      <c r="A2384" s="6">
        <v>44016</v>
      </c>
      <c r="B2384" s="14">
        <f t="shared" si="128"/>
        <v>2020</v>
      </c>
      <c r="C2384" s="14">
        <f t="shared" si="129"/>
        <v>7</v>
      </c>
      <c r="D2384" s="14">
        <f t="shared" si="130"/>
        <v>4</v>
      </c>
      <c r="E2384">
        <v>6.8</v>
      </c>
      <c r="G2384" s="9">
        <v>4.3</v>
      </c>
    </row>
    <row r="2385" spans="1:7" x14ac:dyDescent="0.2">
      <c r="A2385" s="6">
        <v>44017</v>
      </c>
      <c r="B2385" s="14">
        <f t="shared" si="128"/>
        <v>2020</v>
      </c>
      <c r="C2385" s="14">
        <f t="shared" si="129"/>
        <v>7</v>
      </c>
      <c r="D2385" s="14">
        <f t="shared" si="130"/>
        <v>5</v>
      </c>
      <c r="E2385" t="s">
        <v>14</v>
      </c>
      <c r="G2385" s="9">
        <v>4.3</v>
      </c>
    </row>
    <row r="2386" spans="1:7" x14ac:dyDescent="0.2">
      <c r="A2386" s="6">
        <v>44018</v>
      </c>
      <c r="B2386" s="14">
        <f t="shared" si="128"/>
        <v>2020</v>
      </c>
      <c r="C2386" s="14">
        <f t="shared" si="129"/>
        <v>7</v>
      </c>
      <c r="D2386" s="14">
        <f t="shared" si="130"/>
        <v>6</v>
      </c>
      <c r="E2386">
        <v>6.8</v>
      </c>
      <c r="G2386" s="9">
        <v>4.3</v>
      </c>
    </row>
    <row r="2387" spans="1:7" x14ac:dyDescent="0.2">
      <c r="A2387" s="6">
        <v>44019</v>
      </c>
      <c r="B2387" s="14">
        <f t="shared" si="128"/>
        <v>2020</v>
      </c>
      <c r="C2387" s="14">
        <f t="shared" si="129"/>
        <v>7</v>
      </c>
      <c r="D2387" s="14">
        <f t="shared" si="130"/>
        <v>7</v>
      </c>
      <c r="E2387">
        <v>6.8</v>
      </c>
      <c r="G2387" s="9">
        <v>4.3</v>
      </c>
    </row>
    <row r="2388" spans="1:7" x14ac:dyDescent="0.2">
      <c r="A2388" s="6">
        <v>44020</v>
      </c>
      <c r="B2388" s="14">
        <f t="shared" si="128"/>
        <v>2020</v>
      </c>
      <c r="C2388" s="14">
        <f t="shared" si="129"/>
        <v>7</v>
      </c>
      <c r="D2388" s="14">
        <f t="shared" si="130"/>
        <v>8</v>
      </c>
      <c r="E2388">
        <v>6.8</v>
      </c>
      <c r="G2388" s="9">
        <v>5</v>
      </c>
    </row>
    <row r="2389" spans="1:7" x14ac:dyDescent="0.2">
      <c r="A2389" s="6">
        <v>44021</v>
      </c>
      <c r="B2389" s="14">
        <f t="shared" si="128"/>
        <v>2020</v>
      </c>
      <c r="C2389" s="14">
        <f t="shared" si="129"/>
        <v>7</v>
      </c>
      <c r="D2389" s="14">
        <f t="shared" si="130"/>
        <v>9</v>
      </c>
      <c r="E2389">
        <v>6.8</v>
      </c>
      <c r="G2389" s="9">
        <v>5.5</v>
      </c>
    </row>
    <row r="2390" spans="1:7" x14ac:dyDescent="0.2">
      <c r="A2390" s="6">
        <v>44022</v>
      </c>
      <c r="B2390" s="14">
        <f t="shared" si="128"/>
        <v>2020</v>
      </c>
      <c r="C2390" s="14">
        <f t="shared" si="129"/>
        <v>7</v>
      </c>
      <c r="D2390" s="14">
        <f t="shared" si="130"/>
        <v>10</v>
      </c>
      <c r="E2390" t="s">
        <v>14</v>
      </c>
      <c r="G2390" s="9">
        <v>5</v>
      </c>
    </row>
    <row r="2391" spans="1:7" x14ac:dyDescent="0.2">
      <c r="A2391" s="6">
        <v>44023</v>
      </c>
      <c r="B2391" s="14">
        <f t="shared" si="128"/>
        <v>2020</v>
      </c>
      <c r="C2391" s="14">
        <f t="shared" si="129"/>
        <v>7</v>
      </c>
      <c r="D2391" s="14">
        <f t="shared" si="130"/>
        <v>11</v>
      </c>
      <c r="E2391">
        <v>6.8</v>
      </c>
      <c r="G2391" s="9">
        <v>5</v>
      </c>
    </row>
    <row r="2392" spans="1:7" x14ac:dyDescent="0.2">
      <c r="A2392" s="6">
        <v>44024</v>
      </c>
      <c r="B2392" s="14">
        <f t="shared" si="128"/>
        <v>2020</v>
      </c>
      <c r="C2392" s="14">
        <f t="shared" si="129"/>
        <v>7</v>
      </c>
      <c r="D2392" s="14">
        <f t="shared" si="130"/>
        <v>12</v>
      </c>
      <c r="E2392" t="s">
        <v>14</v>
      </c>
      <c r="G2392" s="9">
        <v>5.5</v>
      </c>
    </row>
    <row r="2393" spans="1:7" x14ac:dyDescent="0.2">
      <c r="A2393" s="6">
        <v>44025</v>
      </c>
      <c r="B2393" s="14">
        <f t="shared" si="128"/>
        <v>2020</v>
      </c>
      <c r="C2393" s="14">
        <f t="shared" si="129"/>
        <v>7</v>
      </c>
      <c r="D2393" s="14">
        <f t="shared" si="130"/>
        <v>13</v>
      </c>
      <c r="E2393">
        <v>6.8</v>
      </c>
      <c r="G2393" s="9" t="s">
        <v>14</v>
      </c>
    </row>
    <row r="2394" spans="1:7" x14ac:dyDescent="0.2">
      <c r="A2394" s="6">
        <v>44026</v>
      </c>
      <c r="B2394" s="14">
        <f t="shared" si="128"/>
        <v>2020</v>
      </c>
      <c r="C2394" s="14">
        <f t="shared" si="129"/>
        <v>7</v>
      </c>
      <c r="D2394" s="14">
        <f t="shared" si="130"/>
        <v>14</v>
      </c>
      <c r="E2394" t="s">
        <v>14</v>
      </c>
      <c r="G2394" s="9">
        <v>5.5</v>
      </c>
    </row>
    <row r="2395" spans="1:7" x14ac:dyDescent="0.2">
      <c r="A2395" s="6">
        <v>44027</v>
      </c>
      <c r="B2395" s="14">
        <f t="shared" si="128"/>
        <v>2020</v>
      </c>
      <c r="C2395" s="14">
        <f t="shared" si="129"/>
        <v>7</v>
      </c>
      <c r="D2395" s="14">
        <f t="shared" si="130"/>
        <v>15</v>
      </c>
      <c r="E2395">
        <v>6.8</v>
      </c>
      <c r="G2395" s="9">
        <v>5.5</v>
      </c>
    </row>
    <row r="2396" spans="1:7" x14ac:dyDescent="0.2">
      <c r="A2396" s="6">
        <v>44028</v>
      </c>
      <c r="B2396" s="14">
        <f t="shared" si="128"/>
        <v>2020</v>
      </c>
      <c r="C2396" s="14">
        <f t="shared" si="129"/>
        <v>7</v>
      </c>
      <c r="D2396" s="14">
        <f t="shared" si="130"/>
        <v>16</v>
      </c>
      <c r="E2396" t="s">
        <v>14</v>
      </c>
      <c r="G2396" s="9">
        <v>5.5</v>
      </c>
    </row>
    <row r="2397" spans="1:7" x14ac:dyDescent="0.2">
      <c r="A2397" s="6">
        <v>44029</v>
      </c>
      <c r="B2397" s="14">
        <f t="shared" si="128"/>
        <v>2020</v>
      </c>
      <c r="C2397" s="14">
        <f t="shared" si="129"/>
        <v>7</v>
      </c>
      <c r="D2397" s="14">
        <f t="shared" si="130"/>
        <v>17</v>
      </c>
      <c r="E2397" t="s">
        <v>14</v>
      </c>
      <c r="G2397" s="9">
        <v>6</v>
      </c>
    </row>
    <row r="2398" spans="1:7" x14ac:dyDescent="0.2">
      <c r="A2398" s="6">
        <v>44030</v>
      </c>
      <c r="B2398" s="14">
        <f t="shared" si="128"/>
        <v>2020</v>
      </c>
      <c r="C2398" s="14">
        <f t="shared" si="129"/>
        <v>7</v>
      </c>
      <c r="D2398" s="14">
        <f t="shared" si="130"/>
        <v>18</v>
      </c>
      <c r="E2398" t="s">
        <v>14</v>
      </c>
      <c r="G2398" s="9">
        <v>6</v>
      </c>
    </row>
    <row r="2399" spans="1:7" x14ac:dyDescent="0.2">
      <c r="A2399" s="6">
        <v>44031</v>
      </c>
      <c r="B2399" s="14">
        <f t="shared" si="128"/>
        <v>2020</v>
      </c>
      <c r="C2399" s="14">
        <f t="shared" si="129"/>
        <v>7</v>
      </c>
      <c r="D2399" s="14">
        <f t="shared" si="130"/>
        <v>19</v>
      </c>
      <c r="E2399" t="s">
        <v>14</v>
      </c>
      <c r="G2399" s="9">
        <v>6</v>
      </c>
    </row>
    <row r="2400" spans="1:7" x14ac:dyDescent="0.2">
      <c r="A2400" s="6">
        <v>44032</v>
      </c>
      <c r="B2400" s="14">
        <f t="shared" si="128"/>
        <v>2020</v>
      </c>
      <c r="C2400" s="14">
        <f t="shared" si="129"/>
        <v>7</v>
      </c>
      <c r="D2400" s="14">
        <f t="shared" si="130"/>
        <v>20</v>
      </c>
      <c r="E2400" t="s">
        <v>14</v>
      </c>
      <c r="G2400" s="9">
        <v>6</v>
      </c>
    </row>
    <row r="2401" spans="1:7" x14ac:dyDescent="0.2">
      <c r="A2401" s="6">
        <v>44033</v>
      </c>
      <c r="B2401" s="14">
        <f t="shared" si="128"/>
        <v>2020</v>
      </c>
      <c r="C2401" s="14">
        <f t="shared" si="129"/>
        <v>7</v>
      </c>
      <c r="D2401" s="14">
        <f t="shared" si="130"/>
        <v>21</v>
      </c>
      <c r="E2401">
        <v>6.8</v>
      </c>
      <c r="G2401" s="9">
        <v>6</v>
      </c>
    </row>
    <row r="2402" spans="1:7" x14ac:dyDescent="0.2">
      <c r="A2402" s="6">
        <v>44034</v>
      </c>
      <c r="B2402" s="14">
        <f t="shared" si="128"/>
        <v>2020</v>
      </c>
      <c r="C2402" s="14">
        <f t="shared" si="129"/>
        <v>7</v>
      </c>
      <c r="D2402" s="14">
        <f t="shared" si="130"/>
        <v>22</v>
      </c>
      <c r="E2402" t="s">
        <v>14</v>
      </c>
      <c r="G2402" s="9">
        <v>6</v>
      </c>
    </row>
    <row r="2403" spans="1:7" x14ac:dyDescent="0.2">
      <c r="A2403" s="6">
        <v>44035</v>
      </c>
      <c r="B2403" s="14">
        <f t="shared" si="128"/>
        <v>2020</v>
      </c>
      <c r="C2403" s="14">
        <f t="shared" si="129"/>
        <v>7</v>
      </c>
      <c r="D2403" s="14">
        <f t="shared" si="130"/>
        <v>23</v>
      </c>
      <c r="E2403">
        <v>6.8</v>
      </c>
      <c r="G2403" s="9">
        <v>6</v>
      </c>
    </row>
    <row r="2404" spans="1:7" x14ac:dyDescent="0.2">
      <c r="A2404" s="6">
        <v>44036</v>
      </c>
      <c r="B2404" s="14">
        <f t="shared" si="128"/>
        <v>2020</v>
      </c>
      <c r="C2404" s="14">
        <f t="shared" si="129"/>
        <v>7</v>
      </c>
      <c r="D2404" s="14">
        <f t="shared" si="130"/>
        <v>24</v>
      </c>
      <c r="E2404" t="s">
        <v>14</v>
      </c>
      <c r="G2404" s="9">
        <v>6</v>
      </c>
    </row>
    <row r="2405" spans="1:7" x14ac:dyDescent="0.2">
      <c r="A2405" s="6">
        <v>44037</v>
      </c>
      <c r="B2405" s="14">
        <f t="shared" si="128"/>
        <v>2020</v>
      </c>
      <c r="C2405" s="14">
        <f t="shared" si="129"/>
        <v>7</v>
      </c>
      <c r="D2405" s="14">
        <f t="shared" si="130"/>
        <v>25</v>
      </c>
      <c r="E2405">
        <v>6.8</v>
      </c>
      <c r="G2405" s="9">
        <v>6</v>
      </c>
    </row>
    <row r="2406" spans="1:7" x14ac:dyDescent="0.2">
      <c r="A2406" s="6">
        <v>44038</v>
      </c>
      <c r="B2406" s="14">
        <f t="shared" si="128"/>
        <v>2020</v>
      </c>
      <c r="C2406" s="14">
        <f t="shared" si="129"/>
        <v>7</v>
      </c>
      <c r="D2406" s="14">
        <f t="shared" si="130"/>
        <v>26</v>
      </c>
      <c r="E2406" t="s">
        <v>14</v>
      </c>
      <c r="G2406" s="9">
        <v>6.5</v>
      </c>
    </row>
    <row r="2407" spans="1:7" x14ac:dyDescent="0.2">
      <c r="A2407" s="6">
        <v>44039</v>
      </c>
      <c r="B2407" s="14">
        <f t="shared" si="128"/>
        <v>2020</v>
      </c>
      <c r="C2407" s="14">
        <f t="shared" si="129"/>
        <v>7</v>
      </c>
      <c r="D2407" s="14">
        <f t="shared" si="130"/>
        <v>27</v>
      </c>
      <c r="E2407" t="s">
        <v>14</v>
      </c>
      <c r="G2407" s="9">
        <v>6.5</v>
      </c>
    </row>
    <row r="2408" spans="1:7" x14ac:dyDescent="0.2">
      <c r="A2408" s="6">
        <v>44040</v>
      </c>
      <c r="B2408" s="14">
        <f t="shared" si="128"/>
        <v>2020</v>
      </c>
      <c r="C2408" s="14">
        <f t="shared" si="129"/>
        <v>7</v>
      </c>
      <c r="D2408" s="14">
        <f t="shared" si="130"/>
        <v>28</v>
      </c>
      <c r="E2408">
        <v>6.8</v>
      </c>
      <c r="G2408" s="9">
        <v>6.5</v>
      </c>
    </row>
    <row r="2409" spans="1:7" x14ac:dyDescent="0.2">
      <c r="A2409" s="6">
        <v>44041</v>
      </c>
      <c r="B2409" s="14">
        <f t="shared" si="128"/>
        <v>2020</v>
      </c>
      <c r="C2409" s="14">
        <f t="shared" si="129"/>
        <v>7</v>
      </c>
      <c r="D2409" s="14">
        <f t="shared" si="130"/>
        <v>29</v>
      </c>
      <c r="E2409">
        <v>6.8</v>
      </c>
      <c r="G2409" s="9">
        <v>6.8</v>
      </c>
    </row>
    <row r="2410" spans="1:7" x14ac:dyDescent="0.2">
      <c r="A2410" s="6">
        <v>44042</v>
      </c>
      <c r="B2410" s="14">
        <f t="shared" si="128"/>
        <v>2020</v>
      </c>
      <c r="C2410" s="14">
        <f t="shared" si="129"/>
        <v>7</v>
      </c>
      <c r="D2410" s="14">
        <f t="shared" si="130"/>
        <v>30</v>
      </c>
      <c r="E2410">
        <v>6.8</v>
      </c>
      <c r="G2410" s="9">
        <v>6.5</v>
      </c>
    </row>
    <row r="2411" spans="1:7" x14ac:dyDescent="0.2">
      <c r="A2411" s="6">
        <v>44043</v>
      </c>
      <c r="B2411" s="14">
        <f t="shared" si="128"/>
        <v>2020</v>
      </c>
      <c r="C2411" s="14">
        <f t="shared" si="129"/>
        <v>7</v>
      </c>
      <c r="D2411" s="14">
        <f t="shared" si="130"/>
        <v>31</v>
      </c>
      <c r="E2411" t="s">
        <v>14</v>
      </c>
      <c r="G2411" s="9">
        <v>6.5</v>
      </c>
    </row>
    <row r="2412" spans="1:7" x14ac:dyDescent="0.2">
      <c r="A2412" s="6">
        <v>44044</v>
      </c>
      <c r="B2412" s="14">
        <f t="shared" si="128"/>
        <v>2020</v>
      </c>
      <c r="C2412" s="14">
        <f t="shared" si="129"/>
        <v>8</v>
      </c>
      <c r="D2412" s="14">
        <f t="shared" si="130"/>
        <v>1</v>
      </c>
      <c r="E2412" t="s">
        <v>14</v>
      </c>
      <c r="G2412" s="9">
        <v>6.5</v>
      </c>
    </row>
    <row r="2413" spans="1:7" x14ac:dyDescent="0.2">
      <c r="A2413" s="6">
        <v>44045</v>
      </c>
      <c r="B2413" s="14">
        <f t="shared" si="128"/>
        <v>2020</v>
      </c>
      <c r="C2413" s="14">
        <f t="shared" si="129"/>
        <v>8</v>
      </c>
      <c r="D2413" s="14">
        <f t="shared" si="130"/>
        <v>2</v>
      </c>
      <c r="E2413" t="s">
        <v>14</v>
      </c>
      <c r="G2413" s="9">
        <v>6.5</v>
      </c>
    </row>
    <row r="2414" spans="1:7" x14ac:dyDescent="0.2">
      <c r="A2414" s="6">
        <v>44046</v>
      </c>
      <c r="B2414" s="14">
        <f t="shared" si="128"/>
        <v>2020</v>
      </c>
      <c r="C2414" s="14">
        <f t="shared" si="129"/>
        <v>8</v>
      </c>
      <c r="D2414" s="14">
        <f t="shared" si="130"/>
        <v>3</v>
      </c>
      <c r="E2414">
        <v>6.8</v>
      </c>
      <c r="G2414" s="9">
        <v>6.5</v>
      </c>
    </row>
    <row r="2415" spans="1:7" x14ac:dyDescent="0.2">
      <c r="A2415" s="6">
        <v>44047</v>
      </c>
      <c r="B2415" s="14">
        <f t="shared" si="128"/>
        <v>2020</v>
      </c>
      <c r="C2415" s="14">
        <f t="shared" si="129"/>
        <v>8</v>
      </c>
      <c r="D2415" s="14">
        <f t="shared" si="130"/>
        <v>4</v>
      </c>
      <c r="E2415">
        <v>6.8</v>
      </c>
      <c r="G2415" s="9">
        <v>6.5</v>
      </c>
    </row>
    <row r="2416" spans="1:7" x14ac:dyDescent="0.2">
      <c r="A2416" s="6">
        <v>44048</v>
      </c>
      <c r="B2416" s="14">
        <f t="shared" si="128"/>
        <v>2020</v>
      </c>
      <c r="C2416" s="14">
        <f t="shared" si="129"/>
        <v>8</v>
      </c>
      <c r="D2416" s="14">
        <f t="shared" si="130"/>
        <v>5</v>
      </c>
      <c r="E2416">
        <v>6.8</v>
      </c>
      <c r="G2416" s="9">
        <v>6.5</v>
      </c>
    </row>
    <row r="2417" spans="1:7" x14ac:dyDescent="0.2">
      <c r="A2417" s="6">
        <v>44049</v>
      </c>
      <c r="B2417" s="14">
        <f t="shared" si="128"/>
        <v>2020</v>
      </c>
      <c r="C2417" s="14">
        <f t="shared" si="129"/>
        <v>8</v>
      </c>
      <c r="D2417" s="14">
        <f t="shared" si="130"/>
        <v>6</v>
      </c>
      <c r="E2417" t="s">
        <v>14</v>
      </c>
      <c r="G2417" s="9">
        <v>6.5</v>
      </c>
    </row>
    <row r="2418" spans="1:7" x14ac:dyDescent="0.2">
      <c r="A2418" s="6">
        <v>44050</v>
      </c>
      <c r="B2418" s="14">
        <f t="shared" si="128"/>
        <v>2020</v>
      </c>
      <c r="C2418" s="14">
        <f t="shared" si="129"/>
        <v>8</v>
      </c>
      <c r="D2418" s="14">
        <f t="shared" si="130"/>
        <v>7</v>
      </c>
      <c r="E2418" t="s">
        <v>14</v>
      </c>
      <c r="G2418" s="9">
        <v>6.5</v>
      </c>
    </row>
    <row r="2419" spans="1:7" x14ac:dyDescent="0.2">
      <c r="A2419" s="6">
        <v>44051</v>
      </c>
      <c r="B2419" s="14">
        <f t="shared" si="128"/>
        <v>2020</v>
      </c>
      <c r="C2419" s="14">
        <f t="shared" si="129"/>
        <v>8</v>
      </c>
      <c r="D2419" s="14">
        <f t="shared" si="130"/>
        <v>8</v>
      </c>
      <c r="E2419">
        <v>6.8</v>
      </c>
      <c r="G2419" s="9">
        <v>6.5</v>
      </c>
    </row>
    <row r="2420" spans="1:7" x14ac:dyDescent="0.2">
      <c r="A2420" s="6">
        <v>44052</v>
      </c>
      <c r="B2420" s="14">
        <f t="shared" si="128"/>
        <v>2020</v>
      </c>
      <c r="C2420" s="14">
        <f t="shared" si="129"/>
        <v>8</v>
      </c>
      <c r="D2420" s="14">
        <f t="shared" si="130"/>
        <v>9</v>
      </c>
      <c r="E2420" t="s">
        <v>14</v>
      </c>
      <c r="G2420" s="9">
        <v>6.5</v>
      </c>
    </row>
    <row r="2421" spans="1:7" x14ac:dyDescent="0.2">
      <c r="A2421" s="6">
        <v>44053</v>
      </c>
      <c r="B2421" s="14">
        <f t="shared" si="128"/>
        <v>2020</v>
      </c>
      <c r="C2421" s="14">
        <f t="shared" si="129"/>
        <v>8</v>
      </c>
      <c r="D2421" s="14">
        <f t="shared" si="130"/>
        <v>10</v>
      </c>
      <c r="E2421">
        <v>6.8</v>
      </c>
      <c r="G2421" s="9">
        <v>6.5</v>
      </c>
    </row>
    <row r="2422" spans="1:7" x14ac:dyDescent="0.2">
      <c r="A2422" s="6">
        <v>44054</v>
      </c>
      <c r="B2422" s="14">
        <f t="shared" si="128"/>
        <v>2020</v>
      </c>
      <c r="C2422" s="14">
        <f t="shared" si="129"/>
        <v>8</v>
      </c>
      <c r="D2422" s="14">
        <f t="shared" si="130"/>
        <v>11</v>
      </c>
      <c r="E2422">
        <v>6.8</v>
      </c>
      <c r="G2422" s="9">
        <v>6.5</v>
      </c>
    </row>
    <row r="2423" spans="1:7" x14ac:dyDescent="0.2">
      <c r="A2423" s="6">
        <v>44055</v>
      </c>
      <c r="B2423" s="14">
        <f t="shared" si="128"/>
        <v>2020</v>
      </c>
      <c r="C2423" s="14">
        <f t="shared" si="129"/>
        <v>8</v>
      </c>
      <c r="D2423" s="14">
        <f t="shared" si="130"/>
        <v>12</v>
      </c>
      <c r="E2423">
        <v>6.8</v>
      </c>
      <c r="G2423" s="9">
        <v>6.5</v>
      </c>
    </row>
    <row r="2424" spans="1:7" x14ac:dyDescent="0.2">
      <c r="A2424" s="6">
        <v>44056</v>
      </c>
      <c r="B2424" s="14">
        <f t="shared" si="128"/>
        <v>2020</v>
      </c>
      <c r="C2424" s="14">
        <f t="shared" si="129"/>
        <v>8</v>
      </c>
      <c r="D2424" s="14">
        <f t="shared" si="130"/>
        <v>13</v>
      </c>
      <c r="E2424" t="s">
        <v>14</v>
      </c>
      <c r="G2424" s="9">
        <v>6.5</v>
      </c>
    </row>
    <row r="2425" spans="1:7" x14ac:dyDescent="0.2">
      <c r="A2425" s="6">
        <v>44057</v>
      </c>
      <c r="B2425" s="14">
        <f t="shared" si="128"/>
        <v>2020</v>
      </c>
      <c r="C2425" s="14">
        <f t="shared" si="129"/>
        <v>8</v>
      </c>
      <c r="D2425" s="14">
        <f t="shared" si="130"/>
        <v>14</v>
      </c>
      <c r="E2425" t="s">
        <v>14</v>
      </c>
      <c r="G2425" s="9">
        <v>6.5</v>
      </c>
    </row>
    <row r="2426" spans="1:7" x14ac:dyDescent="0.2">
      <c r="A2426" s="6">
        <v>44058</v>
      </c>
      <c r="B2426" s="14">
        <f t="shared" si="128"/>
        <v>2020</v>
      </c>
      <c r="C2426" s="14">
        <f t="shared" si="129"/>
        <v>8</v>
      </c>
      <c r="D2426" s="14">
        <f t="shared" si="130"/>
        <v>15</v>
      </c>
      <c r="E2426">
        <v>6.8</v>
      </c>
      <c r="G2426" s="9">
        <v>6.5</v>
      </c>
    </row>
    <row r="2427" spans="1:7" x14ac:dyDescent="0.2">
      <c r="A2427" s="6">
        <v>44059</v>
      </c>
      <c r="B2427" s="14">
        <f t="shared" si="128"/>
        <v>2020</v>
      </c>
      <c r="C2427" s="14">
        <f t="shared" si="129"/>
        <v>8</v>
      </c>
      <c r="D2427" s="14">
        <f t="shared" si="130"/>
        <v>16</v>
      </c>
      <c r="E2427" t="s">
        <v>14</v>
      </c>
      <c r="G2427" s="9">
        <v>6.5</v>
      </c>
    </row>
    <row r="2428" spans="1:7" x14ac:dyDescent="0.2">
      <c r="A2428" s="6">
        <v>44060</v>
      </c>
      <c r="B2428" s="14">
        <f t="shared" si="128"/>
        <v>2020</v>
      </c>
      <c r="C2428" s="14">
        <f t="shared" si="129"/>
        <v>8</v>
      </c>
      <c r="D2428" s="14">
        <f t="shared" si="130"/>
        <v>17</v>
      </c>
      <c r="E2428" t="s">
        <v>14</v>
      </c>
      <c r="G2428" s="9">
        <v>6.5</v>
      </c>
    </row>
    <row r="2429" spans="1:7" x14ac:dyDescent="0.2">
      <c r="A2429" s="6">
        <v>44061</v>
      </c>
      <c r="B2429" s="14">
        <f t="shared" si="128"/>
        <v>2020</v>
      </c>
      <c r="C2429" s="14">
        <f t="shared" si="129"/>
        <v>8</v>
      </c>
      <c r="D2429" s="14">
        <f t="shared" si="130"/>
        <v>18</v>
      </c>
      <c r="E2429">
        <v>6.8</v>
      </c>
      <c r="G2429" s="9">
        <v>6.5</v>
      </c>
    </row>
    <row r="2430" spans="1:7" x14ac:dyDescent="0.2">
      <c r="A2430" s="6">
        <v>44062</v>
      </c>
      <c r="B2430" s="14">
        <f t="shared" si="128"/>
        <v>2020</v>
      </c>
      <c r="C2430" s="14">
        <f t="shared" si="129"/>
        <v>8</v>
      </c>
      <c r="D2430" s="14">
        <f t="shared" si="130"/>
        <v>19</v>
      </c>
      <c r="E2430">
        <v>6.8</v>
      </c>
      <c r="G2430" s="9">
        <v>6.5</v>
      </c>
    </row>
    <row r="2431" spans="1:7" x14ac:dyDescent="0.2">
      <c r="A2431" s="6">
        <v>44063</v>
      </c>
      <c r="B2431" s="14">
        <f t="shared" si="128"/>
        <v>2020</v>
      </c>
      <c r="C2431" s="14">
        <f t="shared" si="129"/>
        <v>8</v>
      </c>
      <c r="D2431" s="14">
        <f t="shared" si="130"/>
        <v>20</v>
      </c>
      <c r="E2431">
        <v>6.8</v>
      </c>
      <c r="G2431" s="9">
        <v>7.5</v>
      </c>
    </row>
    <row r="2432" spans="1:7" x14ac:dyDescent="0.2">
      <c r="A2432" s="6">
        <v>44064</v>
      </c>
      <c r="B2432" s="14">
        <f t="shared" si="128"/>
        <v>2020</v>
      </c>
      <c r="C2432" s="14">
        <f t="shared" si="129"/>
        <v>8</v>
      </c>
      <c r="D2432" s="14">
        <f t="shared" si="130"/>
        <v>21</v>
      </c>
      <c r="E2432" t="s">
        <v>14</v>
      </c>
      <c r="G2432" s="9">
        <v>6.5</v>
      </c>
    </row>
    <row r="2433" spans="1:7" x14ac:dyDescent="0.2">
      <c r="A2433" s="6">
        <v>44065</v>
      </c>
      <c r="B2433" s="14">
        <f t="shared" si="128"/>
        <v>2020</v>
      </c>
      <c r="C2433" s="14">
        <f t="shared" si="129"/>
        <v>8</v>
      </c>
      <c r="D2433" s="14">
        <f t="shared" si="130"/>
        <v>22</v>
      </c>
      <c r="E2433">
        <v>6.8</v>
      </c>
      <c r="G2433" s="9">
        <v>6.5</v>
      </c>
    </row>
    <row r="2434" spans="1:7" x14ac:dyDescent="0.2">
      <c r="A2434" s="6">
        <v>44066</v>
      </c>
      <c r="B2434" s="14">
        <f t="shared" si="128"/>
        <v>2020</v>
      </c>
      <c r="C2434" s="14">
        <f t="shared" si="129"/>
        <v>8</v>
      </c>
      <c r="D2434" s="14">
        <f t="shared" si="130"/>
        <v>23</v>
      </c>
      <c r="E2434">
        <v>6.8</v>
      </c>
      <c r="G2434" s="9">
        <v>6.5</v>
      </c>
    </row>
    <row r="2435" spans="1:7" x14ac:dyDescent="0.2">
      <c r="A2435" s="6">
        <v>44067</v>
      </c>
      <c r="B2435" s="14">
        <f t="shared" si="128"/>
        <v>2020</v>
      </c>
      <c r="C2435" s="14">
        <f t="shared" si="129"/>
        <v>8</v>
      </c>
      <c r="D2435" s="14">
        <f t="shared" si="130"/>
        <v>24</v>
      </c>
      <c r="E2435" t="s">
        <v>14</v>
      </c>
      <c r="G2435" s="9" t="s">
        <v>14</v>
      </c>
    </row>
    <row r="2436" spans="1:7" x14ac:dyDescent="0.2">
      <c r="A2436" s="6">
        <v>44068</v>
      </c>
      <c r="B2436" s="14">
        <f t="shared" si="128"/>
        <v>2020</v>
      </c>
      <c r="C2436" s="14">
        <f t="shared" si="129"/>
        <v>8</v>
      </c>
      <c r="D2436" s="14">
        <f t="shared" si="130"/>
        <v>25</v>
      </c>
      <c r="E2436" t="s">
        <v>14</v>
      </c>
      <c r="G2436" s="9">
        <v>7.5</v>
      </c>
    </row>
    <row r="2437" spans="1:7" x14ac:dyDescent="0.2">
      <c r="A2437" s="6">
        <v>44069</v>
      </c>
      <c r="B2437" s="14">
        <f t="shared" si="128"/>
        <v>2020</v>
      </c>
      <c r="C2437" s="14">
        <f t="shared" si="129"/>
        <v>8</v>
      </c>
      <c r="D2437" s="14">
        <f t="shared" si="130"/>
        <v>26</v>
      </c>
      <c r="E2437" t="s">
        <v>14</v>
      </c>
      <c r="G2437" s="9">
        <v>7.5</v>
      </c>
    </row>
    <row r="2438" spans="1:7" x14ac:dyDescent="0.2">
      <c r="A2438" s="6">
        <v>44070</v>
      </c>
      <c r="B2438" s="14">
        <f t="shared" si="128"/>
        <v>2020</v>
      </c>
      <c r="C2438" s="14">
        <f t="shared" si="129"/>
        <v>8</v>
      </c>
      <c r="D2438" s="14">
        <f t="shared" si="130"/>
        <v>27</v>
      </c>
      <c r="E2438">
        <v>6.8</v>
      </c>
      <c r="G2438" s="9">
        <v>7.5</v>
      </c>
    </row>
    <row r="2439" spans="1:7" x14ac:dyDescent="0.2">
      <c r="A2439" s="6">
        <v>44071</v>
      </c>
      <c r="B2439" s="14">
        <f t="shared" si="128"/>
        <v>2020</v>
      </c>
      <c r="C2439" s="14">
        <f t="shared" si="129"/>
        <v>8</v>
      </c>
      <c r="D2439" s="14">
        <f t="shared" si="130"/>
        <v>28</v>
      </c>
      <c r="E2439" t="s">
        <v>14</v>
      </c>
      <c r="G2439" s="9" t="s">
        <v>14</v>
      </c>
    </row>
    <row r="2440" spans="1:7" x14ac:dyDescent="0.2">
      <c r="A2440" s="6">
        <v>44072</v>
      </c>
      <c r="B2440" s="14">
        <f t="shared" si="128"/>
        <v>2020</v>
      </c>
      <c r="C2440" s="14">
        <f t="shared" si="129"/>
        <v>8</v>
      </c>
      <c r="D2440" s="14">
        <f t="shared" si="130"/>
        <v>29</v>
      </c>
      <c r="E2440" t="s">
        <v>14</v>
      </c>
      <c r="G2440" s="9" t="s">
        <v>14</v>
      </c>
    </row>
    <row r="2441" spans="1:7" x14ac:dyDescent="0.2">
      <c r="A2441" s="6">
        <v>44073</v>
      </c>
      <c r="B2441" s="14">
        <f t="shared" ref="B2441:B2504" si="131">YEAR(A2441)</f>
        <v>2020</v>
      </c>
      <c r="C2441" s="14">
        <f t="shared" ref="C2441:C2504" si="132">MONTH(A2441)</f>
        <v>8</v>
      </c>
      <c r="D2441" s="14">
        <f t="shared" ref="D2441:D2504" si="133">DAY(A2441)</f>
        <v>30</v>
      </c>
      <c r="E2441">
        <v>6.8</v>
      </c>
      <c r="G2441" s="9">
        <v>7.5</v>
      </c>
    </row>
    <row r="2442" spans="1:7" x14ac:dyDescent="0.2">
      <c r="A2442" s="6">
        <v>44074</v>
      </c>
      <c r="B2442" s="14">
        <f t="shared" si="131"/>
        <v>2020</v>
      </c>
      <c r="C2442" s="14">
        <f t="shared" si="132"/>
        <v>8</v>
      </c>
      <c r="D2442" s="14">
        <f t="shared" si="133"/>
        <v>31</v>
      </c>
      <c r="E2442" t="s">
        <v>14</v>
      </c>
      <c r="G2442" s="9">
        <v>7.5</v>
      </c>
    </row>
    <row r="2443" spans="1:7" x14ac:dyDescent="0.2">
      <c r="A2443" s="6">
        <v>44075</v>
      </c>
      <c r="B2443" s="14">
        <f t="shared" si="131"/>
        <v>2020</v>
      </c>
      <c r="C2443" s="14">
        <f t="shared" si="132"/>
        <v>9</v>
      </c>
      <c r="D2443" s="14">
        <f t="shared" si="133"/>
        <v>1</v>
      </c>
      <c r="E2443">
        <v>6.8</v>
      </c>
      <c r="G2443" s="9">
        <v>7.5</v>
      </c>
    </row>
    <row r="2444" spans="1:7" x14ac:dyDescent="0.2">
      <c r="A2444" s="6">
        <v>44076</v>
      </c>
      <c r="B2444" s="14">
        <f t="shared" si="131"/>
        <v>2020</v>
      </c>
      <c r="C2444" s="14">
        <f t="shared" si="132"/>
        <v>9</v>
      </c>
      <c r="D2444" s="14">
        <f t="shared" si="133"/>
        <v>2</v>
      </c>
      <c r="E2444">
        <v>6.8</v>
      </c>
      <c r="G2444" s="9">
        <v>7.5</v>
      </c>
    </row>
    <row r="2445" spans="1:7" x14ac:dyDescent="0.2">
      <c r="A2445" s="6">
        <v>44077</v>
      </c>
      <c r="B2445" s="14">
        <f t="shared" si="131"/>
        <v>2020</v>
      </c>
      <c r="C2445" s="14">
        <f t="shared" si="132"/>
        <v>9</v>
      </c>
      <c r="D2445" s="14">
        <f t="shared" si="133"/>
        <v>3</v>
      </c>
      <c r="E2445" t="s">
        <v>14</v>
      </c>
      <c r="G2445" s="9">
        <v>7.5</v>
      </c>
    </row>
    <row r="2446" spans="1:7" x14ac:dyDescent="0.2">
      <c r="A2446" s="6">
        <v>44078</v>
      </c>
      <c r="B2446" s="14">
        <f t="shared" si="131"/>
        <v>2020</v>
      </c>
      <c r="C2446" s="14">
        <f t="shared" si="132"/>
        <v>9</v>
      </c>
      <c r="D2446" s="14">
        <f t="shared" si="133"/>
        <v>4</v>
      </c>
      <c r="E2446">
        <v>6.8</v>
      </c>
      <c r="G2446" s="9">
        <v>7.5</v>
      </c>
    </row>
    <row r="2447" spans="1:7" x14ac:dyDescent="0.2">
      <c r="A2447" s="6">
        <v>44079</v>
      </c>
      <c r="B2447" s="14">
        <f t="shared" si="131"/>
        <v>2020</v>
      </c>
      <c r="C2447" s="14">
        <f t="shared" si="132"/>
        <v>9</v>
      </c>
      <c r="D2447" s="14">
        <f t="shared" si="133"/>
        <v>5</v>
      </c>
      <c r="E2447">
        <v>6.8</v>
      </c>
      <c r="G2447" s="9">
        <v>7.5</v>
      </c>
    </row>
    <row r="2448" spans="1:7" x14ac:dyDescent="0.2">
      <c r="A2448" s="6">
        <v>44080</v>
      </c>
      <c r="B2448" s="14">
        <f t="shared" si="131"/>
        <v>2020</v>
      </c>
      <c r="C2448" s="14">
        <f t="shared" si="132"/>
        <v>9</v>
      </c>
      <c r="D2448" s="14">
        <f t="shared" si="133"/>
        <v>6</v>
      </c>
      <c r="E2448">
        <v>6.8</v>
      </c>
      <c r="G2448" s="9">
        <v>7.5</v>
      </c>
    </row>
    <row r="2449" spans="1:7" x14ac:dyDescent="0.2">
      <c r="A2449" s="6">
        <v>44081</v>
      </c>
      <c r="B2449" s="14">
        <f t="shared" si="131"/>
        <v>2020</v>
      </c>
      <c r="C2449" s="14">
        <f t="shared" si="132"/>
        <v>9</v>
      </c>
      <c r="D2449" s="14">
        <f t="shared" si="133"/>
        <v>7</v>
      </c>
      <c r="E2449">
        <v>6.8</v>
      </c>
      <c r="G2449" s="9">
        <v>7.5</v>
      </c>
    </row>
    <row r="2450" spans="1:7" x14ac:dyDescent="0.2">
      <c r="A2450" s="6">
        <v>44082</v>
      </c>
      <c r="B2450" s="14">
        <f t="shared" si="131"/>
        <v>2020</v>
      </c>
      <c r="C2450" s="14">
        <f t="shared" si="132"/>
        <v>9</v>
      </c>
      <c r="D2450" s="14">
        <f t="shared" si="133"/>
        <v>8</v>
      </c>
      <c r="E2450">
        <v>6.8</v>
      </c>
      <c r="G2450" s="9">
        <v>7</v>
      </c>
    </row>
    <row r="2451" spans="1:7" x14ac:dyDescent="0.2">
      <c r="A2451" s="6">
        <v>44083</v>
      </c>
      <c r="B2451" s="14">
        <f t="shared" si="131"/>
        <v>2020</v>
      </c>
      <c r="C2451" s="14">
        <f t="shared" si="132"/>
        <v>9</v>
      </c>
      <c r="D2451" s="14">
        <f t="shared" si="133"/>
        <v>9</v>
      </c>
      <c r="E2451">
        <v>6.8</v>
      </c>
      <c r="G2451" s="9">
        <v>7.5</v>
      </c>
    </row>
    <row r="2452" spans="1:7" x14ac:dyDescent="0.2">
      <c r="A2452" s="6">
        <v>44084</v>
      </c>
      <c r="B2452" s="14">
        <f t="shared" si="131"/>
        <v>2020</v>
      </c>
      <c r="C2452" s="14">
        <f t="shared" si="132"/>
        <v>9</v>
      </c>
      <c r="D2452" s="14">
        <f t="shared" si="133"/>
        <v>10</v>
      </c>
      <c r="E2452">
        <v>6.8</v>
      </c>
      <c r="G2452" s="9">
        <v>7.5</v>
      </c>
    </row>
    <row r="2453" spans="1:7" x14ac:dyDescent="0.2">
      <c r="A2453" s="6">
        <v>44085</v>
      </c>
      <c r="B2453" s="14">
        <f t="shared" si="131"/>
        <v>2020</v>
      </c>
      <c r="C2453" s="14">
        <f t="shared" si="132"/>
        <v>9</v>
      </c>
      <c r="D2453" s="14">
        <f t="shared" si="133"/>
        <v>11</v>
      </c>
      <c r="E2453">
        <v>6.8</v>
      </c>
      <c r="G2453" s="9">
        <v>7.5</v>
      </c>
    </row>
    <row r="2454" spans="1:7" x14ac:dyDescent="0.2">
      <c r="A2454" s="6">
        <v>44086</v>
      </c>
      <c r="B2454" s="14">
        <f t="shared" si="131"/>
        <v>2020</v>
      </c>
      <c r="C2454" s="14">
        <f t="shared" si="132"/>
        <v>9</v>
      </c>
      <c r="D2454" s="14">
        <f t="shared" si="133"/>
        <v>12</v>
      </c>
      <c r="E2454">
        <v>6.8</v>
      </c>
      <c r="G2454" s="9">
        <v>7.5</v>
      </c>
    </row>
    <row r="2455" spans="1:7" x14ac:dyDescent="0.2">
      <c r="A2455" s="6">
        <v>44087</v>
      </c>
      <c r="B2455" s="14">
        <f t="shared" si="131"/>
        <v>2020</v>
      </c>
      <c r="C2455" s="14">
        <f t="shared" si="132"/>
        <v>9</v>
      </c>
      <c r="D2455" s="14">
        <f t="shared" si="133"/>
        <v>13</v>
      </c>
      <c r="E2455">
        <v>6.8</v>
      </c>
      <c r="G2455" s="9">
        <v>7.5</v>
      </c>
    </row>
    <row r="2456" spans="1:7" x14ac:dyDescent="0.2">
      <c r="A2456" s="6">
        <v>44088</v>
      </c>
      <c r="B2456" s="14">
        <f t="shared" si="131"/>
        <v>2020</v>
      </c>
      <c r="C2456" s="14">
        <f t="shared" si="132"/>
        <v>9</v>
      </c>
      <c r="D2456" s="14">
        <f t="shared" si="133"/>
        <v>14</v>
      </c>
      <c r="E2456">
        <v>6.8</v>
      </c>
      <c r="G2456" s="9">
        <v>7.5</v>
      </c>
    </row>
    <row r="2457" spans="1:7" x14ac:dyDescent="0.2">
      <c r="A2457" s="6">
        <v>44089</v>
      </c>
      <c r="B2457" s="14">
        <f t="shared" si="131"/>
        <v>2020</v>
      </c>
      <c r="C2457" s="14">
        <f t="shared" si="132"/>
        <v>9</v>
      </c>
      <c r="D2457" s="14">
        <f t="shared" si="133"/>
        <v>15</v>
      </c>
      <c r="E2457">
        <v>6.8</v>
      </c>
      <c r="G2457" s="9">
        <v>7.5</v>
      </c>
    </row>
    <row r="2458" spans="1:7" x14ac:dyDescent="0.2">
      <c r="A2458" s="6">
        <v>44090</v>
      </c>
      <c r="B2458" s="14">
        <f t="shared" si="131"/>
        <v>2020</v>
      </c>
      <c r="C2458" s="14">
        <f t="shared" si="132"/>
        <v>9</v>
      </c>
      <c r="D2458" s="14">
        <f t="shared" si="133"/>
        <v>16</v>
      </c>
      <c r="E2458">
        <v>6.8</v>
      </c>
      <c r="G2458" s="9">
        <v>7.5</v>
      </c>
    </row>
    <row r="2459" spans="1:7" x14ac:dyDescent="0.2">
      <c r="A2459" s="6">
        <v>44091</v>
      </c>
      <c r="B2459" s="14">
        <f t="shared" si="131"/>
        <v>2020</v>
      </c>
      <c r="C2459" s="14">
        <f t="shared" si="132"/>
        <v>9</v>
      </c>
      <c r="D2459" s="14">
        <f t="shared" si="133"/>
        <v>17</v>
      </c>
      <c r="E2459">
        <v>6.8</v>
      </c>
      <c r="G2459" s="9">
        <v>7.5</v>
      </c>
    </row>
    <row r="2460" spans="1:7" x14ac:dyDescent="0.2">
      <c r="A2460" s="6">
        <v>44092</v>
      </c>
      <c r="B2460" s="14">
        <f t="shared" si="131"/>
        <v>2020</v>
      </c>
      <c r="C2460" s="14">
        <f t="shared" si="132"/>
        <v>9</v>
      </c>
      <c r="D2460" s="14">
        <f t="shared" si="133"/>
        <v>18</v>
      </c>
      <c r="E2460">
        <v>6.8</v>
      </c>
      <c r="G2460" s="9">
        <v>7.5</v>
      </c>
    </row>
    <row r="2461" spans="1:7" x14ac:dyDescent="0.2">
      <c r="A2461" s="6">
        <v>44093</v>
      </c>
      <c r="B2461" s="14">
        <f t="shared" si="131"/>
        <v>2020</v>
      </c>
      <c r="C2461" s="14">
        <f t="shared" si="132"/>
        <v>9</v>
      </c>
      <c r="D2461" s="14">
        <f t="shared" si="133"/>
        <v>19</v>
      </c>
      <c r="E2461">
        <v>6.8</v>
      </c>
      <c r="G2461" s="9">
        <v>7.5</v>
      </c>
    </row>
    <row r="2462" spans="1:7" x14ac:dyDescent="0.2">
      <c r="A2462" s="6">
        <v>44094</v>
      </c>
      <c r="B2462" s="14">
        <f t="shared" si="131"/>
        <v>2020</v>
      </c>
      <c r="C2462" s="14">
        <f t="shared" si="132"/>
        <v>9</v>
      </c>
      <c r="D2462" s="14">
        <f t="shared" si="133"/>
        <v>20</v>
      </c>
      <c r="E2462">
        <v>6.8</v>
      </c>
      <c r="G2462" s="9">
        <v>7.5</v>
      </c>
    </row>
    <row r="2463" spans="1:7" x14ac:dyDescent="0.2">
      <c r="A2463" s="6">
        <v>44095</v>
      </c>
      <c r="B2463" s="14">
        <f t="shared" si="131"/>
        <v>2020</v>
      </c>
      <c r="C2463" s="14">
        <f t="shared" si="132"/>
        <v>9</v>
      </c>
      <c r="D2463" s="14">
        <f t="shared" si="133"/>
        <v>21</v>
      </c>
      <c r="E2463">
        <v>6.8</v>
      </c>
      <c r="G2463" s="9">
        <v>7.5</v>
      </c>
    </row>
    <row r="2464" spans="1:7" x14ac:dyDescent="0.2">
      <c r="A2464" s="6">
        <v>44096</v>
      </c>
      <c r="B2464" s="14">
        <f t="shared" si="131"/>
        <v>2020</v>
      </c>
      <c r="C2464" s="14">
        <f t="shared" si="132"/>
        <v>9</v>
      </c>
      <c r="D2464" s="14">
        <f t="shared" si="133"/>
        <v>22</v>
      </c>
      <c r="E2464">
        <v>6.8</v>
      </c>
      <c r="G2464" s="9">
        <v>8</v>
      </c>
    </row>
    <row r="2465" spans="1:7" x14ac:dyDescent="0.2">
      <c r="A2465" s="6">
        <v>44097</v>
      </c>
      <c r="B2465" s="14">
        <f t="shared" si="131"/>
        <v>2020</v>
      </c>
      <c r="C2465" s="14">
        <f t="shared" si="132"/>
        <v>9</v>
      </c>
      <c r="D2465" s="14">
        <f t="shared" si="133"/>
        <v>23</v>
      </c>
      <c r="E2465">
        <v>6.8</v>
      </c>
      <c r="G2465" s="9">
        <v>9</v>
      </c>
    </row>
    <row r="2466" spans="1:7" x14ac:dyDescent="0.2">
      <c r="A2466" s="6">
        <v>44098</v>
      </c>
      <c r="B2466" s="14">
        <f t="shared" si="131"/>
        <v>2020</v>
      </c>
      <c r="C2466" s="14">
        <f t="shared" si="132"/>
        <v>9</v>
      </c>
      <c r="D2466" s="14">
        <f t="shared" si="133"/>
        <v>24</v>
      </c>
      <c r="E2466" t="s">
        <v>14</v>
      </c>
      <c r="G2466" s="9">
        <v>10</v>
      </c>
    </row>
    <row r="2467" spans="1:7" x14ac:dyDescent="0.2">
      <c r="A2467" s="6">
        <v>44099</v>
      </c>
      <c r="B2467" s="14">
        <f t="shared" si="131"/>
        <v>2020</v>
      </c>
      <c r="C2467" s="14">
        <f t="shared" si="132"/>
        <v>9</v>
      </c>
      <c r="D2467" s="14">
        <f t="shared" si="133"/>
        <v>25</v>
      </c>
      <c r="E2467" t="s">
        <v>14</v>
      </c>
      <c r="G2467" s="9">
        <v>10</v>
      </c>
    </row>
    <row r="2468" spans="1:7" x14ac:dyDescent="0.2">
      <c r="A2468" s="6">
        <v>44100</v>
      </c>
      <c r="B2468" s="14">
        <f t="shared" si="131"/>
        <v>2020</v>
      </c>
      <c r="C2468" s="14">
        <f t="shared" si="132"/>
        <v>9</v>
      </c>
      <c r="D2468" s="14">
        <f t="shared" si="133"/>
        <v>26</v>
      </c>
      <c r="E2468">
        <v>6.8</v>
      </c>
      <c r="G2468" s="9">
        <v>11</v>
      </c>
    </row>
    <row r="2469" spans="1:7" x14ac:dyDescent="0.2">
      <c r="A2469" s="6">
        <v>44101</v>
      </c>
      <c r="B2469" s="14">
        <f t="shared" si="131"/>
        <v>2020</v>
      </c>
      <c r="C2469" s="14">
        <f t="shared" si="132"/>
        <v>9</v>
      </c>
      <c r="D2469" s="14">
        <f t="shared" si="133"/>
        <v>27</v>
      </c>
      <c r="E2469" t="s">
        <v>14</v>
      </c>
      <c r="G2469" s="9">
        <v>11</v>
      </c>
    </row>
    <row r="2470" spans="1:7" x14ac:dyDescent="0.2">
      <c r="A2470" s="6">
        <v>44102</v>
      </c>
      <c r="B2470" s="14">
        <f t="shared" si="131"/>
        <v>2020</v>
      </c>
      <c r="C2470" s="14">
        <f t="shared" si="132"/>
        <v>9</v>
      </c>
      <c r="D2470" s="14">
        <f t="shared" si="133"/>
        <v>28</v>
      </c>
      <c r="E2470">
        <v>6.8</v>
      </c>
      <c r="G2470" s="9">
        <v>11</v>
      </c>
    </row>
    <row r="2471" spans="1:7" x14ac:dyDescent="0.2">
      <c r="A2471" s="6">
        <v>44103</v>
      </c>
      <c r="B2471" s="14">
        <f t="shared" si="131"/>
        <v>2020</v>
      </c>
      <c r="C2471" s="14">
        <f t="shared" si="132"/>
        <v>9</v>
      </c>
      <c r="D2471" s="14">
        <f t="shared" si="133"/>
        <v>29</v>
      </c>
      <c r="E2471" t="s">
        <v>14</v>
      </c>
      <c r="G2471" s="9">
        <v>11</v>
      </c>
    </row>
    <row r="2472" spans="1:7" x14ac:dyDescent="0.2">
      <c r="A2472" s="6">
        <v>44104</v>
      </c>
      <c r="B2472" s="14">
        <f t="shared" si="131"/>
        <v>2020</v>
      </c>
      <c r="C2472" s="14">
        <f t="shared" si="132"/>
        <v>9</v>
      </c>
      <c r="D2472" s="14">
        <f t="shared" si="133"/>
        <v>30</v>
      </c>
      <c r="E2472">
        <v>6.8</v>
      </c>
      <c r="G2472" s="9">
        <v>11</v>
      </c>
    </row>
    <row r="2473" spans="1:7" x14ac:dyDescent="0.2">
      <c r="A2473" s="6">
        <v>44105</v>
      </c>
      <c r="B2473" s="14">
        <f t="shared" si="131"/>
        <v>2020</v>
      </c>
      <c r="C2473" s="14">
        <f t="shared" si="132"/>
        <v>10</v>
      </c>
      <c r="D2473" s="14">
        <f t="shared" si="133"/>
        <v>1</v>
      </c>
      <c r="E2473">
        <v>6.8</v>
      </c>
      <c r="G2473" s="9">
        <v>11</v>
      </c>
    </row>
    <row r="2474" spans="1:7" x14ac:dyDescent="0.2">
      <c r="A2474" s="6">
        <v>44106</v>
      </c>
      <c r="B2474" s="14">
        <f t="shared" si="131"/>
        <v>2020</v>
      </c>
      <c r="C2474" s="14">
        <f t="shared" si="132"/>
        <v>10</v>
      </c>
      <c r="D2474" s="14">
        <f t="shared" si="133"/>
        <v>2</v>
      </c>
      <c r="E2474">
        <v>6.8</v>
      </c>
      <c r="G2474" s="9">
        <v>11</v>
      </c>
    </row>
    <row r="2475" spans="1:7" x14ac:dyDescent="0.2">
      <c r="A2475" s="6">
        <v>44107</v>
      </c>
      <c r="B2475" s="14">
        <f t="shared" si="131"/>
        <v>2020</v>
      </c>
      <c r="C2475" s="14">
        <f t="shared" si="132"/>
        <v>10</v>
      </c>
      <c r="D2475" s="14">
        <f t="shared" si="133"/>
        <v>3</v>
      </c>
      <c r="E2475">
        <v>6.8</v>
      </c>
      <c r="G2475" s="9">
        <v>11</v>
      </c>
    </row>
    <row r="2476" spans="1:7" x14ac:dyDescent="0.2">
      <c r="A2476" s="6">
        <v>44108</v>
      </c>
      <c r="B2476" s="14">
        <f t="shared" si="131"/>
        <v>2020</v>
      </c>
      <c r="C2476" s="14">
        <f t="shared" si="132"/>
        <v>10</v>
      </c>
      <c r="D2476" s="14">
        <f t="shared" si="133"/>
        <v>4</v>
      </c>
      <c r="E2476">
        <v>6.8</v>
      </c>
      <c r="G2476" s="9">
        <v>11</v>
      </c>
    </row>
    <row r="2477" spans="1:7" x14ac:dyDescent="0.2">
      <c r="A2477" s="6">
        <v>44109</v>
      </c>
      <c r="B2477" s="14">
        <f t="shared" si="131"/>
        <v>2020</v>
      </c>
      <c r="C2477" s="14">
        <f t="shared" si="132"/>
        <v>10</v>
      </c>
      <c r="D2477" s="14">
        <f t="shared" si="133"/>
        <v>5</v>
      </c>
      <c r="E2477">
        <v>6.8</v>
      </c>
      <c r="G2477" s="9">
        <v>11.5</v>
      </c>
    </row>
    <row r="2478" spans="1:7" x14ac:dyDescent="0.2">
      <c r="A2478" s="6">
        <v>44110</v>
      </c>
      <c r="B2478" s="14">
        <f t="shared" si="131"/>
        <v>2020</v>
      </c>
      <c r="C2478" s="14">
        <f t="shared" si="132"/>
        <v>10</v>
      </c>
      <c r="D2478" s="14">
        <f t="shared" si="133"/>
        <v>6</v>
      </c>
      <c r="E2478">
        <v>6.8</v>
      </c>
      <c r="G2478" s="9">
        <v>11.5</v>
      </c>
    </row>
    <row r="2479" spans="1:7" x14ac:dyDescent="0.2">
      <c r="A2479" s="6">
        <v>44111</v>
      </c>
      <c r="B2479" s="14">
        <f t="shared" si="131"/>
        <v>2020</v>
      </c>
      <c r="C2479" s="14">
        <f t="shared" si="132"/>
        <v>10</v>
      </c>
      <c r="D2479" s="14">
        <f t="shared" si="133"/>
        <v>7</v>
      </c>
      <c r="E2479" t="s">
        <v>14</v>
      </c>
      <c r="G2479" s="9">
        <v>11.5</v>
      </c>
    </row>
    <row r="2480" spans="1:7" x14ac:dyDescent="0.2">
      <c r="A2480" s="6">
        <v>44112</v>
      </c>
      <c r="B2480" s="14">
        <f t="shared" si="131"/>
        <v>2020</v>
      </c>
      <c r="C2480" s="14">
        <f t="shared" si="132"/>
        <v>10</v>
      </c>
      <c r="D2480" s="14">
        <f t="shared" si="133"/>
        <v>8</v>
      </c>
      <c r="E2480" t="s">
        <v>14</v>
      </c>
      <c r="G2480" s="9">
        <v>11.5</v>
      </c>
    </row>
    <row r="2481" spans="1:7" x14ac:dyDescent="0.2">
      <c r="A2481" s="6">
        <v>44113</v>
      </c>
      <c r="B2481" s="14">
        <f t="shared" si="131"/>
        <v>2020</v>
      </c>
      <c r="C2481" s="14">
        <f t="shared" si="132"/>
        <v>10</v>
      </c>
      <c r="D2481" s="14">
        <f t="shared" si="133"/>
        <v>9</v>
      </c>
      <c r="E2481">
        <v>6.8</v>
      </c>
      <c r="G2481" s="9">
        <v>11.5</v>
      </c>
    </row>
    <row r="2482" spans="1:7" x14ac:dyDescent="0.2">
      <c r="A2482" s="6">
        <v>44114</v>
      </c>
      <c r="B2482" s="14">
        <f t="shared" si="131"/>
        <v>2020</v>
      </c>
      <c r="C2482" s="14">
        <f t="shared" si="132"/>
        <v>10</v>
      </c>
      <c r="D2482" s="14">
        <f t="shared" si="133"/>
        <v>10</v>
      </c>
      <c r="E2482">
        <v>6.8</v>
      </c>
      <c r="G2482" s="9">
        <v>11.5</v>
      </c>
    </row>
    <row r="2483" spans="1:7" x14ac:dyDescent="0.2">
      <c r="A2483" s="6">
        <v>44115</v>
      </c>
      <c r="B2483" s="14">
        <f t="shared" si="131"/>
        <v>2020</v>
      </c>
      <c r="C2483" s="14">
        <f t="shared" si="132"/>
        <v>10</v>
      </c>
      <c r="D2483" s="14">
        <f t="shared" si="133"/>
        <v>11</v>
      </c>
      <c r="E2483">
        <v>6.8</v>
      </c>
      <c r="G2483" s="9">
        <v>11.5</v>
      </c>
    </row>
    <row r="2484" spans="1:7" x14ac:dyDescent="0.2">
      <c r="A2484" s="6">
        <v>44116</v>
      </c>
      <c r="B2484" s="14">
        <f t="shared" si="131"/>
        <v>2020</v>
      </c>
      <c r="C2484" s="14">
        <f t="shared" si="132"/>
        <v>10</v>
      </c>
      <c r="D2484" s="14">
        <f t="shared" si="133"/>
        <v>12</v>
      </c>
      <c r="E2484">
        <v>6.8</v>
      </c>
      <c r="G2484" s="9">
        <v>11.5</v>
      </c>
    </row>
    <row r="2485" spans="1:7" x14ac:dyDescent="0.2">
      <c r="A2485" s="6">
        <v>44117</v>
      </c>
      <c r="B2485" s="14">
        <f t="shared" si="131"/>
        <v>2020</v>
      </c>
      <c r="C2485" s="14">
        <f t="shared" si="132"/>
        <v>10</v>
      </c>
      <c r="D2485" s="14">
        <f t="shared" si="133"/>
        <v>13</v>
      </c>
      <c r="E2485">
        <v>6.8</v>
      </c>
      <c r="G2485" s="9">
        <v>11.5</v>
      </c>
    </row>
    <row r="2486" spans="1:7" x14ac:dyDescent="0.2">
      <c r="A2486" s="6">
        <v>44118</v>
      </c>
      <c r="B2486" s="14">
        <f t="shared" si="131"/>
        <v>2020</v>
      </c>
      <c r="C2486" s="14">
        <f t="shared" si="132"/>
        <v>10</v>
      </c>
      <c r="D2486" s="14">
        <f t="shared" si="133"/>
        <v>14</v>
      </c>
      <c r="E2486">
        <v>6.8</v>
      </c>
      <c r="G2486" s="9">
        <v>10</v>
      </c>
    </row>
    <row r="2487" spans="1:7" x14ac:dyDescent="0.2">
      <c r="A2487" s="6">
        <v>44119</v>
      </c>
      <c r="B2487" s="14">
        <f t="shared" si="131"/>
        <v>2020</v>
      </c>
      <c r="C2487" s="14">
        <f t="shared" si="132"/>
        <v>10</v>
      </c>
      <c r="D2487" s="14">
        <f t="shared" si="133"/>
        <v>15</v>
      </c>
      <c r="E2487">
        <v>6.8</v>
      </c>
      <c r="G2487" s="9">
        <v>9</v>
      </c>
    </row>
    <row r="2488" spans="1:7" x14ac:dyDescent="0.2">
      <c r="A2488" s="6">
        <v>44120</v>
      </c>
      <c r="B2488" s="14">
        <f t="shared" si="131"/>
        <v>2020</v>
      </c>
      <c r="C2488" s="14">
        <f t="shared" si="132"/>
        <v>10</v>
      </c>
      <c r="D2488" s="14">
        <f t="shared" si="133"/>
        <v>16</v>
      </c>
      <c r="E2488">
        <v>6.8</v>
      </c>
      <c r="G2488" s="9">
        <v>8</v>
      </c>
    </row>
    <row r="2489" spans="1:7" x14ac:dyDescent="0.2">
      <c r="A2489" s="6">
        <v>44121</v>
      </c>
      <c r="B2489" s="14">
        <f t="shared" si="131"/>
        <v>2020</v>
      </c>
      <c r="C2489" s="14">
        <f t="shared" si="132"/>
        <v>10</v>
      </c>
      <c r="D2489" s="14">
        <f t="shared" si="133"/>
        <v>17</v>
      </c>
      <c r="E2489">
        <v>6.8</v>
      </c>
      <c r="G2489" s="9">
        <v>7</v>
      </c>
    </row>
    <row r="2490" spans="1:7" x14ac:dyDescent="0.2">
      <c r="A2490" s="6">
        <v>44122</v>
      </c>
      <c r="B2490" s="14">
        <f t="shared" si="131"/>
        <v>2020</v>
      </c>
      <c r="C2490" s="14">
        <f t="shared" si="132"/>
        <v>10</v>
      </c>
      <c r="D2490" s="14">
        <f t="shared" si="133"/>
        <v>18</v>
      </c>
      <c r="E2490">
        <v>6.8</v>
      </c>
      <c r="G2490" s="9">
        <v>7</v>
      </c>
    </row>
    <row r="2491" spans="1:7" x14ac:dyDescent="0.2">
      <c r="A2491" s="6">
        <v>44123</v>
      </c>
      <c r="B2491" s="14">
        <f t="shared" si="131"/>
        <v>2020</v>
      </c>
      <c r="C2491" s="14">
        <f t="shared" si="132"/>
        <v>10</v>
      </c>
      <c r="D2491" s="14">
        <f t="shared" si="133"/>
        <v>19</v>
      </c>
      <c r="E2491">
        <v>6.8</v>
      </c>
      <c r="G2491" s="9">
        <v>7</v>
      </c>
    </row>
    <row r="2492" spans="1:7" x14ac:dyDescent="0.2">
      <c r="A2492" s="6">
        <v>44124</v>
      </c>
      <c r="B2492" s="14">
        <f t="shared" si="131"/>
        <v>2020</v>
      </c>
      <c r="C2492" s="14">
        <f t="shared" si="132"/>
        <v>10</v>
      </c>
      <c r="D2492" s="14">
        <f t="shared" si="133"/>
        <v>20</v>
      </c>
      <c r="E2492">
        <v>6.8</v>
      </c>
      <c r="G2492" s="9">
        <v>7</v>
      </c>
    </row>
    <row r="2493" spans="1:7" x14ac:dyDescent="0.2">
      <c r="A2493" s="6">
        <v>44125</v>
      </c>
      <c r="B2493" s="14">
        <f t="shared" si="131"/>
        <v>2020</v>
      </c>
      <c r="C2493" s="14">
        <f t="shared" si="132"/>
        <v>10</v>
      </c>
      <c r="D2493" s="14">
        <f t="shared" si="133"/>
        <v>21</v>
      </c>
      <c r="E2493">
        <v>6.8</v>
      </c>
      <c r="G2493" s="9">
        <v>7</v>
      </c>
    </row>
    <row r="2494" spans="1:7" x14ac:dyDescent="0.2">
      <c r="A2494" s="6">
        <v>44126</v>
      </c>
      <c r="B2494" s="14">
        <f t="shared" si="131"/>
        <v>2020</v>
      </c>
      <c r="C2494" s="14">
        <f t="shared" si="132"/>
        <v>10</v>
      </c>
      <c r="D2494" s="14">
        <f t="shared" si="133"/>
        <v>22</v>
      </c>
      <c r="E2494" t="s">
        <v>14</v>
      </c>
      <c r="G2494" s="9">
        <v>7</v>
      </c>
    </row>
    <row r="2495" spans="1:7" x14ac:dyDescent="0.2">
      <c r="A2495" s="6">
        <v>44127</v>
      </c>
      <c r="B2495" s="14">
        <f t="shared" si="131"/>
        <v>2020</v>
      </c>
      <c r="C2495" s="14">
        <f t="shared" si="132"/>
        <v>10</v>
      </c>
      <c r="D2495" s="14">
        <f t="shared" si="133"/>
        <v>23</v>
      </c>
      <c r="E2495">
        <v>6.8</v>
      </c>
      <c r="G2495" s="9" t="s">
        <v>14</v>
      </c>
    </row>
    <row r="2496" spans="1:7" x14ac:dyDescent="0.2">
      <c r="A2496" s="6">
        <v>44128</v>
      </c>
      <c r="B2496" s="14">
        <f t="shared" si="131"/>
        <v>2020</v>
      </c>
      <c r="C2496" s="14">
        <f t="shared" si="132"/>
        <v>10</v>
      </c>
      <c r="D2496" s="14">
        <f t="shared" si="133"/>
        <v>24</v>
      </c>
      <c r="E2496">
        <v>6.8</v>
      </c>
      <c r="G2496" s="9">
        <v>9</v>
      </c>
    </row>
    <row r="2497" spans="1:7" x14ac:dyDescent="0.2">
      <c r="A2497" s="6">
        <v>44129</v>
      </c>
      <c r="B2497" s="14">
        <f t="shared" si="131"/>
        <v>2020</v>
      </c>
      <c r="C2497" s="14">
        <f t="shared" si="132"/>
        <v>10</v>
      </c>
      <c r="D2497" s="14">
        <f t="shared" si="133"/>
        <v>25</v>
      </c>
      <c r="E2497">
        <v>6.8</v>
      </c>
      <c r="G2497" s="9">
        <v>9</v>
      </c>
    </row>
    <row r="2498" spans="1:7" x14ac:dyDescent="0.2">
      <c r="A2498" s="6">
        <v>44130</v>
      </c>
      <c r="B2498" s="14">
        <f t="shared" si="131"/>
        <v>2020</v>
      </c>
      <c r="C2498" s="14">
        <f t="shared" si="132"/>
        <v>10</v>
      </c>
      <c r="D2498" s="14">
        <f t="shared" si="133"/>
        <v>26</v>
      </c>
      <c r="E2498">
        <v>6.8</v>
      </c>
      <c r="G2498" s="9">
        <v>9</v>
      </c>
    </row>
    <row r="2499" spans="1:7" x14ac:dyDescent="0.2">
      <c r="A2499" s="6">
        <v>44131</v>
      </c>
      <c r="B2499" s="14">
        <f t="shared" si="131"/>
        <v>2020</v>
      </c>
      <c r="C2499" s="14">
        <f t="shared" si="132"/>
        <v>10</v>
      </c>
      <c r="D2499" s="14">
        <f t="shared" si="133"/>
        <v>27</v>
      </c>
      <c r="E2499">
        <v>6.8</v>
      </c>
      <c r="G2499" s="9">
        <v>9</v>
      </c>
    </row>
    <row r="2500" spans="1:7" x14ac:dyDescent="0.2">
      <c r="A2500" s="6">
        <v>44132</v>
      </c>
      <c r="B2500" s="14">
        <f t="shared" si="131"/>
        <v>2020</v>
      </c>
      <c r="C2500" s="14">
        <f t="shared" si="132"/>
        <v>10</v>
      </c>
      <c r="D2500" s="14">
        <f t="shared" si="133"/>
        <v>28</v>
      </c>
      <c r="E2500" t="s">
        <v>14</v>
      </c>
      <c r="G2500" s="9">
        <v>9</v>
      </c>
    </row>
    <row r="2501" spans="1:7" x14ac:dyDescent="0.2">
      <c r="A2501" s="6">
        <v>44133</v>
      </c>
      <c r="B2501" s="14">
        <f t="shared" si="131"/>
        <v>2020</v>
      </c>
      <c r="C2501" s="14">
        <f t="shared" si="132"/>
        <v>10</v>
      </c>
      <c r="D2501" s="14">
        <f t="shared" si="133"/>
        <v>29</v>
      </c>
      <c r="E2501" t="s">
        <v>14</v>
      </c>
      <c r="G2501" s="9">
        <v>9</v>
      </c>
    </row>
    <row r="2502" spans="1:7" x14ac:dyDescent="0.2">
      <c r="A2502" s="6">
        <v>44134</v>
      </c>
      <c r="B2502" s="14">
        <f t="shared" si="131"/>
        <v>2020</v>
      </c>
      <c r="C2502" s="14">
        <f t="shared" si="132"/>
        <v>10</v>
      </c>
      <c r="D2502" s="14">
        <f t="shared" si="133"/>
        <v>30</v>
      </c>
      <c r="E2502" t="s">
        <v>14</v>
      </c>
      <c r="G2502" s="9">
        <v>9</v>
      </c>
    </row>
    <row r="2503" spans="1:7" x14ac:dyDescent="0.2">
      <c r="A2503" s="6">
        <v>44135</v>
      </c>
      <c r="B2503" s="14">
        <f t="shared" si="131"/>
        <v>2020</v>
      </c>
      <c r="C2503" s="14">
        <f t="shared" si="132"/>
        <v>10</v>
      </c>
      <c r="D2503" s="14">
        <f t="shared" si="133"/>
        <v>31</v>
      </c>
      <c r="E2503" t="s">
        <v>14</v>
      </c>
      <c r="G2503" s="9">
        <v>9</v>
      </c>
    </row>
    <row r="2504" spans="1:7" x14ac:dyDescent="0.2">
      <c r="A2504" s="6">
        <v>44136</v>
      </c>
      <c r="B2504" s="14">
        <f t="shared" si="131"/>
        <v>2020</v>
      </c>
      <c r="C2504" s="14">
        <f t="shared" si="132"/>
        <v>11</v>
      </c>
      <c r="D2504" s="14">
        <f t="shared" si="133"/>
        <v>1</v>
      </c>
      <c r="E2504">
        <v>6.8</v>
      </c>
      <c r="G2504" s="9">
        <v>9</v>
      </c>
    </row>
    <row r="2505" spans="1:7" x14ac:dyDescent="0.2">
      <c r="A2505" s="6">
        <v>44137</v>
      </c>
      <c r="B2505" s="14">
        <f t="shared" ref="B2505:B2568" si="134">YEAR(A2505)</f>
        <v>2020</v>
      </c>
      <c r="C2505" s="14">
        <f t="shared" ref="C2505:C2568" si="135">MONTH(A2505)</f>
        <v>11</v>
      </c>
      <c r="D2505" s="14">
        <f t="shared" ref="D2505:D2568" si="136">DAY(A2505)</f>
        <v>2</v>
      </c>
      <c r="E2505">
        <v>6.8</v>
      </c>
      <c r="G2505" s="9">
        <v>9</v>
      </c>
    </row>
    <row r="2506" spans="1:7" x14ac:dyDescent="0.2">
      <c r="A2506" s="6">
        <v>44138</v>
      </c>
      <c r="B2506" s="14">
        <f t="shared" si="134"/>
        <v>2020</v>
      </c>
      <c r="C2506" s="14">
        <f t="shared" si="135"/>
        <v>11</v>
      </c>
      <c r="D2506" s="14">
        <f t="shared" si="136"/>
        <v>3</v>
      </c>
      <c r="E2506" t="s">
        <v>14</v>
      </c>
      <c r="G2506" s="9">
        <v>8</v>
      </c>
    </row>
    <row r="2507" spans="1:7" x14ac:dyDescent="0.2">
      <c r="A2507" s="6">
        <v>44139</v>
      </c>
      <c r="B2507" s="14">
        <f t="shared" si="134"/>
        <v>2020</v>
      </c>
      <c r="C2507" s="14">
        <f t="shared" si="135"/>
        <v>11</v>
      </c>
      <c r="D2507" s="14">
        <f t="shared" si="136"/>
        <v>4</v>
      </c>
      <c r="E2507">
        <v>6.8</v>
      </c>
      <c r="G2507" s="9">
        <v>8</v>
      </c>
    </row>
    <row r="2508" spans="1:7" x14ac:dyDescent="0.2">
      <c r="A2508" s="6">
        <v>44140</v>
      </c>
      <c r="B2508" s="14">
        <f t="shared" si="134"/>
        <v>2020</v>
      </c>
      <c r="C2508" s="14">
        <f t="shared" si="135"/>
        <v>11</v>
      </c>
      <c r="D2508" s="14">
        <f t="shared" si="136"/>
        <v>5</v>
      </c>
      <c r="E2508">
        <v>6.8</v>
      </c>
      <c r="G2508" s="9">
        <v>7</v>
      </c>
    </row>
    <row r="2509" spans="1:7" x14ac:dyDescent="0.2">
      <c r="A2509" s="6">
        <v>44141</v>
      </c>
      <c r="B2509" s="14">
        <f t="shared" si="134"/>
        <v>2020</v>
      </c>
      <c r="C2509" s="14">
        <f t="shared" si="135"/>
        <v>11</v>
      </c>
      <c r="D2509" s="14">
        <f t="shared" si="136"/>
        <v>6</v>
      </c>
      <c r="E2509">
        <v>6.8</v>
      </c>
      <c r="G2509" s="9">
        <v>7</v>
      </c>
    </row>
    <row r="2510" spans="1:7" x14ac:dyDescent="0.2">
      <c r="A2510" s="6">
        <v>44142</v>
      </c>
      <c r="B2510" s="14">
        <f t="shared" si="134"/>
        <v>2020</v>
      </c>
      <c r="C2510" s="14">
        <f t="shared" si="135"/>
        <v>11</v>
      </c>
      <c r="D2510" s="14">
        <f t="shared" si="136"/>
        <v>7</v>
      </c>
      <c r="E2510">
        <v>6.8</v>
      </c>
      <c r="G2510" s="9">
        <v>8</v>
      </c>
    </row>
    <row r="2511" spans="1:7" x14ac:dyDescent="0.2">
      <c r="A2511" s="6">
        <v>44143</v>
      </c>
      <c r="B2511" s="14">
        <f t="shared" si="134"/>
        <v>2020</v>
      </c>
      <c r="C2511" s="14">
        <f t="shared" si="135"/>
        <v>11</v>
      </c>
      <c r="D2511" s="14">
        <f t="shared" si="136"/>
        <v>8</v>
      </c>
      <c r="E2511">
        <v>6.8</v>
      </c>
      <c r="G2511" s="9">
        <v>7</v>
      </c>
    </row>
    <row r="2512" spans="1:7" x14ac:dyDescent="0.2">
      <c r="A2512" s="6">
        <v>44144</v>
      </c>
      <c r="B2512" s="14">
        <f t="shared" si="134"/>
        <v>2020</v>
      </c>
      <c r="C2512" s="14">
        <f t="shared" si="135"/>
        <v>11</v>
      </c>
      <c r="D2512" s="14">
        <f t="shared" si="136"/>
        <v>9</v>
      </c>
      <c r="E2512">
        <v>6.8</v>
      </c>
      <c r="G2512" s="9">
        <v>7</v>
      </c>
    </row>
    <row r="2513" spans="1:7" x14ac:dyDescent="0.2">
      <c r="A2513" s="6">
        <v>44145</v>
      </c>
      <c r="B2513" s="14">
        <f t="shared" si="134"/>
        <v>2020</v>
      </c>
      <c r="C2513" s="14">
        <f t="shared" si="135"/>
        <v>11</v>
      </c>
      <c r="D2513" s="14">
        <f t="shared" si="136"/>
        <v>10</v>
      </c>
      <c r="E2513" t="s">
        <v>14</v>
      </c>
      <c r="G2513" s="9">
        <v>7</v>
      </c>
    </row>
    <row r="2514" spans="1:7" x14ac:dyDescent="0.2">
      <c r="A2514" s="6">
        <v>44146</v>
      </c>
      <c r="B2514" s="14">
        <f t="shared" si="134"/>
        <v>2020</v>
      </c>
      <c r="C2514" s="14">
        <f t="shared" si="135"/>
        <v>11</v>
      </c>
      <c r="D2514" s="14">
        <f t="shared" si="136"/>
        <v>11</v>
      </c>
      <c r="E2514">
        <v>6.8</v>
      </c>
      <c r="G2514" s="9">
        <v>7</v>
      </c>
    </row>
    <row r="2515" spans="1:7" x14ac:dyDescent="0.2">
      <c r="A2515" s="6">
        <v>44147</v>
      </c>
      <c r="B2515" s="14">
        <f t="shared" si="134"/>
        <v>2020</v>
      </c>
      <c r="C2515" s="14">
        <f t="shared" si="135"/>
        <v>11</v>
      </c>
      <c r="D2515" s="14">
        <f t="shared" si="136"/>
        <v>12</v>
      </c>
      <c r="E2515">
        <v>6.8</v>
      </c>
      <c r="G2515" s="9">
        <v>7</v>
      </c>
    </row>
    <row r="2516" spans="1:7" x14ac:dyDescent="0.2">
      <c r="A2516" s="6">
        <v>44148</v>
      </c>
      <c r="B2516" s="14">
        <f t="shared" si="134"/>
        <v>2020</v>
      </c>
      <c r="C2516" s="14">
        <f t="shared" si="135"/>
        <v>11</v>
      </c>
      <c r="D2516" s="14">
        <f t="shared" si="136"/>
        <v>13</v>
      </c>
      <c r="E2516" t="s">
        <v>14</v>
      </c>
      <c r="G2516" s="9">
        <v>7</v>
      </c>
    </row>
    <row r="2517" spans="1:7" x14ac:dyDescent="0.2">
      <c r="A2517" s="6">
        <v>44149</v>
      </c>
      <c r="B2517" s="14">
        <f t="shared" si="134"/>
        <v>2020</v>
      </c>
      <c r="C2517" s="14">
        <f t="shared" si="135"/>
        <v>11</v>
      </c>
      <c r="D2517" s="14">
        <f t="shared" si="136"/>
        <v>14</v>
      </c>
      <c r="E2517">
        <v>6.8</v>
      </c>
      <c r="G2517" s="9">
        <v>6.5</v>
      </c>
    </row>
    <row r="2518" spans="1:7" x14ac:dyDescent="0.2">
      <c r="A2518" s="6">
        <v>44150</v>
      </c>
      <c r="B2518" s="14">
        <f t="shared" si="134"/>
        <v>2020</v>
      </c>
      <c r="C2518" s="14">
        <f t="shared" si="135"/>
        <v>11</v>
      </c>
      <c r="D2518" s="14">
        <f t="shared" si="136"/>
        <v>15</v>
      </c>
      <c r="E2518">
        <v>6.8</v>
      </c>
      <c r="G2518" s="9">
        <v>6.5</v>
      </c>
    </row>
    <row r="2519" spans="1:7" x14ac:dyDescent="0.2">
      <c r="A2519" s="6">
        <v>44151</v>
      </c>
      <c r="B2519" s="14">
        <f t="shared" si="134"/>
        <v>2020</v>
      </c>
      <c r="C2519" s="14">
        <f t="shared" si="135"/>
        <v>11</v>
      </c>
      <c r="D2519" s="14">
        <f t="shared" si="136"/>
        <v>16</v>
      </c>
      <c r="E2519">
        <v>6.8</v>
      </c>
      <c r="G2519" s="9">
        <v>6.5</v>
      </c>
    </row>
    <row r="2520" spans="1:7" x14ac:dyDescent="0.2">
      <c r="A2520" s="6">
        <v>44152</v>
      </c>
      <c r="B2520" s="14">
        <f t="shared" si="134"/>
        <v>2020</v>
      </c>
      <c r="C2520" s="14">
        <f t="shared" si="135"/>
        <v>11</v>
      </c>
      <c r="D2520" s="14">
        <f t="shared" si="136"/>
        <v>17</v>
      </c>
      <c r="E2520">
        <v>6.8</v>
      </c>
      <c r="G2520" s="9">
        <v>7.5</v>
      </c>
    </row>
    <row r="2521" spans="1:7" x14ac:dyDescent="0.2">
      <c r="A2521" s="6">
        <v>44153</v>
      </c>
      <c r="B2521" s="14">
        <f t="shared" si="134"/>
        <v>2020</v>
      </c>
      <c r="C2521" s="14">
        <f t="shared" si="135"/>
        <v>11</v>
      </c>
      <c r="D2521" s="14">
        <f t="shared" si="136"/>
        <v>18</v>
      </c>
      <c r="E2521">
        <v>6.8</v>
      </c>
      <c r="G2521" s="9">
        <v>8.5</v>
      </c>
    </row>
    <row r="2522" spans="1:7" x14ac:dyDescent="0.2">
      <c r="A2522" s="6">
        <v>44154</v>
      </c>
      <c r="B2522" s="14">
        <f t="shared" si="134"/>
        <v>2020</v>
      </c>
      <c r="C2522" s="14">
        <f t="shared" si="135"/>
        <v>11</v>
      </c>
      <c r="D2522" s="14">
        <f t="shared" si="136"/>
        <v>19</v>
      </c>
      <c r="E2522">
        <v>6.8</v>
      </c>
      <c r="G2522" s="9">
        <v>8.5</v>
      </c>
    </row>
    <row r="2523" spans="1:7" x14ac:dyDescent="0.2">
      <c r="A2523" s="6">
        <v>44155</v>
      </c>
      <c r="B2523" s="14">
        <f t="shared" si="134"/>
        <v>2020</v>
      </c>
      <c r="C2523" s="14">
        <f t="shared" si="135"/>
        <v>11</v>
      </c>
      <c r="D2523" s="14">
        <f t="shared" si="136"/>
        <v>20</v>
      </c>
      <c r="E2523">
        <v>6.8</v>
      </c>
      <c r="G2523" s="9">
        <v>8.5</v>
      </c>
    </row>
    <row r="2524" spans="1:7" x14ac:dyDescent="0.2">
      <c r="A2524" s="6">
        <v>44156</v>
      </c>
      <c r="B2524" s="14">
        <f t="shared" si="134"/>
        <v>2020</v>
      </c>
      <c r="C2524" s="14">
        <f t="shared" si="135"/>
        <v>11</v>
      </c>
      <c r="D2524" s="14">
        <f t="shared" si="136"/>
        <v>21</v>
      </c>
      <c r="E2524">
        <v>6.8</v>
      </c>
      <c r="G2524" s="9">
        <v>8.5</v>
      </c>
    </row>
    <row r="2525" spans="1:7" x14ac:dyDescent="0.2">
      <c r="A2525" s="6">
        <v>44157</v>
      </c>
      <c r="B2525" s="14">
        <f t="shared" si="134"/>
        <v>2020</v>
      </c>
      <c r="C2525" s="14">
        <f t="shared" si="135"/>
        <v>11</v>
      </c>
      <c r="D2525" s="14">
        <f t="shared" si="136"/>
        <v>22</v>
      </c>
      <c r="E2525">
        <v>6.8</v>
      </c>
      <c r="G2525" s="9">
        <v>8.5</v>
      </c>
    </row>
    <row r="2526" spans="1:7" x14ac:dyDescent="0.2">
      <c r="A2526" s="6">
        <v>44158</v>
      </c>
      <c r="B2526" s="14">
        <f t="shared" si="134"/>
        <v>2020</v>
      </c>
      <c r="C2526" s="14">
        <f t="shared" si="135"/>
        <v>11</v>
      </c>
      <c r="D2526" s="14">
        <f t="shared" si="136"/>
        <v>23</v>
      </c>
      <c r="E2526">
        <v>6.8</v>
      </c>
      <c r="G2526" s="9">
        <v>8.5</v>
      </c>
    </row>
    <row r="2527" spans="1:7" x14ac:dyDescent="0.2">
      <c r="A2527" s="6">
        <v>44159</v>
      </c>
      <c r="B2527" s="14">
        <f t="shared" si="134"/>
        <v>2020</v>
      </c>
      <c r="C2527" s="14">
        <f t="shared" si="135"/>
        <v>11</v>
      </c>
      <c r="D2527" s="14">
        <f t="shared" si="136"/>
        <v>24</v>
      </c>
      <c r="E2527" t="s">
        <v>14</v>
      </c>
      <c r="G2527" s="9">
        <v>8.5</v>
      </c>
    </row>
    <row r="2528" spans="1:7" x14ac:dyDescent="0.2">
      <c r="A2528" s="6">
        <v>44160</v>
      </c>
      <c r="B2528" s="14">
        <f t="shared" si="134"/>
        <v>2020</v>
      </c>
      <c r="C2528" s="14">
        <f t="shared" si="135"/>
        <v>11</v>
      </c>
      <c r="D2528" s="14">
        <f t="shared" si="136"/>
        <v>25</v>
      </c>
      <c r="E2528">
        <v>6.8</v>
      </c>
      <c r="G2528" s="9">
        <v>8.5</v>
      </c>
    </row>
    <row r="2529" spans="1:7" x14ac:dyDescent="0.2">
      <c r="A2529" s="6">
        <v>44161</v>
      </c>
      <c r="B2529" s="14">
        <f t="shared" si="134"/>
        <v>2020</v>
      </c>
      <c r="C2529" s="14">
        <f t="shared" si="135"/>
        <v>11</v>
      </c>
      <c r="D2529" s="14">
        <f t="shared" si="136"/>
        <v>26</v>
      </c>
      <c r="E2529">
        <v>6.8</v>
      </c>
      <c r="G2529" s="9">
        <v>8.5</v>
      </c>
    </row>
    <row r="2530" spans="1:7" x14ac:dyDescent="0.2">
      <c r="A2530" s="6">
        <v>44162</v>
      </c>
      <c r="B2530" s="14">
        <f t="shared" si="134"/>
        <v>2020</v>
      </c>
      <c r="C2530" s="14">
        <f t="shared" si="135"/>
        <v>11</v>
      </c>
      <c r="D2530" s="14">
        <f t="shared" si="136"/>
        <v>27</v>
      </c>
      <c r="E2530">
        <v>6.8</v>
      </c>
      <c r="G2530" s="9">
        <v>8.5</v>
      </c>
    </row>
    <row r="2531" spans="1:7" x14ac:dyDescent="0.2">
      <c r="A2531" s="6">
        <v>44163</v>
      </c>
      <c r="B2531" s="14">
        <f t="shared" si="134"/>
        <v>2020</v>
      </c>
      <c r="C2531" s="14">
        <f t="shared" si="135"/>
        <v>11</v>
      </c>
      <c r="D2531" s="14">
        <f t="shared" si="136"/>
        <v>28</v>
      </c>
      <c r="E2531">
        <v>6.8</v>
      </c>
      <c r="G2531" s="9">
        <v>8</v>
      </c>
    </row>
    <row r="2532" spans="1:7" x14ac:dyDescent="0.2">
      <c r="A2532" s="6">
        <v>44164</v>
      </c>
      <c r="B2532" s="14">
        <f t="shared" si="134"/>
        <v>2020</v>
      </c>
      <c r="C2532" s="14">
        <f t="shared" si="135"/>
        <v>11</v>
      </c>
      <c r="D2532" s="14">
        <f t="shared" si="136"/>
        <v>29</v>
      </c>
      <c r="E2532">
        <v>6.8</v>
      </c>
      <c r="G2532" s="9">
        <v>8</v>
      </c>
    </row>
    <row r="2533" spans="1:7" x14ac:dyDescent="0.2">
      <c r="A2533" s="6">
        <v>44165</v>
      </c>
      <c r="B2533" s="14">
        <f t="shared" si="134"/>
        <v>2020</v>
      </c>
      <c r="C2533" s="14">
        <f t="shared" si="135"/>
        <v>11</v>
      </c>
      <c r="D2533" s="14">
        <f t="shared" si="136"/>
        <v>30</v>
      </c>
      <c r="E2533">
        <v>6.8</v>
      </c>
      <c r="G2533" s="9">
        <v>8</v>
      </c>
    </row>
    <row r="2534" spans="1:7" x14ac:dyDescent="0.2">
      <c r="A2534" s="6">
        <v>44166</v>
      </c>
      <c r="B2534" s="14">
        <f t="shared" si="134"/>
        <v>2020</v>
      </c>
      <c r="C2534" s="14">
        <f t="shared" si="135"/>
        <v>12</v>
      </c>
      <c r="D2534" s="14">
        <f t="shared" si="136"/>
        <v>1</v>
      </c>
      <c r="E2534" t="s">
        <v>14</v>
      </c>
      <c r="G2534" s="9">
        <v>8</v>
      </c>
    </row>
    <row r="2535" spans="1:7" x14ac:dyDescent="0.2">
      <c r="A2535" s="6">
        <v>44167</v>
      </c>
      <c r="B2535" s="14">
        <f t="shared" si="134"/>
        <v>2020</v>
      </c>
      <c r="C2535" s="14">
        <f t="shared" si="135"/>
        <v>12</v>
      </c>
      <c r="D2535" s="14">
        <f t="shared" si="136"/>
        <v>2</v>
      </c>
      <c r="E2535" t="s">
        <v>14</v>
      </c>
      <c r="G2535" s="9">
        <v>8</v>
      </c>
    </row>
    <row r="2536" spans="1:7" x14ac:dyDescent="0.2">
      <c r="A2536" s="6">
        <v>44168</v>
      </c>
      <c r="B2536" s="14">
        <f t="shared" si="134"/>
        <v>2020</v>
      </c>
      <c r="C2536" s="14">
        <f t="shared" si="135"/>
        <v>12</v>
      </c>
      <c r="D2536" s="14">
        <f t="shared" si="136"/>
        <v>3</v>
      </c>
      <c r="E2536">
        <v>6.8</v>
      </c>
      <c r="G2536" s="9">
        <v>8</v>
      </c>
    </row>
    <row r="2537" spans="1:7" x14ac:dyDescent="0.2">
      <c r="A2537" s="6">
        <v>44169</v>
      </c>
      <c r="B2537" s="14">
        <f t="shared" si="134"/>
        <v>2020</v>
      </c>
      <c r="C2537" s="14">
        <f t="shared" si="135"/>
        <v>12</v>
      </c>
      <c r="D2537" s="14">
        <f t="shared" si="136"/>
        <v>4</v>
      </c>
      <c r="E2537">
        <v>6.8</v>
      </c>
      <c r="G2537" s="9">
        <v>8</v>
      </c>
    </row>
    <row r="2538" spans="1:7" x14ac:dyDescent="0.2">
      <c r="A2538" s="6">
        <v>44170</v>
      </c>
      <c r="B2538" s="14">
        <f t="shared" si="134"/>
        <v>2020</v>
      </c>
      <c r="C2538" s="14">
        <f t="shared" si="135"/>
        <v>12</v>
      </c>
      <c r="D2538" s="14">
        <f t="shared" si="136"/>
        <v>5</v>
      </c>
      <c r="E2538">
        <v>6.8</v>
      </c>
      <c r="G2538" s="9">
        <v>8</v>
      </c>
    </row>
    <row r="2539" spans="1:7" x14ac:dyDescent="0.2">
      <c r="A2539" s="6">
        <v>44171</v>
      </c>
      <c r="B2539" s="14">
        <f t="shared" si="134"/>
        <v>2020</v>
      </c>
      <c r="C2539" s="14">
        <f t="shared" si="135"/>
        <v>12</v>
      </c>
      <c r="D2539" s="14">
        <f t="shared" si="136"/>
        <v>6</v>
      </c>
      <c r="E2539">
        <v>6.8</v>
      </c>
      <c r="G2539" s="9">
        <v>8</v>
      </c>
    </row>
    <row r="2540" spans="1:7" x14ac:dyDescent="0.2">
      <c r="A2540" s="6">
        <v>44172</v>
      </c>
      <c r="B2540" s="14">
        <f t="shared" si="134"/>
        <v>2020</v>
      </c>
      <c r="C2540" s="14">
        <f t="shared" si="135"/>
        <v>12</v>
      </c>
      <c r="D2540" s="14">
        <f t="shared" si="136"/>
        <v>7</v>
      </c>
      <c r="E2540">
        <v>6.8</v>
      </c>
      <c r="G2540" s="9" t="s">
        <v>14</v>
      </c>
    </row>
    <row r="2541" spans="1:7" x14ac:dyDescent="0.2">
      <c r="A2541" s="6">
        <v>44173</v>
      </c>
      <c r="B2541" s="14">
        <f t="shared" si="134"/>
        <v>2020</v>
      </c>
      <c r="C2541" s="14">
        <f t="shared" si="135"/>
        <v>12</v>
      </c>
      <c r="D2541" s="14">
        <f t="shared" si="136"/>
        <v>8</v>
      </c>
      <c r="E2541" t="s">
        <v>14</v>
      </c>
      <c r="G2541" s="9" t="s">
        <v>14</v>
      </c>
    </row>
    <row r="2542" spans="1:7" x14ac:dyDescent="0.2">
      <c r="A2542" s="6">
        <v>44174</v>
      </c>
      <c r="B2542" s="14">
        <f t="shared" si="134"/>
        <v>2020</v>
      </c>
      <c r="C2542" s="14">
        <f t="shared" si="135"/>
        <v>12</v>
      </c>
      <c r="D2542" s="14">
        <f t="shared" si="136"/>
        <v>9</v>
      </c>
      <c r="E2542">
        <v>7.6</v>
      </c>
      <c r="G2542" s="9" t="s">
        <v>14</v>
      </c>
    </row>
    <row r="2543" spans="1:7" x14ac:dyDescent="0.2">
      <c r="A2543" s="6">
        <v>44175</v>
      </c>
      <c r="B2543" s="14">
        <f t="shared" si="134"/>
        <v>2020</v>
      </c>
      <c r="C2543" s="14">
        <f t="shared" si="135"/>
        <v>12</v>
      </c>
      <c r="D2543" s="14">
        <f t="shared" si="136"/>
        <v>10</v>
      </c>
      <c r="E2543">
        <v>7.6</v>
      </c>
      <c r="G2543" s="9">
        <v>12</v>
      </c>
    </row>
    <row r="2544" spans="1:7" x14ac:dyDescent="0.2">
      <c r="A2544" s="6">
        <v>44176</v>
      </c>
      <c r="B2544" s="14">
        <f t="shared" si="134"/>
        <v>2020</v>
      </c>
      <c r="C2544" s="14">
        <f t="shared" si="135"/>
        <v>12</v>
      </c>
      <c r="D2544" s="14">
        <f t="shared" si="136"/>
        <v>11</v>
      </c>
      <c r="E2544">
        <v>7.6</v>
      </c>
      <c r="G2544" s="9">
        <v>12</v>
      </c>
    </row>
    <row r="2545" spans="1:7" x14ac:dyDescent="0.2">
      <c r="A2545" s="6">
        <v>44177</v>
      </c>
      <c r="B2545" s="14">
        <f t="shared" si="134"/>
        <v>2020</v>
      </c>
      <c r="C2545" s="14">
        <f t="shared" si="135"/>
        <v>12</v>
      </c>
      <c r="D2545" s="14">
        <f t="shared" si="136"/>
        <v>12</v>
      </c>
      <c r="E2545">
        <v>7.6</v>
      </c>
      <c r="G2545" s="9" t="s">
        <v>14</v>
      </c>
    </row>
    <row r="2546" spans="1:7" x14ac:dyDescent="0.2">
      <c r="A2546" s="6">
        <v>44178</v>
      </c>
      <c r="B2546" s="14">
        <f t="shared" si="134"/>
        <v>2020</v>
      </c>
      <c r="C2546" s="14">
        <f t="shared" si="135"/>
        <v>12</v>
      </c>
      <c r="D2546" s="14">
        <f t="shared" si="136"/>
        <v>13</v>
      </c>
      <c r="E2546">
        <v>7.6</v>
      </c>
      <c r="G2546" s="9">
        <v>12</v>
      </c>
    </row>
    <row r="2547" spans="1:7" x14ac:dyDescent="0.2">
      <c r="A2547" s="6">
        <v>44179</v>
      </c>
      <c r="B2547" s="14">
        <f t="shared" si="134"/>
        <v>2020</v>
      </c>
      <c r="C2547" s="14">
        <f t="shared" si="135"/>
        <v>12</v>
      </c>
      <c r="D2547" s="14">
        <f t="shared" si="136"/>
        <v>14</v>
      </c>
      <c r="E2547" t="s">
        <v>14</v>
      </c>
      <c r="G2547" s="9">
        <v>12</v>
      </c>
    </row>
    <row r="2548" spans="1:7" x14ac:dyDescent="0.2">
      <c r="A2548" s="6">
        <v>44180</v>
      </c>
      <c r="B2548" s="14">
        <f t="shared" si="134"/>
        <v>2020</v>
      </c>
      <c r="C2548" s="14">
        <f t="shared" si="135"/>
        <v>12</v>
      </c>
      <c r="D2548" s="14">
        <f t="shared" si="136"/>
        <v>15</v>
      </c>
      <c r="E2548" t="s">
        <v>14</v>
      </c>
      <c r="G2548" s="9">
        <v>12</v>
      </c>
    </row>
    <row r="2549" spans="1:7" x14ac:dyDescent="0.2">
      <c r="A2549" s="6">
        <v>44181</v>
      </c>
      <c r="B2549" s="14">
        <f t="shared" si="134"/>
        <v>2020</v>
      </c>
      <c r="C2549" s="14">
        <f t="shared" si="135"/>
        <v>12</v>
      </c>
      <c r="D2549" s="14">
        <f t="shared" si="136"/>
        <v>16</v>
      </c>
      <c r="E2549" t="s">
        <v>14</v>
      </c>
      <c r="G2549" s="9">
        <v>12</v>
      </c>
    </row>
    <row r="2550" spans="1:7" x14ac:dyDescent="0.2">
      <c r="A2550" s="6">
        <v>44182</v>
      </c>
      <c r="B2550" s="14">
        <f t="shared" si="134"/>
        <v>2020</v>
      </c>
      <c r="C2550" s="14">
        <f t="shared" si="135"/>
        <v>12</v>
      </c>
      <c r="D2550" s="14">
        <f t="shared" si="136"/>
        <v>17</v>
      </c>
      <c r="E2550" t="s">
        <v>14</v>
      </c>
      <c r="G2550" s="9">
        <v>12</v>
      </c>
    </row>
    <row r="2551" spans="1:7" x14ac:dyDescent="0.2">
      <c r="A2551" s="6">
        <v>44183</v>
      </c>
      <c r="B2551" s="14">
        <f t="shared" si="134"/>
        <v>2020</v>
      </c>
      <c r="C2551" s="14">
        <f t="shared" si="135"/>
        <v>12</v>
      </c>
      <c r="D2551" s="14">
        <f t="shared" si="136"/>
        <v>18</v>
      </c>
      <c r="E2551">
        <v>7.6</v>
      </c>
      <c r="G2551" s="9">
        <v>12</v>
      </c>
    </row>
    <row r="2552" spans="1:7" x14ac:dyDescent="0.2">
      <c r="A2552" s="6">
        <v>44184</v>
      </c>
      <c r="B2552" s="14">
        <f t="shared" si="134"/>
        <v>2020</v>
      </c>
      <c r="C2552" s="14">
        <f t="shared" si="135"/>
        <v>12</v>
      </c>
      <c r="D2552" s="14">
        <f t="shared" si="136"/>
        <v>19</v>
      </c>
      <c r="E2552">
        <v>7.6</v>
      </c>
      <c r="G2552" s="9">
        <v>12</v>
      </c>
    </row>
    <row r="2553" spans="1:7" x14ac:dyDescent="0.2">
      <c r="A2553" s="6">
        <v>44185</v>
      </c>
      <c r="B2553" s="14">
        <f t="shared" si="134"/>
        <v>2020</v>
      </c>
      <c r="C2553" s="14">
        <f t="shared" si="135"/>
        <v>12</v>
      </c>
      <c r="D2553" s="14">
        <f t="shared" si="136"/>
        <v>20</v>
      </c>
      <c r="E2553">
        <v>7.6</v>
      </c>
      <c r="G2553" s="9">
        <v>11.5</v>
      </c>
    </row>
    <row r="2554" spans="1:7" x14ac:dyDescent="0.2">
      <c r="A2554" s="6">
        <v>44186</v>
      </c>
      <c r="B2554" s="14">
        <f t="shared" si="134"/>
        <v>2020</v>
      </c>
      <c r="C2554" s="14">
        <f t="shared" si="135"/>
        <v>12</v>
      </c>
      <c r="D2554" s="14">
        <f t="shared" si="136"/>
        <v>21</v>
      </c>
      <c r="E2554" t="s">
        <v>14</v>
      </c>
      <c r="G2554" s="9">
        <v>12</v>
      </c>
    </row>
    <row r="2555" spans="1:7" x14ac:dyDescent="0.2">
      <c r="A2555" s="6">
        <v>44187</v>
      </c>
      <c r="B2555" s="14">
        <f t="shared" si="134"/>
        <v>2020</v>
      </c>
      <c r="C2555" s="14">
        <f t="shared" si="135"/>
        <v>12</v>
      </c>
      <c r="D2555" s="14">
        <f t="shared" si="136"/>
        <v>22</v>
      </c>
      <c r="E2555">
        <v>7.6</v>
      </c>
      <c r="G2555" s="9">
        <v>11.5</v>
      </c>
    </row>
    <row r="2556" spans="1:7" x14ac:dyDescent="0.2">
      <c r="A2556" s="6">
        <v>44188</v>
      </c>
      <c r="B2556" s="14">
        <f t="shared" si="134"/>
        <v>2020</v>
      </c>
      <c r="C2556" s="14">
        <f t="shared" si="135"/>
        <v>12</v>
      </c>
      <c r="D2556" s="14">
        <f t="shared" si="136"/>
        <v>23</v>
      </c>
      <c r="E2556">
        <v>7.6</v>
      </c>
      <c r="G2556" s="9">
        <v>11</v>
      </c>
    </row>
    <row r="2557" spans="1:7" x14ac:dyDescent="0.2">
      <c r="A2557" s="6">
        <v>44189</v>
      </c>
      <c r="B2557" s="14">
        <f t="shared" si="134"/>
        <v>2020</v>
      </c>
      <c r="C2557" s="14">
        <f t="shared" si="135"/>
        <v>12</v>
      </c>
      <c r="D2557" s="14">
        <f t="shared" si="136"/>
        <v>24</v>
      </c>
      <c r="E2557" s="15" t="s">
        <v>14</v>
      </c>
      <c r="G2557" s="9">
        <v>11</v>
      </c>
    </row>
    <row r="2558" spans="1:7" x14ac:dyDescent="0.2">
      <c r="A2558" s="6">
        <v>44190</v>
      </c>
      <c r="B2558" s="14">
        <f t="shared" si="134"/>
        <v>2020</v>
      </c>
      <c r="C2558" s="14">
        <f t="shared" si="135"/>
        <v>12</v>
      </c>
      <c r="D2558" s="14">
        <f t="shared" si="136"/>
        <v>25</v>
      </c>
      <c r="E2558" s="15" t="s">
        <v>14</v>
      </c>
      <c r="G2558" s="9">
        <v>11</v>
      </c>
    </row>
    <row r="2559" spans="1:7" x14ac:dyDescent="0.2">
      <c r="A2559" s="6">
        <v>44191</v>
      </c>
      <c r="B2559" s="14">
        <f t="shared" si="134"/>
        <v>2020</v>
      </c>
      <c r="C2559" s="14">
        <f t="shared" si="135"/>
        <v>12</v>
      </c>
      <c r="D2559" s="14">
        <f t="shared" si="136"/>
        <v>26</v>
      </c>
      <c r="E2559" s="15" t="s">
        <v>14</v>
      </c>
      <c r="G2559" s="9">
        <v>11</v>
      </c>
    </row>
    <row r="2560" spans="1:7" x14ac:dyDescent="0.2">
      <c r="A2560" s="6">
        <v>44192</v>
      </c>
      <c r="B2560" s="14">
        <f t="shared" si="134"/>
        <v>2020</v>
      </c>
      <c r="C2560" s="14">
        <f t="shared" si="135"/>
        <v>12</v>
      </c>
      <c r="D2560" s="14">
        <f t="shared" si="136"/>
        <v>27</v>
      </c>
      <c r="E2560" s="15" t="s">
        <v>14</v>
      </c>
      <c r="G2560" s="9">
        <v>11</v>
      </c>
    </row>
    <row r="2561" spans="1:7" x14ac:dyDescent="0.2">
      <c r="A2561" s="6">
        <v>44193</v>
      </c>
      <c r="B2561" s="14">
        <f t="shared" si="134"/>
        <v>2020</v>
      </c>
      <c r="C2561" s="14">
        <f t="shared" si="135"/>
        <v>12</v>
      </c>
      <c r="D2561" s="14">
        <f t="shared" si="136"/>
        <v>28</v>
      </c>
      <c r="E2561" s="15" t="s">
        <v>14</v>
      </c>
      <c r="G2561" s="9">
        <v>11.5</v>
      </c>
    </row>
    <row r="2562" spans="1:7" x14ac:dyDescent="0.2">
      <c r="A2562" s="6">
        <v>44194</v>
      </c>
      <c r="B2562" s="14">
        <f t="shared" si="134"/>
        <v>2020</v>
      </c>
      <c r="C2562" s="14">
        <f t="shared" si="135"/>
        <v>12</v>
      </c>
      <c r="D2562" s="14">
        <f t="shared" si="136"/>
        <v>29</v>
      </c>
      <c r="E2562" s="15" t="s">
        <v>14</v>
      </c>
      <c r="G2562" s="9">
        <v>11.5</v>
      </c>
    </row>
    <row r="2563" spans="1:7" x14ac:dyDescent="0.2">
      <c r="A2563" s="6">
        <v>44195</v>
      </c>
      <c r="B2563" s="14">
        <f t="shared" si="134"/>
        <v>2020</v>
      </c>
      <c r="C2563" s="14">
        <f t="shared" si="135"/>
        <v>12</v>
      </c>
      <c r="D2563" s="14">
        <f t="shared" si="136"/>
        <v>30</v>
      </c>
      <c r="E2563" s="15" t="s">
        <v>14</v>
      </c>
      <c r="G2563" s="9">
        <v>11.5</v>
      </c>
    </row>
    <row r="2564" spans="1:7" x14ac:dyDescent="0.2">
      <c r="A2564" s="6">
        <v>44196</v>
      </c>
      <c r="B2564" s="14">
        <f t="shared" si="134"/>
        <v>2020</v>
      </c>
      <c r="C2564" s="14">
        <f t="shared" si="135"/>
        <v>12</v>
      </c>
      <c r="D2564" s="14">
        <f t="shared" si="136"/>
        <v>31</v>
      </c>
      <c r="E2564" s="15" t="s">
        <v>14</v>
      </c>
      <c r="G2564" s="9">
        <v>11.5</v>
      </c>
    </row>
    <row r="2565" spans="1:7" x14ac:dyDescent="0.2">
      <c r="A2565" s="6">
        <v>44197</v>
      </c>
      <c r="B2565" s="14">
        <f t="shared" si="134"/>
        <v>2021</v>
      </c>
      <c r="C2565" s="14">
        <f t="shared" si="135"/>
        <v>1</v>
      </c>
      <c r="D2565" s="14">
        <f t="shared" si="136"/>
        <v>1</v>
      </c>
      <c r="E2565" s="15">
        <v>7.6</v>
      </c>
      <c r="G2565" s="9">
        <v>11.5</v>
      </c>
    </row>
    <row r="2566" spans="1:7" x14ac:dyDescent="0.2">
      <c r="A2566" s="6">
        <v>44198</v>
      </c>
      <c r="B2566" s="14">
        <f t="shared" si="134"/>
        <v>2021</v>
      </c>
      <c r="C2566" s="14">
        <f t="shared" si="135"/>
        <v>1</v>
      </c>
      <c r="D2566" s="14">
        <f t="shared" si="136"/>
        <v>2</v>
      </c>
      <c r="E2566" s="15">
        <v>7.6</v>
      </c>
      <c r="G2566" s="9">
        <v>11.5</v>
      </c>
    </row>
    <row r="2567" spans="1:7" x14ac:dyDescent="0.2">
      <c r="A2567" s="6">
        <v>44199</v>
      </c>
      <c r="B2567" s="14">
        <f t="shared" si="134"/>
        <v>2021</v>
      </c>
      <c r="C2567" s="14">
        <f t="shared" si="135"/>
        <v>1</v>
      </c>
      <c r="D2567" s="14">
        <f t="shared" si="136"/>
        <v>3</v>
      </c>
      <c r="E2567" s="15">
        <v>7.6</v>
      </c>
      <c r="G2567" s="9">
        <v>11.5</v>
      </c>
    </row>
    <row r="2568" spans="1:7" x14ac:dyDescent="0.2">
      <c r="A2568" s="6">
        <v>44200</v>
      </c>
      <c r="B2568" s="14">
        <f t="shared" si="134"/>
        <v>2021</v>
      </c>
      <c r="C2568" s="14">
        <f t="shared" si="135"/>
        <v>1</v>
      </c>
      <c r="D2568" s="14">
        <f t="shared" si="136"/>
        <v>4</v>
      </c>
      <c r="E2568" s="15">
        <v>8.6</v>
      </c>
      <c r="G2568" s="9">
        <v>11.5</v>
      </c>
    </row>
    <row r="2569" spans="1:7" x14ac:dyDescent="0.2">
      <c r="A2569" s="6">
        <v>44201</v>
      </c>
      <c r="B2569" s="14">
        <f t="shared" ref="B2569:B2632" si="137">YEAR(A2569)</f>
        <v>2021</v>
      </c>
      <c r="C2569" s="14">
        <f t="shared" ref="C2569:C2632" si="138">MONTH(A2569)</f>
        <v>1</v>
      </c>
      <c r="D2569" s="14">
        <f t="shared" ref="D2569:D2632" si="139">DAY(A2569)</f>
        <v>5</v>
      </c>
      <c r="E2569" s="15">
        <v>8.6</v>
      </c>
      <c r="G2569" s="9">
        <v>11.5</v>
      </c>
    </row>
    <row r="2570" spans="1:7" x14ac:dyDescent="0.2">
      <c r="A2570" s="6">
        <v>44202</v>
      </c>
      <c r="B2570" s="14">
        <f t="shared" si="137"/>
        <v>2021</v>
      </c>
      <c r="C2570" s="14">
        <f t="shared" si="138"/>
        <v>1</v>
      </c>
      <c r="D2570" s="14">
        <f t="shared" si="139"/>
        <v>6</v>
      </c>
      <c r="E2570" s="15">
        <v>8.6</v>
      </c>
      <c r="G2570" s="9">
        <v>11.5</v>
      </c>
    </row>
    <row r="2571" spans="1:7" x14ac:dyDescent="0.2">
      <c r="A2571" s="6">
        <v>44203</v>
      </c>
      <c r="B2571" s="14">
        <f t="shared" si="137"/>
        <v>2021</v>
      </c>
      <c r="C2571" s="14">
        <f t="shared" si="138"/>
        <v>1</v>
      </c>
      <c r="D2571" s="14">
        <f t="shared" si="139"/>
        <v>7</v>
      </c>
      <c r="E2571" s="15" t="s">
        <v>14</v>
      </c>
      <c r="G2571" s="9">
        <v>11.5</v>
      </c>
    </row>
    <row r="2572" spans="1:7" x14ac:dyDescent="0.2">
      <c r="A2572" s="6">
        <v>44204</v>
      </c>
      <c r="B2572" s="14">
        <f t="shared" si="137"/>
        <v>2021</v>
      </c>
      <c r="C2572" s="14">
        <f t="shared" si="138"/>
        <v>1</v>
      </c>
      <c r="D2572" s="14">
        <f t="shared" si="139"/>
        <v>8</v>
      </c>
      <c r="E2572" s="15" t="s">
        <v>14</v>
      </c>
      <c r="G2572" s="9">
        <v>11.5</v>
      </c>
    </row>
    <row r="2573" spans="1:7" x14ac:dyDescent="0.2">
      <c r="A2573" s="6">
        <v>44205</v>
      </c>
      <c r="B2573" s="14">
        <f t="shared" si="137"/>
        <v>2021</v>
      </c>
      <c r="C2573" s="14">
        <f t="shared" si="138"/>
        <v>1</v>
      </c>
      <c r="D2573" s="14">
        <f t="shared" si="139"/>
        <v>9</v>
      </c>
      <c r="E2573" s="15" t="s">
        <v>14</v>
      </c>
      <c r="G2573" s="9">
        <v>11.5</v>
      </c>
    </row>
    <row r="2574" spans="1:7" x14ac:dyDescent="0.2">
      <c r="A2574" s="6">
        <v>44206</v>
      </c>
      <c r="B2574" s="14">
        <f t="shared" si="137"/>
        <v>2021</v>
      </c>
      <c r="C2574" s="14">
        <f t="shared" si="138"/>
        <v>1</v>
      </c>
      <c r="D2574" s="14">
        <f t="shared" si="139"/>
        <v>10</v>
      </c>
      <c r="E2574" s="15">
        <v>8.6</v>
      </c>
      <c r="G2574" s="9">
        <v>12</v>
      </c>
    </row>
    <row r="2575" spans="1:7" x14ac:dyDescent="0.2">
      <c r="A2575" s="6">
        <v>44207</v>
      </c>
      <c r="B2575" s="14">
        <f t="shared" si="137"/>
        <v>2021</v>
      </c>
      <c r="C2575" s="14">
        <f t="shared" si="138"/>
        <v>1</v>
      </c>
      <c r="D2575" s="14">
        <f t="shared" si="139"/>
        <v>11</v>
      </c>
      <c r="E2575" s="15" t="s">
        <v>14</v>
      </c>
      <c r="G2575" s="9" t="s">
        <v>14</v>
      </c>
    </row>
    <row r="2576" spans="1:7" x14ac:dyDescent="0.2">
      <c r="A2576" s="6">
        <v>44208</v>
      </c>
      <c r="B2576" s="14">
        <f t="shared" si="137"/>
        <v>2021</v>
      </c>
      <c r="C2576" s="14">
        <f t="shared" si="138"/>
        <v>1</v>
      </c>
      <c r="D2576" s="14">
        <f t="shared" si="139"/>
        <v>12</v>
      </c>
      <c r="E2576" s="15" t="s">
        <v>14</v>
      </c>
      <c r="G2576" s="9" t="s">
        <v>14</v>
      </c>
    </row>
    <row r="2577" spans="1:7" x14ac:dyDescent="0.2">
      <c r="A2577" s="6">
        <v>44209</v>
      </c>
      <c r="B2577" s="14">
        <f t="shared" si="137"/>
        <v>2021</v>
      </c>
      <c r="C2577" s="14">
        <f t="shared" si="138"/>
        <v>1</v>
      </c>
      <c r="D2577" s="14">
        <f t="shared" si="139"/>
        <v>13</v>
      </c>
      <c r="E2577" s="15" t="s">
        <v>14</v>
      </c>
      <c r="G2577" s="9">
        <v>12</v>
      </c>
    </row>
    <row r="2578" spans="1:7" x14ac:dyDescent="0.2">
      <c r="A2578" s="6">
        <v>44210</v>
      </c>
      <c r="B2578" s="14">
        <f t="shared" si="137"/>
        <v>2021</v>
      </c>
      <c r="C2578" s="14">
        <f t="shared" si="138"/>
        <v>1</v>
      </c>
      <c r="D2578" s="14">
        <f t="shared" si="139"/>
        <v>14</v>
      </c>
      <c r="E2578" s="15" t="s">
        <v>14</v>
      </c>
      <c r="G2578" s="9" t="s">
        <v>14</v>
      </c>
    </row>
    <row r="2579" spans="1:7" x14ac:dyDescent="0.2">
      <c r="A2579" s="6">
        <v>44211</v>
      </c>
      <c r="B2579" s="14">
        <f t="shared" si="137"/>
        <v>2021</v>
      </c>
      <c r="C2579" s="14">
        <f t="shared" si="138"/>
        <v>1</v>
      </c>
      <c r="D2579" s="14">
        <f t="shared" si="139"/>
        <v>15</v>
      </c>
      <c r="E2579" s="15" t="s">
        <v>14</v>
      </c>
      <c r="G2579" s="9">
        <v>12</v>
      </c>
    </row>
    <row r="2580" spans="1:7" x14ac:dyDescent="0.2">
      <c r="A2580" s="6">
        <v>44212</v>
      </c>
      <c r="B2580" s="14">
        <f t="shared" si="137"/>
        <v>2021</v>
      </c>
      <c r="C2580" s="14">
        <f t="shared" si="138"/>
        <v>1</v>
      </c>
      <c r="D2580" s="14">
        <f t="shared" si="139"/>
        <v>16</v>
      </c>
      <c r="E2580" s="15">
        <v>8.6</v>
      </c>
      <c r="G2580" s="9">
        <v>12</v>
      </c>
    </row>
    <row r="2581" spans="1:7" x14ac:dyDescent="0.2">
      <c r="A2581" s="6">
        <v>44213</v>
      </c>
      <c r="B2581" s="14">
        <f t="shared" si="137"/>
        <v>2021</v>
      </c>
      <c r="C2581" s="14">
        <f t="shared" si="138"/>
        <v>1</v>
      </c>
      <c r="D2581" s="14">
        <f t="shared" si="139"/>
        <v>17</v>
      </c>
      <c r="E2581" s="15">
        <v>8.6</v>
      </c>
      <c r="G2581" s="9">
        <v>12</v>
      </c>
    </row>
    <row r="2582" spans="1:7" x14ac:dyDescent="0.2">
      <c r="A2582" s="6">
        <v>44214</v>
      </c>
      <c r="B2582" s="14">
        <f t="shared" si="137"/>
        <v>2021</v>
      </c>
      <c r="C2582" s="14">
        <f t="shared" si="138"/>
        <v>1</v>
      </c>
      <c r="D2582" s="14">
        <f t="shared" si="139"/>
        <v>18</v>
      </c>
      <c r="E2582" s="15">
        <v>9.6</v>
      </c>
      <c r="G2582" s="9">
        <v>12</v>
      </c>
    </row>
    <row r="2583" spans="1:7" x14ac:dyDescent="0.2">
      <c r="A2583" s="6">
        <v>44215</v>
      </c>
      <c r="B2583" s="14">
        <f t="shared" si="137"/>
        <v>2021</v>
      </c>
      <c r="C2583" s="14">
        <f t="shared" si="138"/>
        <v>1</v>
      </c>
      <c r="D2583" s="14">
        <f t="shared" si="139"/>
        <v>19</v>
      </c>
      <c r="E2583" s="15">
        <v>9.6</v>
      </c>
      <c r="G2583" s="9">
        <v>12</v>
      </c>
    </row>
    <row r="2584" spans="1:7" x14ac:dyDescent="0.2">
      <c r="A2584" s="6">
        <v>44216</v>
      </c>
      <c r="B2584" s="14">
        <f t="shared" si="137"/>
        <v>2021</v>
      </c>
      <c r="C2584" s="14">
        <f t="shared" si="138"/>
        <v>1</v>
      </c>
      <c r="D2584" s="14">
        <f t="shared" si="139"/>
        <v>20</v>
      </c>
      <c r="E2584" s="15">
        <v>9.6</v>
      </c>
      <c r="G2584" s="9">
        <v>12</v>
      </c>
    </row>
    <row r="2585" spans="1:7" x14ac:dyDescent="0.2">
      <c r="A2585" s="6">
        <v>44217</v>
      </c>
      <c r="B2585" s="14">
        <f t="shared" si="137"/>
        <v>2021</v>
      </c>
      <c r="C2585" s="14">
        <f t="shared" si="138"/>
        <v>1</v>
      </c>
      <c r="D2585" s="14">
        <f t="shared" si="139"/>
        <v>21</v>
      </c>
      <c r="E2585" s="15" t="s">
        <v>14</v>
      </c>
      <c r="G2585" s="9">
        <v>12</v>
      </c>
    </row>
    <row r="2586" spans="1:7" x14ac:dyDescent="0.2">
      <c r="A2586" s="6">
        <v>44218</v>
      </c>
      <c r="B2586" s="14">
        <f t="shared" si="137"/>
        <v>2021</v>
      </c>
      <c r="C2586" s="14">
        <f t="shared" si="138"/>
        <v>1</v>
      </c>
      <c r="D2586" s="14">
        <f t="shared" si="139"/>
        <v>22</v>
      </c>
      <c r="E2586" s="15">
        <v>9.6</v>
      </c>
      <c r="G2586" s="9">
        <v>12</v>
      </c>
    </row>
    <row r="2587" spans="1:7" x14ac:dyDescent="0.2">
      <c r="A2587" s="6">
        <v>44219</v>
      </c>
      <c r="B2587" s="14">
        <f t="shared" si="137"/>
        <v>2021</v>
      </c>
      <c r="C2587" s="14">
        <f t="shared" si="138"/>
        <v>1</v>
      </c>
      <c r="D2587" s="14">
        <f t="shared" si="139"/>
        <v>23</v>
      </c>
      <c r="E2587" s="15">
        <v>9.6</v>
      </c>
      <c r="G2587" s="9">
        <v>11</v>
      </c>
    </row>
    <row r="2588" spans="1:7" x14ac:dyDescent="0.2">
      <c r="A2588" s="6">
        <v>44220</v>
      </c>
      <c r="B2588" s="14">
        <f t="shared" si="137"/>
        <v>2021</v>
      </c>
      <c r="C2588" s="14">
        <f t="shared" si="138"/>
        <v>1</v>
      </c>
      <c r="D2588" s="14">
        <f t="shared" si="139"/>
        <v>24</v>
      </c>
      <c r="E2588" s="15">
        <v>9.6</v>
      </c>
      <c r="G2588" s="9">
        <v>11</v>
      </c>
    </row>
    <row r="2589" spans="1:7" x14ac:dyDescent="0.2">
      <c r="A2589" s="6">
        <v>44221</v>
      </c>
      <c r="B2589" s="14">
        <f t="shared" si="137"/>
        <v>2021</v>
      </c>
      <c r="C2589" s="14">
        <f t="shared" si="138"/>
        <v>1</v>
      </c>
      <c r="D2589" s="14">
        <f t="shared" si="139"/>
        <v>25</v>
      </c>
      <c r="E2589" s="15" t="s">
        <v>14</v>
      </c>
      <c r="G2589" s="9">
        <v>11</v>
      </c>
    </row>
    <row r="2590" spans="1:7" x14ac:dyDescent="0.2">
      <c r="A2590" s="6">
        <v>44222</v>
      </c>
      <c r="B2590" s="14">
        <f t="shared" si="137"/>
        <v>2021</v>
      </c>
      <c r="C2590" s="14">
        <f t="shared" si="138"/>
        <v>1</v>
      </c>
      <c r="D2590" s="14">
        <f t="shared" si="139"/>
        <v>26</v>
      </c>
      <c r="E2590" s="15" t="s">
        <v>14</v>
      </c>
      <c r="G2590" s="9">
        <v>11</v>
      </c>
    </row>
    <row r="2591" spans="1:7" x14ac:dyDescent="0.2">
      <c r="A2591" s="6">
        <v>44223</v>
      </c>
      <c r="B2591" s="14">
        <f t="shared" si="137"/>
        <v>2021</v>
      </c>
      <c r="C2591" s="14">
        <f t="shared" si="138"/>
        <v>1</v>
      </c>
      <c r="D2591" s="14">
        <f t="shared" si="139"/>
        <v>27</v>
      </c>
      <c r="E2591" s="15">
        <v>9.6</v>
      </c>
      <c r="G2591" s="9">
        <v>11</v>
      </c>
    </row>
    <row r="2592" spans="1:7" x14ac:dyDescent="0.2">
      <c r="A2592" s="6">
        <v>44224</v>
      </c>
      <c r="B2592" s="14">
        <f t="shared" si="137"/>
        <v>2021</v>
      </c>
      <c r="C2592" s="14">
        <f t="shared" si="138"/>
        <v>1</v>
      </c>
      <c r="D2592" s="14">
        <f t="shared" si="139"/>
        <v>28</v>
      </c>
      <c r="E2592" s="15">
        <v>9.6</v>
      </c>
      <c r="G2592" s="9">
        <v>10</v>
      </c>
    </row>
    <row r="2593" spans="1:7" x14ac:dyDescent="0.2">
      <c r="A2593" s="6">
        <v>44225</v>
      </c>
      <c r="B2593" s="14">
        <f t="shared" si="137"/>
        <v>2021</v>
      </c>
      <c r="C2593" s="14">
        <f t="shared" si="138"/>
        <v>1</v>
      </c>
      <c r="D2593" s="14">
        <f t="shared" si="139"/>
        <v>29</v>
      </c>
      <c r="E2593" s="15" t="s">
        <v>14</v>
      </c>
      <c r="G2593" s="9">
        <v>10</v>
      </c>
    </row>
    <row r="2594" spans="1:7" x14ac:dyDescent="0.2">
      <c r="A2594" s="6">
        <v>44226</v>
      </c>
      <c r="B2594" s="14">
        <f t="shared" si="137"/>
        <v>2021</v>
      </c>
      <c r="C2594" s="14">
        <f t="shared" si="138"/>
        <v>1</v>
      </c>
      <c r="D2594" s="14">
        <f t="shared" si="139"/>
        <v>30</v>
      </c>
      <c r="E2594" s="15">
        <v>9.6</v>
      </c>
      <c r="G2594" s="9">
        <v>10</v>
      </c>
    </row>
    <row r="2595" spans="1:7" x14ac:dyDescent="0.2">
      <c r="A2595" s="6">
        <v>44227</v>
      </c>
      <c r="B2595" s="14">
        <f t="shared" si="137"/>
        <v>2021</v>
      </c>
      <c r="C2595" s="14">
        <f t="shared" si="138"/>
        <v>1</v>
      </c>
      <c r="D2595" s="14">
        <f t="shared" si="139"/>
        <v>31</v>
      </c>
      <c r="E2595" s="15" t="s">
        <v>14</v>
      </c>
      <c r="G2595" s="9">
        <v>10</v>
      </c>
    </row>
    <row r="2596" spans="1:7" x14ac:dyDescent="0.2">
      <c r="A2596" s="6">
        <v>44228</v>
      </c>
      <c r="B2596" s="14">
        <f t="shared" si="137"/>
        <v>2021</v>
      </c>
      <c r="C2596" s="14">
        <f t="shared" si="138"/>
        <v>2</v>
      </c>
      <c r="D2596" s="14">
        <f t="shared" si="139"/>
        <v>1</v>
      </c>
      <c r="E2596" s="15" t="s">
        <v>14</v>
      </c>
      <c r="G2596" s="9">
        <v>10</v>
      </c>
    </row>
    <row r="2597" spans="1:7" x14ac:dyDescent="0.2">
      <c r="A2597" s="6">
        <v>44229</v>
      </c>
      <c r="B2597" s="14">
        <f t="shared" si="137"/>
        <v>2021</v>
      </c>
      <c r="C2597" s="14">
        <f t="shared" si="138"/>
        <v>2</v>
      </c>
      <c r="D2597" s="14">
        <f t="shared" si="139"/>
        <v>2</v>
      </c>
      <c r="E2597" s="15" t="s">
        <v>14</v>
      </c>
      <c r="G2597" s="9">
        <v>10</v>
      </c>
    </row>
    <row r="2598" spans="1:7" x14ac:dyDescent="0.2">
      <c r="A2598" s="6">
        <v>44230</v>
      </c>
      <c r="B2598" s="14">
        <f t="shared" si="137"/>
        <v>2021</v>
      </c>
      <c r="C2598" s="14">
        <f t="shared" si="138"/>
        <v>2</v>
      </c>
      <c r="D2598" s="14">
        <f t="shared" si="139"/>
        <v>3</v>
      </c>
      <c r="E2598" s="15" t="s">
        <v>14</v>
      </c>
      <c r="G2598" s="9">
        <v>10</v>
      </c>
    </row>
    <row r="2599" spans="1:7" x14ac:dyDescent="0.2">
      <c r="A2599" s="6">
        <v>44231</v>
      </c>
      <c r="B2599" s="14">
        <f t="shared" si="137"/>
        <v>2021</v>
      </c>
      <c r="C2599" s="14">
        <f t="shared" si="138"/>
        <v>2</v>
      </c>
      <c r="D2599" s="14">
        <f t="shared" si="139"/>
        <v>4</v>
      </c>
      <c r="E2599" s="15" t="s">
        <v>14</v>
      </c>
      <c r="G2599" s="9">
        <v>10</v>
      </c>
    </row>
    <row r="2600" spans="1:7" x14ac:dyDescent="0.2">
      <c r="A2600" s="6">
        <v>44232</v>
      </c>
      <c r="B2600" s="14">
        <f t="shared" si="137"/>
        <v>2021</v>
      </c>
      <c r="C2600" s="14">
        <f t="shared" si="138"/>
        <v>2</v>
      </c>
      <c r="D2600" s="14">
        <f t="shared" si="139"/>
        <v>5</v>
      </c>
      <c r="E2600" s="15" t="s">
        <v>14</v>
      </c>
      <c r="G2600" s="9">
        <v>10</v>
      </c>
    </row>
    <row r="2601" spans="1:7" x14ac:dyDescent="0.2">
      <c r="A2601" s="6">
        <v>44233</v>
      </c>
      <c r="B2601" s="14">
        <f t="shared" si="137"/>
        <v>2021</v>
      </c>
      <c r="C2601" s="14">
        <f t="shared" si="138"/>
        <v>2</v>
      </c>
      <c r="D2601" s="14">
        <f t="shared" si="139"/>
        <v>6</v>
      </c>
      <c r="E2601" s="15" t="s">
        <v>14</v>
      </c>
      <c r="G2601" s="9">
        <v>10</v>
      </c>
    </row>
    <row r="2602" spans="1:7" x14ac:dyDescent="0.2">
      <c r="A2602" s="6">
        <v>44234</v>
      </c>
      <c r="B2602" s="14">
        <f t="shared" si="137"/>
        <v>2021</v>
      </c>
      <c r="C2602" s="14">
        <f t="shared" si="138"/>
        <v>2</v>
      </c>
      <c r="D2602" s="14">
        <f t="shared" si="139"/>
        <v>7</v>
      </c>
      <c r="E2602" s="15" t="s">
        <v>14</v>
      </c>
      <c r="G2602" s="9">
        <v>10</v>
      </c>
    </row>
    <row r="2603" spans="1:7" x14ac:dyDescent="0.2">
      <c r="A2603" s="6">
        <v>44235</v>
      </c>
      <c r="B2603" s="14">
        <f t="shared" si="137"/>
        <v>2021</v>
      </c>
      <c r="C2603" s="14">
        <f t="shared" si="138"/>
        <v>2</v>
      </c>
      <c r="D2603" s="14">
        <f t="shared" si="139"/>
        <v>8</v>
      </c>
      <c r="E2603" s="15" t="s">
        <v>14</v>
      </c>
      <c r="G2603" s="9">
        <v>10</v>
      </c>
    </row>
    <row r="2604" spans="1:7" x14ac:dyDescent="0.2">
      <c r="A2604" s="6">
        <v>44236</v>
      </c>
      <c r="B2604" s="14">
        <f t="shared" si="137"/>
        <v>2021</v>
      </c>
      <c r="C2604" s="14">
        <f t="shared" si="138"/>
        <v>2</v>
      </c>
      <c r="D2604" s="14">
        <f t="shared" si="139"/>
        <v>9</v>
      </c>
      <c r="E2604" s="15" t="s">
        <v>14</v>
      </c>
      <c r="G2604" s="9">
        <v>11.5</v>
      </c>
    </row>
    <row r="2605" spans="1:7" x14ac:dyDescent="0.2">
      <c r="A2605" s="6">
        <v>44237</v>
      </c>
      <c r="B2605" s="14">
        <f t="shared" si="137"/>
        <v>2021</v>
      </c>
      <c r="C2605" s="14">
        <f t="shared" si="138"/>
        <v>2</v>
      </c>
      <c r="D2605" s="14">
        <f t="shared" si="139"/>
        <v>10</v>
      </c>
      <c r="E2605" s="15" t="s">
        <v>14</v>
      </c>
      <c r="G2605" s="9" t="s">
        <v>14</v>
      </c>
    </row>
    <row r="2606" spans="1:7" x14ac:dyDescent="0.2">
      <c r="A2606" s="6">
        <v>44238</v>
      </c>
      <c r="B2606" s="14">
        <f t="shared" si="137"/>
        <v>2021</v>
      </c>
      <c r="C2606" s="14">
        <f t="shared" si="138"/>
        <v>2</v>
      </c>
      <c r="D2606" s="14">
        <f t="shared" si="139"/>
        <v>11</v>
      </c>
      <c r="E2606" s="15" t="s">
        <v>14</v>
      </c>
      <c r="G2606" s="9" t="s">
        <v>14</v>
      </c>
    </row>
    <row r="2607" spans="1:7" x14ac:dyDescent="0.2">
      <c r="A2607" s="6">
        <v>44239</v>
      </c>
      <c r="B2607" s="14">
        <f t="shared" si="137"/>
        <v>2021</v>
      </c>
      <c r="C2607" s="14">
        <f t="shared" si="138"/>
        <v>2</v>
      </c>
      <c r="D2607" s="14">
        <f t="shared" si="139"/>
        <v>12</v>
      </c>
      <c r="E2607" s="15" t="s">
        <v>14</v>
      </c>
      <c r="G2607" s="9" t="s">
        <v>14</v>
      </c>
    </row>
    <row r="2608" spans="1:7" x14ac:dyDescent="0.2">
      <c r="A2608" s="6">
        <v>44240</v>
      </c>
      <c r="B2608" s="14">
        <f t="shared" si="137"/>
        <v>2021</v>
      </c>
      <c r="C2608" s="14">
        <f t="shared" si="138"/>
        <v>2</v>
      </c>
      <c r="D2608" s="14">
        <f t="shared" si="139"/>
        <v>13</v>
      </c>
      <c r="E2608" s="15" t="s">
        <v>14</v>
      </c>
      <c r="G2608" s="9" t="s">
        <v>14</v>
      </c>
    </row>
    <row r="2609" spans="1:7" x14ac:dyDescent="0.2">
      <c r="A2609" s="6">
        <v>44241</v>
      </c>
      <c r="B2609" s="14">
        <f t="shared" si="137"/>
        <v>2021</v>
      </c>
      <c r="C2609" s="14">
        <f t="shared" si="138"/>
        <v>2</v>
      </c>
      <c r="D2609" s="14">
        <f t="shared" si="139"/>
        <v>14</v>
      </c>
      <c r="E2609" s="15" t="s">
        <v>14</v>
      </c>
      <c r="G2609" s="9" t="s">
        <v>14</v>
      </c>
    </row>
    <row r="2610" spans="1:7" x14ac:dyDescent="0.2">
      <c r="A2610" s="6">
        <v>44242</v>
      </c>
      <c r="B2610" s="14">
        <f t="shared" si="137"/>
        <v>2021</v>
      </c>
      <c r="C2610" s="14">
        <f t="shared" si="138"/>
        <v>2</v>
      </c>
      <c r="D2610" s="14">
        <f t="shared" si="139"/>
        <v>15</v>
      </c>
      <c r="E2610" s="15" t="s">
        <v>14</v>
      </c>
      <c r="G2610" s="9" t="s">
        <v>14</v>
      </c>
    </row>
    <row r="2611" spans="1:7" x14ac:dyDescent="0.2">
      <c r="A2611" s="6">
        <v>44243</v>
      </c>
      <c r="B2611" s="14">
        <f t="shared" si="137"/>
        <v>2021</v>
      </c>
      <c r="C2611" s="14">
        <f t="shared" si="138"/>
        <v>2</v>
      </c>
      <c r="D2611" s="14">
        <f t="shared" si="139"/>
        <v>16</v>
      </c>
      <c r="E2611" s="15" t="s">
        <v>14</v>
      </c>
      <c r="G2611" s="9" t="s">
        <v>14</v>
      </c>
    </row>
    <row r="2612" spans="1:7" x14ac:dyDescent="0.2">
      <c r="A2612" s="6">
        <v>44244</v>
      </c>
      <c r="B2612" s="14">
        <f t="shared" si="137"/>
        <v>2021</v>
      </c>
      <c r="C2612" s="14">
        <f t="shared" si="138"/>
        <v>2</v>
      </c>
      <c r="D2612" s="14">
        <f t="shared" si="139"/>
        <v>17</v>
      </c>
      <c r="E2612" s="15" t="s">
        <v>14</v>
      </c>
      <c r="G2612" s="9" t="s">
        <v>14</v>
      </c>
    </row>
    <row r="2613" spans="1:7" x14ac:dyDescent="0.2">
      <c r="A2613" s="6">
        <v>44245</v>
      </c>
      <c r="B2613" s="14">
        <f t="shared" si="137"/>
        <v>2021</v>
      </c>
      <c r="C2613" s="14">
        <f t="shared" si="138"/>
        <v>2</v>
      </c>
      <c r="D2613" s="14">
        <f t="shared" si="139"/>
        <v>18</v>
      </c>
      <c r="E2613" s="15" t="s">
        <v>14</v>
      </c>
      <c r="G2613" s="9">
        <v>11</v>
      </c>
    </row>
    <row r="2614" spans="1:7" x14ac:dyDescent="0.2">
      <c r="A2614" s="6">
        <v>44246</v>
      </c>
      <c r="B2614" s="14">
        <f t="shared" si="137"/>
        <v>2021</v>
      </c>
      <c r="C2614" s="14">
        <f t="shared" si="138"/>
        <v>2</v>
      </c>
      <c r="D2614" s="14">
        <f t="shared" si="139"/>
        <v>19</v>
      </c>
      <c r="E2614" s="15" t="s">
        <v>14</v>
      </c>
      <c r="G2614" s="9">
        <v>10</v>
      </c>
    </row>
    <row r="2615" spans="1:7" x14ac:dyDescent="0.2">
      <c r="A2615" s="6">
        <v>44247</v>
      </c>
      <c r="B2615" s="14">
        <f t="shared" si="137"/>
        <v>2021</v>
      </c>
      <c r="C2615" s="14">
        <f t="shared" si="138"/>
        <v>2</v>
      </c>
      <c r="D2615" s="14">
        <f t="shared" si="139"/>
        <v>20</v>
      </c>
      <c r="E2615" s="15" t="s">
        <v>14</v>
      </c>
      <c r="G2615" s="9">
        <v>9.5</v>
      </c>
    </row>
    <row r="2616" spans="1:7" x14ac:dyDescent="0.2">
      <c r="A2616" s="6">
        <v>44248</v>
      </c>
      <c r="B2616" s="14">
        <f t="shared" si="137"/>
        <v>2021</v>
      </c>
      <c r="C2616" s="14">
        <f t="shared" si="138"/>
        <v>2</v>
      </c>
      <c r="D2616" s="14">
        <f t="shared" si="139"/>
        <v>21</v>
      </c>
      <c r="E2616" s="15" t="s">
        <v>14</v>
      </c>
      <c r="G2616" s="9">
        <v>9.5</v>
      </c>
    </row>
    <row r="2617" spans="1:7" x14ac:dyDescent="0.2">
      <c r="A2617" s="6">
        <v>44249</v>
      </c>
      <c r="B2617" s="14">
        <f t="shared" si="137"/>
        <v>2021</v>
      </c>
      <c r="C2617" s="14">
        <f t="shared" si="138"/>
        <v>2</v>
      </c>
      <c r="D2617" s="14">
        <f t="shared" si="139"/>
        <v>22</v>
      </c>
      <c r="E2617" s="15" t="s">
        <v>14</v>
      </c>
      <c r="G2617" s="9">
        <v>9.5</v>
      </c>
    </row>
    <row r="2618" spans="1:7" x14ac:dyDescent="0.2">
      <c r="A2618" s="6">
        <v>44250</v>
      </c>
      <c r="B2618" s="14">
        <f t="shared" si="137"/>
        <v>2021</v>
      </c>
      <c r="C2618" s="14">
        <f t="shared" si="138"/>
        <v>2</v>
      </c>
      <c r="D2618" s="14">
        <f t="shared" si="139"/>
        <v>23</v>
      </c>
      <c r="E2618" s="15" t="s">
        <v>14</v>
      </c>
      <c r="G2618" s="9">
        <v>9.5</v>
      </c>
    </row>
    <row r="2619" spans="1:7" x14ac:dyDescent="0.2">
      <c r="A2619" s="6">
        <v>44251</v>
      </c>
      <c r="B2619" s="14">
        <f t="shared" si="137"/>
        <v>2021</v>
      </c>
      <c r="C2619" s="14">
        <f t="shared" si="138"/>
        <v>2</v>
      </c>
      <c r="D2619" s="14">
        <f t="shared" si="139"/>
        <v>24</v>
      </c>
      <c r="E2619" s="15" t="s">
        <v>14</v>
      </c>
      <c r="G2619" s="9">
        <v>9.5</v>
      </c>
    </row>
    <row r="2620" spans="1:7" x14ac:dyDescent="0.2">
      <c r="A2620" s="6">
        <v>44252</v>
      </c>
      <c r="B2620" s="14">
        <f t="shared" si="137"/>
        <v>2021</v>
      </c>
      <c r="C2620" s="14">
        <f t="shared" si="138"/>
        <v>2</v>
      </c>
      <c r="D2620" s="14">
        <f t="shared" si="139"/>
        <v>25</v>
      </c>
      <c r="E2620" s="15" t="s">
        <v>14</v>
      </c>
      <c r="G2620" s="9">
        <v>9.5</v>
      </c>
    </row>
    <row r="2621" spans="1:7" x14ac:dyDescent="0.2">
      <c r="A2621" s="6">
        <v>44253</v>
      </c>
      <c r="B2621" s="14">
        <f t="shared" si="137"/>
        <v>2021</v>
      </c>
      <c r="C2621" s="14">
        <f t="shared" si="138"/>
        <v>2</v>
      </c>
      <c r="D2621" s="14">
        <f t="shared" si="139"/>
        <v>26</v>
      </c>
      <c r="E2621" s="15" t="s">
        <v>14</v>
      </c>
      <c r="G2621" s="9">
        <v>9.5</v>
      </c>
    </row>
    <row r="2622" spans="1:7" x14ac:dyDescent="0.2">
      <c r="A2622" s="6">
        <v>44254</v>
      </c>
      <c r="B2622" s="14">
        <f t="shared" si="137"/>
        <v>2021</v>
      </c>
      <c r="C2622" s="14">
        <f t="shared" si="138"/>
        <v>2</v>
      </c>
      <c r="D2622" s="14">
        <f t="shared" si="139"/>
        <v>27</v>
      </c>
      <c r="E2622" s="15" t="s">
        <v>14</v>
      </c>
      <c r="G2622" s="9">
        <v>8</v>
      </c>
    </row>
    <row r="2623" spans="1:7" x14ac:dyDescent="0.2">
      <c r="A2623" s="6">
        <v>44255</v>
      </c>
      <c r="B2623" s="14">
        <f t="shared" si="137"/>
        <v>2021</v>
      </c>
      <c r="C2623" s="14">
        <f t="shared" si="138"/>
        <v>2</v>
      </c>
      <c r="D2623" s="14">
        <f t="shared" si="139"/>
        <v>28</v>
      </c>
      <c r="E2623" s="15" t="s">
        <v>14</v>
      </c>
      <c r="G2623" s="9">
        <v>7.5</v>
      </c>
    </row>
    <row r="2624" spans="1:7" x14ac:dyDescent="0.2">
      <c r="A2624" s="6">
        <v>44256</v>
      </c>
      <c r="B2624" s="14">
        <f t="shared" si="137"/>
        <v>2021</v>
      </c>
      <c r="C2624" s="14">
        <f t="shared" si="138"/>
        <v>3</v>
      </c>
      <c r="D2624" s="14">
        <f t="shared" si="139"/>
        <v>1</v>
      </c>
      <c r="E2624" s="15" t="s">
        <v>14</v>
      </c>
      <c r="G2624" s="9">
        <v>7.5</v>
      </c>
    </row>
    <row r="2625" spans="1:7" x14ac:dyDescent="0.2">
      <c r="A2625" s="6">
        <v>44257</v>
      </c>
      <c r="B2625" s="14">
        <f t="shared" si="137"/>
        <v>2021</v>
      </c>
      <c r="C2625" s="14">
        <f t="shared" si="138"/>
        <v>3</v>
      </c>
      <c r="D2625" s="14">
        <f t="shared" si="139"/>
        <v>2</v>
      </c>
      <c r="E2625" s="15" t="s">
        <v>14</v>
      </c>
      <c r="G2625" s="9">
        <v>7.5</v>
      </c>
    </row>
    <row r="2626" spans="1:7" x14ac:dyDescent="0.2">
      <c r="A2626" s="6">
        <v>44258</v>
      </c>
      <c r="B2626" s="14">
        <f t="shared" si="137"/>
        <v>2021</v>
      </c>
      <c r="C2626" s="14">
        <f t="shared" si="138"/>
        <v>3</v>
      </c>
      <c r="D2626" s="14">
        <f t="shared" si="139"/>
        <v>3</v>
      </c>
      <c r="E2626" s="15" t="s">
        <v>14</v>
      </c>
      <c r="G2626" s="9">
        <v>7.5</v>
      </c>
    </row>
    <row r="2627" spans="1:7" x14ac:dyDescent="0.2">
      <c r="A2627" s="6">
        <v>44259</v>
      </c>
      <c r="B2627" s="14">
        <f t="shared" si="137"/>
        <v>2021</v>
      </c>
      <c r="C2627" s="14">
        <f t="shared" si="138"/>
        <v>3</v>
      </c>
      <c r="D2627" s="14">
        <f t="shared" si="139"/>
        <v>4</v>
      </c>
      <c r="E2627" s="15" t="s">
        <v>14</v>
      </c>
      <c r="G2627" s="9">
        <v>7.5</v>
      </c>
    </row>
    <row r="2628" spans="1:7" x14ac:dyDescent="0.2">
      <c r="A2628" s="6">
        <v>44260</v>
      </c>
      <c r="B2628" s="14">
        <f t="shared" si="137"/>
        <v>2021</v>
      </c>
      <c r="C2628" s="14">
        <f t="shared" si="138"/>
        <v>3</v>
      </c>
      <c r="D2628" s="14">
        <f t="shared" si="139"/>
        <v>5</v>
      </c>
      <c r="E2628" s="15" t="s">
        <v>14</v>
      </c>
      <c r="G2628" s="9">
        <v>7.5</v>
      </c>
    </row>
    <row r="2629" spans="1:7" x14ac:dyDescent="0.2">
      <c r="A2629" s="6">
        <v>44261</v>
      </c>
      <c r="B2629" s="14">
        <f t="shared" si="137"/>
        <v>2021</v>
      </c>
      <c r="C2629" s="14">
        <f t="shared" si="138"/>
        <v>3</v>
      </c>
      <c r="D2629" s="14">
        <f t="shared" si="139"/>
        <v>6</v>
      </c>
      <c r="E2629" s="15" t="s">
        <v>14</v>
      </c>
      <c r="G2629" s="9">
        <v>7.5</v>
      </c>
    </row>
    <row r="2630" spans="1:7" x14ac:dyDescent="0.2">
      <c r="A2630" s="6">
        <v>44262</v>
      </c>
      <c r="B2630" s="14">
        <f t="shared" si="137"/>
        <v>2021</v>
      </c>
      <c r="C2630" s="14">
        <f t="shared" si="138"/>
        <v>3</v>
      </c>
      <c r="D2630" s="14">
        <f t="shared" si="139"/>
        <v>7</v>
      </c>
      <c r="E2630" s="15" t="s">
        <v>14</v>
      </c>
      <c r="G2630" s="9">
        <v>7.5</v>
      </c>
    </row>
    <row r="2631" spans="1:7" x14ac:dyDescent="0.2">
      <c r="A2631" s="6">
        <v>44263</v>
      </c>
      <c r="B2631" s="14">
        <f t="shared" si="137"/>
        <v>2021</v>
      </c>
      <c r="C2631" s="14">
        <f t="shared" si="138"/>
        <v>3</v>
      </c>
      <c r="D2631" s="14">
        <f t="shared" si="139"/>
        <v>8</v>
      </c>
      <c r="E2631" s="15" t="s">
        <v>14</v>
      </c>
      <c r="G2631" s="9">
        <v>8</v>
      </c>
    </row>
    <row r="2632" spans="1:7" x14ac:dyDescent="0.2">
      <c r="A2632" s="6">
        <v>44264</v>
      </c>
      <c r="B2632" s="14">
        <f t="shared" si="137"/>
        <v>2021</v>
      </c>
      <c r="C2632" s="14">
        <f t="shared" si="138"/>
        <v>3</v>
      </c>
      <c r="D2632" s="14">
        <f t="shared" si="139"/>
        <v>9</v>
      </c>
      <c r="E2632" s="15">
        <v>14.5</v>
      </c>
      <c r="G2632" s="9">
        <v>8</v>
      </c>
    </row>
    <row r="2633" spans="1:7" x14ac:dyDescent="0.2">
      <c r="A2633" s="6">
        <v>44265</v>
      </c>
      <c r="B2633" s="14">
        <f t="shared" ref="B2633:B2696" si="140">YEAR(A2633)</f>
        <v>2021</v>
      </c>
      <c r="C2633" s="14">
        <f t="shared" ref="C2633:C2696" si="141">MONTH(A2633)</f>
        <v>3</v>
      </c>
      <c r="D2633" s="14">
        <f t="shared" ref="D2633:D2696" si="142">DAY(A2633)</f>
        <v>10</v>
      </c>
      <c r="E2633" s="15">
        <v>14.5</v>
      </c>
      <c r="G2633" s="9">
        <v>8</v>
      </c>
    </row>
    <row r="2634" spans="1:7" x14ac:dyDescent="0.2">
      <c r="A2634" s="6">
        <v>44266</v>
      </c>
      <c r="B2634" s="14">
        <f t="shared" si="140"/>
        <v>2021</v>
      </c>
      <c r="C2634" s="14">
        <f t="shared" si="141"/>
        <v>3</v>
      </c>
      <c r="D2634" s="14">
        <f t="shared" si="142"/>
        <v>11</v>
      </c>
      <c r="E2634" s="15" t="s">
        <v>14</v>
      </c>
      <c r="G2634" s="9">
        <v>8</v>
      </c>
    </row>
    <row r="2635" spans="1:7" x14ac:dyDescent="0.2">
      <c r="A2635" s="6">
        <v>44267</v>
      </c>
      <c r="B2635" s="14">
        <f t="shared" si="140"/>
        <v>2021</v>
      </c>
      <c r="C2635" s="14">
        <f t="shared" si="141"/>
        <v>3</v>
      </c>
      <c r="D2635" s="14">
        <f t="shared" si="142"/>
        <v>12</v>
      </c>
      <c r="E2635" s="15">
        <v>14.5</v>
      </c>
      <c r="G2635" s="9">
        <v>8</v>
      </c>
    </row>
    <row r="2636" spans="1:7" x14ac:dyDescent="0.2">
      <c r="A2636" s="6">
        <v>44268</v>
      </c>
      <c r="B2636" s="14">
        <f t="shared" si="140"/>
        <v>2021</v>
      </c>
      <c r="C2636" s="14">
        <f t="shared" si="141"/>
        <v>3</v>
      </c>
      <c r="D2636" s="14">
        <f t="shared" si="142"/>
        <v>13</v>
      </c>
      <c r="E2636" s="15">
        <v>14.5</v>
      </c>
      <c r="G2636" s="9">
        <v>8</v>
      </c>
    </row>
    <row r="2637" spans="1:7" x14ac:dyDescent="0.2">
      <c r="A2637" s="6">
        <v>44269</v>
      </c>
      <c r="B2637" s="14">
        <f t="shared" si="140"/>
        <v>2021</v>
      </c>
      <c r="C2637" s="14">
        <f t="shared" si="141"/>
        <v>3</v>
      </c>
      <c r="D2637" s="14">
        <f t="shared" si="142"/>
        <v>14</v>
      </c>
      <c r="E2637" s="15">
        <v>14.5</v>
      </c>
      <c r="G2637" s="9">
        <v>8.5</v>
      </c>
    </row>
    <row r="2638" spans="1:7" x14ac:dyDescent="0.2">
      <c r="A2638" s="6">
        <v>44270</v>
      </c>
      <c r="B2638" s="14">
        <f t="shared" si="140"/>
        <v>2021</v>
      </c>
      <c r="C2638" s="14">
        <f t="shared" si="141"/>
        <v>3</v>
      </c>
      <c r="D2638" s="14">
        <f t="shared" si="142"/>
        <v>15</v>
      </c>
      <c r="E2638" s="15" t="s">
        <v>14</v>
      </c>
      <c r="G2638" s="9">
        <v>8.6999999999999993</v>
      </c>
    </row>
    <row r="2639" spans="1:7" x14ac:dyDescent="0.2">
      <c r="A2639" s="6">
        <v>44271</v>
      </c>
      <c r="B2639" s="14">
        <f t="shared" si="140"/>
        <v>2021</v>
      </c>
      <c r="C2639" s="14">
        <f t="shared" si="141"/>
        <v>3</v>
      </c>
      <c r="D2639" s="14">
        <f t="shared" si="142"/>
        <v>16</v>
      </c>
      <c r="E2639" s="15">
        <v>14.5</v>
      </c>
      <c r="G2639" s="9">
        <v>8.6999999999999993</v>
      </c>
    </row>
    <row r="2640" spans="1:7" x14ac:dyDescent="0.2">
      <c r="A2640" s="6">
        <v>44272</v>
      </c>
      <c r="B2640" s="14">
        <f t="shared" si="140"/>
        <v>2021</v>
      </c>
      <c r="C2640" s="14">
        <f t="shared" si="141"/>
        <v>3</v>
      </c>
      <c r="D2640" s="14">
        <f t="shared" si="142"/>
        <v>17</v>
      </c>
      <c r="E2640" s="15">
        <v>14.5</v>
      </c>
      <c r="G2640" s="9">
        <v>8.6999999999999993</v>
      </c>
    </row>
    <row r="2641" spans="1:7" x14ac:dyDescent="0.2">
      <c r="A2641" s="6">
        <v>44273</v>
      </c>
      <c r="B2641" s="14">
        <f t="shared" si="140"/>
        <v>2021</v>
      </c>
      <c r="C2641" s="14">
        <f t="shared" si="141"/>
        <v>3</v>
      </c>
      <c r="D2641" s="14">
        <f t="shared" si="142"/>
        <v>18</v>
      </c>
      <c r="E2641" s="15">
        <v>14.5</v>
      </c>
      <c r="G2641" s="9">
        <v>8.6999999999999993</v>
      </c>
    </row>
    <row r="2642" spans="1:7" x14ac:dyDescent="0.2">
      <c r="A2642" s="6">
        <v>44274</v>
      </c>
      <c r="B2642" s="14">
        <f t="shared" si="140"/>
        <v>2021</v>
      </c>
      <c r="C2642" s="14">
        <f t="shared" si="141"/>
        <v>3</v>
      </c>
      <c r="D2642" s="14">
        <f t="shared" si="142"/>
        <v>19</v>
      </c>
      <c r="E2642" s="15">
        <v>14.5</v>
      </c>
      <c r="G2642" s="9">
        <v>8.6999999999999993</v>
      </c>
    </row>
    <row r="2643" spans="1:7" x14ac:dyDescent="0.2">
      <c r="A2643" s="6">
        <v>44275</v>
      </c>
      <c r="B2643" s="14">
        <f t="shared" si="140"/>
        <v>2021</v>
      </c>
      <c r="C2643" s="14">
        <f t="shared" si="141"/>
        <v>3</v>
      </c>
      <c r="D2643" s="14">
        <f t="shared" si="142"/>
        <v>20</v>
      </c>
      <c r="E2643" s="15">
        <v>14.5</v>
      </c>
      <c r="G2643" s="9">
        <v>8.6999999999999993</v>
      </c>
    </row>
    <row r="2644" spans="1:7" x14ac:dyDescent="0.2">
      <c r="A2644" s="6">
        <v>44276</v>
      </c>
      <c r="B2644" s="14">
        <f t="shared" si="140"/>
        <v>2021</v>
      </c>
      <c r="C2644" s="14">
        <f t="shared" si="141"/>
        <v>3</v>
      </c>
      <c r="D2644" s="14">
        <f t="shared" si="142"/>
        <v>21</v>
      </c>
      <c r="E2644" s="15">
        <v>14.5</v>
      </c>
      <c r="G2644" s="9">
        <v>8</v>
      </c>
    </row>
    <row r="2645" spans="1:7" x14ac:dyDescent="0.2">
      <c r="A2645" s="6">
        <v>44277</v>
      </c>
      <c r="B2645" s="14">
        <f t="shared" si="140"/>
        <v>2021</v>
      </c>
      <c r="C2645" s="14">
        <f t="shared" si="141"/>
        <v>3</v>
      </c>
      <c r="D2645" s="14">
        <f t="shared" si="142"/>
        <v>22</v>
      </c>
      <c r="E2645" s="15" t="s">
        <v>14</v>
      </c>
      <c r="G2645" s="9">
        <v>8</v>
      </c>
    </row>
    <row r="2646" spans="1:7" x14ac:dyDescent="0.2">
      <c r="A2646" s="6">
        <v>44278</v>
      </c>
      <c r="B2646" s="14">
        <f t="shared" si="140"/>
        <v>2021</v>
      </c>
      <c r="C2646" s="14">
        <f t="shared" si="141"/>
        <v>3</v>
      </c>
      <c r="D2646" s="14">
        <f t="shared" si="142"/>
        <v>23</v>
      </c>
      <c r="E2646" s="15" t="s">
        <v>14</v>
      </c>
      <c r="G2646" s="9">
        <v>8</v>
      </c>
    </row>
    <row r="2647" spans="1:7" x14ac:dyDescent="0.2">
      <c r="A2647" s="6">
        <v>44279</v>
      </c>
      <c r="B2647" s="14">
        <f t="shared" si="140"/>
        <v>2021</v>
      </c>
      <c r="C2647" s="14">
        <f t="shared" si="141"/>
        <v>3</v>
      </c>
      <c r="D2647" s="14">
        <f t="shared" si="142"/>
        <v>24</v>
      </c>
      <c r="E2647" s="15" t="s">
        <v>14</v>
      </c>
      <c r="G2647" s="9">
        <v>8</v>
      </c>
    </row>
    <row r="2648" spans="1:7" x14ac:dyDescent="0.2">
      <c r="A2648" s="6">
        <v>44280</v>
      </c>
      <c r="B2648" s="14">
        <f t="shared" si="140"/>
        <v>2021</v>
      </c>
      <c r="C2648" s="14">
        <f t="shared" si="141"/>
        <v>3</v>
      </c>
      <c r="D2648" s="14">
        <f t="shared" si="142"/>
        <v>25</v>
      </c>
      <c r="E2648" s="15">
        <v>14.5</v>
      </c>
      <c r="G2648" s="9">
        <v>8</v>
      </c>
    </row>
    <row r="2649" spans="1:7" x14ac:dyDescent="0.2">
      <c r="A2649" s="6">
        <v>44281</v>
      </c>
      <c r="B2649" s="14">
        <f t="shared" si="140"/>
        <v>2021</v>
      </c>
      <c r="C2649" s="14">
        <f t="shared" si="141"/>
        <v>3</v>
      </c>
      <c r="D2649" s="14">
        <f t="shared" si="142"/>
        <v>26</v>
      </c>
      <c r="E2649" s="15" t="s">
        <v>14</v>
      </c>
      <c r="G2649" s="9">
        <v>8</v>
      </c>
    </row>
    <row r="2650" spans="1:7" x14ac:dyDescent="0.2">
      <c r="A2650" s="6">
        <v>44282</v>
      </c>
      <c r="B2650" s="14">
        <f t="shared" si="140"/>
        <v>2021</v>
      </c>
      <c r="C2650" s="14">
        <f t="shared" si="141"/>
        <v>3</v>
      </c>
      <c r="D2650" s="14">
        <f t="shared" si="142"/>
        <v>27</v>
      </c>
      <c r="E2650" s="15" t="s">
        <v>14</v>
      </c>
      <c r="G2650" s="9">
        <v>8</v>
      </c>
    </row>
    <row r="2651" spans="1:7" x14ac:dyDescent="0.2">
      <c r="A2651" s="6">
        <v>44283</v>
      </c>
      <c r="B2651" s="14">
        <f t="shared" si="140"/>
        <v>2021</v>
      </c>
      <c r="C2651" s="14">
        <f t="shared" si="141"/>
        <v>3</v>
      </c>
      <c r="D2651" s="14">
        <f t="shared" si="142"/>
        <v>28</v>
      </c>
      <c r="E2651" s="15" t="s">
        <v>14</v>
      </c>
      <c r="G2651" s="9">
        <v>8</v>
      </c>
    </row>
    <row r="2652" spans="1:7" x14ac:dyDescent="0.2">
      <c r="A2652" s="6">
        <v>44284</v>
      </c>
      <c r="B2652" s="14">
        <f t="shared" si="140"/>
        <v>2021</v>
      </c>
      <c r="C2652" s="14">
        <f t="shared" si="141"/>
        <v>3</v>
      </c>
      <c r="D2652" s="14">
        <f t="shared" si="142"/>
        <v>29</v>
      </c>
      <c r="E2652" s="15" t="s">
        <v>14</v>
      </c>
      <c r="G2652" s="9">
        <v>8</v>
      </c>
    </row>
    <row r="2653" spans="1:7" x14ac:dyDescent="0.2">
      <c r="A2653" s="6">
        <v>44285</v>
      </c>
      <c r="B2653" s="14">
        <f t="shared" si="140"/>
        <v>2021</v>
      </c>
      <c r="C2653" s="14">
        <f t="shared" si="141"/>
        <v>3</v>
      </c>
      <c r="D2653" s="14">
        <f t="shared" si="142"/>
        <v>30</v>
      </c>
      <c r="E2653" s="15" t="s">
        <v>14</v>
      </c>
      <c r="G2653" s="9">
        <v>8</v>
      </c>
    </row>
    <row r="2654" spans="1:7" x14ac:dyDescent="0.2">
      <c r="A2654" s="6">
        <v>44286</v>
      </c>
      <c r="B2654" s="14">
        <f t="shared" si="140"/>
        <v>2021</v>
      </c>
      <c r="C2654" s="14">
        <f t="shared" si="141"/>
        <v>3</v>
      </c>
      <c r="D2654" s="14">
        <f t="shared" si="142"/>
        <v>31</v>
      </c>
      <c r="E2654" s="15">
        <v>14.5</v>
      </c>
      <c r="G2654" s="9">
        <v>8</v>
      </c>
    </row>
    <row r="2655" spans="1:7" x14ac:dyDescent="0.2">
      <c r="A2655" s="6">
        <v>44287</v>
      </c>
      <c r="B2655" s="14">
        <f t="shared" si="140"/>
        <v>2021</v>
      </c>
      <c r="C2655" s="14">
        <f t="shared" si="141"/>
        <v>4</v>
      </c>
      <c r="D2655" s="14">
        <f t="shared" si="142"/>
        <v>1</v>
      </c>
      <c r="E2655" s="15">
        <v>14.5</v>
      </c>
      <c r="G2655" s="9">
        <v>8</v>
      </c>
    </row>
    <row r="2656" spans="1:7" x14ac:dyDescent="0.2">
      <c r="A2656" s="6">
        <v>44288</v>
      </c>
      <c r="B2656" s="14">
        <f t="shared" si="140"/>
        <v>2021</v>
      </c>
      <c r="C2656" s="14">
        <f t="shared" si="141"/>
        <v>4</v>
      </c>
      <c r="D2656" s="14">
        <f t="shared" si="142"/>
        <v>2</v>
      </c>
      <c r="E2656" s="15" t="s">
        <v>14</v>
      </c>
      <c r="G2656" s="9">
        <v>8</v>
      </c>
    </row>
    <row r="2657" spans="1:7" x14ac:dyDescent="0.2">
      <c r="A2657" s="6">
        <v>44289</v>
      </c>
      <c r="B2657" s="14">
        <f t="shared" si="140"/>
        <v>2021</v>
      </c>
      <c r="C2657" s="14">
        <f t="shared" si="141"/>
        <v>4</v>
      </c>
      <c r="D2657" s="14">
        <f t="shared" si="142"/>
        <v>3</v>
      </c>
      <c r="E2657" s="15">
        <v>14.5</v>
      </c>
      <c r="G2657" s="9">
        <v>8</v>
      </c>
    </row>
    <row r="2658" spans="1:7" x14ac:dyDescent="0.2">
      <c r="A2658" s="6">
        <v>44290</v>
      </c>
      <c r="B2658" s="14">
        <f t="shared" si="140"/>
        <v>2021</v>
      </c>
      <c r="C2658" s="14">
        <f t="shared" si="141"/>
        <v>4</v>
      </c>
      <c r="D2658" s="14">
        <f t="shared" si="142"/>
        <v>4</v>
      </c>
      <c r="E2658" s="15" t="s">
        <v>14</v>
      </c>
      <c r="G2658" s="9">
        <v>8</v>
      </c>
    </row>
    <row r="2659" spans="1:7" x14ac:dyDescent="0.2">
      <c r="A2659" s="6">
        <v>44291</v>
      </c>
      <c r="B2659" s="14">
        <f t="shared" si="140"/>
        <v>2021</v>
      </c>
      <c r="C2659" s="14">
        <f t="shared" si="141"/>
        <v>4</v>
      </c>
      <c r="D2659" s="14">
        <f t="shared" si="142"/>
        <v>5</v>
      </c>
      <c r="E2659" s="15" t="s">
        <v>14</v>
      </c>
      <c r="G2659" s="9">
        <v>8</v>
      </c>
    </row>
    <row r="2660" spans="1:7" x14ac:dyDescent="0.2">
      <c r="A2660" s="6">
        <v>44292</v>
      </c>
      <c r="B2660" s="14">
        <f t="shared" si="140"/>
        <v>2021</v>
      </c>
      <c r="C2660" s="14">
        <f t="shared" si="141"/>
        <v>4</v>
      </c>
      <c r="D2660" s="14">
        <f t="shared" si="142"/>
        <v>6</v>
      </c>
      <c r="E2660" s="15">
        <v>14.5</v>
      </c>
      <c r="G2660" s="9">
        <v>8</v>
      </c>
    </row>
    <row r="2661" spans="1:7" x14ac:dyDescent="0.2">
      <c r="A2661" s="6">
        <v>44293</v>
      </c>
      <c r="B2661" s="14">
        <f t="shared" si="140"/>
        <v>2021</v>
      </c>
      <c r="C2661" s="14">
        <f t="shared" si="141"/>
        <v>4</v>
      </c>
      <c r="D2661" s="14">
        <f t="shared" si="142"/>
        <v>7</v>
      </c>
      <c r="E2661" s="15" t="s">
        <v>14</v>
      </c>
      <c r="G2661" s="9">
        <v>8</v>
      </c>
    </row>
    <row r="2662" spans="1:7" x14ac:dyDescent="0.2">
      <c r="A2662" s="6">
        <v>44294</v>
      </c>
      <c r="B2662" s="14">
        <f t="shared" si="140"/>
        <v>2021</v>
      </c>
      <c r="C2662" s="14">
        <f t="shared" si="141"/>
        <v>4</v>
      </c>
      <c r="D2662" s="14">
        <f t="shared" si="142"/>
        <v>8</v>
      </c>
      <c r="E2662" s="15">
        <v>14.5</v>
      </c>
      <c r="G2662" s="9">
        <v>8</v>
      </c>
    </row>
    <row r="2663" spans="1:7" x14ac:dyDescent="0.2">
      <c r="A2663" s="6">
        <v>44295</v>
      </c>
      <c r="B2663" s="14">
        <f t="shared" si="140"/>
        <v>2021</v>
      </c>
      <c r="C2663" s="14">
        <f t="shared" si="141"/>
        <v>4</v>
      </c>
      <c r="D2663" s="14">
        <f t="shared" si="142"/>
        <v>9</v>
      </c>
      <c r="E2663" s="15" t="s">
        <v>14</v>
      </c>
      <c r="G2663" s="9">
        <v>8</v>
      </c>
    </row>
    <row r="2664" spans="1:7" x14ac:dyDescent="0.2">
      <c r="A2664" s="6">
        <v>44296</v>
      </c>
      <c r="B2664" s="14">
        <f t="shared" si="140"/>
        <v>2021</v>
      </c>
      <c r="C2664" s="14">
        <f t="shared" si="141"/>
        <v>4</v>
      </c>
      <c r="D2664" s="14">
        <f t="shared" si="142"/>
        <v>10</v>
      </c>
      <c r="E2664" s="15">
        <v>14.5</v>
      </c>
      <c r="G2664" s="9">
        <v>8</v>
      </c>
    </row>
    <row r="2665" spans="1:7" x14ac:dyDescent="0.2">
      <c r="A2665" s="6">
        <v>44297</v>
      </c>
      <c r="B2665" s="14">
        <f t="shared" si="140"/>
        <v>2021</v>
      </c>
      <c r="C2665" s="14">
        <f t="shared" si="141"/>
        <v>4</v>
      </c>
      <c r="D2665" s="14">
        <f t="shared" si="142"/>
        <v>11</v>
      </c>
      <c r="E2665" s="15">
        <v>14.5</v>
      </c>
      <c r="G2665" s="9">
        <v>8</v>
      </c>
    </row>
    <row r="2666" spans="1:7" x14ac:dyDescent="0.2">
      <c r="A2666" s="6">
        <v>44298</v>
      </c>
      <c r="B2666" s="14">
        <f t="shared" si="140"/>
        <v>2021</v>
      </c>
      <c r="C2666" s="14">
        <f t="shared" si="141"/>
        <v>4</v>
      </c>
      <c r="D2666" s="14">
        <f t="shared" si="142"/>
        <v>12</v>
      </c>
      <c r="E2666" s="15">
        <v>14.5</v>
      </c>
      <c r="G2666" s="9">
        <v>8</v>
      </c>
    </row>
    <row r="2667" spans="1:7" x14ac:dyDescent="0.2">
      <c r="A2667" s="6">
        <v>44299</v>
      </c>
      <c r="B2667" s="14">
        <f t="shared" si="140"/>
        <v>2021</v>
      </c>
      <c r="C2667" s="14">
        <f t="shared" si="141"/>
        <v>4</v>
      </c>
      <c r="D2667" s="14">
        <f t="shared" si="142"/>
        <v>13</v>
      </c>
      <c r="E2667" s="15">
        <v>14.5</v>
      </c>
      <c r="G2667" s="9">
        <v>7.5</v>
      </c>
    </row>
    <row r="2668" spans="1:7" x14ac:dyDescent="0.2">
      <c r="A2668" s="6">
        <v>44300</v>
      </c>
      <c r="B2668" s="14">
        <f t="shared" si="140"/>
        <v>2021</v>
      </c>
      <c r="C2668" s="14">
        <f t="shared" si="141"/>
        <v>4</v>
      </c>
      <c r="D2668" s="14">
        <f t="shared" si="142"/>
        <v>14</v>
      </c>
      <c r="E2668" s="15">
        <v>14.5</v>
      </c>
      <c r="G2668" s="9">
        <v>7.5</v>
      </c>
    </row>
    <row r="2669" spans="1:7" x14ac:dyDescent="0.2">
      <c r="A2669" s="6">
        <v>44301</v>
      </c>
      <c r="B2669" s="14">
        <f t="shared" si="140"/>
        <v>2021</v>
      </c>
      <c r="C2669" s="14">
        <f t="shared" si="141"/>
        <v>4</v>
      </c>
      <c r="D2669" s="14">
        <f t="shared" si="142"/>
        <v>15</v>
      </c>
      <c r="E2669" s="15">
        <v>14.5</v>
      </c>
      <c r="G2669" s="9">
        <v>7.5</v>
      </c>
    </row>
    <row r="2670" spans="1:7" x14ac:dyDescent="0.2">
      <c r="A2670" s="6">
        <v>44302</v>
      </c>
      <c r="B2670" s="14">
        <f t="shared" si="140"/>
        <v>2021</v>
      </c>
      <c r="C2670" s="14">
        <f t="shared" si="141"/>
        <v>4</v>
      </c>
      <c r="D2670" s="14">
        <f t="shared" si="142"/>
        <v>16</v>
      </c>
      <c r="E2670" s="15">
        <v>14.5</v>
      </c>
      <c r="G2670" s="9">
        <v>7</v>
      </c>
    </row>
    <row r="2671" spans="1:7" x14ac:dyDescent="0.2">
      <c r="A2671" s="6">
        <v>44303</v>
      </c>
      <c r="B2671" s="14">
        <f t="shared" si="140"/>
        <v>2021</v>
      </c>
      <c r="C2671" s="14">
        <f t="shared" si="141"/>
        <v>4</v>
      </c>
      <c r="D2671" s="14">
        <f t="shared" si="142"/>
        <v>17</v>
      </c>
      <c r="E2671" s="15" t="s">
        <v>14</v>
      </c>
      <c r="G2671" s="9">
        <v>7</v>
      </c>
    </row>
    <row r="2672" spans="1:7" x14ac:dyDescent="0.2">
      <c r="A2672" s="6">
        <v>44304</v>
      </c>
      <c r="B2672" s="14">
        <f t="shared" si="140"/>
        <v>2021</v>
      </c>
      <c r="C2672" s="14">
        <f t="shared" si="141"/>
        <v>4</v>
      </c>
      <c r="D2672" s="14">
        <f t="shared" si="142"/>
        <v>18</v>
      </c>
      <c r="E2672" s="15" t="s">
        <v>14</v>
      </c>
      <c r="G2672" s="9">
        <v>7</v>
      </c>
    </row>
    <row r="2673" spans="1:7" x14ac:dyDescent="0.2">
      <c r="A2673" s="6">
        <v>44305</v>
      </c>
      <c r="B2673" s="14">
        <f t="shared" si="140"/>
        <v>2021</v>
      </c>
      <c r="C2673" s="14">
        <f t="shared" si="141"/>
        <v>4</v>
      </c>
      <c r="D2673" s="14">
        <f t="shared" si="142"/>
        <v>19</v>
      </c>
      <c r="E2673" s="15" t="s">
        <v>14</v>
      </c>
      <c r="G2673" s="9">
        <v>7</v>
      </c>
    </row>
    <row r="2674" spans="1:7" x14ac:dyDescent="0.2">
      <c r="A2674" s="6">
        <v>44306</v>
      </c>
      <c r="B2674" s="14">
        <f t="shared" si="140"/>
        <v>2021</v>
      </c>
      <c r="C2674" s="14">
        <f t="shared" si="141"/>
        <v>4</v>
      </c>
      <c r="D2674" s="14">
        <f t="shared" si="142"/>
        <v>20</v>
      </c>
      <c r="E2674" s="15" t="s">
        <v>14</v>
      </c>
      <c r="G2674" s="9">
        <v>7</v>
      </c>
    </row>
    <row r="2675" spans="1:7" x14ac:dyDescent="0.2">
      <c r="A2675" s="6">
        <v>44307</v>
      </c>
      <c r="B2675" s="14">
        <f t="shared" si="140"/>
        <v>2021</v>
      </c>
      <c r="C2675" s="14">
        <f t="shared" si="141"/>
        <v>4</v>
      </c>
      <c r="D2675" s="14">
        <f t="shared" si="142"/>
        <v>21</v>
      </c>
      <c r="E2675" s="15">
        <v>11.6</v>
      </c>
      <c r="G2675" s="9">
        <v>7</v>
      </c>
    </row>
    <row r="2676" spans="1:7" x14ac:dyDescent="0.2">
      <c r="A2676" s="6">
        <v>44308</v>
      </c>
      <c r="B2676" s="14">
        <f t="shared" si="140"/>
        <v>2021</v>
      </c>
      <c r="C2676" s="14">
        <f t="shared" si="141"/>
        <v>4</v>
      </c>
      <c r="D2676" s="14">
        <f t="shared" si="142"/>
        <v>22</v>
      </c>
      <c r="E2676" s="15">
        <v>11.6</v>
      </c>
      <c r="G2676" s="9">
        <v>7</v>
      </c>
    </row>
    <row r="2677" spans="1:7" x14ac:dyDescent="0.2">
      <c r="A2677" s="6">
        <v>44309</v>
      </c>
      <c r="B2677" s="14">
        <f t="shared" si="140"/>
        <v>2021</v>
      </c>
      <c r="C2677" s="14">
        <f t="shared" si="141"/>
        <v>4</v>
      </c>
      <c r="D2677" s="14">
        <f t="shared" si="142"/>
        <v>23</v>
      </c>
      <c r="E2677" s="15" t="s">
        <v>14</v>
      </c>
      <c r="G2677" s="9">
        <v>7</v>
      </c>
    </row>
    <row r="2678" spans="1:7" x14ac:dyDescent="0.2">
      <c r="A2678" s="6">
        <v>44310</v>
      </c>
      <c r="B2678" s="14">
        <f t="shared" si="140"/>
        <v>2021</v>
      </c>
      <c r="C2678" s="14">
        <f t="shared" si="141"/>
        <v>4</v>
      </c>
      <c r="D2678" s="14">
        <f t="shared" si="142"/>
        <v>24</v>
      </c>
      <c r="E2678" s="15" t="s">
        <v>14</v>
      </c>
      <c r="G2678" s="9">
        <v>7</v>
      </c>
    </row>
    <row r="2679" spans="1:7" x14ac:dyDescent="0.2">
      <c r="A2679" s="6">
        <v>44311</v>
      </c>
      <c r="B2679" s="14">
        <f t="shared" si="140"/>
        <v>2021</v>
      </c>
      <c r="C2679" s="14">
        <f t="shared" si="141"/>
        <v>4</v>
      </c>
      <c r="D2679" s="14">
        <f t="shared" si="142"/>
        <v>25</v>
      </c>
      <c r="E2679" s="15" t="s">
        <v>14</v>
      </c>
      <c r="G2679" s="9">
        <v>7</v>
      </c>
    </row>
    <row r="2680" spans="1:7" x14ac:dyDescent="0.2">
      <c r="A2680" s="6">
        <v>44312</v>
      </c>
      <c r="B2680" s="14">
        <f t="shared" si="140"/>
        <v>2021</v>
      </c>
      <c r="C2680" s="14">
        <f t="shared" si="141"/>
        <v>4</v>
      </c>
      <c r="D2680" s="14">
        <f t="shared" si="142"/>
        <v>26</v>
      </c>
      <c r="E2680" s="15" t="s">
        <v>14</v>
      </c>
      <c r="G2680" s="9">
        <v>7</v>
      </c>
    </row>
    <row r="2681" spans="1:7" x14ac:dyDescent="0.2">
      <c r="A2681" s="6">
        <v>44313</v>
      </c>
      <c r="B2681" s="14">
        <f t="shared" si="140"/>
        <v>2021</v>
      </c>
      <c r="C2681" s="14">
        <f t="shared" si="141"/>
        <v>4</v>
      </c>
      <c r="D2681" s="14">
        <f t="shared" si="142"/>
        <v>27</v>
      </c>
      <c r="E2681" s="15">
        <v>11.6</v>
      </c>
      <c r="G2681" s="9">
        <v>7</v>
      </c>
    </row>
    <row r="2682" spans="1:7" x14ac:dyDescent="0.2">
      <c r="A2682" s="6">
        <v>44314</v>
      </c>
      <c r="B2682" s="14">
        <f t="shared" si="140"/>
        <v>2021</v>
      </c>
      <c r="C2682" s="14">
        <f t="shared" si="141"/>
        <v>4</v>
      </c>
      <c r="D2682" s="14">
        <f t="shared" si="142"/>
        <v>28</v>
      </c>
      <c r="E2682" s="15">
        <v>11.6</v>
      </c>
      <c r="G2682" s="9">
        <v>7.7</v>
      </c>
    </row>
    <row r="2683" spans="1:7" x14ac:dyDescent="0.2">
      <c r="A2683" s="6">
        <v>44315</v>
      </c>
      <c r="B2683" s="14">
        <f t="shared" si="140"/>
        <v>2021</v>
      </c>
      <c r="C2683" s="14">
        <f t="shared" si="141"/>
        <v>4</v>
      </c>
      <c r="D2683" s="14">
        <f t="shared" si="142"/>
        <v>29</v>
      </c>
      <c r="E2683" s="15" t="s">
        <v>14</v>
      </c>
      <c r="G2683" s="9">
        <v>7.7</v>
      </c>
    </row>
    <row r="2684" spans="1:7" x14ac:dyDescent="0.2">
      <c r="A2684" s="6">
        <v>44316</v>
      </c>
      <c r="B2684" s="14">
        <f t="shared" si="140"/>
        <v>2021</v>
      </c>
      <c r="C2684" s="14">
        <f t="shared" si="141"/>
        <v>4</v>
      </c>
      <c r="D2684" s="14">
        <f t="shared" si="142"/>
        <v>30</v>
      </c>
      <c r="E2684" s="15" t="s">
        <v>14</v>
      </c>
      <c r="G2684" s="9">
        <v>7.7</v>
      </c>
    </row>
    <row r="2685" spans="1:7" x14ac:dyDescent="0.2">
      <c r="A2685" s="6">
        <v>44317</v>
      </c>
      <c r="B2685" s="14">
        <f t="shared" si="140"/>
        <v>2021</v>
      </c>
      <c r="C2685" s="14">
        <f t="shared" si="141"/>
        <v>5</v>
      </c>
      <c r="D2685" s="14">
        <f t="shared" si="142"/>
        <v>1</v>
      </c>
      <c r="E2685" s="15">
        <v>11.6</v>
      </c>
      <c r="G2685" s="9">
        <v>8.8000000000000007</v>
      </c>
    </row>
    <row r="2686" spans="1:7" x14ac:dyDescent="0.2">
      <c r="A2686" s="6">
        <v>44318</v>
      </c>
      <c r="B2686" s="14">
        <f t="shared" si="140"/>
        <v>2021</v>
      </c>
      <c r="C2686" s="14">
        <f t="shared" si="141"/>
        <v>5</v>
      </c>
      <c r="D2686" s="14">
        <f t="shared" si="142"/>
        <v>2</v>
      </c>
      <c r="E2686" s="15">
        <v>11.6</v>
      </c>
      <c r="G2686" s="9" t="s">
        <v>14</v>
      </c>
    </row>
    <row r="2687" spans="1:7" x14ac:dyDescent="0.2">
      <c r="A2687" s="6">
        <v>44319</v>
      </c>
      <c r="B2687" s="14">
        <f t="shared" si="140"/>
        <v>2021</v>
      </c>
      <c r="C2687" s="14">
        <f t="shared" si="141"/>
        <v>5</v>
      </c>
      <c r="D2687" s="14">
        <f t="shared" si="142"/>
        <v>3</v>
      </c>
      <c r="E2687" s="15" t="s">
        <v>14</v>
      </c>
      <c r="G2687" s="9">
        <v>8.8000000000000007</v>
      </c>
    </row>
    <row r="2688" spans="1:7" x14ac:dyDescent="0.2">
      <c r="A2688" s="6">
        <v>44320</v>
      </c>
      <c r="B2688" s="14">
        <f t="shared" si="140"/>
        <v>2021</v>
      </c>
      <c r="C2688" s="14">
        <f t="shared" si="141"/>
        <v>5</v>
      </c>
      <c r="D2688" s="14">
        <f t="shared" si="142"/>
        <v>4</v>
      </c>
      <c r="E2688" s="15" t="s">
        <v>14</v>
      </c>
      <c r="G2688" s="9">
        <v>8.8000000000000007</v>
      </c>
    </row>
    <row r="2689" spans="1:7" x14ac:dyDescent="0.2">
      <c r="A2689" s="6">
        <v>44321</v>
      </c>
      <c r="B2689" s="14">
        <f t="shared" si="140"/>
        <v>2021</v>
      </c>
      <c r="C2689" s="14">
        <f t="shared" si="141"/>
        <v>5</v>
      </c>
      <c r="D2689" s="14">
        <f t="shared" si="142"/>
        <v>5</v>
      </c>
      <c r="E2689" s="15" t="s">
        <v>14</v>
      </c>
      <c r="G2689" s="9">
        <v>8.8000000000000007</v>
      </c>
    </row>
    <row r="2690" spans="1:7" x14ac:dyDescent="0.2">
      <c r="A2690" s="6">
        <v>44322</v>
      </c>
      <c r="B2690" s="14">
        <f t="shared" si="140"/>
        <v>2021</v>
      </c>
      <c r="C2690" s="14">
        <f t="shared" si="141"/>
        <v>5</v>
      </c>
      <c r="D2690" s="14">
        <f t="shared" si="142"/>
        <v>6</v>
      </c>
      <c r="E2690" s="15" t="s">
        <v>14</v>
      </c>
      <c r="G2690" s="9">
        <v>8.8000000000000007</v>
      </c>
    </row>
    <row r="2691" spans="1:7" x14ac:dyDescent="0.2">
      <c r="A2691" s="6">
        <v>44323</v>
      </c>
      <c r="B2691" s="14">
        <f t="shared" si="140"/>
        <v>2021</v>
      </c>
      <c r="C2691" s="14">
        <f t="shared" si="141"/>
        <v>5</v>
      </c>
      <c r="D2691" s="14">
        <f t="shared" si="142"/>
        <v>7</v>
      </c>
      <c r="E2691" s="15" t="s">
        <v>14</v>
      </c>
      <c r="G2691" s="9">
        <v>8.8000000000000007</v>
      </c>
    </row>
    <row r="2692" spans="1:7" x14ac:dyDescent="0.2">
      <c r="A2692" s="6">
        <v>44324</v>
      </c>
      <c r="B2692" s="14">
        <f t="shared" si="140"/>
        <v>2021</v>
      </c>
      <c r="C2692" s="14">
        <f t="shared" si="141"/>
        <v>5</v>
      </c>
      <c r="D2692" s="14">
        <f t="shared" si="142"/>
        <v>8</v>
      </c>
      <c r="E2692" s="15">
        <v>11.6</v>
      </c>
      <c r="G2692" s="9">
        <v>8</v>
      </c>
    </row>
    <row r="2693" spans="1:7" x14ac:dyDescent="0.2">
      <c r="A2693" s="6">
        <v>44325</v>
      </c>
      <c r="B2693" s="14">
        <f t="shared" si="140"/>
        <v>2021</v>
      </c>
      <c r="C2693" s="14">
        <f t="shared" si="141"/>
        <v>5</v>
      </c>
      <c r="D2693" s="14">
        <f t="shared" si="142"/>
        <v>9</v>
      </c>
      <c r="E2693" s="15">
        <v>11.6</v>
      </c>
      <c r="G2693" s="9">
        <v>8</v>
      </c>
    </row>
    <row r="2694" spans="1:7" x14ac:dyDescent="0.2">
      <c r="A2694" s="6">
        <v>44326</v>
      </c>
      <c r="B2694" s="14">
        <f t="shared" si="140"/>
        <v>2021</v>
      </c>
      <c r="C2694" s="14">
        <f t="shared" si="141"/>
        <v>5</v>
      </c>
      <c r="D2694" s="14">
        <f t="shared" si="142"/>
        <v>10</v>
      </c>
      <c r="E2694" s="15" t="s">
        <v>14</v>
      </c>
      <c r="G2694" s="9">
        <v>8</v>
      </c>
    </row>
    <row r="2695" spans="1:7" x14ac:dyDescent="0.2">
      <c r="A2695" s="6">
        <v>44327</v>
      </c>
      <c r="B2695" s="14">
        <f t="shared" si="140"/>
        <v>2021</v>
      </c>
      <c r="C2695" s="14">
        <f t="shared" si="141"/>
        <v>5</v>
      </c>
      <c r="D2695" s="14">
        <f t="shared" si="142"/>
        <v>11</v>
      </c>
      <c r="E2695" s="15" t="s">
        <v>14</v>
      </c>
      <c r="G2695" s="9">
        <v>8</v>
      </c>
    </row>
    <row r="2696" spans="1:7" x14ac:dyDescent="0.2">
      <c r="A2696" s="6">
        <v>44328</v>
      </c>
      <c r="B2696" s="14">
        <f t="shared" si="140"/>
        <v>2021</v>
      </c>
      <c r="C2696" s="14">
        <f t="shared" si="141"/>
        <v>5</v>
      </c>
      <c r="D2696" s="14">
        <f t="shared" si="142"/>
        <v>12</v>
      </c>
      <c r="E2696" s="15" t="s">
        <v>14</v>
      </c>
      <c r="G2696" s="9">
        <v>8</v>
      </c>
    </row>
    <row r="2697" spans="1:7" x14ac:dyDescent="0.2">
      <c r="A2697" s="6">
        <v>44329</v>
      </c>
      <c r="B2697" s="14">
        <f t="shared" ref="B2697:B2760" si="143">YEAR(A2697)</f>
        <v>2021</v>
      </c>
      <c r="C2697" s="14">
        <f t="shared" ref="C2697:C2760" si="144">MONTH(A2697)</f>
        <v>5</v>
      </c>
      <c r="D2697" s="14">
        <f t="shared" ref="D2697:D2760" si="145">DAY(A2697)</f>
        <v>13</v>
      </c>
      <c r="E2697" s="15" t="s">
        <v>14</v>
      </c>
      <c r="G2697" s="9">
        <v>8</v>
      </c>
    </row>
    <row r="2698" spans="1:7" x14ac:dyDescent="0.2">
      <c r="A2698" s="6">
        <v>44330</v>
      </c>
      <c r="B2698" s="14">
        <f t="shared" si="143"/>
        <v>2021</v>
      </c>
      <c r="C2698" s="14">
        <f t="shared" si="144"/>
        <v>5</v>
      </c>
      <c r="D2698" s="14">
        <f t="shared" si="145"/>
        <v>14</v>
      </c>
      <c r="E2698" s="15" t="s">
        <v>14</v>
      </c>
      <c r="G2698" s="9">
        <v>8</v>
      </c>
    </row>
    <row r="2699" spans="1:7" x14ac:dyDescent="0.2">
      <c r="A2699" s="6">
        <v>44331</v>
      </c>
      <c r="B2699" s="14">
        <f t="shared" si="143"/>
        <v>2021</v>
      </c>
      <c r="C2699" s="14">
        <f t="shared" si="144"/>
        <v>5</v>
      </c>
      <c r="D2699" s="14">
        <f t="shared" si="145"/>
        <v>15</v>
      </c>
      <c r="E2699" s="15" t="s">
        <v>14</v>
      </c>
      <c r="G2699" s="9">
        <v>8</v>
      </c>
    </row>
    <row r="2700" spans="1:7" x14ac:dyDescent="0.2">
      <c r="A2700" s="6">
        <v>44332</v>
      </c>
      <c r="B2700" s="14">
        <f t="shared" si="143"/>
        <v>2021</v>
      </c>
      <c r="C2700" s="14">
        <f t="shared" si="144"/>
        <v>5</v>
      </c>
      <c r="D2700" s="14">
        <f t="shared" si="145"/>
        <v>16</v>
      </c>
      <c r="E2700" s="15">
        <v>11.6</v>
      </c>
      <c r="G2700" s="9">
        <v>8</v>
      </c>
    </row>
    <row r="2701" spans="1:7" x14ac:dyDescent="0.2">
      <c r="A2701" s="6">
        <v>44333</v>
      </c>
      <c r="B2701" s="14">
        <f t="shared" si="143"/>
        <v>2021</v>
      </c>
      <c r="C2701" s="14">
        <f t="shared" si="144"/>
        <v>5</v>
      </c>
      <c r="D2701" s="14">
        <f t="shared" si="145"/>
        <v>17</v>
      </c>
      <c r="E2701" s="15">
        <v>11.6</v>
      </c>
      <c r="G2701" s="9">
        <v>7</v>
      </c>
    </row>
    <row r="2702" spans="1:7" x14ac:dyDescent="0.2">
      <c r="A2702" s="6">
        <v>44334</v>
      </c>
      <c r="B2702" s="14">
        <f t="shared" si="143"/>
        <v>2021</v>
      </c>
      <c r="C2702" s="14">
        <f t="shared" si="144"/>
        <v>5</v>
      </c>
      <c r="D2702" s="14">
        <f t="shared" si="145"/>
        <v>18</v>
      </c>
      <c r="E2702" s="15" t="s">
        <v>14</v>
      </c>
      <c r="G2702" s="9">
        <v>7</v>
      </c>
    </row>
    <row r="2703" spans="1:7" x14ac:dyDescent="0.2">
      <c r="A2703" s="6">
        <v>44335</v>
      </c>
      <c r="B2703" s="14">
        <f t="shared" si="143"/>
        <v>2021</v>
      </c>
      <c r="C2703" s="14">
        <f t="shared" si="144"/>
        <v>5</v>
      </c>
      <c r="D2703" s="14">
        <f t="shared" si="145"/>
        <v>19</v>
      </c>
      <c r="E2703" s="15" t="s">
        <v>14</v>
      </c>
      <c r="G2703" s="9">
        <v>7</v>
      </c>
    </row>
    <row r="2704" spans="1:7" x14ac:dyDescent="0.2">
      <c r="A2704" s="6">
        <v>44336</v>
      </c>
      <c r="B2704" s="14">
        <f t="shared" si="143"/>
        <v>2021</v>
      </c>
      <c r="C2704" s="14">
        <f t="shared" si="144"/>
        <v>5</v>
      </c>
      <c r="D2704" s="14">
        <f t="shared" si="145"/>
        <v>20</v>
      </c>
      <c r="E2704" s="15">
        <v>11.6</v>
      </c>
      <c r="G2704" s="9">
        <v>7</v>
      </c>
    </row>
    <row r="2705" spans="1:7" x14ac:dyDescent="0.2">
      <c r="A2705" s="6">
        <v>44337</v>
      </c>
      <c r="B2705" s="14">
        <f t="shared" si="143"/>
        <v>2021</v>
      </c>
      <c r="C2705" s="14">
        <f t="shared" si="144"/>
        <v>5</v>
      </c>
      <c r="D2705" s="14">
        <f t="shared" si="145"/>
        <v>21</v>
      </c>
      <c r="E2705" s="15">
        <v>11.6</v>
      </c>
      <c r="G2705" s="9">
        <v>8</v>
      </c>
    </row>
    <row r="2706" spans="1:7" x14ac:dyDescent="0.2">
      <c r="A2706" s="6">
        <v>44338</v>
      </c>
      <c r="B2706" s="14">
        <f t="shared" si="143"/>
        <v>2021</v>
      </c>
      <c r="C2706" s="14">
        <f t="shared" si="144"/>
        <v>5</v>
      </c>
      <c r="D2706" s="14">
        <f t="shared" si="145"/>
        <v>22</v>
      </c>
      <c r="E2706" s="15" t="s">
        <v>14</v>
      </c>
      <c r="G2706" s="9">
        <v>7</v>
      </c>
    </row>
    <row r="2707" spans="1:7" x14ac:dyDescent="0.2">
      <c r="A2707" s="6">
        <v>44339</v>
      </c>
      <c r="B2707" s="14">
        <f t="shared" si="143"/>
        <v>2021</v>
      </c>
      <c r="C2707" s="14">
        <f t="shared" si="144"/>
        <v>5</v>
      </c>
      <c r="D2707" s="14">
        <f t="shared" si="145"/>
        <v>23</v>
      </c>
      <c r="E2707" s="15">
        <v>11.6</v>
      </c>
      <c r="G2707" s="9">
        <v>7</v>
      </c>
    </row>
    <row r="2708" spans="1:7" x14ac:dyDescent="0.2">
      <c r="A2708" s="6">
        <v>44340</v>
      </c>
      <c r="B2708" s="14">
        <f t="shared" si="143"/>
        <v>2021</v>
      </c>
      <c r="C2708" s="14">
        <f t="shared" si="144"/>
        <v>5</v>
      </c>
      <c r="D2708" s="14">
        <f t="shared" si="145"/>
        <v>24</v>
      </c>
      <c r="E2708" s="15" t="s">
        <v>14</v>
      </c>
      <c r="G2708" s="9">
        <v>6</v>
      </c>
    </row>
    <row r="2709" spans="1:7" x14ac:dyDescent="0.2">
      <c r="A2709" s="6">
        <v>44341</v>
      </c>
      <c r="B2709" s="14">
        <f t="shared" si="143"/>
        <v>2021</v>
      </c>
      <c r="C2709" s="14">
        <f t="shared" si="144"/>
        <v>5</v>
      </c>
      <c r="D2709" s="14">
        <f t="shared" si="145"/>
        <v>25</v>
      </c>
      <c r="E2709" s="15" t="s">
        <v>14</v>
      </c>
      <c r="G2709" s="9">
        <v>6.8</v>
      </c>
    </row>
    <row r="2710" spans="1:7" x14ac:dyDescent="0.2">
      <c r="A2710" s="6">
        <v>44342</v>
      </c>
      <c r="B2710" s="14">
        <f t="shared" si="143"/>
        <v>2021</v>
      </c>
      <c r="C2710" s="14">
        <f t="shared" si="144"/>
        <v>5</v>
      </c>
      <c r="D2710" s="14">
        <f t="shared" si="145"/>
        <v>26</v>
      </c>
      <c r="E2710" s="15" t="s">
        <v>14</v>
      </c>
      <c r="G2710" s="9">
        <v>6.8</v>
      </c>
    </row>
    <row r="2711" spans="1:7" x14ac:dyDescent="0.2">
      <c r="A2711" s="6">
        <v>44343</v>
      </c>
      <c r="B2711" s="14">
        <f t="shared" si="143"/>
        <v>2021</v>
      </c>
      <c r="C2711" s="14">
        <f t="shared" si="144"/>
        <v>5</v>
      </c>
      <c r="D2711" s="14">
        <f t="shared" si="145"/>
        <v>27</v>
      </c>
      <c r="E2711" s="15">
        <v>11.6</v>
      </c>
      <c r="G2711" s="9">
        <v>6.8</v>
      </c>
    </row>
    <row r="2712" spans="1:7" x14ac:dyDescent="0.2">
      <c r="A2712" s="6">
        <v>44344</v>
      </c>
      <c r="B2712" s="14">
        <f t="shared" si="143"/>
        <v>2021</v>
      </c>
      <c r="C2712" s="14">
        <f t="shared" si="144"/>
        <v>5</v>
      </c>
      <c r="D2712" s="14">
        <f t="shared" si="145"/>
        <v>28</v>
      </c>
      <c r="E2712" s="15">
        <v>11.6</v>
      </c>
      <c r="G2712" s="9">
        <v>6.8</v>
      </c>
    </row>
    <row r="2713" spans="1:7" x14ac:dyDescent="0.2">
      <c r="A2713" s="6">
        <v>44345</v>
      </c>
      <c r="B2713" s="14">
        <f t="shared" si="143"/>
        <v>2021</v>
      </c>
      <c r="C2713" s="14">
        <f t="shared" si="144"/>
        <v>5</v>
      </c>
      <c r="D2713" s="14">
        <f t="shared" si="145"/>
        <v>29</v>
      </c>
      <c r="E2713" s="15" t="s">
        <v>14</v>
      </c>
      <c r="G2713" s="9">
        <v>7</v>
      </c>
    </row>
    <row r="2714" spans="1:7" x14ac:dyDescent="0.2">
      <c r="A2714" s="6">
        <v>44346</v>
      </c>
      <c r="B2714" s="14">
        <f t="shared" si="143"/>
        <v>2021</v>
      </c>
      <c r="C2714" s="14">
        <f t="shared" si="144"/>
        <v>5</v>
      </c>
      <c r="D2714" s="14">
        <f t="shared" si="145"/>
        <v>30</v>
      </c>
      <c r="E2714" s="15" t="s">
        <v>14</v>
      </c>
      <c r="G2714" s="9">
        <v>7</v>
      </c>
    </row>
    <row r="2715" spans="1:7" x14ac:dyDescent="0.2">
      <c r="A2715" s="6">
        <v>44347</v>
      </c>
      <c r="B2715" s="14">
        <f t="shared" si="143"/>
        <v>2021</v>
      </c>
      <c r="C2715" s="14">
        <f t="shared" si="144"/>
        <v>5</v>
      </c>
      <c r="D2715" s="14">
        <f t="shared" si="145"/>
        <v>31</v>
      </c>
      <c r="E2715" s="15" t="s">
        <v>14</v>
      </c>
      <c r="G2715" s="9">
        <v>7</v>
      </c>
    </row>
    <row r="2716" spans="1:7" x14ac:dyDescent="0.2">
      <c r="A2716" s="6">
        <v>44348</v>
      </c>
      <c r="B2716" s="14">
        <f t="shared" si="143"/>
        <v>2021</v>
      </c>
      <c r="C2716" s="14">
        <f t="shared" si="144"/>
        <v>6</v>
      </c>
      <c r="D2716" s="14">
        <f t="shared" si="145"/>
        <v>1</v>
      </c>
      <c r="E2716" s="15">
        <v>11.6</v>
      </c>
      <c r="G2716" s="9">
        <v>7</v>
      </c>
    </row>
    <row r="2717" spans="1:7" x14ac:dyDescent="0.2">
      <c r="A2717" s="6">
        <v>44349</v>
      </c>
      <c r="B2717" s="14">
        <f t="shared" si="143"/>
        <v>2021</v>
      </c>
      <c r="C2717" s="14">
        <f t="shared" si="144"/>
        <v>6</v>
      </c>
      <c r="D2717" s="14">
        <f t="shared" si="145"/>
        <v>2</v>
      </c>
      <c r="E2717" s="15">
        <v>11.6</v>
      </c>
      <c r="G2717" s="9">
        <v>7</v>
      </c>
    </row>
    <row r="2718" spans="1:7" x14ac:dyDescent="0.2">
      <c r="A2718" s="6">
        <v>44350</v>
      </c>
      <c r="B2718" s="14">
        <f t="shared" si="143"/>
        <v>2021</v>
      </c>
      <c r="C2718" s="14">
        <f t="shared" si="144"/>
        <v>6</v>
      </c>
      <c r="D2718" s="14">
        <f t="shared" si="145"/>
        <v>3</v>
      </c>
      <c r="E2718" s="15" t="s">
        <v>14</v>
      </c>
      <c r="G2718" s="9">
        <v>7</v>
      </c>
    </row>
    <row r="2719" spans="1:7" x14ac:dyDescent="0.2">
      <c r="A2719" s="6">
        <v>44351</v>
      </c>
      <c r="B2719" s="14">
        <f t="shared" si="143"/>
        <v>2021</v>
      </c>
      <c r="C2719" s="14">
        <f t="shared" si="144"/>
        <v>6</v>
      </c>
      <c r="D2719" s="14">
        <f t="shared" si="145"/>
        <v>4</v>
      </c>
      <c r="E2719" s="15">
        <v>11.6</v>
      </c>
      <c r="G2719" s="9">
        <v>7</v>
      </c>
    </row>
    <row r="2720" spans="1:7" x14ac:dyDescent="0.2">
      <c r="A2720" s="6">
        <v>44352</v>
      </c>
      <c r="B2720" s="14">
        <f t="shared" si="143"/>
        <v>2021</v>
      </c>
      <c r="C2720" s="14">
        <f t="shared" si="144"/>
        <v>6</v>
      </c>
      <c r="D2720" s="14">
        <f t="shared" si="145"/>
        <v>5</v>
      </c>
      <c r="E2720" s="15" t="s">
        <v>14</v>
      </c>
      <c r="G2720" s="9">
        <v>7</v>
      </c>
    </row>
    <row r="2721" spans="1:7" x14ac:dyDescent="0.2">
      <c r="A2721" s="6">
        <v>44353</v>
      </c>
      <c r="B2721" s="14">
        <f t="shared" si="143"/>
        <v>2021</v>
      </c>
      <c r="C2721" s="14">
        <f t="shared" si="144"/>
        <v>6</v>
      </c>
      <c r="D2721" s="14">
        <f t="shared" si="145"/>
        <v>6</v>
      </c>
      <c r="E2721" s="15" t="s">
        <v>14</v>
      </c>
      <c r="G2721" s="9">
        <v>6</v>
      </c>
    </row>
    <row r="2722" spans="1:7" x14ac:dyDescent="0.2">
      <c r="A2722" s="6">
        <v>44354</v>
      </c>
      <c r="B2722" s="14">
        <f t="shared" si="143"/>
        <v>2021</v>
      </c>
      <c r="C2722" s="14">
        <f t="shared" si="144"/>
        <v>6</v>
      </c>
      <c r="D2722" s="14">
        <f t="shared" si="145"/>
        <v>7</v>
      </c>
      <c r="E2722" s="15">
        <v>11.6</v>
      </c>
      <c r="G2722" s="9">
        <v>5</v>
      </c>
    </row>
    <row r="2723" spans="1:7" x14ac:dyDescent="0.2">
      <c r="A2723" s="6">
        <v>44355</v>
      </c>
      <c r="B2723" s="14">
        <f t="shared" si="143"/>
        <v>2021</v>
      </c>
      <c r="C2723" s="14">
        <f t="shared" si="144"/>
        <v>6</v>
      </c>
      <c r="D2723" s="14">
        <f t="shared" si="145"/>
        <v>8</v>
      </c>
      <c r="E2723" s="15">
        <v>11.6</v>
      </c>
      <c r="G2723" s="9">
        <v>5</v>
      </c>
    </row>
    <row r="2724" spans="1:7" x14ac:dyDescent="0.2">
      <c r="A2724" s="6">
        <v>44356</v>
      </c>
      <c r="B2724" s="14">
        <f t="shared" si="143"/>
        <v>2021</v>
      </c>
      <c r="C2724" s="14">
        <f t="shared" si="144"/>
        <v>6</v>
      </c>
      <c r="D2724" s="14">
        <f t="shared" si="145"/>
        <v>9</v>
      </c>
      <c r="E2724" s="15">
        <v>11.6</v>
      </c>
      <c r="G2724" s="9">
        <v>5</v>
      </c>
    </row>
    <row r="2725" spans="1:7" x14ac:dyDescent="0.2">
      <c r="A2725" s="6">
        <v>44357</v>
      </c>
      <c r="B2725" s="14">
        <f t="shared" si="143"/>
        <v>2021</v>
      </c>
      <c r="C2725" s="14">
        <f t="shared" si="144"/>
        <v>6</v>
      </c>
      <c r="D2725" s="14">
        <f t="shared" si="145"/>
        <v>10</v>
      </c>
      <c r="E2725" s="15">
        <v>11.6</v>
      </c>
      <c r="G2725" s="9">
        <v>5</v>
      </c>
    </row>
    <row r="2726" spans="1:7" x14ac:dyDescent="0.2">
      <c r="A2726" s="6">
        <v>44358</v>
      </c>
      <c r="B2726" s="14">
        <f t="shared" si="143"/>
        <v>2021</v>
      </c>
      <c r="C2726" s="14">
        <f t="shared" si="144"/>
        <v>6</v>
      </c>
      <c r="D2726" s="14">
        <f t="shared" si="145"/>
        <v>11</v>
      </c>
      <c r="E2726" s="15" t="s">
        <v>14</v>
      </c>
      <c r="G2726" s="9">
        <v>5</v>
      </c>
    </row>
    <row r="2727" spans="1:7" x14ac:dyDescent="0.2">
      <c r="A2727" s="6">
        <v>44359</v>
      </c>
      <c r="B2727" s="14">
        <f t="shared" si="143"/>
        <v>2021</v>
      </c>
      <c r="C2727" s="14">
        <f t="shared" si="144"/>
        <v>6</v>
      </c>
      <c r="D2727" s="14">
        <f t="shared" si="145"/>
        <v>12</v>
      </c>
      <c r="E2727" s="15" t="s">
        <v>14</v>
      </c>
      <c r="G2727" s="9">
        <v>5</v>
      </c>
    </row>
    <row r="2728" spans="1:7" x14ac:dyDescent="0.2">
      <c r="A2728" s="6">
        <v>44360</v>
      </c>
      <c r="B2728" s="14">
        <f t="shared" si="143"/>
        <v>2021</v>
      </c>
      <c r="C2728" s="14">
        <f t="shared" si="144"/>
        <v>6</v>
      </c>
      <c r="D2728" s="14">
        <f t="shared" si="145"/>
        <v>13</v>
      </c>
      <c r="E2728" s="15" t="s">
        <v>14</v>
      </c>
      <c r="G2728" s="9">
        <v>5</v>
      </c>
    </row>
    <row r="2729" spans="1:7" x14ac:dyDescent="0.2">
      <c r="A2729" s="6">
        <v>44361</v>
      </c>
      <c r="B2729" s="14">
        <f t="shared" si="143"/>
        <v>2021</v>
      </c>
      <c r="C2729" s="14">
        <f t="shared" si="144"/>
        <v>6</v>
      </c>
      <c r="D2729" s="14">
        <f t="shared" si="145"/>
        <v>14</v>
      </c>
      <c r="E2729" s="15" t="s">
        <v>14</v>
      </c>
      <c r="G2729" s="9">
        <v>5</v>
      </c>
    </row>
    <row r="2730" spans="1:7" x14ac:dyDescent="0.2">
      <c r="A2730" s="6">
        <v>44362</v>
      </c>
      <c r="B2730" s="14">
        <f t="shared" si="143"/>
        <v>2021</v>
      </c>
      <c r="C2730" s="14">
        <f t="shared" si="144"/>
        <v>6</v>
      </c>
      <c r="D2730" s="14">
        <f t="shared" si="145"/>
        <v>15</v>
      </c>
      <c r="E2730" s="15" t="s">
        <v>14</v>
      </c>
      <c r="G2730" s="9">
        <v>5</v>
      </c>
    </row>
    <row r="2731" spans="1:7" x14ac:dyDescent="0.2">
      <c r="A2731" s="6">
        <v>44363</v>
      </c>
      <c r="B2731" s="14">
        <f t="shared" si="143"/>
        <v>2021</v>
      </c>
      <c r="C2731" s="14">
        <f t="shared" si="144"/>
        <v>6</v>
      </c>
      <c r="D2731" s="14">
        <f t="shared" si="145"/>
        <v>16</v>
      </c>
      <c r="E2731" s="15">
        <v>11.6</v>
      </c>
      <c r="G2731" s="9">
        <v>5</v>
      </c>
    </row>
    <row r="2732" spans="1:7" x14ac:dyDescent="0.2">
      <c r="A2732" s="6">
        <v>44364</v>
      </c>
      <c r="B2732" s="14">
        <f t="shared" si="143"/>
        <v>2021</v>
      </c>
      <c r="C2732" s="14">
        <f t="shared" si="144"/>
        <v>6</v>
      </c>
      <c r="D2732" s="14">
        <f t="shared" si="145"/>
        <v>17</v>
      </c>
      <c r="E2732" s="15">
        <v>11.6</v>
      </c>
      <c r="G2732" s="9">
        <v>5</v>
      </c>
    </row>
    <row r="2733" spans="1:7" x14ac:dyDescent="0.2">
      <c r="A2733" s="6">
        <v>44365</v>
      </c>
      <c r="B2733" s="14">
        <f t="shared" si="143"/>
        <v>2021</v>
      </c>
      <c r="C2733" s="14">
        <f t="shared" si="144"/>
        <v>6</v>
      </c>
      <c r="D2733" s="14">
        <f t="shared" si="145"/>
        <v>18</v>
      </c>
      <c r="E2733" s="15">
        <v>11.6</v>
      </c>
      <c r="G2733" s="9">
        <v>5</v>
      </c>
    </row>
    <row r="2734" spans="1:7" x14ac:dyDescent="0.2">
      <c r="A2734" s="6">
        <v>44366</v>
      </c>
      <c r="B2734" s="14">
        <f t="shared" si="143"/>
        <v>2021</v>
      </c>
      <c r="C2734" s="14">
        <f t="shared" si="144"/>
        <v>6</v>
      </c>
      <c r="D2734" s="14">
        <f t="shared" si="145"/>
        <v>19</v>
      </c>
      <c r="E2734" s="15" t="s">
        <v>14</v>
      </c>
      <c r="G2734" s="9">
        <v>5</v>
      </c>
    </row>
    <row r="2735" spans="1:7" x14ac:dyDescent="0.2">
      <c r="A2735" s="6">
        <v>44367</v>
      </c>
      <c r="B2735" s="14">
        <f t="shared" si="143"/>
        <v>2021</v>
      </c>
      <c r="C2735" s="14">
        <f t="shared" si="144"/>
        <v>6</v>
      </c>
      <c r="D2735" s="14">
        <f t="shared" si="145"/>
        <v>20</v>
      </c>
      <c r="E2735" s="15" t="s">
        <v>14</v>
      </c>
      <c r="G2735" s="9">
        <v>5</v>
      </c>
    </row>
    <row r="2736" spans="1:7" x14ac:dyDescent="0.2">
      <c r="A2736" s="6">
        <v>44368</v>
      </c>
      <c r="B2736" s="14">
        <f t="shared" si="143"/>
        <v>2021</v>
      </c>
      <c r="C2736" s="14">
        <f t="shared" si="144"/>
        <v>6</v>
      </c>
      <c r="D2736" s="14">
        <f t="shared" si="145"/>
        <v>21</v>
      </c>
      <c r="E2736" s="15">
        <v>11.6</v>
      </c>
      <c r="G2736" s="9">
        <v>5</v>
      </c>
    </row>
    <row r="2737" spans="1:7" x14ac:dyDescent="0.2">
      <c r="A2737" s="6">
        <v>44369</v>
      </c>
      <c r="B2737" s="14">
        <f t="shared" si="143"/>
        <v>2021</v>
      </c>
      <c r="C2737" s="14">
        <f t="shared" si="144"/>
        <v>6</v>
      </c>
      <c r="D2737" s="14">
        <f t="shared" si="145"/>
        <v>22</v>
      </c>
      <c r="E2737" s="15">
        <v>11.6</v>
      </c>
      <c r="G2737" s="9">
        <v>5</v>
      </c>
    </row>
    <row r="2738" spans="1:7" x14ac:dyDescent="0.2">
      <c r="A2738" s="6">
        <v>44370</v>
      </c>
      <c r="B2738" s="14">
        <f t="shared" si="143"/>
        <v>2021</v>
      </c>
      <c r="C2738" s="14">
        <f t="shared" si="144"/>
        <v>6</v>
      </c>
      <c r="D2738" s="14">
        <f t="shared" si="145"/>
        <v>23</v>
      </c>
      <c r="E2738" s="15">
        <v>11.6</v>
      </c>
      <c r="G2738" s="9">
        <v>5.3</v>
      </c>
    </row>
    <row r="2739" spans="1:7" x14ac:dyDescent="0.2">
      <c r="A2739" s="6">
        <v>44371</v>
      </c>
      <c r="B2739" s="14">
        <f t="shared" si="143"/>
        <v>2021</v>
      </c>
      <c r="C2739" s="14">
        <f t="shared" si="144"/>
        <v>6</v>
      </c>
      <c r="D2739" s="14">
        <f t="shared" si="145"/>
        <v>24</v>
      </c>
      <c r="E2739" s="15" t="s">
        <v>14</v>
      </c>
      <c r="G2739" s="9">
        <v>5.3</v>
      </c>
    </row>
    <row r="2740" spans="1:7" x14ac:dyDescent="0.2">
      <c r="A2740" s="6">
        <v>44372</v>
      </c>
      <c r="B2740" s="14">
        <f t="shared" si="143"/>
        <v>2021</v>
      </c>
      <c r="C2740" s="14">
        <f t="shared" si="144"/>
        <v>6</v>
      </c>
      <c r="D2740" s="14">
        <f t="shared" si="145"/>
        <v>25</v>
      </c>
      <c r="E2740" s="15" t="s">
        <v>14</v>
      </c>
      <c r="G2740" s="9">
        <v>5.3</v>
      </c>
    </row>
    <row r="2741" spans="1:7" x14ac:dyDescent="0.2">
      <c r="A2741" s="6">
        <v>44373</v>
      </c>
      <c r="B2741" s="14">
        <f t="shared" si="143"/>
        <v>2021</v>
      </c>
      <c r="C2741" s="14">
        <f t="shared" si="144"/>
        <v>6</v>
      </c>
      <c r="D2741" s="14">
        <f t="shared" si="145"/>
        <v>26</v>
      </c>
      <c r="E2741" s="15">
        <v>11.6</v>
      </c>
      <c r="G2741" s="9">
        <v>5.3</v>
      </c>
    </row>
    <row r="2742" spans="1:7" x14ac:dyDescent="0.2">
      <c r="A2742" s="6">
        <v>44374</v>
      </c>
      <c r="B2742" s="14">
        <f t="shared" si="143"/>
        <v>2021</v>
      </c>
      <c r="C2742" s="14">
        <f t="shared" si="144"/>
        <v>6</v>
      </c>
      <c r="D2742" s="14">
        <f t="shared" si="145"/>
        <v>27</v>
      </c>
      <c r="E2742" s="15" t="s">
        <v>14</v>
      </c>
      <c r="G2742" s="9">
        <v>5.3</v>
      </c>
    </row>
    <row r="2743" spans="1:7" x14ac:dyDescent="0.2">
      <c r="A2743" s="6">
        <v>44375</v>
      </c>
      <c r="B2743" s="14">
        <f t="shared" si="143"/>
        <v>2021</v>
      </c>
      <c r="C2743" s="14">
        <f t="shared" si="144"/>
        <v>6</v>
      </c>
      <c r="D2743" s="14">
        <f t="shared" si="145"/>
        <v>28</v>
      </c>
      <c r="E2743" s="15" t="s">
        <v>14</v>
      </c>
      <c r="G2743" s="9">
        <v>5.3</v>
      </c>
    </row>
    <row r="2744" spans="1:7" x14ac:dyDescent="0.2">
      <c r="A2744" s="6">
        <v>44376</v>
      </c>
      <c r="B2744" s="14">
        <f t="shared" si="143"/>
        <v>2021</v>
      </c>
      <c r="C2744" s="14">
        <f t="shared" si="144"/>
        <v>6</v>
      </c>
      <c r="D2744" s="14">
        <f t="shared" si="145"/>
        <v>29</v>
      </c>
      <c r="E2744" s="15">
        <v>11.6</v>
      </c>
      <c r="G2744" s="9">
        <v>5.3</v>
      </c>
    </row>
    <row r="2745" spans="1:7" x14ac:dyDescent="0.2">
      <c r="A2745" s="6">
        <v>44377</v>
      </c>
      <c r="B2745" s="14">
        <f t="shared" si="143"/>
        <v>2021</v>
      </c>
      <c r="C2745" s="14">
        <f t="shared" si="144"/>
        <v>6</v>
      </c>
      <c r="D2745" s="14">
        <f t="shared" si="145"/>
        <v>30</v>
      </c>
      <c r="E2745" s="15" t="s">
        <v>14</v>
      </c>
      <c r="G2745" s="9">
        <v>5.3</v>
      </c>
    </row>
    <row r="2746" spans="1:7" x14ac:dyDescent="0.2">
      <c r="A2746" s="6">
        <v>44378</v>
      </c>
      <c r="B2746" s="14">
        <f t="shared" si="143"/>
        <v>2021</v>
      </c>
      <c r="C2746" s="14">
        <f t="shared" si="144"/>
        <v>7</v>
      </c>
      <c r="D2746" s="14">
        <f t="shared" si="145"/>
        <v>1</v>
      </c>
      <c r="E2746" s="15">
        <v>11.6</v>
      </c>
      <c r="G2746" s="9">
        <v>5.3</v>
      </c>
    </row>
    <row r="2747" spans="1:7" x14ac:dyDescent="0.2">
      <c r="A2747" s="6">
        <v>44379</v>
      </c>
      <c r="B2747" s="14">
        <f t="shared" si="143"/>
        <v>2021</v>
      </c>
      <c r="C2747" s="14">
        <f t="shared" si="144"/>
        <v>7</v>
      </c>
      <c r="D2747" s="14">
        <f t="shared" si="145"/>
        <v>2</v>
      </c>
      <c r="E2747" s="15" t="s">
        <v>14</v>
      </c>
      <c r="G2747" s="9">
        <v>5.3</v>
      </c>
    </row>
    <row r="2748" spans="1:7" x14ac:dyDescent="0.2">
      <c r="A2748" s="6">
        <v>44380</v>
      </c>
      <c r="B2748" s="14">
        <f t="shared" si="143"/>
        <v>2021</v>
      </c>
      <c r="C2748" s="14">
        <f t="shared" si="144"/>
        <v>7</v>
      </c>
      <c r="D2748" s="14">
        <f t="shared" si="145"/>
        <v>3</v>
      </c>
      <c r="E2748" s="15">
        <v>11.6</v>
      </c>
      <c r="G2748" s="9">
        <v>5.3</v>
      </c>
    </row>
    <row r="2749" spans="1:7" x14ac:dyDescent="0.2">
      <c r="A2749" s="6">
        <v>44381</v>
      </c>
      <c r="B2749" s="14">
        <f t="shared" si="143"/>
        <v>2021</v>
      </c>
      <c r="C2749" s="14">
        <f t="shared" si="144"/>
        <v>7</v>
      </c>
      <c r="D2749" s="14">
        <f t="shared" si="145"/>
        <v>4</v>
      </c>
      <c r="E2749" s="15" t="s">
        <v>14</v>
      </c>
      <c r="G2749" s="9">
        <v>5.3</v>
      </c>
    </row>
    <row r="2750" spans="1:7" x14ac:dyDescent="0.2">
      <c r="A2750" s="6">
        <v>44382</v>
      </c>
      <c r="B2750" s="14">
        <f t="shared" si="143"/>
        <v>2021</v>
      </c>
      <c r="C2750" s="14">
        <f t="shared" si="144"/>
        <v>7</v>
      </c>
      <c r="D2750" s="14">
        <f t="shared" si="145"/>
        <v>5</v>
      </c>
      <c r="E2750" s="15">
        <v>9</v>
      </c>
      <c r="G2750" s="9">
        <v>5.3</v>
      </c>
    </row>
    <row r="2751" spans="1:7" x14ac:dyDescent="0.2">
      <c r="A2751" s="6">
        <v>44383</v>
      </c>
      <c r="B2751" s="14">
        <f t="shared" si="143"/>
        <v>2021</v>
      </c>
      <c r="C2751" s="14">
        <f t="shared" si="144"/>
        <v>7</v>
      </c>
      <c r="D2751" s="14">
        <f t="shared" si="145"/>
        <v>6</v>
      </c>
      <c r="E2751" s="15" t="s">
        <v>14</v>
      </c>
      <c r="G2751" s="9">
        <v>5.3</v>
      </c>
    </row>
    <row r="2752" spans="1:7" x14ac:dyDescent="0.2">
      <c r="A2752" s="6">
        <v>44384</v>
      </c>
      <c r="B2752" s="14">
        <f t="shared" si="143"/>
        <v>2021</v>
      </c>
      <c r="C2752" s="14">
        <f t="shared" si="144"/>
        <v>7</v>
      </c>
      <c r="D2752" s="14">
        <f t="shared" si="145"/>
        <v>7</v>
      </c>
      <c r="E2752" s="15" t="s">
        <v>14</v>
      </c>
      <c r="G2752" s="9">
        <v>5.3</v>
      </c>
    </row>
    <row r="2753" spans="1:7" x14ac:dyDescent="0.2">
      <c r="A2753" s="6">
        <v>44385</v>
      </c>
      <c r="B2753" s="14">
        <f t="shared" si="143"/>
        <v>2021</v>
      </c>
      <c r="C2753" s="14">
        <f t="shared" si="144"/>
        <v>7</v>
      </c>
      <c r="D2753" s="14">
        <f t="shared" si="145"/>
        <v>8</v>
      </c>
      <c r="E2753" s="15">
        <v>9</v>
      </c>
      <c r="G2753" s="9">
        <v>5.3</v>
      </c>
    </row>
    <row r="2754" spans="1:7" x14ac:dyDescent="0.2">
      <c r="A2754" s="6">
        <v>44386</v>
      </c>
      <c r="B2754" s="14">
        <f t="shared" si="143"/>
        <v>2021</v>
      </c>
      <c r="C2754" s="14">
        <f t="shared" si="144"/>
        <v>7</v>
      </c>
      <c r="D2754" s="14">
        <f t="shared" si="145"/>
        <v>9</v>
      </c>
      <c r="E2754" s="15">
        <v>9</v>
      </c>
      <c r="G2754" s="9">
        <v>5.3</v>
      </c>
    </row>
    <row r="2755" spans="1:7" x14ac:dyDescent="0.2">
      <c r="A2755" s="6">
        <v>44387</v>
      </c>
      <c r="B2755" s="14">
        <f t="shared" si="143"/>
        <v>2021</v>
      </c>
      <c r="C2755" s="14">
        <f t="shared" si="144"/>
        <v>7</v>
      </c>
      <c r="D2755" s="14">
        <f t="shared" si="145"/>
        <v>10</v>
      </c>
      <c r="E2755" s="15" t="s">
        <v>14</v>
      </c>
      <c r="G2755" s="9">
        <v>5.3</v>
      </c>
    </row>
    <row r="2756" spans="1:7" x14ac:dyDescent="0.2">
      <c r="A2756" s="6">
        <v>44388</v>
      </c>
      <c r="B2756" s="14">
        <f t="shared" si="143"/>
        <v>2021</v>
      </c>
      <c r="C2756" s="14">
        <f t="shared" si="144"/>
        <v>7</v>
      </c>
      <c r="D2756" s="14">
        <f t="shared" si="145"/>
        <v>11</v>
      </c>
      <c r="E2756" s="15" t="s">
        <v>14</v>
      </c>
      <c r="G2756" s="9">
        <v>6.3</v>
      </c>
    </row>
    <row r="2757" spans="1:7" x14ac:dyDescent="0.2">
      <c r="A2757" s="6">
        <v>44389</v>
      </c>
      <c r="B2757" s="14">
        <f t="shared" si="143"/>
        <v>2021</v>
      </c>
      <c r="C2757" s="14">
        <f t="shared" si="144"/>
        <v>7</v>
      </c>
      <c r="D2757" s="14">
        <f t="shared" si="145"/>
        <v>12</v>
      </c>
      <c r="E2757" s="15">
        <v>9</v>
      </c>
      <c r="G2757" s="9">
        <v>6.3</v>
      </c>
    </row>
    <row r="2758" spans="1:7" x14ac:dyDescent="0.2">
      <c r="A2758" s="6">
        <v>44390</v>
      </c>
      <c r="B2758" s="14">
        <f t="shared" si="143"/>
        <v>2021</v>
      </c>
      <c r="C2758" s="14">
        <f t="shared" si="144"/>
        <v>7</v>
      </c>
      <c r="D2758" s="14">
        <f t="shared" si="145"/>
        <v>13</v>
      </c>
      <c r="E2758" s="15">
        <v>9</v>
      </c>
      <c r="G2758" s="9">
        <v>6.3</v>
      </c>
    </row>
    <row r="2759" spans="1:7" x14ac:dyDescent="0.2">
      <c r="A2759" s="6">
        <v>44391</v>
      </c>
      <c r="B2759" s="14">
        <f t="shared" si="143"/>
        <v>2021</v>
      </c>
      <c r="C2759" s="14">
        <f t="shared" si="144"/>
        <v>7</v>
      </c>
      <c r="D2759" s="14">
        <f t="shared" si="145"/>
        <v>14</v>
      </c>
      <c r="E2759" s="15" t="s">
        <v>14</v>
      </c>
      <c r="G2759" s="9">
        <v>6.3</v>
      </c>
    </row>
    <row r="2760" spans="1:7" x14ac:dyDescent="0.2">
      <c r="A2760" s="6">
        <v>44392</v>
      </c>
      <c r="B2760" s="14">
        <f t="shared" si="143"/>
        <v>2021</v>
      </c>
      <c r="C2760" s="14">
        <f t="shared" si="144"/>
        <v>7</v>
      </c>
      <c r="D2760" s="14">
        <f t="shared" si="145"/>
        <v>15</v>
      </c>
      <c r="E2760" s="15" t="s">
        <v>14</v>
      </c>
      <c r="G2760" s="9">
        <v>6.3</v>
      </c>
    </row>
    <row r="2761" spans="1:7" x14ac:dyDescent="0.2">
      <c r="A2761" s="6">
        <v>44393</v>
      </c>
      <c r="B2761" s="14">
        <f t="shared" ref="B2761:B2824" si="146">YEAR(A2761)</f>
        <v>2021</v>
      </c>
      <c r="C2761" s="14">
        <f t="shared" ref="C2761:C2824" si="147">MONTH(A2761)</f>
        <v>7</v>
      </c>
      <c r="D2761" s="14">
        <f t="shared" ref="D2761:D2824" si="148">DAY(A2761)</f>
        <v>16</v>
      </c>
      <c r="E2761" s="15" t="s">
        <v>14</v>
      </c>
      <c r="G2761" s="9">
        <v>6.3</v>
      </c>
    </row>
    <row r="2762" spans="1:7" x14ac:dyDescent="0.2">
      <c r="A2762" s="6">
        <v>44394</v>
      </c>
      <c r="B2762" s="14">
        <f t="shared" si="146"/>
        <v>2021</v>
      </c>
      <c r="C2762" s="14">
        <f t="shared" si="147"/>
        <v>7</v>
      </c>
      <c r="D2762" s="14">
        <f t="shared" si="148"/>
        <v>17</v>
      </c>
      <c r="E2762" s="15">
        <v>9</v>
      </c>
      <c r="G2762" s="9">
        <v>6.3</v>
      </c>
    </row>
    <row r="2763" spans="1:7" x14ac:dyDescent="0.2">
      <c r="A2763" s="6">
        <v>44395</v>
      </c>
      <c r="B2763" s="14">
        <f t="shared" si="146"/>
        <v>2021</v>
      </c>
      <c r="C2763" s="14">
        <f t="shared" si="147"/>
        <v>7</v>
      </c>
      <c r="D2763" s="14">
        <f t="shared" si="148"/>
        <v>18</v>
      </c>
      <c r="E2763" s="15" t="s">
        <v>14</v>
      </c>
      <c r="G2763" s="9">
        <v>6.3</v>
      </c>
    </row>
    <row r="2764" spans="1:7" x14ac:dyDescent="0.2">
      <c r="A2764" s="6">
        <v>44396</v>
      </c>
      <c r="B2764" s="14">
        <f t="shared" si="146"/>
        <v>2021</v>
      </c>
      <c r="C2764" s="14">
        <f t="shared" si="147"/>
        <v>7</v>
      </c>
      <c r="D2764" s="14">
        <f t="shared" si="148"/>
        <v>19</v>
      </c>
      <c r="E2764" s="15">
        <v>9</v>
      </c>
      <c r="G2764" s="9">
        <v>6.3</v>
      </c>
    </row>
    <row r="2765" spans="1:7" x14ac:dyDescent="0.2">
      <c r="A2765" s="6">
        <v>44397</v>
      </c>
      <c r="B2765" s="14">
        <f t="shared" si="146"/>
        <v>2021</v>
      </c>
      <c r="C2765" s="14">
        <f t="shared" si="147"/>
        <v>7</v>
      </c>
      <c r="D2765" s="14">
        <f t="shared" si="148"/>
        <v>20</v>
      </c>
      <c r="E2765" s="15" t="s">
        <v>14</v>
      </c>
      <c r="G2765" s="9">
        <v>6.3</v>
      </c>
    </row>
    <row r="2766" spans="1:7" x14ac:dyDescent="0.2">
      <c r="A2766" s="6">
        <v>44398</v>
      </c>
      <c r="B2766" s="14">
        <f t="shared" si="146"/>
        <v>2021</v>
      </c>
      <c r="C2766" s="14">
        <f t="shared" si="147"/>
        <v>7</v>
      </c>
      <c r="D2766" s="14">
        <f t="shared" si="148"/>
        <v>21</v>
      </c>
      <c r="E2766" s="15" t="s">
        <v>14</v>
      </c>
      <c r="G2766" s="9">
        <v>6.3</v>
      </c>
    </row>
    <row r="2767" spans="1:7" x14ac:dyDescent="0.2">
      <c r="A2767" s="6">
        <v>44399</v>
      </c>
      <c r="B2767" s="14">
        <f t="shared" si="146"/>
        <v>2021</v>
      </c>
      <c r="C2767" s="14">
        <f t="shared" si="147"/>
        <v>7</v>
      </c>
      <c r="D2767" s="14">
        <f t="shared" si="148"/>
        <v>22</v>
      </c>
      <c r="E2767" s="15" t="s">
        <v>14</v>
      </c>
      <c r="G2767" s="9">
        <v>6.3</v>
      </c>
    </row>
    <row r="2768" spans="1:7" x14ac:dyDescent="0.2">
      <c r="A2768" s="6">
        <v>44400</v>
      </c>
      <c r="B2768" s="14">
        <f t="shared" si="146"/>
        <v>2021</v>
      </c>
      <c r="C2768" s="14">
        <f t="shared" si="147"/>
        <v>7</v>
      </c>
      <c r="D2768" s="14">
        <f t="shared" si="148"/>
        <v>23</v>
      </c>
      <c r="E2768" s="15">
        <v>9</v>
      </c>
      <c r="G2768" s="9">
        <v>6.3</v>
      </c>
    </row>
    <row r="2769" spans="1:7" x14ac:dyDescent="0.2">
      <c r="A2769" s="6">
        <v>44401</v>
      </c>
      <c r="B2769" s="14">
        <f t="shared" si="146"/>
        <v>2021</v>
      </c>
      <c r="C2769" s="14">
        <f t="shared" si="147"/>
        <v>7</v>
      </c>
      <c r="D2769" s="14">
        <f t="shared" si="148"/>
        <v>24</v>
      </c>
      <c r="E2769" s="15" t="s">
        <v>14</v>
      </c>
      <c r="G2769" s="9" t="s">
        <v>14</v>
      </c>
    </row>
    <row r="2770" spans="1:7" x14ac:dyDescent="0.2">
      <c r="A2770" s="6">
        <v>44402</v>
      </c>
      <c r="B2770" s="14">
        <f t="shared" si="146"/>
        <v>2021</v>
      </c>
      <c r="C2770" s="14">
        <f t="shared" si="147"/>
        <v>7</v>
      </c>
      <c r="D2770" s="14">
        <f t="shared" si="148"/>
        <v>25</v>
      </c>
      <c r="E2770" s="15" t="s">
        <v>14</v>
      </c>
      <c r="G2770" s="9">
        <v>6.3</v>
      </c>
    </row>
    <row r="2771" spans="1:7" x14ac:dyDescent="0.2">
      <c r="A2771" s="6">
        <v>44403</v>
      </c>
      <c r="B2771" s="14">
        <f t="shared" si="146"/>
        <v>2021</v>
      </c>
      <c r="C2771" s="14">
        <f t="shared" si="147"/>
        <v>7</v>
      </c>
      <c r="D2771" s="14">
        <f t="shared" si="148"/>
        <v>26</v>
      </c>
      <c r="E2771" s="15" t="s">
        <v>14</v>
      </c>
      <c r="G2771" s="9">
        <v>6.3</v>
      </c>
    </row>
    <row r="2772" spans="1:7" x14ac:dyDescent="0.2">
      <c r="A2772" s="6">
        <v>44404</v>
      </c>
      <c r="B2772" s="14">
        <f t="shared" si="146"/>
        <v>2021</v>
      </c>
      <c r="C2772" s="14">
        <f t="shared" si="147"/>
        <v>7</v>
      </c>
      <c r="D2772" s="14">
        <f t="shared" si="148"/>
        <v>27</v>
      </c>
      <c r="E2772" s="15" t="s">
        <v>14</v>
      </c>
      <c r="G2772" s="9">
        <v>6.3</v>
      </c>
    </row>
    <row r="2773" spans="1:7" x14ac:dyDescent="0.2">
      <c r="A2773" s="6">
        <v>44405</v>
      </c>
      <c r="B2773" s="14">
        <f t="shared" si="146"/>
        <v>2021</v>
      </c>
      <c r="C2773" s="14">
        <f t="shared" si="147"/>
        <v>7</v>
      </c>
      <c r="D2773" s="14">
        <f t="shared" si="148"/>
        <v>28</v>
      </c>
      <c r="E2773" s="15">
        <v>9</v>
      </c>
      <c r="G2773" s="9">
        <v>6.3</v>
      </c>
    </row>
    <row r="2774" spans="1:7" x14ac:dyDescent="0.2">
      <c r="A2774" s="6">
        <v>44406</v>
      </c>
      <c r="B2774" s="14">
        <f t="shared" si="146"/>
        <v>2021</v>
      </c>
      <c r="C2774" s="14">
        <f t="shared" si="147"/>
        <v>7</v>
      </c>
      <c r="D2774" s="14">
        <f t="shared" si="148"/>
        <v>29</v>
      </c>
      <c r="E2774" s="15" t="s">
        <v>14</v>
      </c>
      <c r="G2774" s="9">
        <v>6.3</v>
      </c>
    </row>
    <row r="2775" spans="1:7" x14ac:dyDescent="0.2">
      <c r="A2775" s="6">
        <v>44407</v>
      </c>
      <c r="B2775" s="14">
        <f t="shared" si="146"/>
        <v>2021</v>
      </c>
      <c r="C2775" s="14">
        <f t="shared" si="147"/>
        <v>7</v>
      </c>
      <c r="D2775" s="14">
        <f t="shared" si="148"/>
        <v>30</v>
      </c>
      <c r="E2775" s="15" t="s">
        <v>14</v>
      </c>
      <c r="G2775" s="9">
        <v>6.3</v>
      </c>
    </row>
    <row r="2776" spans="1:7" x14ac:dyDescent="0.2">
      <c r="A2776" s="6">
        <v>44408</v>
      </c>
      <c r="B2776" s="14">
        <f t="shared" si="146"/>
        <v>2021</v>
      </c>
      <c r="C2776" s="14">
        <f t="shared" si="147"/>
        <v>7</v>
      </c>
      <c r="D2776" s="14">
        <f t="shared" si="148"/>
        <v>31</v>
      </c>
      <c r="E2776" s="15" t="s">
        <v>14</v>
      </c>
      <c r="G2776" s="9">
        <v>6.3</v>
      </c>
    </row>
    <row r="2777" spans="1:7" x14ac:dyDescent="0.2">
      <c r="A2777" s="6">
        <v>44409</v>
      </c>
      <c r="B2777" s="14">
        <f t="shared" si="146"/>
        <v>2021</v>
      </c>
      <c r="C2777" s="14">
        <f t="shared" si="147"/>
        <v>8</v>
      </c>
      <c r="D2777" s="14">
        <f t="shared" si="148"/>
        <v>1</v>
      </c>
      <c r="E2777" s="15" t="s">
        <v>14</v>
      </c>
      <c r="G2777" s="9">
        <v>6.3</v>
      </c>
    </row>
    <row r="2778" spans="1:7" x14ac:dyDescent="0.2">
      <c r="A2778" s="6">
        <v>44410</v>
      </c>
      <c r="B2778" s="14">
        <f t="shared" si="146"/>
        <v>2021</v>
      </c>
      <c r="C2778" s="14">
        <f t="shared" si="147"/>
        <v>8</v>
      </c>
      <c r="D2778" s="14">
        <f t="shared" si="148"/>
        <v>2</v>
      </c>
      <c r="E2778" s="15">
        <v>9</v>
      </c>
      <c r="G2778" s="9">
        <v>6.5</v>
      </c>
    </row>
    <row r="2779" spans="1:7" x14ac:dyDescent="0.2">
      <c r="A2779" s="6">
        <v>44411</v>
      </c>
      <c r="B2779" s="14">
        <f t="shared" si="146"/>
        <v>2021</v>
      </c>
      <c r="C2779" s="14">
        <f t="shared" si="147"/>
        <v>8</v>
      </c>
      <c r="D2779" s="14">
        <f t="shared" si="148"/>
        <v>3</v>
      </c>
      <c r="E2779" s="15">
        <v>9</v>
      </c>
      <c r="G2779" s="9" t="s">
        <v>14</v>
      </c>
    </row>
    <row r="2780" spans="1:7" x14ac:dyDescent="0.2">
      <c r="A2780" s="6">
        <v>44412</v>
      </c>
      <c r="B2780" s="14">
        <f t="shared" si="146"/>
        <v>2021</v>
      </c>
      <c r="C2780" s="14">
        <f t="shared" si="147"/>
        <v>8</v>
      </c>
      <c r="D2780" s="14">
        <f t="shared" si="148"/>
        <v>4</v>
      </c>
      <c r="E2780" s="15" t="s">
        <v>14</v>
      </c>
      <c r="G2780" s="9">
        <v>6.5</v>
      </c>
    </row>
    <row r="2781" spans="1:7" x14ac:dyDescent="0.2">
      <c r="A2781" s="6">
        <v>44413</v>
      </c>
      <c r="B2781" s="14">
        <f t="shared" si="146"/>
        <v>2021</v>
      </c>
      <c r="C2781" s="14">
        <f t="shared" si="147"/>
        <v>8</v>
      </c>
      <c r="D2781" s="14">
        <f t="shared" si="148"/>
        <v>5</v>
      </c>
      <c r="E2781" s="15" t="s">
        <v>14</v>
      </c>
      <c r="G2781" s="9">
        <v>6.5</v>
      </c>
    </row>
    <row r="2782" spans="1:7" x14ac:dyDescent="0.2">
      <c r="A2782" s="6">
        <v>44414</v>
      </c>
      <c r="B2782" s="14">
        <f t="shared" si="146"/>
        <v>2021</v>
      </c>
      <c r="C2782" s="14">
        <f t="shared" si="147"/>
        <v>8</v>
      </c>
      <c r="D2782" s="14">
        <f t="shared" si="148"/>
        <v>6</v>
      </c>
      <c r="E2782" s="15" t="s">
        <v>14</v>
      </c>
      <c r="G2782" s="9">
        <v>6.5</v>
      </c>
    </row>
    <row r="2783" spans="1:7" x14ac:dyDescent="0.2">
      <c r="A2783" s="6">
        <v>44415</v>
      </c>
      <c r="B2783" s="14">
        <f t="shared" si="146"/>
        <v>2021</v>
      </c>
      <c r="C2783" s="14">
        <f t="shared" si="147"/>
        <v>8</v>
      </c>
      <c r="D2783" s="14">
        <f t="shared" si="148"/>
        <v>7</v>
      </c>
      <c r="E2783" s="15">
        <v>9</v>
      </c>
      <c r="G2783" s="9">
        <v>6.5</v>
      </c>
    </row>
    <row r="2784" spans="1:7" x14ac:dyDescent="0.2">
      <c r="A2784" s="6">
        <v>44416</v>
      </c>
      <c r="B2784" s="14">
        <f t="shared" si="146"/>
        <v>2021</v>
      </c>
      <c r="C2784" s="14">
        <f t="shared" si="147"/>
        <v>8</v>
      </c>
      <c r="D2784" s="14">
        <f t="shared" si="148"/>
        <v>8</v>
      </c>
      <c r="E2784" s="15" t="s">
        <v>14</v>
      </c>
      <c r="G2784" s="9">
        <v>6.5</v>
      </c>
    </row>
    <row r="2785" spans="1:7" x14ac:dyDescent="0.2">
      <c r="A2785" s="6">
        <v>44417</v>
      </c>
      <c r="B2785" s="14">
        <f t="shared" si="146"/>
        <v>2021</v>
      </c>
      <c r="C2785" s="14">
        <f t="shared" si="147"/>
        <v>8</v>
      </c>
      <c r="D2785" s="14">
        <f t="shared" si="148"/>
        <v>9</v>
      </c>
      <c r="E2785" s="15">
        <v>9</v>
      </c>
      <c r="G2785" s="9">
        <v>6.5</v>
      </c>
    </row>
    <row r="2786" spans="1:7" x14ac:dyDescent="0.2">
      <c r="A2786" s="6">
        <v>44418</v>
      </c>
      <c r="B2786" s="14">
        <f t="shared" si="146"/>
        <v>2021</v>
      </c>
      <c r="C2786" s="14">
        <f t="shared" si="147"/>
        <v>8</v>
      </c>
      <c r="D2786" s="14">
        <f t="shared" si="148"/>
        <v>10</v>
      </c>
      <c r="E2786" s="15">
        <v>9</v>
      </c>
      <c r="G2786" s="9">
        <v>6.5</v>
      </c>
    </row>
    <row r="2787" spans="1:7" x14ac:dyDescent="0.2">
      <c r="A2787" s="6">
        <v>44419</v>
      </c>
      <c r="B2787" s="14">
        <f t="shared" si="146"/>
        <v>2021</v>
      </c>
      <c r="C2787" s="14">
        <f t="shared" si="147"/>
        <v>8</v>
      </c>
      <c r="D2787" s="14">
        <f t="shared" si="148"/>
        <v>11</v>
      </c>
      <c r="E2787" s="15">
        <v>9</v>
      </c>
      <c r="G2787" s="9">
        <v>6.5</v>
      </c>
    </row>
    <row r="2788" spans="1:7" x14ac:dyDescent="0.2">
      <c r="A2788" s="6">
        <v>44420</v>
      </c>
      <c r="B2788" s="14">
        <f t="shared" si="146"/>
        <v>2021</v>
      </c>
      <c r="C2788" s="14">
        <f t="shared" si="147"/>
        <v>8</v>
      </c>
      <c r="D2788" s="14">
        <f t="shared" si="148"/>
        <v>12</v>
      </c>
      <c r="E2788" s="15">
        <v>9</v>
      </c>
      <c r="G2788" s="9">
        <v>6.5</v>
      </c>
    </row>
    <row r="2789" spans="1:7" x14ac:dyDescent="0.2">
      <c r="A2789" s="6">
        <v>44421</v>
      </c>
      <c r="B2789" s="14">
        <f t="shared" si="146"/>
        <v>2021</v>
      </c>
      <c r="C2789" s="14">
        <f t="shared" si="147"/>
        <v>8</v>
      </c>
      <c r="D2789" s="14">
        <f t="shared" si="148"/>
        <v>13</v>
      </c>
      <c r="E2789" s="15">
        <v>9</v>
      </c>
      <c r="G2789" s="9">
        <v>6.5</v>
      </c>
    </row>
    <row r="2790" spans="1:7" x14ac:dyDescent="0.2">
      <c r="A2790" s="6">
        <v>44422</v>
      </c>
      <c r="B2790" s="14">
        <f t="shared" si="146"/>
        <v>2021</v>
      </c>
      <c r="C2790" s="14">
        <f t="shared" si="147"/>
        <v>8</v>
      </c>
      <c r="D2790" s="14">
        <f t="shared" si="148"/>
        <v>14</v>
      </c>
      <c r="E2790" s="15" t="s">
        <v>14</v>
      </c>
      <c r="G2790" s="9">
        <v>5.5</v>
      </c>
    </row>
    <row r="2791" spans="1:7" x14ac:dyDescent="0.2">
      <c r="A2791" s="6">
        <v>44423</v>
      </c>
      <c r="B2791" s="14">
        <f t="shared" si="146"/>
        <v>2021</v>
      </c>
      <c r="C2791" s="14">
        <f t="shared" si="147"/>
        <v>8</v>
      </c>
      <c r="D2791" s="14">
        <f t="shared" si="148"/>
        <v>15</v>
      </c>
      <c r="E2791" s="15" t="s">
        <v>14</v>
      </c>
      <c r="G2791" s="9">
        <v>5.5</v>
      </c>
    </row>
    <row r="2792" spans="1:7" x14ac:dyDescent="0.2">
      <c r="A2792" s="6">
        <v>44424</v>
      </c>
      <c r="B2792" s="14">
        <f t="shared" si="146"/>
        <v>2021</v>
      </c>
      <c r="C2792" s="14">
        <f t="shared" si="147"/>
        <v>8</v>
      </c>
      <c r="D2792" s="14">
        <f t="shared" si="148"/>
        <v>16</v>
      </c>
      <c r="E2792" s="15" t="s">
        <v>14</v>
      </c>
      <c r="G2792" s="9">
        <v>5.5</v>
      </c>
    </row>
    <row r="2793" spans="1:7" x14ac:dyDescent="0.2">
      <c r="A2793" s="6">
        <v>44425</v>
      </c>
      <c r="B2793" s="14">
        <f t="shared" si="146"/>
        <v>2021</v>
      </c>
      <c r="C2793" s="14">
        <f t="shared" si="147"/>
        <v>8</v>
      </c>
      <c r="D2793" s="14">
        <f t="shared" si="148"/>
        <v>17</v>
      </c>
      <c r="E2793" s="15">
        <v>9</v>
      </c>
      <c r="G2793" s="9">
        <v>5.5</v>
      </c>
    </row>
    <row r="2794" spans="1:7" x14ac:dyDescent="0.2">
      <c r="A2794" s="6">
        <v>44426</v>
      </c>
      <c r="B2794" s="14">
        <f t="shared" si="146"/>
        <v>2021</v>
      </c>
      <c r="C2794" s="14">
        <f t="shared" si="147"/>
        <v>8</v>
      </c>
      <c r="D2794" s="14">
        <f t="shared" si="148"/>
        <v>18</v>
      </c>
      <c r="E2794" s="15">
        <v>9</v>
      </c>
      <c r="G2794" s="9" t="s">
        <v>14</v>
      </c>
    </row>
    <row r="2795" spans="1:7" x14ac:dyDescent="0.2">
      <c r="A2795" s="6">
        <v>44427</v>
      </c>
      <c r="B2795" s="14">
        <f t="shared" si="146"/>
        <v>2021</v>
      </c>
      <c r="C2795" s="14">
        <f t="shared" si="147"/>
        <v>8</v>
      </c>
      <c r="D2795" s="14">
        <f t="shared" si="148"/>
        <v>19</v>
      </c>
      <c r="E2795" s="15" t="s">
        <v>14</v>
      </c>
      <c r="G2795" s="9">
        <v>5.5</v>
      </c>
    </row>
    <row r="2796" spans="1:7" x14ac:dyDescent="0.2">
      <c r="A2796" s="6">
        <v>44428</v>
      </c>
      <c r="B2796" s="14">
        <f t="shared" si="146"/>
        <v>2021</v>
      </c>
      <c r="C2796" s="14">
        <f t="shared" si="147"/>
        <v>8</v>
      </c>
      <c r="D2796" s="14">
        <f t="shared" si="148"/>
        <v>20</v>
      </c>
      <c r="E2796" s="15" t="s">
        <v>14</v>
      </c>
      <c r="G2796" s="9">
        <v>5.5</v>
      </c>
    </row>
    <row r="2797" spans="1:7" x14ac:dyDescent="0.2">
      <c r="A2797" s="6">
        <v>44429</v>
      </c>
      <c r="B2797" s="14">
        <f t="shared" si="146"/>
        <v>2021</v>
      </c>
      <c r="C2797" s="14">
        <f t="shared" si="147"/>
        <v>8</v>
      </c>
      <c r="D2797" s="14">
        <f t="shared" si="148"/>
        <v>21</v>
      </c>
      <c r="E2797" s="15" t="s">
        <v>14</v>
      </c>
      <c r="G2797" s="9">
        <v>5.5</v>
      </c>
    </row>
    <row r="2798" spans="1:7" x14ac:dyDescent="0.2">
      <c r="A2798" s="6">
        <v>44430</v>
      </c>
      <c r="B2798" s="14">
        <f t="shared" si="146"/>
        <v>2021</v>
      </c>
      <c r="C2798" s="14">
        <f t="shared" si="147"/>
        <v>8</v>
      </c>
      <c r="D2798" s="14">
        <f t="shared" si="148"/>
        <v>22</v>
      </c>
      <c r="E2798" s="15" t="s">
        <v>14</v>
      </c>
      <c r="G2798" s="9">
        <v>6.5</v>
      </c>
    </row>
    <row r="2799" spans="1:7" x14ac:dyDescent="0.2">
      <c r="A2799" s="6">
        <v>44431</v>
      </c>
      <c r="B2799" s="14">
        <f t="shared" si="146"/>
        <v>2021</v>
      </c>
      <c r="C2799" s="14">
        <f t="shared" si="147"/>
        <v>8</v>
      </c>
      <c r="D2799" s="14">
        <f t="shared" si="148"/>
        <v>23</v>
      </c>
      <c r="E2799" s="15" t="s">
        <v>14</v>
      </c>
      <c r="G2799" s="9">
        <v>6.5</v>
      </c>
    </row>
    <row r="2800" spans="1:7" x14ac:dyDescent="0.2">
      <c r="A2800" s="6">
        <v>44432</v>
      </c>
      <c r="B2800" s="14">
        <f t="shared" si="146"/>
        <v>2021</v>
      </c>
      <c r="C2800" s="14">
        <f t="shared" si="147"/>
        <v>8</v>
      </c>
      <c r="D2800" s="14">
        <f t="shared" si="148"/>
        <v>24</v>
      </c>
      <c r="E2800" s="15" t="s">
        <v>14</v>
      </c>
      <c r="G2800" s="9">
        <v>6.5</v>
      </c>
    </row>
    <row r="2801" spans="1:7" x14ac:dyDescent="0.2">
      <c r="A2801" s="6">
        <v>44433</v>
      </c>
      <c r="B2801" s="14">
        <f t="shared" si="146"/>
        <v>2021</v>
      </c>
      <c r="C2801" s="14">
        <f t="shared" si="147"/>
        <v>8</v>
      </c>
      <c r="D2801" s="14">
        <f t="shared" si="148"/>
        <v>25</v>
      </c>
      <c r="E2801" s="15">
        <v>9</v>
      </c>
      <c r="G2801" s="9">
        <v>6.5</v>
      </c>
    </row>
    <row r="2802" spans="1:7" x14ac:dyDescent="0.2">
      <c r="A2802" s="6">
        <v>44434</v>
      </c>
      <c r="B2802" s="14">
        <f t="shared" si="146"/>
        <v>2021</v>
      </c>
      <c r="C2802" s="14">
        <f t="shared" si="147"/>
        <v>8</v>
      </c>
      <c r="D2802" s="14">
        <f t="shared" si="148"/>
        <v>26</v>
      </c>
      <c r="E2802" s="15" t="s">
        <v>14</v>
      </c>
      <c r="G2802" s="9" t="s">
        <v>14</v>
      </c>
    </row>
    <row r="2803" spans="1:7" x14ac:dyDescent="0.2">
      <c r="A2803" s="6">
        <v>44435</v>
      </c>
      <c r="B2803" s="14">
        <f t="shared" si="146"/>
        <v>2021</v>
      </c>
      <c r="C2803" s="14">
        <f t="shared" si="147"/>
        <v>8</v>
      </c>
      <c r="D2803" s="14">
        <f t="shared" si="148"/>
        <v>27</v>
      </c>
      <c r="E2803" s="15" t="s">
        <v>14</v>
      </c>
      <c r="G2803" s="9">
        <v>6.5</v>
      </c>
    </row>
    <row r="2804" spans="1:7" x14ac:dyDescent="0.2">
      <c r="A2804" s="6">
        <v>44436</v>
      </c>
      <c r="B2804" s="14">
        <f t="shared" si="146"/>
        <v>2021</v>
      </c>
      <c r="C2804" s="14">
        <f t="shared" si="147"/>
        <v>8</v>
      </c>
      <c r="D2804" s="14">
        <f t="shared" si="148"/>
        <v>28</v>
      </c>
      <c r="E2804" s="15" t="s">
        <v>14</v>
      </c>
      <c r="G2804" s="9" t="s">
        <v>14</v>
      </c>
    </row>
    <row r="2805" spans="1:7" x14ac:dyDescent="0.2">
      <c r="A2805" s="6">
        <v>44437</v>
      </c>
      <c r="B2805" s="14">
        <f t="shared" si="146"/>
        <v>2021</v>
      </c>
      <c r="C2805" s="14">
        <f t="shared" si="147"/>
        <v>8</v>
      </c>
      <c r="D2805" s="14">
        <f t="shared" si="148"/>
        <v>29</v>
      </c>
      <c r="E2805" s="15" t="s">
        <v>14</v>
      </c>
      <c r="G2805" s="9">
        <v>6.5</v>
      </c>
    </row>
    <row r="2806" spans="1:7" x14ac:dyDescent="0.2">
      <c r="A2806" s="6">
        <v>44438</v>
      </c>
      <c r="B2806" s="14">
        <f t="shared" si="146"/>
        <v>2021</v>
      </c>
      <c r="C2806" s="14">
        <f t="shared" si="147"/>
        <v>8</v>
      </c>
      <c r="D2806" s="14">
        <f t="shared" si="148"/>
        <v>30</v>
      </c>
      <c r="E2806" s="15">
        <v>9</v>
      </c>
      <c r="G2806" s="9">
        <v>6.5</v>
      </c>
    </row>
    <row r="2807" spans="1:7" x14ac:dyDescent="0.2">
      <c r="A2807" s="6">
        <v>44439</v>
      </c>
      <c r="B2807" s="14">
        <f t="shared" si="146"/>
        <v>2021</v>
      </c>
      <c r="C2807" s="14">
        <f t="shared" si="147"/>
        <v>8</v>
      </c>
      <c r="D2807" s="14">
        <f t="shared" si="148"/>
        <v>31</v>
      </c>
      <c r="E2807" s="15" t="s">
        <v>14</v>
      </c>
      <c r="G2807" s="9">
        <v>6.5</v>
      </c>
    </row>
    <row r="2808" spans="1:7" x14ac:dyDescent="0.2">
      <c r="A2808" s="6">
        <v>44440</v>
      </c>
      <c r="B2808" s="14">
        <f t="shared" si="146"/>
        <v>2021</v>
      </c>
      <c r="C2808" s="14">
        <f t="shared" si="147"/>
        <v>9</v>
      </c>
      <c r="D2808" s="14">
        <f t="shared" si="148"/>
        <v>1</v>
      </c>
      <c r="E2808" s="15" t="s">
        <v>14</v>
      </c>
      <c r="G2808" s="9">
        <v>6.5</v>
      </c>
    </row>
    <row r="2809" spans="1:7" x14ac:dyDescent="0.2">
      <c r="A2809" s="6">
        <v>44441</v>
      </c>
      <c r="B2809" s="14">
        <f t="shared" si="146"/>
        <v>2021</v>
      </c>
      <c r="C2809" s="14">
        <f t="shared" si="147"/>
        <v>9</v>
      </c>
      <c r="D2809" s="14">
        <f t="shared" si="148"/>
        <v>2</v>
      </c>
      <c r="E2809" s="15" t="s">
        <v>14</v>
      </c>
      <c r="G2809" s="9">
        <v>6.5</v>
      </c>
    </row>
    <row r="2810" spans="1:7" x14ac:dyDescent="0.2">
      <c r="A2810" s="6">
        <v>44442</v>
      </c>
      <c r="B2810" s="14">
        <f t="shared" si="146"/>
        <v>2021</v>
      </c>
      <c r="C2810" s="14">
        <f t="shared" si="147"/>
        <v>9</v>
      </c>
      <c r="D2810" s="14">
        <f t="shared" si="148"/>
        <v>3</v>
      </c>
      <c r="E2810" s="15" t="s">
        <v>14</v>
      </c>
      <c r="G2810" s="9">
        <v>6.5</v>
      </c>
    </row>
    <row r="2811" spans="1:7" x14ac:dyDescent="0.2">
      <c r="A2811" s="6">
        <v>44443</v>
      </c>
      <c r="B2811" s="14">
        <f t="shared" si="146"/>
        <v>2021</v>
      </c>
      <c r="C2811" s="14">
        <f t="shared" si="147"/>
        <v>9</v>
      </c>
      <c r="D2811" s="14">
        <f t="shared" si="148"/>
        <v>4</v>
      </c>
      <c r="E2811" s="15">
        <v>9</v>
      </c>
      <c r="G2811" s="9" t="s">
        <v>14</v>
      </c>
    </row>
    <row r="2812" spans="1:7" x14ac:dyDescent="0.2">
      <c r="A2812" s="6">
        <v>44444</v>
      </c>
      <c r="B2812" s="14">
        <f t="shared" si="146"/>
        <v>2021</v>
      </c>
      <c r="C2812" s="14">
        <f t="shared" si="147"/>
        <v>9</v>
      </c>
      <c r="D2812" s="14">
        <f t="shared" si="148"/>
        <v>5</v>
      </c>
      <c r="E2812" s="15" t="s">
        <v>14</v>
      </c>
      <c r="G2812" s="9">
        <v>6.5</v>
      </c>
    </row>
    <row r="2813" spans="1:7" x14ac:dyDescent="0.2">
      <c r="A2813" s="6">
        <v>44445</v>
      </c>
      <c r="B2813" s="14">
        <f t="shared" si="146"/>
        <v>2021</v>
      </c>
      <c r="C2813" s="14">
        <f t="shared" si="147"/>
        <v>9</v>
      </c>
      <c r="D2813" s="14">
        <f t="shared" si="148"/>
        <v>6</v>
      </c>
      <c r="E2813" s="15" t="s">
        <v>14</v>
      </c>
      <c r="G2813" s="9">
        <v>6.5</v>
      </c>
    </row>
    <row r="2814" spans="1:7" x14ac:dyDescent="0.2">
      <c r="A2814" s="6">
        <v>44446</v>
      </c>
      <c r="B2814" s="14">
        <f t="shared" si="146"/>
        <v>2021</v>
      </c>
      <c r="C2814" s="14">
        <f t="shared" si="147"/>
        <v>9</v>
      </c>
      <c r="D2814" s="14">
        <f t="shared" si="148"/>
        <v>7</v>
      </c>
      <c r="E2814" s="15">
        <v>9</v>
      </c>
      <c r="G2814" s="9">
        <v>6.5</v>
      </c>
    </row>
    <row r="2815" spans="1:7" x14ac:dyDescent="0.2">
      <c r="A2815" s="6">
        <v>44447</v>
      </c>
      <c r="B2815" s="14">
        <f t="shared" si="146"/>
        <v>2021</v>
      </c>
      <c r="C2815" s="14">
        <f t="shared" si="147"/>
        <v>9</v>
      </c>
      <c r="D2815" s="14">
        <f t="shared" si="148"/>
        <v>8</v>
      </c>
      <c r="E2815" s="15">
        <v>9</v>
      </c>
      <c r="G2815" s="9">
        <v>6.5</v>
      </c>
    </row>
    <row r="2816" spans="1:7" x14ac:dyDescent="0.2">
      <c r="A2816" s="6">
        <v>44448</v>
      </c>
      <c r="B2816" s="14">
        <f t="shared" si="146"/>
        <v>2021</v>
      </c>
      <c r="C2816" s="14">
        <f t="shared" si="147"/>
        <v>9</v>
      </c>
      <c r="D2816" s="14">
        <f t="shared" si="148"/>
        <v>9</v>
      </c>
      <c r="E2816" s="15" t="s">
        <v>14</v>
      </c>
      <c r="G2816" s="9">
        <v>6.5</v>
      </c>
    </row>
    <row r="2817" spans="1:7" x14ac:dyDescent="0.2">
      <c r="A2817" s="6">
        <v>44449</v>
      </c>
      <c r="B2817" s="14">
        <f t="shared" si="146"/>
        <v>2021</v>
      </c>
      <c r="C2817" s="14">
        <f t="shared" si="147"/>
        <v>9</v>
      </c>
      <c r="D2817" s="14">
        <f t="shared" si="148"/>
        <v>10</v>
      </c>
      <c r="E2817" s="15" t="s">
        <v>14</v>
      </c>
      <c r="G2817" s="9">
        <v>6.5</v>
      </c>
    </row>
    <row r="2818" spans="1:7" x14ac:dyDescent="0.2">
      <c r="A2818" s="6">
        <v>44450</v>
      </c>
      <c r="B2818" s="14">
        <f t="shared" si="146"/>
        <v>2021</v>
      </c>
      <c r="C2818" s="14">
        <f t="shared" si="147"/>
        <v>9</v>
      </c>
      <c r="D2818" s="14">
        <f t="shared" si="148"/>
        <v>11</v>
      </c>
      <c r="E2818" s="15">
        <v>9</v>
      </c>
      <c r="G2818" s="9">
        <v>6.5</v>
      </c>
    </row>
    <row r="2819" spans="1:7" x14ac:dyDescent="0.2">
      <c r="A2819" s="6">
        <v>44451</v>
      </c>
      <c r="B2819" s="14">
        <f t="shared" si="146"/>
        <v>2021</v>
      </c>
      <c r="C2819" s="14">
        <f t="shared" si="147"/>
        <v>9</v>
      </c>
      <c r="D2819" s="14">
        <f t="shared" si="148"/>
        <v>12</v>
      </c>
      <c r="E2819" s="15">
        <v>9</v>
      </c>
      <c r="G2819" s="9">
        <v>6.5</v>
      </c>
    </row>
    <row r="2820" spans="1:7" x14ac:dyDescent="0.2">
      <c r="A2820" s="6">
        <v>44452</v>
      </c>
      <c r="B2820" s="14">
        <f t="shared" si="146"/>
        <v>2021</v>
      </c>
      <c r="C2820" s="14">
        <f t="shared" si="147"/>
        <v>9</v>
      </c>
      <c r="D2820" s="14">
        <f t="shared" si="148"/>
        <v>13</v>
      </c>
      <c r="E2820" s="15" t="s">
        <v>14</v>
      </c>
      <c r="G2820" s="9">
        <v>6.5</v>
      </c>
    </row>
    <row r="2821" spans="1:7" x14ac:dyDescent="0.2">
      <c r="A2821" s="6">
        <v>44453</v>
      </c>
      <c r="B2821" s="14">
        <f t="shared" si="146"/>
        <v>2021</v>
      </c>
      <c r="C2821" s="14">
        <f t="shared" si="147"/>
        <v>9</v>
      </c>
      <c r="D2821" s="14">
        <f t="shared" si="148"/>
        <v>14</v>
      </c>
      <c r="E2821" s="15" t="s">
        <v>14</v>
      </c>
      <c r="G2821" s="9">
        <v>7</v>
      </c>
    </row>
    <row r="2822" spans="1:7" x14ac:dyDescent="0.2">
      <c r="A2822" s="6">
        <v>44454</v>
      </c>
      <c r="B2822" s="14">
        <f t="shared" si="146"/>
        <v>2021</v>
      </c>
      <c r="C2822" s="14">
        <f t="shared" si="147"/>
        <v>9</v>
      </c>
      <c r="D2822" s="14">
        <f t="shared" si="148"/>
        <v>15</v>
      </c>
      <c r="E2822" s="15" t="s">
        <v>14</v>
      </c>
      <c r="G2822" s="9">
        <v>7</v>
      </c>
    </row>
    <row r="2823" spans="1:7" x14ac:dyDescent="0.2">
      <c r="A2823" s="6">
        <v>44455</v>
      </c>
      <c r="B2823" s="14">
        <f t="shared" si="146"/>
        <v>2021</v>
      </c>
      <c r="C2823" s="14">
        <f t="shared" si="147"/>
        <v>9</v>
      </c>
      <c r="D2823" s="14">
        <f t="shared" si="148"/>
        <v>16</v>
      </c>
      <c r="E2823" s="15" t="s">
        <v>14</v>
      </c>
      <c r="G2823" s="9">
        <v>7</v>
      </c>
    </row>
    <row r="2824" spans="1:7" x14ac:dyDescent="0.2">
      <c r="A2824" s="6">
        <v>44456</v>
      </c>
      <c r="B2824" s="14">
        <f t="shared" si="146"/>
        <v>2021</v>
      </c>
      <c r="C2824" s="14">
        <f t="shared" si="147"/>
        <v>9</v>
      </c>
      <c r="D2824" s="14">
        <f t="shared" si="148"/>
        <v>17</v>
      </c>
      <c r="E2824" s="15">
        <v>9</v>
      </c>
      <c r="G2824" s="9">
        <v>7</v>
      </c>
    </row>
    <row r="2825" spans="1:7" x14ac:dyDescent="0.2">
      <c r="A2825" s="6">
        <v>44457</v>
      </c>
      <c r="B2825" s="14">
        <f t="shared" ref="B2825:B2888" si="149">YEAR(A2825)</f>
        <v>2021</v>
      </c>
      <c r="C2825" s="14">
        <f t="shared" ref="C2825:C2888" si="150">MONTH(A2825)</f>
        <v>9</v>
      </c>
      <c r="D2825" s="14">
        <f t="shared" ref="D2825:D2888" si="151">DAY(A2825)</f>
        <v>18</v>
      </c>
      <c r="E2825" s="15" t="s">
        <v>14</v>
      </c>
      <c r="G2825" s="9">
        <v>7</v>
      </c>
    </row>
    <row r="2826" spans="1:7" x14ac:dyDescent="0.2">
      <c r="A2826" s="6">
        <v>44458</v>
      </c>
      <c r="B2826" s="14">
        <f t="shared" si="149"/>
        <v>2021</v>
      </c>
      <c r="C2826" s="14">
        <f t="shared" si="150"/>
        <v>9</v>
      </c>
      <c r="D2826" s="14">
        <f t="shared" si="151"/>
        <v>19</v>
      </c>
      <c r="E2826" s="15" t="s">
        <v>14</v>
      </c>
      <c r="G2826" s="9" t="s">
        <v>14</v>
      </c>
    </row>
    <row r="2827" spans="1:7" x14ac:dyDescent="0.2">
      <c r="A2827" s="6">
        <v>44459</v>
      </c>
      <c r="B2827" s="14">
        <f t="shared" si="149"/>
        <v>2021</v>
      </c>
      <c r="C2827" s="14">
        <f t="shared" si="150"/>
        <v>9</v>
      </c>
      <c r="D2827" s="14">
        <f t="shared" si="151"/>
        <v>20</v>
      </c>
      <c r="E2827" s="15" t="s">
        <v>14</v>
      </c>
      <c r="G2827" s="9">
        <v>7</v>
      </c>
    </row>
    <row r="2828" spans="1:7" x14ac:dyDescent="0.2">
      <c r="A2828" s="6">
        <v>44460</v>
      </c>
      <c r="B2828" s="14">
        <f t="shared" si="149"/>
        <v>2021</v>
      </c>
      <c r="C2828" s="14">
        <f t="shared" si="150"/>
        <v>9</v>
      </c>
      <c r="D2828" s="14">
        <f t="shared" si="151"/>
        <v>21</v>
      </c>
      <c r="E2828" s="15" t="s">
        <v>14</v>
      </c>
      <c r="G2828" s="9">
        <v>7</v>
      </c>
    </row>
    <row r="2829" spans="1:7" x14ac:dyDescent="0.2">
      <c r="A2829" s="6">
        <v>44461</v>
      </c>
      <c r="B2829" s="14">
        <f t="shared" si="149"/>
        <v>2021</v>
      </c>
      <c r="C2829" s="14">
        <f t="shared" si="150"/>
        <v>9</v>
      </c>
      <c r="D2829" s="14">
        <f t="shared" si="151"/>
        <v>22</v>
      </c>
      <c r="E2829" s="15" t="s">
        <v>14</v>
      </c>
      <c r="G2829" s="9">
        <v>7</v>
      </c>
    </row>
    <row r="2830" spans="1:7" x14ac:dyDescent="0.2">
      <c r="A2830" s="6">
        <v>44462</v>
      </c>
      <c r="B2830" s="14">
        <f t="shared" si="149"/>
        <v>2021</v>
      </c>
      <c r="C2830" s="14">
        <f t="shared" si="150"/>
        <v>9</v>
      </c>
      <c r="D2830" s="14">
        <f t="shared" si="151"/>
        <v>23</v>
      </c>
      <c r="E2830" s="15" t="s">
        <v>14</v>
      </c>
      <c r="G2830" s="9">
        <v>7</v>
      </c>
    </row>
    <row r="2831" spans="1:7" x14ac:dyDescent="0.2">
      <c r="A2831" s="6">
        <v>44463</v>
      </c>
      <c r="B2831" s="14">
        <f t="shared" si="149"/>
        <v>2021</v>
      </c>
      <c r="C2831" s="14">
        <f t="shared" si="150"/>
        <v>9</v>
      </c>
      <c r="D2831" s="14">
        <f t="shared" si="151"/>
        <v>24</v>
      </c>
      <c r="E2831" s="15" t="s">
        <v>14</v>
      </c>
      <c r="G2831" s="9">
        <v>7</v>
      </c>
    </row>
    <row r="2832" spans="1:7" x14ac:dyDescent="0.2">
      <c r="A2832" s="6">
        <v>44464</v>
      </c>
      <c r="B2832" s="14">
        <f t="shared" si="149"/>
        <v>2021</v>
      </c>
      <c r="C2832" s="14">
        <f t="shared" si="150"/>
        <v>9</v>
      </c>
      <c r="D2832" s="14">
        <f t="shared" si="151"/>
        <v>25</v>
      </c>
      <c r="E2832" s="15">
        <v>9</v>
      </c>
      <c r="G2832" s="9" t="s">
        <v>14</v>
      </c>
    </row>
    <row r="2833" spans="1:7" x14ac:dyDescent="0.2">
      <c r="A2833" s="6">
        <v>44465</v>
      </c>
      <c r="B2833" s="14">
        <f t="shared" si="149"/>
        <v>2021</v>
      </c>
      <c r="C2833" s="14">
        <f t="shared" si="150"/>
        <v>9</v>
      </c>
      <c r="D2833" s="14">
        <f t="shared" si="151"/>
        <v>26</v>
      </c>
      <c r="E2833" s="15">
        <v>8.8000000000000007</v>
      </c>
      <c r="G2833" s="9">
        <v>7</v>
      </c>
    </row>
    <row r="2834" spans="1:7" x14ac:dyDescent="0.2">
      <c r="A2834" s="6">
        <v>44466</v>
      </c>
      <c r="B2834" s="14">
        <f t="shared" si="149"/>
        <v>2021</v>
      </c>
      <c r="C2834" s="14">
        <f t="shared" si="150"/>
        <v>9</v>
      </c>
      <c r="D2834" s="14">
        <f t="shared" si="151"/>
        <v>27</v>
      </c>
      <c r="E2834" s="15">
        <v>8.8000000000000007</v>
      </c>
      <c r="G2834" s="9">
        <v>7</v>
      </c>
    </row>
    <row r="2835" spans="1:7" x14ac:dyDescent="0.2">
      <c r="A2835" s="6">
        <v>44467</v>
      </c>
      <c r="B2835" s="14">
        <f t="shared" si="149"/>
        <v>2021</v>
      </c>
      <c r="C2835" s="14">
        <f t="shared" si="150"/>
        <v>9</v>
      </c>
      <c r="D2835" s="14">
        <f t="shared" si="151"/>
        <v>28</v>
      </c>
      <c r="E2835" s="15">
        <v>8.8000000000000007</v>
      </c>
      <c r="G2835" s="9">
        <v>7</v>
      </c>
    </row>
    <row r="2836" spans="1:7" x14ac:dyDescent="0.2">
      <c r="A2836" s="6">
        <v>44468</v>
      </c>
      <c r="B2836" s="14">
        <f t="shared" si="149"/>
        <v>2021</v>
      </c>
      <c r="C2836" s="14">
        <f t="shared" si="150"/>
        <v>9</v>
      </c>
      <c r="D2836" s="14">
        <f t="shared" si="151"/>
        <v>29</v>
      </c>
      <c r="E2836" s="15" t="s">
        <v>14</v>
      </c>
      <c r="G2836" s="9">
        <v>7</v>
      </c>
    </row>
    <row r="2837" spans="1:7" x14ac:dyDescent="0.2">
      <c r="A2837" s="6">
        <v>44469</v>
      </c>
      <c r="B2837" s="14">
        <f t="shared" si="149"/>
        <v>2021</v>
      </c>
      <c r="C2837" s="14">
        <f t="shared" si="150"/>
        <v>9</v>
      </c>
      <c r="D2837" s="14">
        <f t="shared" si="151"/>
        <v>30</v>
      </c>
      <c r="E2837" s="15" t="s">
        <v>14</v>
      </c>
      <c r="G2837" s="9">
        <v>7</v>
      </c>
    </row>
    <row r="2838" spans="1:7" x14ac:dyDescent="0.2">
      <c r="A2838" s="6">
        <v>44470</v>
      </c>
      <c r="B2838" s="14">
        <f t="shared" si="149"/>
        <v>2021</v>
      </c>
      <c r="C2838" s="14">
        <f t="shared" si="150"/>
        <v>10</v>
      </c>
      <c r="D2838" s="14">
        <f t="shared" si="151"/>
        <v>1</v>
      </c>
      <c r="E2838" s="15">
        <v>8.8000000000000007</v>
      </c>
      <c r="G2838" s="9">
        <v>7</v>
      </c>
    </row>
    <row r="2839" spans="1:7" x14ac:dyDescent="0.2">
      <c r="A2839" s="6">
        <v>44471</v>
      </c>
      <c r="B2839" s="14">
        <f t="shared" si="149"/>
        <v>2021</v>
      </c>
      <c r="C2839" s="14">
        <f t="shared" si="150"/>
        <v>10</v>
      </c>
      <c r="D2839" s="14">
        <f t="shared" si="151"/>
        <v>2</v>
      </c>
      <c r="E2839" s="15">
        <v>8.8000000000000007</v>
      </c>
      <c r="G2839" s="9">
        <v>7</v>
      </c>
    </row>
    <row r="2840" spans="1:7" x14ac:dyDescent="0.2">
      <c r="A2840" s="6">
        <v>44472</v>
      </c>
      <c r="B2840" s="14">
        <f t="shared" si="149"/>
        <v>2021</v>
      </c>
      <c r="C2840" s="14">
        <f t="shared" si="150"/>
        <v>10</v>
      </c>
      <c r="D2840" s="14">
        <f t="shared" si="151"/>
        <v>3</v>
      </c>
      <c r="E2840" s="15">
        <v>8.8000000000000007</v>
      </c>
      <c r="G2840" s="9">
        <v>7</v>
      </c>
    </row>
    <row r="2841" spans="1:7" x14ac:dyDescent="0.2">
      <c r="A2841" s="6">
        <v>44473</v>
      </c>
      <c r="B2841" s="14">
        <f t="shared" si="149"/>
        <v>2021</v>
      </c>
      <c r="C2841" s="14">
        <f t="shared" si="150"/>
        <v>10</v>
      </c>
      <c r="D2841" s="14">
        <f t="shared" si="151"/>
        <v>4</v>
      </c>
      <c r="E2841" s="15">
        <v>8.8000000000000007</v>
      </c>
      <c r="G2841" s="9">
        <v>7</v>
      </c>
    </row>
    <row r="2842" spans="1:7" x14ac:dyDescent="0.2">
      <c r="A2842" s="6">
        <v>44474</v>
      </c>
      <c r="B2842" s="14">
        <f t="shared" si="149"/>
        <v>2021</v>
      </c>
      <c r="C2842" s="14">
        <f t="shared" si="150"/>
        <v>10</v>
      </c>
      <c r="D2842" s="14">
        <f t="shared" si="151"/>
        <v>5</v>
      </c>
      <c r="E2842" s="15">
        <v>8.8000000000000007</v>
      </c>
      <c r="G2842" s="9" t="s">
        <v>14</v>
      </c>
    </row>
    <row r="2843" spans="1:7" x14ac:dyDescent="0.2">
      <c r="A2843" s="6">
        <v>44475</v>
      </c>
      <c r="B2843" s="14">
        <f t="shared" si="149"/>
        <v>2021</v>
      </c>
      <c r="C2843" s="14">
        <f t="shared" si="150"/>
        <v>10</v>
      </c>
      <c r="D2843" s="14">
        <f t="shared" si="151"/>
        <v>6</v>
      </c>
      <c r="E2843" s="15">
        <v>8.8000000000000007</v>
      </c>
      <c r="G2843" s="9">
        <v>7</v>
      </c>
    </row>
    <row r="2844" spans="1:7" x14ac:dyDescent="0.2">
      <c r="A2844" s="6">
        <v>44476</v>
      </c>
      <c r="B2844" s="14">
        <f t="shared" si="149"/>
        <v>2021</v>
      </c>
      <c r="C2844" s="14">
        <f t="shared" si="150"/>
        <v>10</v>
      </c>
      <c r="D2844" s="14">
        <f t="shared" si="151"/>
        <v>7</v>
      </c>
      <c r="E2844" s="15" t="s">
        <v>14</v>
      </c>
      <c r="G2844" s="9">
        <v>7</v>
      </c>
    </row>
    <row r="2845" spans="1:7" x14ac:dyDescent="0.2">
      <c r="A2845" s="6">
        <v>44477</v>
      </c>
      <c r="B2845" s="14">
        <f t="shared" si="149"/>
        <v>2021</v>
      </c>
      <c r="C2845" s="14">
        <f t="shared" si="150"/>
        <v>10</v>
      </c>
      <c r="D2845" s="14">
        <f t="shared" si="151"/>
        <v>8</v>
      </c>
      <c r="E2845" s="15">
        <v>8.8000000000000007</v>
      </c>
      <c r="G2845" s="9">
        <v>7</v>
      </c>
    </row>
    <row r="2846" spans="1:7" x14ac:dyDescent="0.2">
      <c r="A2846" s="6">
        <v>44478</v>
      </c>
      <c r="B2846" s="14">
        <f t="shared" si="149"/>
        <v>2021</v>
      </c>
      <c r="C2846" s="14">
        <f t="shared" si="150"/>
        <v>10</v>
      </c>
      <c r="D2846" s="14">
        <f t="shared" si="151"/>
        <v>9</v>
      </c>
      <c r="E2846" s="15" t="s">
        <v>14</v>
      </c>
      <c r="G2846" s="9">
        <v>7</v>
      </c>
    </row>
    <row r="2847" spans="1:7" x14ac:dyDescent="0.2">
      <c r="A2847" s="6">
        <v>44479</v>
      </c>
      <c r="B2847" s="14">
        <f t="shared" si="149"/>
        <v>2021</v>
      </c>
      <c r="C2847" s="14">
        <f t="shared" si="150"/>
        <v>10</v>
      </c>
      <c r="D2847" s="14">
        <f t="shared" si="151"/>
        <v>10</v>
      </c>
      <c r="E2847" s="15" t="s">
        <v>14</v>
      </c>
      <c r="G2847" s="9">
        <v>7</v>
      </c>
    </row>
    <row r="2848" spans="1:7" x14ac:dyDescent="0.2">
      <c r="A2848" s="6">
        <v>44480</v>
      </c>
      <c r="B2848" s="14">
        <f t="shared" si="149"/>
        <v>2021</v>
      </c>
      <c r="C2848" s="14">
        <f t="shared" si="150"/>
        <v>10</v>
      </c>
      <c r="D2848" s="14">
        <f t="shared" si="151"/>
        <v>11</v>
      </c>
      <c r="E2848" s="15">
        <v>8.8000000000000007</v>
      </c>
      <c r="G2848" s="9">
        <v>7</v>
      </c>
    </row>
    <row r="2849" spans="1:7" x14ac:dyDescent="0.2">
      <c r="A2849" s="6">
        <v>44481</v>
      </c>
      <c r="B2849" s="14">
        <f t="shared" si="149"/>
        <v>2021</v>
      </c>
      <c r="C2849" s="14">
        <f t="shared" si="150"/>
        <v>10</v>
      </c>
      <c r="D2849" s="14">
        <f t="shared" si="151"/>
        <v>12</v>
      </c>
      <c r="E2849" s="15" t="s">
        <v>14</v>
      </c>
      <c r="G2849" s="9">
        <v>7</v>
      </c>
    </row>
    <row r="2850" spans="1:7" x14ac:dyDescent="0.2">
      <c r="A2850" s="6">
        <v>44482</v>
      </c>
      <c r="B2850" s="14">
        <f t="shared" si="149"/>
        <v>2021</v>
      </c>
      <c r="C2850" s="14">
        <f t="shared" si="150"/>
        <v>10</v>
      </c>
      <c r="D2850" s="14">
        <f t="shared" si="151"/>
        <v>13</v>
      </c>
      <c r="E2850" s="15">
        <v>8.8000000000000007</v>
      </c>
      <c r="G2850" s="9">
        <v>7</v>
      </c>
    </row>
    <row r="2851" spans="1:7" x14ac:dyDescent="0.2">
      <c r="A2851" s="6">
        <v>44483</v>
      </c>
      <c r="B2851" s="14">
        <f t="shared" si="149"/>
        <v>2021</v>
      </c>
      <c r="C2851" s="14">
        <f t="shared" si="150"/>
        <v>10</v>
      </c>
      <c r="D2851" s="14">
        <f t="shared" si="151"/>
        <v>14</v>
      </c>
      <c r="E2851" s="15">
        <v>8.8000000000000007</v>
      </c>
      <c r="G2851" s="9">
        <v>7</v>
      </c>
    </row>
    <row r="2852" spans="1:7" x14ac:dyDescent="0.2">
      <c r="A2852" s="6">
        <v>44484</v>
      </c>
      <c r="B2852" s="14">
        <f t="shared" si="149"/>
        <v>2021</v>
      </c>
      <c r="C2852" s="14">
        <f t="shared" si="150"/>
        <v>10</v>
      </c>
      <c r="D2852" s="14">
        <f t="shared" si="151"/>
        <v>15</v>
      </c>
      <c r="E2852" s="15">
        <v>8.8000000000000007</v>
      </c>
      <c r="G2852" s="9">
        <v>7</v>
      </c>
    </row>
    <row r="2853" spans="1:7" x14ac:dyDescent="0.2">
      <c r="A2853" s="6">
        <v>44485</v>
      </c>
      <c r="B2853" s="14">
        <f t="shared" si="149"/>
        <v>2021</v>
      </c>
      <c r="C2853" s="14">
        <f t="shared" si="150"/>
        <v>10</v>
      </c>
      <c r="D2853" s="14">
        <f t="shared" si="151"/>
        <v>16</v>
      </c>
      <c r="E2853" s="15">
        <v>8.8000000000000007</v>
      </c>
      <c r="G2853" s="9">
        <v>7</v>
      </c>
    </row>
    <row r="2854" spans="1:7" x14ac:dyDescent="0.2">
      <c r="A2854" s="6">
        <v>44486</v>
      </c>
      <c r="B2854" s="14">
        <f t="shared" si="149"/>
        <v>2021</v>
      </c>
      <c r="C2854" s="14">
        <f t="shared" si="150"/>
        <v>10</v>
      </c>
      <c r="D2854" s="14">
        <f t="shared" si="151"/>
        <v>17</v>
      </c>
      <c r="E2854" s="15">
        <v>8.8000000000000007</v>
      </c>
      <c r="G2854" s="9">
        <v>8</v>
      </c>
    </row>
    <row r="2855" spans="1:7" x14ac:dyDescent="0.2">
      <c r="A2855" s="6">
        <v>44487</v>
      </c>
      <c r="B2855" s="14">
        <f t="shared" si="149"/>
        <v>2021</v>
      </c>
      <c r="C2855" s="14">
        <f t="shared" si="150"/>
        <v>10</v>
      </c>
      <c r="D2855" s="14">
        <f t="shared" si="151"/>
        <v>18</v>
      </c>
      <c r="E2855" s="15" t="s">
        <v>14</v>
      </c>
      <c r="G2855" s="9">
        <v>8</v>
      </c>
    </row>
    <row r="2856" spans="1:7" x14ac:dyDescent="0.2">
      <c r="A2856" s="6">
        <v>44488</v>
      </c>
      <c r="B2856" s="14">
        <f t="shared" si="149"/>
        <v>2021</v>
      </c>
      <c r="C2856" s="14">
        <f t="shared" si="150"/>
        <v>10</v>
      </c>
      <c r="D2856" s="14">
        <f t="shared" si="151"/>
        <v>19</v>
      </c>
      <c r="E2856" s="15">
        <v>8.8000000000000007</v>
      </c>
      <c r="G2856" s="9">
        <v>8</v>
      </c>
    </row>
    <row r="2857" spans="1:7" x14ac:dyDescent="0.2">
      <c r="A2857" s="6">
        <v>44489</v>
      </c>
      <c r="B2857" s="14">
        <f t="shared" si="149"/>
        <v>2021</v>
      </c>
      <c r="C2857" s="14">
        <f t="shared" si="150"/>
        <v>10</v>
      </c>
      <c r="D2857" s="14">
        <f t="shared" si="151"/>
        <v>20</v>
      </c>
      <c r="E2857" s="15">
        <v>8.8000000000000007</v>
      </c>
      <c r="G2857" s="9">
        <v>8</v>
      </c>
    </row>
    <row r="2858" spans="1:7" x14ac:dyDescent="0.2">
      <c r="A2858" s="6">
        <v>44490</v>
      </c>
      <c r="B2858" s="14">
        <f t="shared" si="149"/>
        <v>2021</v>
      </c>
      <c r="C2858" s="14">
        <f t="shared" si="150"/>
        <v>10</v>
      </c>
      <c r="D2858" s="14">
        <f t="shared" si="151"/>
        <v>21</v>
      </c>
      <c r="E2858" s="15" t="s">
        <v>14</v>
      </c>
      <c r="G2858" s="9">
        <v>8</v>
      </c>
    </row>
    <row r="2859" spans="1:7" x14ac:dyDescent="0.2">
      <c r="A2859" s="6">
        <v>44491</v>
      </c>
      <c r="B2859" s="14">
        <f t="shared" si="149"/>
        <v>2021</v>
      </c>
      <c r="C2859" s="14">
        <f t="shared" si="150"/>
        <v>10</v>
      </c>
      <c r="D2859" s="14">
        <f t="shared" si="151"/>
        <v>22</v>
      </c>
      <c r="E2859" s="15" t="s">
        <v>14</v>
      </c>
      <c r="G2859" s="9">
        <v>8.4</v>
      </c>
    </row>
    <row r="2860" spans="1:7" x14ac:dyDescent="0.2">
      <c r="A2860" s="6">
        <v>44492</v>
      </c>
      <c r="B2860" s="14">
        <f t="shared" si="149"/>
        <v>2021</v>
      </c>
      <c r="C2860" s="14">
        <f t="shared" si="150"/>
        <v>10</v>
      </c>
      <c r="D2860" s="14">
        <f t="shared" si="151"/>
        <v>23</v>
      </c>
      <c r="E2860" s="15">
        <v>8.8000000000000007</v>
      </c>
      <c r="G2860" s="9">
        <v>8.5</v>
      </c>
    </row>
    <row r="2861" spans="1:7" x14ac:dyDescent="0.2">
      <c r="A2861" s="6">
        <v>44493</v>
      </c>
      <c r="B2861" s="14">
        <f t="shared" si="149"/>
        <v>2021</v>
      </c>
      <c r="C2861" s="14">
        <f t="shared" si="150"/>
        <v>10</v>
      </c>
      <c r="D2861" s="14">
        <f t="shared" si="151"/>
        <v>24</v>
      </c>
      <c r="E2861" s="15">
        <v>8.8000000000000007</v>
      </c>
      <c r="G2861" s="9">
        <v>8.5</v>
      </c>
    </row>
    <row r="2862" spans="1:7" x14ac:dyDescent="0.2">
      <c r="A2862" s="6">
        <v>44494</v>
      </c>
      <c r="B2862" s="14">
        <f t="shared" si="149"/>
        <v>2021</v>
      </c>
      <c r="C2862" s="14">
        <f t="shared" si="150"/>
        <v>10</v>
      </c>
      <c r="D2862" s="14">
        <f t="shared" si="151"/>
        <v>25</v>
      </c>
      <c r="E2862" s="15">
        <v>8.8000000000000007</v>
      </c>
      <c r="G2862" s="9">
        <v>8.5</v>
      </c>
    </row>
    <row r="2863" spans="1:7" x14ac:dyDescent="0.2">
      <c r="A2863" s="6">
        <v>44495</v>
      </c>
      <c r="B2863" s="14">
        <f t="shared" si="149"/>
        <v>2021</v>
      </c>
      <c r="C2863" s="14">
        <f t="shared" si="150"/>
        <v>10</v>
      </c>
      <c r="D2863" s="14">
        <f t="shared" si="151"/>
        <v>26</v>
      </c>
      <c r="E2863" s="15">
        <v>8.8000000000000007</v>
      </c>
      <c r="G2863" s="9">
        <v>8.5</v>
      </c>
    </row>
    <row r="2864" spans="1:7" x14ac:dyDescent="0.2">
      <c r="A2864" s="6">
        <v>44496</v>
      </c>
      <c r="B2864" s="14">
        <f t="shared" si="149"/>
        <v>2021</v>
      </c>
      <c r="C2864" s="14">
        <f t="shared" si="150"/>
        <v>10</v>
      </c>
      <c r="D2864" s="14">
        <f t="shared" si="151"/>
        <v>27</v>
      </c>
      <c r="E2864" s="15" t="s">
        <v>14</v>
      </c>
      <c r="G2864" s="9">
        <v>8.5</v>
      </c>
    </row>
    <row r="2865" spans="1:7" x14ac:dyDescent="0.2">
      <c r="A2865" s="6">
        <v>44497</v>
      </c>
      <c r="B2865" s="14">
        <f t="shared" si="149"/>
        <v>2021</v>
      </c>
      <c r="C2865" s="14">
        <f t="shared" si="150"/>
        <v>10</v>
      </c>
      <c r="D2865" s="14">
        <f t="shared" si="151"/>
        <v>28</v>
      </c>
      <c r="E2865" s="15">
        <v>8.8000000000000007</v>
      </c>
      <c r="G2865" s="9">
        <v>8.5</v>
      </c>
    </row>
    <row r="2866" spans="1:7" x14ac:dyDescent="0.2">
      <c r="A2866" s="6">
        <v>44498</v>
      </c>
      <c r="B2866" s="14">
        <f t="shared" si="149"/>
        <v>2021</v>
      </c>
      <c r="C2866" s="14">
        <f t="shared" si="150"/>
        <v>10</v>
      </c>
      <c r="D2866" s="14">
        <f t="shared" si="151"/>
        <v>29</v>
      </c>
      <c r="E2866" s="15">
        <v>8.8000000000000007</v>
      </c>
      <c r="G2866" s="9">
        <v>8.5</v>
      </c>
    </row>
    <row r="2867" spans="1:7" x14ac:dyDescent="0.2">
      <c r="A2867" s="6">
        <v>44499</v>
      </c>
      <c r="B2867" s="14">
        <f t="shared" si="149"/>
        <v>2021</v>
      </c>
      <c r="C2867" s="14">
        <f t="shared" si="150"/>
        <v>10</v>
      </c>
      <c r="D2867" s="14">
        <f t="shared" si="151"/>
        <v>30</v>
      </c>
      <c r="E2867" s="15">
        <v>8.8000000000000007</v>
      </c>
      <c r="G2867" s="9" t="s">
        <v>14</v>
      </c>
    </row>
    <row r="2868" spans="1:7" x14ac:dyDescent="0.2">
      <c r="A2868" s="6">
        <v>44500</v>
      </c>
      <c r="B2868" s="14">
        <f t="shared" si="149"/>
        <v>2021</v>
      </c>
      <c r="C2868" s="14">
        <f t="shared" si="150"/>
        <v>10</v>
      </c>
      <c r="D2868" s="14">
        <f t="shared" si="151"/>
        <v>31</v>
      </c>
      <c r="E2868" s="15" t="s">
        <v>14</v>
      </c>
      <c r="G2868" s="9">
        <v>9.1999999999999993</v>
      </c>
    </row>
    <row r="2869" spans="1:7" x14ac:dyDescent="0.2">
      <c r="A2869" s="6">
        <v>44501</v>
      </c>
      <c r="B2869" s="14">
        <f t="shared" si="149"/>
        <v>2021</v>
      </c>
      <c r="C2869" s="14">
        <f t="shared" si="150"/>
        <v>11</v>
      </c>
      <c r="D2869" s="14">
        <f t="shared" si="151"/>
        <v>1</v>
      </c>
      <c r="E2869" s="15">
        <v>11</v>
      </c>
      <c r="G2869" s="9">
        <v>9.1999999999999993</v>
      </c>
    </row>
    <row r="2870" spans="1:7" x14ac:dyDescent="0.2">
      <c r="A2870" s="6">
        <v>44502</v>
      </c>
      <c r="B2870" s="14">
        <f t="shared" si="149"/>
        <v>2021</v>
      </c>
      <c r="C2870" s="14">
        <f t="shared" si="150"/>
        <v>11</v>
      </c>
      <c r="D2870" s="14">
        <f t="shared" si="151"/>
        <v>2</v>
      </c>
      <c r="E2870" s="15">
        <v>11</v>
      </c>
      <c r="G2870" s="9">
        <v>9.1999999999999993</v>
      </c>
    </row>
    <row r="2871" spans="1:7" x14ac:dyDescent="0.2">
      <c r="A2871" s="6">
        <v>44503</v>
      </c>
      <c r="B2871" s="14">
        <f t="shared" si="149"/>
        <v>2021</v>
      </c>
      <c r="C2871" s="14">
        <f t="shared" si="150"/>
        <v>11</v>
      </c>
      <c r="D2871" s="14">
        <f t="shared" si="151"/>
        <v>3</v>
      </c>
      <c r="E2871" s="15" t="s">
        <v>14</v>
      </c>
      <c r="G2871" s="9">
        <v>10</v>
      </c>
    </row>
    <row r="2872" spans="1:7" x14ac:dyDescent="0.2">
      <c r="A2872" s="6">
        <v>44504</v>
      </c>
      <c r="B2872" s="14">
        <f t="shared" si="149"/>
        <v>2021</v>
      </c>
      <c r="C2872" s="14">
        <f t="shared" si="150"/>
        <v>11</v>
      </c>
      <c r="D2872" s="14">
        <f t="shared" si="151"/>
        <v>4</v>
      </c>
      <c r="E2872" s="15">
        <v>11</v>
      </c>
      <c r="G2872" s="9">
        <v>10</v>
      </c>
    </row>
    <row r="2873" spans="1:7" x14ac:dyDescent="0.2">
      <c r="A2873" s="6">
        <v>44505</v>
      </c>
      <c r="B2873" s="14">
        <f t="shared" si="149"/>
        <v>2021</v>
      </c>
      <c r="C2873" s="14">
        <f t="shared" si="150"/>
        <v>11</v>
      </c>
      <c r="D2873" s="14">
        <f t="shared" si="151"/>
        <v>5</v>
      </c>
      <c r="E2873" s="15" t="s">
        <v>14</v>
      </c>
      <c r="G2873" s="9">
        <v>10</v>
      </c>
    </row>
    <row r="2874" spans="1:7" x14ac:dyDescent="0.2">
      <c r="A2874" s="6">
        <v>44506</v>
      </c>
      <c r="B2874" s="14">
        <f t="shared" si="149"/>
        <v>2021</v>
      </c>
      <c r="C2874" s="14">
        <f t="shared" si="150"/>
        <v>11</v>
      </c>
      <c r="D2874" s="14">
        <f t="shared" si="151"/>
        <v>6</v>
      </c>
      <c r="E2874" s="15" t="s">
        <v>14</v>
      </c>
      <c r="G2874" s="9">
        <v>10</v>
      </c>
    </row>
    <row r="2875" spans="1:7" x14ac:dyDescent="0.2">
      <c r="A2875" s="6">
        <v>44507</v>
      </c>
      <c r="B2875" s="14">
        <f t="shared" si="149"/>
        <v>2021</v>
      </c>
      <c r="C2875" s="14">
        <f t="shared" si="150"/>
        <v>11</v>
      </c>
      <c r="D2875" s="14">
        <f t="shared" si="151"/>
        <v>7</v>
      </c>
      <c r="E2875" s="15">
        <v>11</v>
      </c>
      <c r="G2875" s="9">
        <v>10.4</v>
      </c>
    </row>
    <row r="2876" spans="1:7" x14ac:dyDescent="0.2">
      <c r="A2876" s="6">
        <v>44508</v>
      </c>
      <c r="B2876" s="14">
        <f t="shared" si="149"/>
        <v>2021</v>
      </c>
      <c r="C2876" s="14">
        <f t="shared" si="150"/>
        <v>11</v>
      </c>
      <c r="D2876" s="14">
        <f t="shared" si="151"/>
        <v>8</v>
      </c>
      <c r="E2876" s="15">
        <v>11</v>
      </c>
      <c r="G2876" s="9">
        <v>10.4</v>
      </c>
    </row>
    <row r="2877" spans="1:7" x14ac:dyDescent="0.2">
      <c r="A2877" s="6">
        <v>44509</v>
      </c>
      <c r="B2877" s="14">
        <f t="shared" si="149"/>
        <v>2021</v>
      </c>
      <c r="C2877" s="14">
        <f t="shared" si="150"/>
        <v>11</v>
      </c>
      <c r="D2877" s="14">
        <f t="shared" si="151"/>
        <v>9</v>
      </c>
      <c r="E2877" s="15" t="s">
        <v>14</v>
      </c>
      <c r="G2877" s="9">
        <v>10.4</v>
      </c>
    </row>
    <row r="2878" spans="1:7" x14ac:dyDescent="0.2">
      <c r="A2878" s="6">
        <v>44510</v>
      </c>
      <c r="B2878" s="14">
        <f t="shared" si="149"/>
        <v>2021</v>
      </c>
      <c r="C2878" s="14">
        <f t="shared" si="150"/>
        <v>11</v>
      </c>
      <c r="D2878" s="14">
        <f t="shared" si="151"/>
        <v>10</v>
      </c>
      <c r="E2878" s="15">
        <v>11</v>
      </c>
      <c r="G2878" s="9">
        <v>9.8000000000000007</v>
      </c>
    </row>
    <row r="2879" spans="1:7" x14ac:dyDescent="0.2">
      <c r="A2879" s="6">
        <v>44511</v>
      </c>
      <c r="B2879" s="14">
        <f t="shared" si="149"/>
        <v>2021</v>
      </c>
      <c r="C2879" s="14">
        <f t="shared" si="150"/>
        <v>11</v>
      </c>
      <c r="D2879" s="14">
        <f t="shared" si="151"/>
        <v>11</v>
      </c>
      <c r="E2879" s="15" t="s">
        <v>14</v>
      </c>
      <c r="G2879" s="9">
        <v>9.8000000000000007</v>
      </c>
    </row>
    <row r="2880" spans="1:7" x14ac:dyDescent="0.2">
      <c r="A2880" s="6">
        <v>44512</v>
      </c>
      <c r="B2880" s="14">
        <f t="shared" si="149"/>
        <v>2021</v>
      </c>
      <c r="C2880" s="14">
        <f t="shared" si="150"/>
        <v>11</v>
      </c>
      <c r="D2880" s="14">
        <f t="shared" si="151"/>
        <v>12</v>
      </c>
      <c r="E2880" s="15">
        <v>11</v>
      </c>
      <c r="G2880" s="9">
        <v>9.8000000000000007</v>
      </c>
    </row>
    <row r="2881" spans="1:7" x14ac:dyDescent="0.2">
      <c r="A2881" s="6">
        <v>44513</v>
      </c>
      <c r="B2881" s="14">
        <f t="shared" si="149"/>
        <v>2021</v>
      </c>
      <c r="C2881" s="14">
        <f t="shared" si="150"/>
        <v>11</v>
      </c>
      <c r="D2881" s="14">
        <f t="shared" si="151"/>
        <v>13</v>
      </c>
      <c r="E2881" s="15">
        <v>11</v>
      </c>
      <c r="G2881" s="9" t="s">
        <v>14</v>
      </c>
    </row>
    <row r="2882" spans="1:7" x14ac:dyDescent="0.2">
      <c r="A2882" s="6">
        <v>44514</v>
      </c>
      <c r="B2882" s="14">
        <f t="shared" si="149"/>
        <v>2021</v>
      </c>
      <c r="C2882" s="14">
        <f t="shared" si="150"/>
        <v>11</v>
      </c>
      <c r="D2882" s="14">
        <f t="shared" si="151"/>
        <v>14</v>
      </c>
      <c r="E2882" s="15">
        <v>14</v>
      </c>
      <c r="G2882" s="9">
        <v>9.8000000000000007</v>
      </c>
    </row>
    <row r="2883" spans="1:7" x14ac:dyDescent="0.2">
      <c r="A2883" s="6">
        <v>44515</v>
      </c>
      <c r="B2883" s="14">
        <f t="shared" si="149"/>
        <v>2021</v>
      </c>
      <c r="C2883" s="14">
        <f t="shared" si="150"/>
        <v>11</v>
      </c>
      <c r="D2883" s="14">
        <f t="shared" si="151"/>
        <v>15</v>
      </c>
      <c r="E2883" s="15" t="s">
        <v>14</v>
      </c>
      <c r="G2883" s="9">
        <v>9.8000000000000007</v>
      </c>
    </row>
    <row r="2884" spans="1:7" x14ac:dyDescent="0.2">
      <c r="A2884" s="6">
        <v>44516</v>
      </c>
      <c r="B2884" s="14">
        <f t="shared" si="149"/>
        <v>2021</v>
      </c>
      <c r="C2884" s="14">
        <f t="shared" si="150"/>
        <v>11</v>
      </c>
      <c r="D2884" s="14">
        <f t="shared" si="151"/>
        <v>16</v>
      </c>
      <c r="E2884" s="15" t="s">
        <v>14</v>
      </c>
      <c r="G2884" s="9">
        <v>9.8000000000000007</v>
      </c>
    </row>
    <row r="2885" spans="1:7" x14ac:dyDescent="0.2">
      <c r="A2885" s="6">
        <v>44517</v>
      </c>
      <c r="B2885" s="14">
        <f t="shared" si="149"/>
        <v>2021</v>
      </c>
      <c r="C2885" s="14">
        <f t="shared" si="150"/>
        <v>11</v>
      </c>
      <c r="D2885" s="14">
        <f t="shared" si="151"/>
        <v>17</v>
      </c>
      <c r="E2885" s="15" t="s">
        <v>14</v>
      </c>
      <c r="G2885" s="9">
        <v>11</v>
      </c>
    </row>
    <row r="2886" spans="1:7" x14ac:dyDescent="0.2">
      <c r="A2886" s="6">
        <v>44518</v>
      </c>
      <c r="B2886" s="14">
        <f t="shared" si="149"/>
        <v>2021</v>
      </c>
      <c r="C2886" s="14">
        <f t="shared" si="150"/>
        <v>11</v>
      </c>
      <c r="D2886" s="14">
        <f t="shared" si="151"/>
        <v>18</v>
      </c>
      <c r="E2886" s="15" t="s">
        <v>14</v>
      </c>
      <c r="G2886" s="9">
        <v>11</v>
      </c>
    </row>
    <row r="2887" spans="1:7" x14ac:dyDescent="0.2">
      <c r="A2887" s="6">
        <v>44519</v>
      </c>
      <c r="B2887" s="14">
        <f t="shared" si="149"/>
        <v>2021</v>
      </c>
      <c r="C2887" s="14">
        <f t="shared" si="150"/>
        <v>11</v>
      </c>
      <c r="D2887" s="14">
        <f t="shared" si="151"/>
        <v>19</v>
      </c>
      <c r="E2887" s="15">
        <v>14</v>
      </c>
      <c r="G2887" s="9">
        <v>11</v>
      </c>
    </row>
    <row r="2888" spans="1:7" x14ac:dyDescent="0.2">
      <c r="A2888" s="6">
        <v>44520</v>
      </c>
      <c r="B2888" s="14">
        <f t="shared" si="149"/>
        <v>2021</v>
      </c>
      <c r="C2888" s="14">
        <f t="shared" si="150"/>
        <v>11</v>
      </c>
      <c r="D2888" s="14">
        <f t="shared" si="151"/>
        <v>20</v>
      </c>
      <c r="E2888" s="15" t="s">
        <v>14</v>
      </c>
      <c r="G2888" s="9">
        <v>11</v>
      </c>
    </row>
    <row r="2889" spans="1:7" x14ac:dyDescent="0.2">
      <c r="A2889" s="6">
        <v>44521</v>
      </c>
      <c r="B2889" s="14">
        <f t="shared" ref="B2889:B2929" si="152">YEAR(A2889)</f>
        <v>2021</v>
      </c>
      <c r="C2889" s="14">
        <f t="shared" ref="C2889:C2929" si="153">MONTH(A2889)</f>
        <v>11</v>
      </c>
      <c r="D2889" s="14">
        <f t="shared" ref="D2889:D2929" si="154">DAY(A2889)</f>
        <v>21</v>
      </c>
      <c r="E2889" s="15">
        <v>14</v>
      </c>
      <c r="G2889" s="9">
        <v>11</v>
      </c>
    </row>
    <row r="2890" spans="1:7" x14ac:dyDescent="0.2">
      <c r="A2890" s="6">
        <v>44522</v>
      </c>
      <c r="B2890" s="14">
        <f t="shared" si="152"/>
        <v>2021</v>
      </c>
      <c r="C2890" s="14">
        <f t="shared" si="153"/>
        <v>11</v>
      </c>
      <c r="D2890" s="14">
        <f t="shared" si="154"/>
        <v>22</v>
      </c>
      <c r="E2890" s="15">
        <v>14</v>
      </c>
      <c r="G2890" s="9">
        <v>11</v>
      </c>
    </row>
    <row r="2891" spans="1:7" x14ac:dyDescent="0.2">
      <c r="A2891" s="6">
        <v>44523</v>
      </c>
      <c r="B2891" s="14">
        <f t="shared" si="152"/>
        <v>2021</v>
      </c>
      <c r="C2891" s="14">
        <f t="shared" si="153"/>
        <v>11</v>
      </c>
      <c r="D2891" s="14">
        <f t="shared" si="154"/>
        <v>23</v>
      </c>
      <c r="E2891" s="15">
        <v>14</v>
      </c>
      <c r="G2891" s="9">
        <v>11</v>
      </c>
    </row>
    <row r="2892" spans="1:7" x14ac:dyDescent="0.2">
      <c r="A2892" s="6">
        <v>44524</v>
      </c>
      <c r="B2892" s="14">
        <f t="shared" si="152"/>
        <v>2021</v>
      </c>
      <c r="C2892" s="14">
        <f t="shared" si="153"/>
        <v>11</v>
      </c>
      <c r="D2892" s="14">
        <f t="shared" si="154"/>
        <v>24</v>
      </c>
      <c r="E2892" s="15" t="s">
        <v>14</v>
      </c>
      <c r="G2892" s="9" t="s">
        <v>14</v>
      </c>
    </row>
    <row r="2893" spans="1:7" x14ac:dyDescent="0.2">
      <c r="A2893" s="6">
        <v>44525</v>
      </c>
      <c r="B2893" s="14">
        <f t="shared" si="152"/>
        <v>2021</v>
      </c>
      <c r="C2893" s="14">
        <f t="shared" si="153"/>
        <v>11</v>
      </c>
      <c r="D2893" s="14">
        <f t="shared" si="154"/>
        <v>25</v>
      </c>
      <c r="E2893" s="15">
        <v>14</v>
      </c>
      <c r="G2893" s="9">
        <v>11</v>
      </c>
    </row>
    <row r="2894" spans="1:7" x14ac:dyDescent="0.2">
      <c r="A2894" s="6">
        <v>44526</v>
      </c>
      <c r="B2894" s="14">
        <f t="shared" si="152"/>
        <v>2021</v>
      </c>
      <c r="C2894" s="14">
        <f t="shared" si="153"/>
        <v>11</v>
      </c>
      <c r="D2894" s="14">
        <f t="shared" si="154"/>
        <v>26</v>
      </c>
      <c r="E2894" s="15">
        <v>13.6</v>
      </c>
      <c r="G2894" s="9">
        <v>11</v>
      </c>
    </row>
    <row r="2895" spans="1:7" x14ac:dyDescent="0.2">
      <c r="A2895" s="6">
        <v>44527</v>
      </c>
      <c r="B2895" s="14">
        <f t="shared" si="152"/>
        <v>2021</v>
      </c>
      <c r="C2895" s="14">
        <f t="shared" si="153"/>
        <v>11</v>
      </c>
      <c r="D2895" s="14">
        <f t="shared" si="154"/>
        <v>27</v>
      </c>
      <c r="E2895" s="15" t="s">
        <v>14</v>
      </c>
      <c r="G2895" s="9" t="s">
        <v>14</v>
      </c>
    </row>
    <row r="2896" spans="1:7" x14ac:dyDescent="0.2">
      <c r="A2896" s="6">
        <v>44528</v>
      </c>
      <c r="B2896" s="14">
        <f t="shared" si="152"/>
        <v>2021</v>
      </c>
      <c r="C2896" s="14">
        <f t="shared" si="153"/>
        <v>11</v>
      </c>
      <c r="D2896" s="14">
        <f t="shared" si="154"/>
        <v>28</v>
      </c>
      <c r="E2896" s="15">
        <v>13.6</v>
      </c>
      <c r="G2896" s="9">
        <v>11</v>
      </c>
    </row>
    <row r="2897" spans="1:7" x14ac:dyDescent="0.2">
      <c r="A2897" s="6">
        <v>44529</v>
      </c>
      <c r="B2897" s="14">
        <f t="shared" si="152"/>
        <v>2021</v>
      </c>
      <c r="C2897" s="14">
        <f t="shared" si="153"/>
        <v>11</v>
      </c>
      <c r="D2897" s="14">
        <f t="shared" si="154"/>
        <v>29</v>
      </c>
      <c r="E2897" s="15" t="s">
        <v>14</v>
      </c>
      <c r="G2897" s="9">
        <v>11</v>
      </c>
    </row>
    <row r="2898" spans="1:7" x14ac:dyDescent="0.2">
      <c r="A2898" s="6">
        <v>44530</v>
      </c>
      <c r="B2898" s="14">
        <f t="shared" si="152"/>
        <v>2021</v>
      </c>
      <c r="C2898" s="14">
        <f t="shared" si="153"/>
        <v>11</v>
      </c>
      <c r="D2898" s="14">
        <f t="shared" si="154"/>
        <v>30</v>
      </c>
      <c r="E2898" s="15">
        <v>13.6</v>
      </c>
      <c r="G2898" s="9">
        <v>11</v>
      </c>
    </row>
    <row r="2899" spans="1:7" x14ac:dyDescent="0.2">
      <c r="A2899" s="6">
        <v>44531</v>
      </c>
      <c r="B2899" s="14">
        <f t="shared" si="152"/>
        <v>2021</v>
      </c>
      <c r="C2899" s="14">
        <f t="shared" si="153"/>
        <v>12</v>
      </c>
      <c r="D2899" s="14">
        <f t="shared" si="154"/>
        <v>1</v>
      </c>
      <c r="E2899" s="15">
        <v>13.6</v>
      </c>
      <c r="G2899" s="9" t="s">
        <v>14</v>
      </c>
    </row>
    <row r="2900" spans="1:7" x14ac:dyDescent="0.2">
      <c r="A2900" s="6">
        <v>44532</v>
      </c>
      <c r="B2900" s="14">
        <f t="shared" si="152"/>
        <v>2021</v>
      </c>
      <c r="C2900" s="14">
        <f t="shared" si="153"/>
        <v>12</v>
      </c>
      <c r="D2900" s="14">
        <f t="shared" si="154"/>
        <v>2</v>
      </c>
      <c r="E2900" s="15">
        <v>13.6</v>
      </c>
      <c r="G2900" s="9">
        <v>11</v>
      </c>
    </row>
    <row r="2901" spans="1:7" x14ac:dyDescent="0.2">
      <c r="A2901" s="6">
        <v>44533</v>
      </c>
      <c r="B2901" s="14">
        <f t="shared" si="152"/>
        <v>2021</v>
      </c>
      <c r="C2901" s="14">
        <f t="shared" si="153"/>
        <v>12</v>
      </c>
      <c r="D2901" s="14">
        <f t="shared" si="154"/>
        <v>3</v>
      </c>
      <c r="E2901" s="15" t="s">
        <v>14</v>
      </c>
      <c r="G2901" s="9" t="s">
        <v>14</v>
      </c>
    </row>
    <row r="2902" spans="1:7" x14ac:dyDescent="0.2">
      <c r="A2902" s="6">
        <v>44534</v>
      </c>
      <c r="B2902" s="14">
        <f t="shared" si="152"/>
        <v>2021</v>
      </c>
      <c r="C2902" s="14">
        <f t="shared" si="153"/>
        <v>12</v>
      </c>
      <c r="D2902" s="14">
        <f t="shared" si="154"/>
        <v>4</v>
      </c>
      <c r="E2902" s="15">
        <v>12</v>
      </c>
      <c r="G2902" s="9">
        <v>11</v>
      </c>
    </row>
    <row r="2903" spans="1:7" x14ac:dyDescent="0.2">
      <c r="A2903" s="6">
        <v>44535</v>
      </c>
      <c r="B2903" s="14">
        <f t="shared" si="152"/>
        <v>2021</v>
      </c>
      <c r="C2903" s="14">
        <f t="shared" si="153"/>
        <v>12</v>
      </c>
      <c r="D2903" s="14">
        <f t="shared" si="154"/>
        <v>5</v>
      </c>
      <c r="E2903" s="15">
        <v>12</v>
      </c>
      <c r="G2903" s="9">
        <v>11</v>
      </c>
    </row>
    <row r="2904" spans="1:7" x14ac:dyDescent="0.2">
      <c r="A2904" s="6">
        <v>44536</v>
      </c>
      <c r="B2904" s="14">
        <f t="shared" si="152"/>
        <v>2021</v>
      </c>
      <c r="C2904" s="14">
        <f t="shared" si="153"/>
        <v>12</v>
      </c>
      <c r="D2904" s="14">
        <f t="shared" si="154"/>
        <v>6</v>
      </c>
      <c r="E2904" s="15">
        <v>11.5</v>
      </c>
      <c r="G2904" s="9">
        <v>11</v>
      </c>
    </row>
    <row r="2905" spans="1:7" x14ac:dyDescent="0.2">
      <c r="A2905" s="6">
        <v>44537</v>
      </c>
      <c r="B2905" s="14">
        <f t="shared" si="152"/>
        <v>2021</v>
      </c>
      <c r="C2905" s="14">
        <f t="shared" si="153"/>
        <v>12</v>
      </c>
      <c r="D2905" s="14">
        <f t="shared" si="154"/>
        <v>7</v>
      </c>
      <c r="E2905" s="15">
        <v>11.5</v>
      </c>
      <c r="G2905" s="9">
        <v>11</v>
      </c>
    </row>
    <row r="2906" spans="1:7" x14ac:dyDescent="0.2">
      <c r="A2906" s="6">
        <v>44538</v>
      </c>
      <c r="B2906" s="14">
        <f t="shared" si="152"/>
        <v>2021</v>
      </c>
      <c r="C2906" s="14">
        <f t="shared" si="153"/>
        <v>12</v>
      </c>
      <c r="D2906" s="14">
        <f t="shared" si="154"/>
        <v>8</v>
      </c>
      <c r="E2906" s="15">
        <v>11.5</v>
      </c>
      <c r="G2906" s="9">
        <v>11</v>
      </c>
    </row>
    <row r="2907" spans="1:7" x14ac:dyDescent="0.2">
      <c r="A2907" s="6">
        <v>44539</v>
      </c>
      <c r="B2907" s="14">
        <f t="shared" si="152"/>
        <v>2021</v>
      </c>
      <c r="C2907" s="14">
        <f t="shared" si="153"/>
        <v>12</v>
      </c>
      <c r="D2907" s="14">
        <f t="shared" si="154"/>
        <v>9</v>
      </c>
      <c r="E2907" s="15">
        <v>10.6</v>
      </c>
      <c r="G2907" s="9">
        <v>14</v>
      </c>
    </row>
    <row r="2908" spans="1:7" x14ac:dyDescent="0.2">
      <c r="A2908" s="6">
        <v>44540</v>
      </c>
      <c r="B2908" s="14">
        <f t="shared" si="152"/>
        <v>2021</v>
      </c>
      <c r="C2908" s="14">
        <f t="shared" si="153"/>
        <v>12</v>
      </c>
      <c r="D2908" s="14">
        <f t="shared" si="154"/>
        <v>10</v>
      </c>
      <c r="E2908" s="15">
        <v>10.6</v>
      </c>
      <c r="G2908" s="9">
        <v>14</v>
      </c>
    </row>
    <row r="2909" spans="1:7" x14ac:dyDescent="0.2">
      <c r="A2909" s="6">
        <v>44541</v>
      </c>
      <c r="B2909" s="14">
        <f t="shared" si="152"/>
        <v>2021</v>
      </c>
      <c r="C2909" s="14">
        <f t="shared" si="153"/>
        <v>12</v>
      </c>
      <c r="D2909" s="14">
        <f t="shared" si="154"/>
        <v>11</v>
      </c>
      <c r="E2909" s="15">
        <v>10.6</v>
      </c>
      <c r="G2909" s="9">
        <v>14</v>
      </c>
    </row>
    <row r="2910" spans="1:7" x14ac:dyDescent="0.2">
      <c r="A2910" s="6">
        <v>44542</v>
      </c>
      <c r="B2910" s="14">
        <f t="shared" si="152"/>
        <v>2021</v>
      </c>
      <c r="C2910" s="14">
        <f t="shared" si="153"/>
        <v>12</v>
      </c>
      <c r="D2910" s="14">
        <f t="shared" si="154"/>
        <v>12</v>
      </c>
      <c r="E2910" s="15">
        <v>10.6</v>
      </c>
      <c r="G2910" s="9">
        <v>13.5</v>
      </c>
    </row>
    <row r="2911" spans="1:7" x14ac:dyDescent="0.2">
      <c r="A2911" s="6">
        <v>44543</v>
      </c>
      <c r="B2911" s="14">
        <f t="shared" si="152"/>
        <v>2021</v>
      </c>
      <c r="C2911" s="14">
        <f t="shared" si="153"/>
        <v>12</v>
      </c>
      <c r="D2911" s="14">
        <f t="shared" si="154"/>
        <v>13</v>
      </c>
      <c r="E2911" s="15">
        <v>10.6</v>
      </c>
      <c r="G2911" s="9">
        <v>13.5</v>
      </c>
    </row>
    <row r="2912" spans="1:7" x14ac:dyDescent="0.2">
      <c r="A2912" s="6">
        <v>44544</v>
      </c>
      <c r="B2912" s="14">
        <f t="shared" si="152"/>
        <v>2021</v>
      </c>
      <c r="C2912" s="14">
        <f t="shared" si="153"/>
        <v>12</v>
      </c>
      <c r="D2912" s="14">
        <f t="shared" si="154"/>
        <v>14</v>
      </c>
      <c r="E2912" s="15" t="s">
        <v>14</v>
      </c>
      <c r="G2912" s="9">
        <v>13.5</v>
      </c>
    </row>
    <row r="2913" spans="1:7" x14ac:dyDescent="0.2">
      <c r="A2913" s="6">
        <v>44545</v>
      </c>
      <c r="B2913" s="14">
        <f t="shared" si="152"/>
        <v>2021</v>
      </c>
      <c r="C2913" s="14">
        <f t="shared" si="153"/>
        <v>12</v>
      </c>
      <c r="D2913" s="14">
        <f t="shared" si="154"/>
        <v>15</v>
      </c>
      <c r="E2913" s="15" t="s">
        <v>14</v>
      </c>
      <c r="G2913" s="9" t="s">
        <v>14</v>
      </c>
    </row>
    <row r="2914" spans="1:7" x14ac:dyDescent="0.2">
      <c r="A2914" s="6">
        <v>44546</v>
      </c>
      <c r="B2914" s="14">
        <f t="shared" si="152"/>
        <v>2021</v>
      </c>
      <c r="C2914" s="14">
        <f t="shared" si="153"/>
        <v>12</v>
      </c>
      <c r="D2914" s="14">
        <f t="shared" si="154"/>
        <v>16</v>
      </c>
      <c r="E2914" s="15" t="s">
        <v>14</v>
      </c>
      <c r="G2914" s="9" t="s">
        <v>14</v>
      </c>
    </row>
    <row r="2915" spans="1:7" x14ac:dyDescent="0.2">
      <c r="A2915" s="6">
        <v>44547</v>
      </c>
      <c r="B2915" s="14">
        <f t="shared" si="152"/>
        <v>2021</v>
      </c>
      <c r="C2915" s="14">
        <f t="shared" si="153"/>
        <v>12</v>
      </c>
      <c r="D2915" s="14">
        <f t="shared" si="154"/>
        <v>17</v>
      </c>
      <c r="E2915" s="15" t="s">
        <v>14</v>
      </c>
      <c r="G2915" s="9" t="s">
        <v>14</v>
      </c>
    </row>
    <row r="2916" spans="1:7" x14ac:dyDescent="0.2">
      <c r="A2916" s="6">
        <v>44548</v>
      </c>
      <c r="B2916" s="14">
        <f t="shared" si="152"/>
        <v>2021</v>
      </c>
      <c r="C2916" s="14">
        <f t="shared" si="153"/>
        <v>12</v>
      </c>
      <c r="D2916" s="14">
        <f t="shared" si="154"/>
        <v>18</v>
      </c>
      <c r="E2916" s="15" t="s">
        <v>14</v>
      </c>
      <c r="G2916" s="9" t="s">
        <v>14</v>
      </c>
    </row>
    <row r="2917" spans="1:7" x14ac:dyDescent="0.2">
      <c r="A2917" s="6">
        <v>44549</v>
      </c>
      <c r="B2917" s="14">
        <f t="shared" si="152"/>
        <v>2021</v>
      </c>
      <c r="C2917" s="14">
        <f t="shared" si="153"/>
        <v>12</v>
      </c>
      <c r="D2917" s="14">
        <f t="shared" si="154"/>
        <v>19</v>
      </c>
      <c r="E2917" s="15" t="s">
        <v>14</v>
      </c>
      <c r="G2917" s="9" t="s">
        <v>14</v>
      </c>
    </row>
    <row r="2918" spans="1:7" x14ac:dyDescent="0.2">
      <c r="A2918" s="6">
        <v>44550</v>
      </c>
      <c r="B2918" s="14">
        <f t="shared" si="152"/>
        <v>2021</v>
      </c>
      <c r="C2918" s="14">
        <f t="shared" si="153"/>
        <v>12</v>
      </c>
      <c r="D2918" s="14">
        <f t="shared" si="154"/>
        <v>20</v>
      </c>
      <c r="E2918" s="15" t="s">
        <v>14</v>
      </c>
      <c r="G2918" s="9" t="s">
        <v>14</v>
      </c>
    </row>
    <row r="2919" spans="1:7" x14ac:dyDescent="0.2">
      <c r="A2919" s="6">
        <v>44551</v>
      </c>
      <c r="B2919" s="14">
        <f t="shared" si="152"/>
        <v>2021</v>
      </c>
      <c r="C2919" s="14">
        <f t="shared" si="153"/>
        <v>12</v>
      </c>
      <c r="D2919" s="14">
        <f t="shared" si="154"/>
        <v>21</v>
      </c>
      <c r="E2919" s="15" t="s">
        <v>14</v>
      </c>
      <c r="G2919" s="9" t="s">
        <v>14</v>
      </c>
    </row>
    <row r="2920" spans="1:7" x14ac:dyDescent="0.2">
      <c r="A2920" s="6">
        <v>44552</v>
      </c>
      <c r="B2920" s="14">
        <f t="shared" si="152"/>
        <v>2021</v>
      </c>
      <c r="C2920" s="14">
        <f t="shared" si="153"/>
        <v>12</v>
      </c>
      <c r="D2920" s="14">
        <f t="shared" si="154"/>
        <v>22</v>
      </c>
      <c r="E2920" s="15" t="s">
        <v>14</v>
      </c>
      <c r="G2920" s="9" t="s">
        <v>14</v>
      </c>
    </row>
    <row r="2921" spans="1:7" x14ac:dyDescent="0.2">
      <c r="A2921" s="6">
        <v>44553</v>
      </c>
      <c r="B2921" s="14">
        <f t="shared" si="152"/>
        <v>2021</v>
      </c>
      <c r="C2921" s="14">
        <f t="shared" si="153"/>
        <v>12</v>
      </c>
      <c r="D2921" s="14">
        <f t="shared" si="154"/>
        <v>23</v>
      </c>
      <c r="E2921" s="15" t="s">
        <v>14</v>
      </c>
      <c r="G2921" s="9" t="s">
        <v>14</v>
      </c>
    </row>
    <row r="2922" spans="1:7" x14ac:dyDescent="0.2">
      <c r="A2922" s="6">
        <v>44554</v>
      </c>
      <c r="B2922" s="14">
        <f t="shared" si="152"/>
        <v>2021</v>
      </c>
      <c r="C2922" s="14">
        <f t="shared" si="153"/>
        <v>12</v>
      </c>
      <c r="D2922" s="14">
        <f t="shared" si="154"/>
        <v>24</v>
      </c>
      <c r="E2922" s="15" t="s">
        <v>14</v>
      </c>
      <c r="G2922" s="9" t="s">
        <v>14</v>
      </c>
    </row>
    <row r="2923" spans="1:7" x14ac:dyDescent="0.2">
      <c r="A2923" s="6">
        <v>44555</v>
      </c>
      <c r="B2923" s="14">
        <f t="shared" si="152"/>
        <v>2021</v>
      </c>
      <c r="C2923" s="14">
        <f t="shared" si="153"/>
        <v>12</v>
      </c>
      <c r="D2923" s="14">
        <f t="shared" si="154"/>
        <v>25</v>
      </c>
      <c r="E2923" s="15" t="s">
        <v>14</v>
      </c>
      <c r="G2923" s="9" t="s">
        <v>14</v>
      </c>
    </row>
    <row r="2924" spans="1:7" x14ac:dyDescent="0.2">
      <c r="A2924" s="6">
        <v>44556</v>
      </c>
      <c r="B2924" s="14">
        <f t="shared" si="152"/>
        <v>2021</v>
      </c>
      <c r="C2924" s="14">
        <f t="shared" si="153"/>
        <v>12</v>
      </c>
      <c r="D2924" s="14">
        <f t="shared" si="154"/>
        <v>26</v>
      </c>
      <c r="E2924" s="15" t="s">
        <v>14</v>
      </c>
      <c r="G2924" s="9" t="s">
        <v>14</v>
      </c>
    </row>
    <row r="2925" spans="1:7" x14ac:dyDescent="0.2">
      <c r="A2925" s="6">
        <v>44557</v>
      </c>
      <c r="B2925" s="14">
        <f t="shared" si="152"/>
        <v>2021</v>
      </c>
      <c r="C2925" s="14">
        <f t="shared" si="153"/>
        <v>12</v>
      </c>
      <c r="D2925" s="14">
        <f t="shared" si="154"/>
        <v>27</v>
      </c>
      <c r="E2925" s="15" t="s">
        <v>14</v>
      </c>
      <c r="G2925" s="9" t="s">
        <v>14</v>
      </c>
    </row>
    <row r="2926" spans="1:7" x14ac:dyDescent="0.2">
      <c r="A2926" s="6">
        <v>44558</v>
      </c>
      <c r="B2926" s="14">
        <f t="shared" si="152"/>
        <v>2021</v>
      </c>
      <c r="C2926" s="14">
        <f t="shared" si="153"/>
        <v>12</v>
      </c>
      <c r="D2926" s="14">
        <f t="shared" si="154"/>
        <v>28</v>
      </c>
      <c r="E2926" s="15" t="s">
        <v>14</v>
      </c>
      <c r="G2926" s="9" t="s">
        <v>14</v>
      </c>
    </row>
    <row r="2927" spans="1:7" x14ac:dyDescent="0.2">
      <c r="A2927" s="6">
        <v>44559</v>
      </c>
      <c r="B2927" s="14">
        <f t="shared" si="152"/>
        <v>2021</v>
      </c>
      <c r="C2927" s="14">
        <f t="shared" si="153"/>
        <v>12</v>
      </c>
      <c r="D2927" s="14">
        <f t="shared" si="154"/>
        <v>29</v>
      </c>
      <c r="E2927" s="15" t="s">
        <v>14</v>
      </c>
      <c r="G2927" s="9" t="s">
        <v>14</v>
      </c>
    </row>
    <row r="2928" spans="1:7" x14ac:dyDescent="0.2">
      <c r="A2928" s="6">
        <v>44560</v>
      </c>
      <c r="B2928" s="14">
        <f t="shared" si="152"/>
        <v>2021</v>
      </c>
      <c r="C2928" s="14">
        <f t="shared" si="153"/>
        <v>12</v>
      </c>
      <c r="D2928" s="14">
        <f t="shared" si="154"/>
        <v>30</v>
      </c>
      <c r="E2928" s="15" t="s">
        <v>14</v>
      </c>
      <c r="G2928" s="9" t="s">
        <v>14</v>
      </c>
    </row>
    <row r="2929" spans="1:7" x14ac:dyDescent="0.2">
      <c r="A2929" s="6">
        <v>44561</v>
      </c>
      <c r="B2929" s="14">
        <f t="shared" si="152"/>
        <v>2021</v>
      </c>
      <c r="C2929" s="14">
        <f t="shared" si="153"/>
        <v>12</v>
      </c>
      <c r="D2929" s="14">
        <f t="shared" si="154"/>
        <v>31</v>
      </c>
      <c r="E2929" s="15" t="s">
        <v>14</v>
      </c>
      <c r="G2929" s="9" t="s">
        <v>14</v>
      </c>
    </row>
    <row r="2930" spans="1:7" x14ac:dyDescent="0.2">
      <c r="A2930" s="6"/>
    </row>
    <row r="2931" spans="1:7" x14ac:dyDescent="0.2">
      <c r="A2931" s="6"/>
    </row>
    <row r="2932" spans="1:7" x14ac:dyDescent="0.2">
      <c r="A2932" s="6"/>
    </row>
    <row r="2933" spans="1:7" x14ac:dyDescent="0.2">
      <c r="A2933" s="6"/>
    </row>
    <row r="2934" spans="1:7" x14ac:dyDescent="0.2">
      <c r="A2934" s="6"/>
    </row>
    <row r="2935" spans="1:7" x14ac:dyDescent="0.2">
      <c r="A2935" s="6"/>
    </row>
    <row r="2936" spans="1:7" x14ac:dyDescent="0.2">
      <c r="A2936" s="6"/>
    </row>
    <row r="2937" spans="1:7" x14ac:dyDescent="0.2">
      <c r="A2937" s="6"/>
    </row>
    <row r="2938" spans="1:7" x14ac:dyDescent="0.2">
      <c r="A2938" s="6"/>
    </row>
    <row r="2939" spans="1:7" x14ac:dyDescent="0.2">
      <c r="A2939" s="6"/>
    </row>
    <row r="2940" spans="1:7" x14ac:dyDescent="0.2">
      <c r="A2940" s="6"/>
    </row>
    <row r="2941" spans="1:7" x14ac:dyDescent="0.2">
      <c r="A2941" s="6"/>
    </row>
    <row r="2942" spans="1:7" x14ac:dyDescent="0.2">
      <c r="A2942" s="6"/>
    </row>
    <row r="2943" spans="1:7" x14ac:dyDescent="0.2">
      <c r="A2943" s="6"/>
    </row>
    <row r="2944" spans="1:7" x14ac:dyDescent="0.2">
      <c r="A2944" s="6"/>
    </row>
    <row r="2945" spans="1:1" x14ac:dyDescent="0.2">
      <c r="A2945" s="6"/>
    </row>
    <row r="2946" spans="1:1" x14ac:dyDescent="0.2">
      <c r="A2946" s="6"/>
    </row>
    <row r="2947" spans="1:1" x14ac:dyDescent="0.2">
      <c r="A2947" s="6"/>
    </row>
    <row r="2948" spans="1:1" x14ac:dyDescent="0.2">
      <c r="A2948" s="6"/>
    </row>
    <row r="2949" spans="1:1" x14ac:dyDescent="0.2">
      <c r="A2949" s="6"/>
    </row>
    <row r="2950" spans="1:1" x14ac:dyDescent="0.2">
      <c r="A2950" s="6"/>
    </row>
    <row r="2951" spans="1:1" x14ac:dyDescent="0.2">
      <c r="A2951" s="6"/>
    </row>
    <row r="2952" spans="1:1" x14ac:dyDescent="0.2">
      <c r="A2952" s="6"/>
    </row>
    <row r="2953" spans="1:1" x14ac:dyDescent="0.2">
      <c r="A2953" s="6"/>
    </row>
    <row r="2954" spans="1:1" x14ac:dyDescent="0.2">
      <c r="A2954" s="6"/>
    </row>
    <row r="2955" spans="1:1" x14ac:dyDescent="0.2">
      <c r="A2955" s="6"/>
    </row>
    <row r="2956" spans="1:1" x14ac:dyDescent="0.2">
      <c r="A2956" s="6"/>
    </row>
    <row r="2957" spans="1:1" x14ac:dyDescent="0.2">
      <c r="A2957" s="6"/>
    </row>
    <row r="2958" spans="1:1" x14ac:dyDescent="0.2">
      <c r="A2958" s="6"/>
    </row>
    <row r="2959" spans="1:1" x14ac:dyDescent="0.2">
      <c r="A2959" s="6"/>
    </row>
    <row r="2960" spans="1:1" x14ac:dyDescent="0.2">
      <c r="A2960" s="6"/>
    </row>
    <row r="2961" spans="1:1" x14ac:dyDescent="0.2">
      <c r="A2961" s="6"/>
    </row>
    <row r="2962" spans="1:1" x14ac:dyDescent="0.2">
      <c r="A2962" s="6"/>
    </row>
    <row r="2963" spans="1:1" x14ac:dyDescent="0.2">
      <c r="A2963" s="6"/>
    </row>
    <row r="2964" spans="1:1" x14ac:dyDescent="0.2">
      <c r="A2964" s="6"/>
    </row>
    <row r="2965" spans="1:1" x14ac:dyDescent="0.2">
      <c r="A2965" s="6"/>
    </row>
    <row r="2966" spans="1:1" x14ac:dyDescent="0.2">
      <c r="A2966" s="6"/>
    </row>
    <row r="2967" spans="1:1" x14ac:dyDescent="0.2">
      <c r="A2967" s="6"/>
    </row>
    <row r="2968" spans="1:1" x14ac:dyDescent="0.2">
      <c r="A2968" s="6"/>
    </row>
    <row r="2969" spans="1:1" x14ac:dyDescent="0.2">
      <c r="A2969" s="6"/>
    </row>
    <row r="2970" spans="1:1" x14ac:dyDescent="0.2">
      <c r="A2970" s="6"/>
    </row>
    <row r="2971" spans="1:1" x14ac:dyDescent="0.2">
      <c r="A2971" s="6"/>
    </row>
    <row r="2972" spans="1:1" x14ac:dyDescent="0.2">
      <c r="A2972" s="6"/>
    </row>
    <row r="2973" spans="1:1" x14ac:dyDescent="0.2">
      <c r="A2973" s="6"/>
    </row>
    <row r="2974" spans="1:1" x14ac:dyDescent="0.2">
      <c r="A2974" s="6"/>
    </row>
    <row r="2975" spans="1:1" x14ac:dyDescent="0.2">
      <c r="A2975" s="6"/>
    </row>
    <row r="2976" spans="1:1" x14ac:dyDescent="0.2">
      <c r="A2976" s="6"/>
    </row>
    <row r="2977" spans="1:1" x14ac:dyDescent="0.2">
      <c r="A2977" s="6"/>
    </row>
    <row r="2978" spans="1:1" x14ac:dyDescent="0.2">
      <c r="A2978" s="6"/>
    </row>
    <row r="2979" spans="1:1" x14ac:dyDescent="0.2">
      <c r="A2979" s="6"/>
    </row>
    <row r="2980" spans="1:1" x14ac:dyDescent="0.2">
      <c r="A2980" s="6"/>
    </row>
    <row r="2981" spans="1:1" x14ac:dyDescent="0.2">
      <c r="A2981" s="6"/>
    </row>
    <row r="2982" spans="1:1" x14ac:dyDescent="0.2">
      <c r="A2982" s="6"/>
    </row>
    <row r="2983" spans="1:1" x14ac:dyDescent="0.2">
      <c r="A2983" s="6"/>
    </row>
    <row r="2984" spans="1:1" x14ac:dyDescent="0.2">
      <c r="A2984" s="6"/>
    </row>
    <row r="2985" spans="1:1" x14ac:dyDescent="0.2">
      <c r="A2985" s="6"/>
    </row>
    <row r="2986" spans="1:1" x14ac:dyDescent="0.2">
      <c r="A2986" s="6"/>
    </row>
    <row r="2987" spans="1:1" x14ac:dyDescent="0.2">
      <c r="A2987" s="6"/>
    </row>
    <row r="2988" spans="1:1" x14ac:dyDescent="0.2">
      <c r="A2988" s="6"/>
    </row>
    <row r="2989" spans="1:1" x14ac:dyDescent="0.2">
      <c r="A2989" s="6"/>
    </row>
    <row r="2990" spans="1:1" x14ac:dyDescent="0.2">
      <c r="A2990" s="6"/>
    </row>
    <row r="2991" spans="1:1" x14ac:dyDescent="0.2">
      <c r="A2991" s="6"/>
    </row>
    <row r="2992" spans="1:1" x14ac:dyDescent="0.2">
      <c r="A2992" s="6"/>
    </row>
    <row r="2993" spans="1:1" x14ac:dyDescent="0.2">
      <c r="A2993" s="6"/>
    </row>
    <row r="2994" spans="1:1" x14ac:dyDescent="0.2">
      <c r="A2994" s="6"/>
    </row>
    <row r="2995" spans="1:1" x14ac:dyDescent="0.2">
      <c r="A2995" s="6"/>
    </row>
    <row r="2996" spans="1:1" x14ac:dyDescent="0.2">
      <c r="A2996" s="6"/>
    </row>
    <row r="2997" spans="1:1" x14ac:dyDescent="0.2">
      <c r="A2997" s="6"/>
    </row>
    <row r="2998" spans="1:1" x14ac:dyDescent="0.2">
      <c r="A2998" s="6"/>
    </row>
    <row r="2999" spans="1:1" x14ac:dyDescent="0.2">
      <c r="A2999" s="6"/>
    </row>
    <row r="3000" spans="1:1" x14ac:dyDescent="0.2">
      <c r="A3000" s="6"/>
    </row>
    <row r="3001" spans="1:1" x14ac:dyDescent="0.2">
      <c r="A3001" s="6"/>
    </row>
    <row r="3002" spans="1:1" x14ac:dyDescent="0.2">
      <c r="A3002" s="6"/>
    </row>
    <row r="3003" spans="1:1" x14ac:dyDescent="0.2">
      <c r="A3003" s="6"/>
    </row>
    <row r="3004" spans="1:1" x14ac:dyDescent="0.2">
      <c r="A3004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7275-CFD5-E247-B6FE-2A34C4604787}">
  <dimension ref="A1:Y2629"/>
  <sheetViews>
    <sheetView workbookViewId="0">
      <selection activeCell="F42" sqref="F42"/>
    </sheetView>
  </sheetViews>
  <sheetFormatPr baseColWidth="10" defaultColWidth="8.83203125" defaultRowHeight="16" x14ac:dyDescent="0.2"/>
  <cols>
    <col min="1" max="1" width="12.33203125" style="2" customWidth="1"/>
    <col min="4" max="4" width="8.83203125" style="18"/>
    <col min="6" max="6" width="29.1640625" customWidth="1"/>
    <col min="7" max="7" width="8.1640625" customWidth="1"/>
    <col min="8" max="9" width="10.1640625" customWidth="1"/>
    <col min="10" max="10" width="7" customWidth="1"/>
    <col min="12" max="13" width="7.1640625" customWidth="1"/>
    <col min="14" max="14" width="9.5" customWidth="1"/>
    <col min="15" max="15" width="10" bestFit="1" customWidth="1"/>
    <col min="16" max="16" width="11.6640625" customWidth="1"/>
    <col min="17" max="17" width="10.5" customWidth="1"/>
  </cols>
  <sheetData>
    <row r="1" spans="1:20" x14ac:dyDescent="0.2">
      <c r="A1" s="1" t="s">
        <v>33</v>
      </c>
      <c r="B1" s="2" t="s">
        <v>34</v>
      </c>
      <c r="C1" s="2"/>
      <c r="D1" s="8"/>
      <c r="F1" s="31"/>
    </row>
    <row r="2" spans="1:20" x14ac:dyDescent="0.2">
      <c r="A2" s="1" t="s">
        <v>31</v>
      </c>
      <c r="B2" s="3" t="s">
        <v>32</v>
      </c>
      <c r="C2" s="2"/>
      <c r="D2" s="8"/>
    </row>
    <row r="3" spans="1:20" x14ac:dyDescent="0.2">
      <c r="A3" s="1" t="s">
        <v>29</v>
      </c>
      <c r="B3" s="2" t="s">
        <v>30</v>
      </c>
      <c r="C3" s="2"/>
      <c r="D3" s="8"/>
    </row>
    <row r="4" spans="1:20" x14ac:dyDescent="0.2">
      <c r="A4" s="8" t="s">
        <v>41</v>
      </c>
      <c r="B4" s="8" t="s">
        <v>42</v>
      </c>
      <c r="C4" s="8"/>
      <c r="D4" s="8"/>
      <c r="G4" s="32"/>
      <c r="H4" s="33">
        <v>2014</v>
      </c>
      <c r="I4" s="33">
        <v>2015</v>
      </c>
      <c r="J4" s="33">
        <v>2016</v>
      </c>
      <c r="K4" s="33">
        <v>2017</v>
      </c>
      <c r="L4" s="33">
        <v>2018</v>
      </c>
      <c r="M4" s="33">
        <v>2019</v>
      </c>
      <c r="N4" s="33">
        <v>2020</v>
      </c>
      <c r="O4" s="34">
        <v>2021</v>
      </c>
      <c r="P4" t="s">
        <v>1</v>
      </c>
      <c r="Q4" t="s">
        <v>37</v>
      </c>
      <c r="R4" t="s">
        <v>2</v>
      </c>
      <c r="S4" t="s">
        <v>3</v>
      </c>
      <c r="T4" t="s">
        <v>4</v>
      </c>
    </row>
    <row r="5" spans="1:20" x14ac:dyDescent="0.2">
      <c r="G5" s="35" t="s">
        <v>5</v>
      </c>
      <c r="H5" s="36">
        <f>AVERAGEIFS(D:D,A:A,2014,B:B,1)</f>
        <v>8.7137037037037004</v>
      </c>
      <c r="I5" s="36">
        <f>AVERAGEIFS(D:D,A:A,2015,B:B,1)</f>
        <v>7.23</v>
      </c>
      <c r="J5" s="36">
        <f>AVERAGEIFS(D:D,A:A,2016,B:B,1)</f>
        <v>10.305483870967743</v>
      </c>
      <c r="K5" s="36">
        <f>AVERAGEIFS(D:D,A:A,2017,B:B,1)</f>
        <v>11.088965517241379</v>
      </c>
      <c r="L5" s="36">
        <f>AVERAGEIFS(D:D,A:A,2018,B:B,1)</f>
        <v>11.34310344827586</v>
      </c>
      <c r="M5" s="36">
        <f>AVERAGEIFS(D:D,A:A,2019,B:B,1)</f>
        <v>5.8851724137931027</v>
      </c>
      <c r="N5" s="36">
        <f>AVERAGEIFS(D:D,A:A,2020,B:B,1)</f>
        <v>7.5606451612903207</v>
      </c>
      <c r="O5" s="19">
        <f>AVERAGEIFS(D:D,A:A,2021,B:B,1)</f>
        <v>8.0010344827586213</v>
      </c>
      <c r="P5" s="37">
        <f>AVERAGE(H5:O5)</f>
        <v>8.7660135747538419</v>
      </c>
      <c r="Q5" s="38">
        <f>AVERAGE(I5:O5)</f>
        <v>8.7734864134752897</v>
      </c>
      <c r="R5" s="38">
        <f>MAX(H5:O5)/P5</f>
        <v>1.2939865255221654</v>
      </c>
      <c r="S5" s="38">
        <f>MIN(H5:O5)/P5</f>
        <v>0.67136245724538068</v>
      </c>
      <c r="T5" s="39">
        <f>MAX(H5:O5)/MIN(H5:O5)</f>
        <v>1.9274037616452804</v>
      </c>
    </row>
    <row r="6" spans="1:20" x14ac:dyDescent="0.2">
      <c r="G6" s="35" t="s">
        <v>12</v>
      </c>
      <c r="H6" s="36">
        <f>AVERAGEIFS(D:D,A:A,2014,B:B,2)</f>
        <v>10.711428571428574</v>
      </c>
      <c r="I6" s="36">
        <f>AVERAGEIFS(D:D,A:A,2015,B:B,2)</f>
        <v>7.7490476190476185</v>
      </c>
      <c r="J6" s="36">
        <f>AVERAGEIFS(D:D,A:A,2016,B:B,2)</f>
        <v>9.6862500000000011</v>
      </c>
      <c r="K6" s="36">
        <f>AVERAGEIFS(D:D,A:A,2017,B:B,2)</f>
        <v>11.788214285714288</v>
      </c>
      <c r="L6" s="36">
        <f>AVERAGEIFS(D:D,A:A,2018,B:B,2)</f>
        <v>10.729166666666666</v>
      </c>
      <c r="M6" s="36">
        <f>AVERAGEIFS(D:D,A:A,2019,B:B,2)</f>
        <v>6.2025925925925938</v>
      </c>
      <c r="N6" s="36">
        <f>AVERAGEIFS(D:D,A:A,2020,B:B,2)</f>
        <v>7.961379310344828</v>
      </c>
      <c r="O6" s="19">
        <f>AVERAGEIFS(D:D,A:A,2021,B:B,2)</f>
        <v>7.4474074074074057</v>
      </c>
      <c r="P6" s="37">
        <f t="shared" ref="P6:P12" si="0">AVERAGE(H6:O6)</f>
        <v>9.0344358066502473</v>
      </c>
      <c r="Q6" s="38">
        <f t="shared" ref="Q6:Q16" si="1">AVERAGE(I6:O6)</f>
        <v>8.7948654116819149</v>
      </c>
      <c r="R6" s="38">
        <f t="shared" ref="R6:R15" si="2">MAX(H6:O6)/P6</f>
        <v>1.3048091256608392</v>
      </c>
      <c r="S6" s="38">
        <f t="shared" ref="S6:S15" si="3">MIN(H6:O6)/P6</f>
        <v>0.68655007632317955</v>
      </c>
      <c r="T6" s="39">
        <f t="shared" ref="T6:T15" si="4">MAX(H6:O6)/MIN(H6:O6)</f>
        <v>1.9005301589197212</v>
      </c>
    </row>
    <row r="7" spans="1:20" ht="18" x14ac:dyDescent="0.2">
      <c r="A7" s="2" t="s">
        <v>38</v>
      </c>
      <c r="B7" t="s">
        <v>7</v>
      </c>
      <c r="C7" t="s">
        <v>8</v>
      </c>
      <c r="D7" s="57" t="s">
        <v>43</v>
      </c>
      <c r="G7" s="35" t="s">
        <v>16</v>
      </c>
      <c r="H7" s="36">
        <f>AVERAGEIFS(D:D,A:A,2014,B:B,3)</f>
        <v>11.383928571428571</v>
      </c>
      <c r="I7" s="36">
        <f>AVERAGEIFS(D:D,A:A,2015,B:B,3)</f>
        <v>7.5070370370370378</v>
      </c>
      <c r="J7" s="36">
        <f>AVERAGEIFS(D:D,A:A,2016,B:B,3)</f>
        <v>12.144285714285713</v>
      </c>
      <c r="K7" s="36">
        <f>AVERAGEIFS(D:D,A:A,2017,B:B,3)</f>
        <v>12.381333333333334</v>
      </c>
      <c r="L7" s="36">
        <f>AVERAGEIFS(D:D,A:A,2018,B:B,3)</f>
        <v>9.5376666666666665</v>
      </c>
      <c r="M7" s="36">
        <f>AVERAGEIFS(D:D,A:A,2019,B:B,3)</f>
        <v>8.5786666666666651</v>
      </c>
      <c r="N7" s="36">
        <f>AVERAGEIFS(D:D,A:A,2020,B:B,3)</f>
        <v>7.6380645161290337</v>
      </c>
      <c r="O7" s="19">
        <f>AVERAGEIFS(D:D,A:A,2021,B:B,3)</f>
        <v>6.4070967741935485</v>
      </c>
      <c r="P7" s="37">
        <f t="shared" si="0"/>
        <v>9.4472599099675705</v>
      </c>
      <c r="Q7" s="38">
        <f t="shared" si="1"/>
        <v>9.1705929583302854</v>
      </c>
      <c r="R7" s="38">
        <f t="shared" si="2"/>
        <v>1.3105740131347603</v>
      </c>
      <c r="S7" s="38">
        <f t="shared" si="3"/>
        <v>0.67819630615154125</v>
      </c>
      <c r="T7" s="39">
        <f t="shared" si="4"/>
        <v>1.932440506159165</v>
      </c>
    </row>
    <row r="8" spans="1:20" x14ac:dyDescent="0.2">
      <c r="A8" s="2">
        <v>2014</v>
      </c>
      <c r="B8">
        <v>1</v>
      </c>
      <c r="C8">
        <v>2</v>
      </c>
      <c r="D8" s="18">
        <v>8.7899999999999991</v>
      </c>
      <c r="G8" s="35" t="s">
        <v>15</v>
      </c>
      <c r="H8" s="36">
        <f>AVERAGEIFS(D:D,A:A,2014,B:B,4)</f>
        <v>10.017692307692307</v>
      </c>
      <c r="I8" s="36">
        <f>AVERAGEIFS(D:D,A:A,2015,B:B,4)</f>
        <v>9.4407142857142894</v>
      </c>
      <c r="J8" s="36">
        <f>AVERAGEIFS(D:D,A:A,2016,B:B,4)</f>
        <v>9.4770000000000003</v>
      </c>
      <c r="K8" s="36">
        <f>AVERAGEIFS(D:D,A:A,2017,B:B,4)</f>
        <v>12.091034482758619</v>
      </c>
      <c r="L8" s="36">
        <f>AVERAGEIFS(D:D,A:A,2018,B:B,4)</f>
        <v>9.475172413793107</v>
      </c>
      <c r="M8" s="36">
        <f>AVERAGEIFS(D:D,A:A,2019,B:B,4)</f>
        <v>9.9367857142857154</v>
      </c>
      <c r="N8" s="36">
        <f>AVERAGEIFS(D:D,A:A,2020,B:B,4)</f>
        <v>9.2587096774193558</v>
      </c>
      <c r="O8" s="19">
        <f>AVERAGEIFS(D:D,A:A,2021,B:B,4)</f>
        <v>7.3507142857142851</v>
      </c>
      <c r="P8" s="37">
        <f t="shared" si="0"/>
        <v>9.6309778959222108</v>
      </c>
      <c r="Q8" s="38">
        <f t="shared" si="1"/>
        <v>9.5757329799550526</v>
      </c>
      <c r="R8" s="38">
        <f t="shared" si="2"/>
        <v>1.2554316512218355</v>
      </c>
      <c r="S8" s="38">
        <f t="shared" si="3"/>
        <v>0.76323654411319986</v>
      </c>
      <c r="T8" s="39">
        <f t="shared" si="4"/>
        <v>1.6448788529649274</v>
      </c>
    </row>
    <row r="9" spans="1:20" x14ac:dyDescent="0.2">
      <c r="A9" s="2">
        <v>2014</v>
      </c>
      <c r="B9">
        <v>1</v>
      </c>
      <c r="C9">
        <v>3</v>
      </c>
      <c r="D9" s="18">
        <v>8.86</v>
      </c>
      <c r="G9" s="35" t="s">
        <v>17</v>
      </c>
      <c r="H9" s="36">
        <f>AVERAGEIFS(D:D,A:A,2014,B:B,5)</f>
        <v>8.8377777777777755</v>
      </c>
      <c r="I9" s="36">
        <f>AVERAGEIFS(D:D,A:A,2015,B:B,5)</f>
        <v>8.2695454545454545</v>
      </c>
      <c r="J9" s="36">
        <f>AVERAGEIFS(D:D,A:A,2016,B:B,5)</f>
        <v>7.9079999999999995</v>
      </c>
      <c r="K9" s="36">
        <f>AVERAGEIFS(D:D,A:A,2017,B:B,5)</f>
        <v>9.8786666666666676</v>
      </c>
      <c r="L9" s="36">
        <f>AVERAGEIFS(D:D,A:A,2018,B:B,5)</f>
        <v>7.5592857142857142</v>
      </c>
      <c r="M9" s="36">
        <f>AVERAGEIFS(D:D,A:A,2019,B:B,5)</f>
        <v>9.3163333333333345</v>
      </c>
      <c r="N9" s="36">
        <f>AVERAGEIFS(D:D,A:A,2020,B:B,5)</f>
        <v>7.2803225806451621</v>
      </c>
      <c r="O9" s="19">
        <f>AVERAGEIFS(D:D,A:A,2021,B:B,5)</f>
        <v>9.0346428571428561</v>
      </c>
      <c r="P9" s="37">
        <f t="shared" si="0"/>
        <v>8.5105717980496216</v>
      </c>
      <c r="Q9" s="38">
        <f t="shared" si="1"/>
        <v>8.4638280866598841</v>
      </c>
      <c r="R9" s="38">
        <f t="shared" si="2"/>
        <v>1.1607524031382443</v>
      </c>
      <c r="S9" s="38">
        <f t="shared" si="3"/>
        <v>0.85544458743813223</v>
      </c>
      <c r="T9" s="39">
        <f>MAX(H9:O9)/MIN(H9:O9)</f>
        <v>1.3568995820225382</v>
      </c>
    </row>
    <row r="10" spans="1:20" x14ac:dyDescent="0.2">
      <c r="A10" s="2">
        <v>2014</v>
      </c>
      <c r="B10">
        <v>1</v>
      </c>
      <c r="C10">
        <v>4</v>
      </c>
      <c r="D10" s="18">
        <v>8.84</v>
      </c>
      <c r="F10" s="40"/>
      <c r="G10" s="35" t="s">
        <v>18</v>
      </c>
      <c r="H10" s="36">
        <f>AVERAGEIFS(D:D,A:A,2014,B:B,6)</f>
        <v>6.2146428571428558</v>
      </c>
      <c r="I10" s="36">
        <f>AVERAGEIFS(D:D,A:A,2015,B:B,6)</f>
        <v>5.6751851851851844</v>
      </c>
      <c r="J10" s="36">
        <f>AVERAGEIFS(D:D,A:A,2016,B:B,6)</f>
        <v>5.8936666666666673</v>
      </c>
      <c r="K10" s="36">
        <f>AVERAGEIFS(D:D,A:A,2017,B:B,6)</f>
        <v>6.9444827586206905</v>
      </c>
      <c r="L10" s="36">
        <f>AVERAGEIFS(D:D,A:A,2018,B:B,6)</f>
        <v>5.0520000000000005</v>
      </c>
      <c r="M10" s="36">
        <f>AVERAGEIFS(D:D,A:A,2019,B:B,6)</f>
        <v>7.2393103448275848</v>
      </c>
      <c r="N10" s="36">
        <f>AVERAGEIFS(D:D,A:A,2020,B:B,6)</f>
        <v>6.1280000000000001</v>
      </c>
      <c r="O10" s="19">
        <f>AVERAGEIFS(D:D,A:A,2021,B:B,6)</f>
        <v>7.7489655172413796</v>
      </c>
      <c r="P10" s="16">
        <f t="shared" si="0"/>
        <v>6.3620316662105454</v>
      </c>
      <c r="Q10" s="18">
        <f t="shared" si="1"/>
        <v>6.3830872103630725</v>
      </c>
      <c r="R10" s="18">
        <f t="shared" si="2"/>
        <v>1.2180017208020189</v>
      </c>
      <c r="S10" s="18">
        <f t="shared" si="3"/>
        <v>0.79408595635129131</v>
      </c>
      <c r="T10">
        <f t="shared" si="4"/>
        <v>1.5338411554317852</v>
      </c>
    </row>
    <row r="11" spans="1:20" x14ac:dyDescent="0.2">
      <c r="A11" s="2">
        <v>2014</v>
      </c>
      <c r="B11">
        <v>1</v>
      </c>
      <c r="C11">
        <v>5</v>
      </c>
      <c r="D11" s="18">
        <v>9.16</v>
      </c>
      <c r="G11" s="35" t="s">
        <v>19</v>
      </c>
      <c r="H11" s="36">
        <f>AVERAGEIFS(D:D,A:A,2014,B:B,7)</f>
        <v>6.3953124999999984</v>
      </c>
      <c r="I11" s="36">
        <f>AVERAGEIFS(D:D,A:A,2015,B:B,7)</f>
        <v>6.5532258064516125</v>
      </c>
      <c r="J11" s="36">
        <f>AVERAGEIFS(D:D,A:A,2016,B:B,7)</f>
        <v>6.2193749999999994</v>
      </c>
      <c r="K11" s="36">
        <f>AVERAGEIFS(D:D,A:A,2017,B:B,7)</f>
        <v>6.9806666666666661</v>
      </c>
      <c r="L11" s="36">
        <f>AVERAGEIFS(D:D,A:A,2018,B:B,7)</f>
        <v>6.4716666666666649</v>
      </c>
      <c r="M11" s="36">
        <f>AVERAGEIFS(D:D,A:A,2019,B:B,7)</f>
        <v>7.222758620689655</v>
      </c>
      <c r="N11" s="36">
        <f>AVERAGEIFS(D:D,A:A,2020,B:B,7)</f>
        <v>8.0427419354838712</v>
      </c>
      <c r="O11" s="19">
        <f>AVERAGEIFS(D:D,A:A,2021,B:B,7)</f>
        <v>7.867</v>
      </c>
      <c r="P11" s="16">
        <f t="shared" si="0"/>
        <v>6.969093399494807</v>
      </c>
      <c r="Q11" s="18">
        <f t="shared" si="1"/>
        <v>7.0510620994226381</v>
      </c>
      <c r="R11" s="18">
        <f t="shared" si="2"/>
        <v>1.1540585660778908</v>
      </c>
      <c r="S11" s="18">
        <f t="shared" si="3"/>
        <v>0.89242239176344584</v>
      </c>
      <c r="T11">
        <f t="shared" si="4"/>
        <v>1.2931752684930353</v>
      </c>
    </row>
    <row r="12" spans="1:20" x14ac:dyDescent="0.2">
      <c r="A12" s="2">
        <v>2014</v>
      </c>
      <c r="B12">
        <v>1</v>
      </c>
      <c r="C12">
        <v>6</v>
      </c>
      <c r="D12" s="18">
        <v>9.24</v>
      </c>
      <c r="G12" s="35" t="s">
        <v>20</v>
      </c>
      <c r="H12" s="36">
        <f>AVERAGEIFS(D:D,A:A,2014,B:B,8)</f>
        <v>7.2693548387096776</v>
      </c>
      <c r="I12" s="36">
        <f>AVERAGEIFS(D:D,A:A,2015,B:B,8)</f>
        <v>8.9944827586206912</v>
      </c>
      <c r="J12" s="36">
        <f>AVERAGEIFS(D:D,A:A,2016,B:B,8)</f>
        <v>7.3893548387096777</v>
      </c>
      <c r="K12" s="36">
        <f>AVERAGEIFS(D:D,A:A,2017,B:B,8)</f>
        <v>7.0311111111111124</v>
      </c>
      <c r="L12" s="36">
        <f>AVERAGEIFS(D:D,A:A,2018,B:B,8)</f>
        <v>7.0832258064516145</v>
      </c>
      <c r="M12" s="36">
        <f>AVERAGEIFS(D:D,A:A,2019,B:B,8)</f>
        <v>7.6365517241379299</v>
      </c>
      <c r="N12" s="36">
        <f>AVERAGEIFS(D:D,A:A,2020,B:B,8)</f>
        <v>9.0916129032258031</v>
      </c>
      <c r="O12" s="19">
        <f>AVERAGEIFS(D:D,A:A,2021,B:B,8)</f>
        <v>8.5639999999999983</v>
      </c>
      <c r="P12" s="16">
        <f t="shared" si="0"/>
        <v>7.8824617476208134</v>
      </c>
      <c r="Q12" s="18">
        <f t="shared" si="1"/>
        <v>7.9700484488938326</v>
      </c>
      <c r="R12" s="18">
        <f t="shared" si="2"/>
        <v>1.1533976560013059</v>
      </c>
      <c r="S12" s="18">
        <f t="shared" si="3"/>
        <v>0.89199432058561312</v>
      </c>
      <c r="T12">
        <f t="shared" si="4"/>
        <v>1.2930549325068301</v>
      </c>
    </row>
    <row r="13" spans="1:20" x14ac:dyDescent="0.2">
      <c r="A13" s="2">
        <v>2014</v>
      </c>
      <c r="B13">
        <v>1</v>
      </c>
      <c r="C13">
        <v>7</v>
      </c>
      <c r="D13" s="18">
        <v>8.8699999999999992</v>
      </c>
      <c r="F13" s="18"/>
      <c r="G13" s="35" t="s">
        <v>21</v>
      </c>
      <c r="H13" s="36">
        <f>AVERAGEIFS(D:D,A:A,2014,B:B,9)</f>
        <v>7.18896551724138</v>
      </c>
      <c r="I13" s="36">
        <f>AVERAGEIFS(D:D,A:A,2015,B:B,9)</f>
        <v>7.6869999999999994</v>
      </c>
      <c r="J13" s="36">
        <f>AVERAGEIFS(D:D,A:A,2016,B:B,9)</f>
        <v>8.354137931034483</v>
      </c>
      <c r="K13" s="36">
        <f>AVERAGEIFS(D:D,A:A,2017,B:B,9)</f>
        <v>8.3531034482758635</v>
      </c>
      <c r="L13" s="36">
        <f>AVERAGEIFS(D:D,A:A,2018,B:B,9)</f>
        <v>7.283703703703706</v>
      </c>
      <c r="M13" s="36">
        <f>AVERAGEIFS(D:D,A:A,2019,B:B,9)</f>
        <v>8.1634482758620681</v>
      </c>
      <c r="N13" s="36">
        <f>AVERAGEIFS(D:D,A:A,2020,B:B,9)</f>
        <v>10.854827586206895</v>
      </c>
      <c r="O13" s="19">
        <f>AVERAGEIFS(D:D,A:A,2021,B:B,9)</f>
        <v>9.4663333333333313</v>
      </c>
      <c r="P13" s="16">
        <f>AVERAGE(H13:O13)</f>
        <v>8.4189399744572153</v>
      </c>
      <c r="Q13" s="18">
        <f t="shared" si="1"/>
        <v>8.5946506112023346</v>
      </c>
      <c r="R13" s="18">
        <f>MAX(H13:O13)/P13</f>
        <v>1.2893342415007212</v>
      </c>
      <c r="S13" s="18">
        <f t="shared" si="3"/>
        <v>0.85390388089860036</v>
      </c>
      <c r="T13">
        <f t="shared" si="4"/>
        <v>1.5099290099769758</v>
      </c>
    </row>
    <row r="14" spans="1:20" x14ac:dyDescent="0.2">
      <c r="A14" s="2">
        <v>2014</v>
      </c>
      <c r="B14">
        <v>1</v>
      </c>
      <c r="C14">
        <v>8</v>
      </c>
      <c r="D14" s="18">
        <v>9.08</v>
      </c>
      <c r="F14" s="18"/>
      <c r="G14" s="35" t="s">
        <v>22</v>
      </c>
      <c r="H14" s="41" t="e">
        <f>AVERAGEIFS(D:D,A:A,2014,B:B,10)</f>
        <v>#DIV/0!</v>
      </c>
      <c r="I14" s="42">
        <f>1.05*I13</f>
        <v>8.0713499999999989</v>
      </c>
      <c r="J14" s="36">
        <f>AVERAGEIFS(D:D,A:A,2016,B:B,10)</f>
        <v>9.9374999999999982</v>
      </c>
      <c r="K14" s="36">
        <f>AVERAGEIFS(D:D,A:A,2017,B:B,10)</f>
        <v>8.1950000000000003</v>
      </c>
      <c r="L14" s="36">
        <f>AVERAGEIFS(D:D,A:A,2018,B:B,10)</f>
        <v>7.7143749999999978</v>
      </c>
      <c r="M14" s="36">
        <f>AVERAGEIFS(D:D,A:A,2019,B:B,10)</f>
        <v>8.6859375000000014</v>
      </c>
      <c r="N14" s="36">
        <f>AVERAGEIFS(D:D,A:A,2020,B:B,10)</f>
        <v>10.564516129032258</v>
      </c>
      <c r="O14" s="19">
        <f>AVERAGEIFS(D:D,A:A,2021,B:B,10)</f>
        <v>10.058387096774192</v>
      </c>
      <c r="P14" s="16">
        <f>AVERAGE(J14:O14)</f>
        <v>9.1926192876344075</v>
      </c>
      <c r="Q14" s="18">
        <f>AVERAGE(J14:O14)</f>
        <v>9.1926192876344075</v>
      </c>
      <c r="R14" s="18" t="e">
        <f t="shared" si="2"/>
        <v>#DIV/0!</v>
      </c>
      <c r="S14" s="18" t="e">
        <f t="shared" si="3"/>
        <v>#DIV/0!</v>
      </c>
      <c r="T14" t="e">
        <f t="shared" si="4"/>
        <v>#DIV/0!</v>
      </c>
    </row>
    <row r="15" spans="1:20" x14ac:dyDescent="0.2">
      <c r="A15" s="2">
        <v>2014</v>
      </c>
      <c r="B15">
        <v>1</v>
      </c>
      <c r="C15">
        <v>9</v>
      </c>
      <c r="D15" s="18">
        <v>8.86</v>
      </c>
      <c r="G15" s="35" t="s">
        <v>23</v>
      </c>
      <c r="H15" s="41" t="e">
        <f>AVERAGEIFS(D:D,A:A,2014,B:B,11)</f>
        <v>#DIV/0!</v>
      </c>
      <c r="I15" s="36">
        <f>AVERAGEIFS(D:D,A:A,2015,B:B,11)</f>
        <v>8.1280952380952378</v>
      </c>
      <c r="J15" s="36">
        <f>AVERAGEIFS(D:D,A:A,2016,B:B,11)</f>
        <v>9.2096666666666653</v>
      </c>
      <c r="K15" s="36">
        <f>AVERAGEIFS(D:D,A:A,2017,B:B,11)</f>
        <v>8.484333333333332</v>
      </c>
      <c r="L15" s="36">
        <f>AVERAGEIFS(D:D,A:A,2018,B:B,11)</f>
        <v>6.7055172413793089</v>
      </c>
      <c r="M15" s="36">
        <f>AVERAGEIFS(D:D,A:A,2019,B:B,11)</f>
        <v>7.7357142857142858</v>
      </c>
      <c r="N15" s="36">
        <f>AVERAGEIFS(D:D,A:A,2020,B:B,11)</f>
        <v>8.1206666666666649</v>
      </c>
      <c r="O15" s="19">
        <f>AVERAGEIFS(D:D,A:A,2021,B:B,11)</f>
        <v>11.878620689655172</v>
      </c>
      <c r="P15" s="16">
        <f>AVERAGE(I15:O15)</f>
        <v>8.6089448745015247</v>
      </c>
      <c r="Q15" s="18">
        <f t="shared" si="1"/>
        <v>8.6089448745015247</v>
      </c>
      <c r="R15" s="18" t="e">
        <f t="shared" si="2"/>
        <v>#DIV/0!</v>
      </c>
      <c r="S15" s="18" t="e">
        <f t="shared" si="3"/>
        <v>#DIV/0!</v>
      </c>
      <c r="T15" t="e">
        <f t="shared" si="4"/>
        <v>#DIV/0!</v>
      </c>
    </row>
    <row r="16" spans="1:20" x14ac:dyDescent="0.2">
      <c r="A16" s="2">
        <v>2014</v>
      </c>
      <c r="B16">
        <v>1</v>
      </c>
      <c r="C16">
        <v>10</v>
      </c>
      <c r="D16" s="18">
        <v>9.07</v>
      </c>
      <c r="G16" s="43" t="s">
        <v>24</v>
      </c>
      <c r="H16" s="44" t="e">
        <f>AVERAGEIFS(D:D,A:A,2014,B:B,12)</f>
        <v>#DIV/0!</v>
      </c>
      <c r="I16" s="45">
        <f>AVERAGEIFS(D:D,A:A,2015,B:B,12)</f>
        <v>9.7780645161290316</v>
      </c>
      <c r="J16" s="45">
        <f>AVERAGEIFS(D:D,A:A,2016,B:B,12)</f>
        <v>10.092903225806451</v>
      </c>
      <c r="K16" s="45">
        <f>AVERAGEIFS(D:D,A:A,2017,B:B,12)</f>
        <v>10.336999999999998</v>
      </c>
      <c r="L16" s="45">
        <f>AVERAGEIFS(D:D,A:A,2018,B:B,12)</f>
        <v>6.2743333333333338</v>
      </c>
      <c r="M16" s="45">
        <f>AVERAGEIFS(D:D,A:A,2019,B:B,12)</f>
        <v>7.670967741935482</v>
      </c>
      <c r="N16" s="45">
        <f>AVERAGEIFS(D:D,A:A,2020,B:B,12)</f>
        <v>8.0969354838709702</v>
      </c>
      <c r="O16" s="26">
        <f>AVERAGEIFS(D:D,A:A,2021,B:B,12)</f>
        <v>12.467499999999999</v>
      </c>
      <c r="P16" s="37">
        <f>AVERAGE(I16:O16)</f>
        <v>9.2453863287250364</v>
      </c>
      <c r="Q16" s="38">
        <f t="shared" si="1"/>
        <v>9.2453863287250364</v>
      </c>
      <c r="R16" s="38">
        <f>MAX(I16:O16)/P16</f>
        <v>1.3485104415013993</v>
      </c>
      <c r="S16" s="38">
        <f>MIN(I16:O16)/P16</f>
        <v>0.67864479755045359</v>
      </c>
      <c r="T16" s="39">
        <f>MAX(I16:O16)/MIN(I16:O16)</f>
        <v>1.9870636986665247</v>
      </c>
    </row>
    <row r="17" spans="1:6" x14ac:dyDescent="0.2">
      <c r="A17" s="2">
        <v>2014</v>
      </c>
      <c r="B17">
        <v>1</v>
      </c>
      <c r="C17">
        <v>11</v>
      </c>
      <c r="D17" s="18">
        <v>9.08</v>
      </c>
      <c r="F17" s="18"/>
    </row>
    <row r="18" spans="1:6" x14ac:dyDescent="0.2">
      <c r="A18" s="2">
        <v>2014</v>
      </c>
      <c r="B18">
        <v>1</v>
      </c>
      <c r="C18">
        <v>12</v>
      </c>
      <c r="D18" s="18">
        <v>8.4600000000000009</v>
      </c>
    </row>
    <row r="19" spans="1:6" x14ac:dyDescent="0.2">
      <c r="A19" s="2">
        <v>2014</v>
      </c>
      <c r="B19">
        <v>1</v>
      </c>
      <c r="C19">
        <v>13</v>
      </c>
      <c r="D19" s="18">
        <v>8.9600000000000009</v>
      </c>
    </row>
    <row r="20" spans="1:6" x14ac:dyDescent="0.2">
      <c r="A20" s="2">
        <v>2014</v>
      </c>
      <c r="B20">
        <v>1</v>
      </c>
      <c r="C20">
        <v>14</v>
      </c>
      <c r="D20" s="18">
        <v>9.2200000000000006</v>
      </c>
    </row>
    <row r="21" spans="1:6" x14ac:dyDescent="0.2">
      <c r="A21" s="2">
        <v>2014</v>
      </c>
      <c r="B21">
        <v>1</v>
      </c>
      <c r="C21">
        <v>15</v>
      </c>
      <c r="D21" s="18">
        <v>9.35</v>
      </c>
    </row>
    <row r="22" spans="1:6" x14ac:dyDescent="0.2">
      <c r="A22" s="2">
        <v>2014</v>
      </c>
      <c r="B22">
        <v>1</v>
      </c>
      <c r="C22">
        <v>16</v>
      </c>
      <c r="D22" s="18">
        <v>8.41</v>
      </c>
    </row>
    <row r="23" spans="1:6" ht="14" customHeight="1" x14ac:dyDescent="0.2">
      <c r="A23" s="2">
        <v>2014</v>
      </c>
      <c r="B23">
        <v>1</v>
      </c>
      <c r="C23">
        <v>17</v>
      </c>
      <c r="D23" s="18">
        <v>8.42</v>
      </c>
    </row>
    <row r="24" spans="1:6" hidden="1" x14ac:dyDescent="0.2">
      <c r="A24" s="2">
        <v>2014</v>
      </c>
      <c r="B24">
        <v>1</v>
      </c>
      <c r="C24">
        <v>18</v>
      </c>
      <c r="D24" s="18">
        <v>8.3000000000000007</v>
      </c>
    </row>
    <row r="25" spans="1:6" hidden="1" x14ac:dyDescent="0.2">
      <c r="A25" s="2">
        <v>2014</v>
      </c>
      <c r="B25">
        <v>1</v>
      </c>
      <c r="C25">
        <v>19</v>
      </c>
      <c r="D25" s="18">
        <v>7.9</v>
      </c>
    </row>
    <row r="26" spans="1:6" hidden="1" x14ac:dyDescent="0.2">
      <c r="A26" s="2">
        <v>2014</v>
      </c>
      <c r="B26">
        <v>1</v>
      </c>
      <c r="C26">
        <v>20</v>
      </c>
      <c r="D26" s="18">
        <v>8.2100000000000009</v>
      </c>
    </row>
    <row r="27" spans="1:6" hidden="1" x14ac:dyDescent="0.2">
      <c r="A27" s="2">
        <v>2014</v>
      </c>
      <c r="B27">
        <v>1</v>
      </c>
      <c r="C27">
        <v>21</v>
      </c>
      <c r="D27" s="18">
        <v>8.26</v>
      </c>
    </row>
    <row r="28" spans="1:6" hidden="1" x14ac:dyDescent="0.2">
      <c r="A28" s="2">
        <v>2014</v>
      </c>
      <c r="B28">
        <v>1</v>
      </c>
      <c r="C28">
        <v>22</v>
      </c>
      <c r="D28" s="18">
        <v>8.5</v>
      </c>
    </row>
    <row r="29" spans="1:6" hidden="1" x14ac:dyDescent="0.2">
      <c r="A29" s="2">
        <v>2014</v>
      </c>
      <c r="B29">
        <v>1</v>
      </c>
      <c r="C29">
        <v>23</v>
      </c>
      <c r="D29" s="18">
        <v>8.17</v>
      </c>
    </row>
    <row r="30" spans="1:6" hidden="1" x14ac:dyDescent="0.2">
      <c r="A30" s="2">
        <v>2014</v>
      </c>
      <c r="B30">
        <v>1</v>
      </c>
      <c r="C30">
        <v>24</v>
      </c>
      <c r="D30" s="18">
        <v>8.26</v>
      </c>
    </row>
    <row r="31" spans="1:6" hidden="1" x14ac:dyDescent="0.2">
      <c r="A31" s="2">
        <v>2014</v>
      </c>
      <c r="B31">
        <v>1</v>
      </c>
      <c r="C31">
        <v>25</v>
      </c>
      <c r="D31" s="18">
        <v>8.6300000000000008</v>
      </c>
    </row>
    <row r="32" spans="1:6" hidden="1" x14ac:dyDescent="0.2">
      <c r="A32" s="2">
        <v>2014</v>
      </c>
      <c r="B32">
        <v>1</v>
      </c>
      <c r="C32">
        <v>26</v>
      </c>
      <c r="D32" s="18">
        <v>8.48</v>
      </c>
    </row>
    <row r="33" spans="1:5" hidden="1" x14ac:dyDescent="0.2">
      <c r="A33" s="2">
        <v>2014</v>
      </c>
      <c r="B33">
        <v>1</v>
      </c>
      <c r="C33">
        <v>27</v>
      </c>
      <c r="D33" s="18">
        <v>8.66</v>
      </c>
    </row>
    <row r="34" spans="1:5" hidden="1" x14ac:dyDescent="0.2">
      <c r="A34" s="2">
        <v>2014</v>
      </c>
      <c r="B34">
        <v>1</v>
      </c>
      <c r="C34">
        <v>28</v>
      </c>
      <c r="D34" s="18">
        <v>9.23</v>
      </c>
    </row>
    <row r="35" spans="1:5" hidden="1" x14ac:dyDescent="0.2">
      <c r="A35" s="2">
        <v>2014</v>
      </c>
      <c r="B35">
        <v>2</v>
      </c>
      <c r="C35">
        <v>7</v>
      </c>
      <c r="D35" s="18">
        <v>11.05</v>
      </c>
    </row>
    <row r="36" spans="1:5" x14ac:dyDescent="0.2">
      <c r="A36" s="2">
        <v>2014</v>
      </c>
      <c r="B36">
        <v>2</v>
      </c>
      <c r="C36">
        <v>8</v>
      </c>
      <c r="D36" s="18">
        <v>10.36</v>
      </c>
      <c r="E36" s="46"/>
    </row>
    <row r="37" spans="1:5" x14ac:dyDescent="0.2">
      <c r="A37" s="2">
        <v>2014</v>
      </c>
      <c r="B37">
        <v>2</v>
      </c>
      <c r="C37">
        <v>9</v>
      </c>
      <c r="D37" s="18">
        <v>9.42</v>
      </c>
      <c r="E37" s="46"/>
    </row>
    <row r="38" spans="1:5" x14ac:dyDescent="0.2">
      <c r="A38" s="2">
        <v>2014</v>
      </c>
      <c r="B38">
        <v>2</v>
      </c>
      <c r="C38">
        <v>10</v>
      </c>
      <c r="D38" s="18">
        <v>9.64</v>
      </c>
    </row>
    <row r="39" spans="1:5" x14ac:dyDescent="0.2">
      <c r="A39" s="2">
        <v>2014</v>
      </c>
      <c r="B39">
        <v>2</v>
      </c>
      <c r="C39">
        <v>11</v>
      </c>
      <c r="D39" s="18">
        <v>9.34</v>
      </c>
    </row>
    <row r="40" spans="1:5" x14ac:dyDescent="0.2">
      <c r="A40" s="2">
        <v>2014</v>
      </c>
      <c r="B40">
        <v>2</v>
      </c>
      <c r="C40">
        <v>12</v>
      </c>
      <c r="D40" s="18">
        <v>9.33</v>
      </c>
    </row>
    <row r="41" spans="1:5" x14ac:dyDescent="0.2">
      <c r="A41" s="2">
        <v>2014</v>
      </c>
      <c r="B41">
        <v>2</v>
      </c>
      <c r="C41">
        <v>13</v>
      </c>
      <c r="D41" s="18">
        <v>9.9</v>
      </c>
    </row>
    <row r="42" spans="1:5" x14ac:dyDescent="0.2">
      <c r="A42" s="2">
        <v>2014</v>
      </c>
      <c r="B42">
        <v>2</v>
      </c>
      <c r="C42">
        <v>14</v>
      </c>
      <c r="D42" s="18">
        <v>9.9700000000000006</v>
      </c>
    </row>
    <row r="43" spans="1:5" x14ac:dyDescent="0.2">
      <c r="A43" s="2">
        <v>2014</v>
      </c>
      <c r="B43">
        <v>2</v>
      </c>
      <c r="C43">
        <v>15</v>
      </c>
      <c r="D43" s="18">
        <v>9.56</v>
      </c>
    </row>
    <row r="44" spans="1:5" x14ac:dyDescent="0.2">
      <c r="A44" s="2">
        <v>2014</v>
      </c>
      <c r="B44">
        <v>2</v>
      </c>
      <c r="C44">
        <v>16</v>
      </c>
      <c r="D44" s="18">
        <v>9.58</v>
      </c>
    </row>
    <row r="45" spans="1:5" x14ac:dyDescent="0.2">
      <c r="A45" s="2">
        <v>2014</v>
      </c>
      <c r="B45">
        <v>2</v>
      </c>
      <c r="C45">
        <v>17</v>
      </c>
      <c r="D45" s="18">
        <v>9.8699999999999992</v>
      </c>
    </row>
    <row r="46" spans="1:5" x14ac:dyDescent="0.2">
      <c r="A46" s="2">
        <v>2014</v>
      </c>
      <c r="B46">
        <v>2</v>
      </c>
      <c r="C46">
        <v>18</v>
      </c>
      <c r="D46" s="18">
        <v>10.119999999999999</v>
      </c>
    </row>
    <row r="47" spans="1:5" x14ac:dyDescent="0.2">
      <c r="A47" s="2">
        <v>2014</v>
      </c>
      <c r="B47">
        <v>2</v>
      </c>
      <c r="C47">
        <v>19</v>
      </c>
      <c r="D47" s="18">
        <v>9.51</v>
      </c>
    </row>
    <row r="48" spans="1:5" x14ac:dyDescent="0.2">
      <c r="A48" s="2">
        <v>2014</v>
      </c>
      <c r="B48">
        <v>2</v>
      </c>
      <c r="C48">
        <v>20</v>
      </c>
      <c r="D48" s="18">
        <v>10.64</v>
      </c>
    </row>
    <row r="49" spans="1:25" x14ac:dyDescent="0.2">
      <c r="A49" s="2">
        <v>2014</v>
      </c>
      <c r="B49">
        <v>2</v>
      </c>
      <c r="C49">
        <v>21</v>
      </c>
      <c r="D49" s="18">
        <v>11.02</v>
      </c>
    </row>
    <row r="50" spans="1:25" x14ac:dyDescent="0.2">
      <c r="A50" s="2">
        <v>2014</v>
      </c>
      <c r="B50">
        <v>2</v>
      </c>
      <c r="C50">
        <v>22</v>
      </c>
      <c r="D50" s="18">
        <v>11.47</v>
      </c>
    </row>
    <row r="51" spans="1:25" x14ac:dyDescent="0.2">
      <c r="A51" s="2">
        <v>2014</v>
      </c>
      <c r="B51">
        <v>2</v>
      </c>
      <c r="C51">
        <v>23</v>
      </c>
      <c r="D51" s="18">
        <v>13.54</v>
      </c>
    </row>
    <row r="52" spans="1:25" x14ac:dyDescent="0.2">
      <c r="A52" s="2">
        <v>2014</v>
      </c>
      <c r="B52">
        <v>2</v>
      </c>
      <c r="C52">
        <v>24</v>
      </c>
      <c r="D52" s="18">
        <v>12.69</v>
      </c>
    </row>
    <row r="53" spans="1:25" ht="34" x14ac:dyDescent="0.2">
      <c r="A53" s="2">
        <v>2014</v>
      </c>
      <c r="B53">
        <v>2</v>
      </c>
      <c r="C53">
        <v>26</v>
      </c>
      <c r="D53" s="18">
        <v>12.71</v>
      </c>
      <c r="G53" s="47" t="s">
        <v>39</v>
      </c>
      <c r="H53" s="33">
        <v>2014</v>
      </c>
      <c r="I53" s="33">
        <v>2015</v>
      </c>
      <c r="J53" s="33">
        <v>2016</v>
      </c>
      <c r="K53" s="33">
        <v>2017</v>
      </c>
      <c r="L53" s="33">
        <v>2018</v>
      </c>
      <c r="M53" s="33">
        <v>2019</v>
      </c>
      <c r="N53" s="33">
        <v>2020</v>
      </c>
      <c r="O53" s="34">
        <v>2021</v>
      </c>
      <c r="P53" s="13" t="s">
        <v>1</v>
      </c>
      <c r="Q53" s="13" t="s">
        <v>2</v>
      </c>
      <c r="R53" s="13" t="s">
        <v>3</v>
      </c>
      <c r="S53" s="13" t="s">
        <v>4</v>
      </c>
    </row>
    <row r="54" spans="1:25" x14ac:dyDescent="0.2">
      <c r="A54" s="2">
        <v>2014</v>
      </c>
      <c r="B54">
        <v>2</v>
      </c>
      <c r="C54">
        <v>27</v>
      </c>
      <c r="D54" s="18">
        <v>12.61</v>
      </c>
      <c r="G54" s="35" t="s">
        <v>5</v>
      </c>
      <c r="H54" s="36">
        <f>AVERAGEIFS(D:D,A:A,2014,B:B,1)</f>
        <v>8.7137037037037004</v>
      </c>
      <c r="I54" s="36">
        <f>AVERAGEIFS(D:D,A:A,2015,B:B,1)</f>
        <v>7.23</v>
      </c>
      <c r="J54" s="36">
        <f>AVERAGEIFS(D:D,A:A,2016,B:B,1)</f>
        <v>10.305483870967743</v>
      </c>
      <c r="K54" s="36">
        <f>AVERAGEIFS(D:D,A:A,2017,B:B,1)</f>
        <v>11.088965517241379</v>
      </c>
      <c r="L54" s="36">
        <f>AVERAGEIFS(D:D,A:A,2018,B:B,1)</f>
        <v>11.34310344827586</v>
      </c>
      <c r="M54" s="36">
        <f>AVERAGEIFS(D:D,A:A,2019,B:B,1)</f>
        <v>5.8851724137931027</v>
      </c>
      <c r="N54" s="36">
        <f>AVERAGEIFS(D:D,A:A,2020,B:B,1)</f>
        <v>7.5606451612903207</v>
      </c>
      <c r="O54" s="29">
        <f>AVERAGEIFS(D:D,A:A,2021,B:B,1)</f>
        <v>8.0010344827586213</v>
      </c>
      <c r="P54" s="18">
        <f>AVERAGE(H54:O54)</f>
        <v>8.7660135747538419</v>
      </c>
      <c r="Q54" s="18">
        <f t="shared" ref="Q54:Q59" si="5">MAX(H54:O54)/P54</f>
        <v>1.2939865255221654</v>
      </c>
      <c r="R54" s="18">
        <f t="shared" ref="R54:R59" si="6">MIN(H54:O54)/P54</f>
        <v>0.67136245724538068</v>
      </c>
      <c r="S54" s="18">
        <f t="shared" ref="S54:S59" si="7">MAX(H54:O54)/MIN(H54:O54)</f>
        <v>1.9274037616452804</v>
      </c>
      <c r="U54">
        <f>MAX(H54:K54)/AVERAGE(H54:K54)</f>
        <v>1.1879500831167966</v>
      </c>
      <c r="V54">
        <f>MIN(H54:K54)/AVERAGE(H54:K54)</f>
        <v>0.7745428631354524</v>
      </c>
    </row>
    <row r="55" spans="1:25" x14ac:dyDescent="0.2">
      <c r="A55" s="2">
        <v>2014</v>
      </c>
      <c r="B55">
        <v>2</v>
      </c>
      <c r="C55">
        <v>28</v>
      </c>
      <c r="D55" s="18">
        <v>12.61</v>
      </c>
      <c r="G55" s="35" t="s">
        <v>12</v>
      </c>
      <c r="H55" s="36">
        <f>AVERAGEIFS(D:D,A:A,2014,B:B,2)</f>
        <v>10.711428571428574</v>
      </c>
      <c r="I55" s="36">
        <f>AVERAGEIFS(D:D,A:A,2015,B:B,2)</f>
        <v>7.7490476190476185</v>
      </c>
      <c r="J55" s="36">
        <f>AVERAGEIFS(D:D,A:A,2016,B:B,2)</f>
        <v>9.6862500000000011</v>
      </c>
      <c r="K55" s="36">
        <f>AVERAGEIFS(D:D,A:A,2017,B:B,2)</f>
        <v>11.788214285714288</v>
      </c>
      <c r="L55" s="36">
        <f>AVERAGEIFS(D:D,A:A,2018,B:B,2)</f>
        <v>10.729166666666666</v>
      </c>
      <c r="M55" s="36">
        <f>AVERAGEIFS(D:D,A:A,2019,B:B,2)</f>
        <v>6.2025925925925938</v>
      </c>
      <c r="N55" s="36">
        <f>AVERAGEIFS(D:D,A:A,2020,B:B,2)</f>
        <v>7.961379310344828</v>
      </c>
      <c r="O55" s="29">
        <f>AVERAGEIFS(D:D,A:A,2021,B:B,2)</f>
        <v>7.4474074074074057</v>
      </c>
      <c r="P55" s="18">
        <f t="shared" ref="P55:P58" si="8">AVERAGE(H55:O55)</f>
        <v>9.0344358066502473</v>
      </c>
      <c r="Q55" s="18">
        <f t="shared" si="5"/>
        <v>1.3048091256608392</v>
      </c>
      <c r="R55" s="18">
        <f t="shared" si="6"/>
        <v>0.68655007632317955</v>
      </c>
      <c r="S55" s="18">
        <f t="shared" si="7"/>
        <v>1.9005301589197212</v>
      </c>
      <c r="U55">
        <f t="shared" ref="U55:U59" si="9">MAX(H55:K55)/AVERAGE(H55:K55)</f>
        <v>1.1807418912010159</v>
      </c>
      <c r="V55">
        <f t="shared" ref="V55:V59" si="10">MIN(H55:K55)/AVERAGE(H55:K55)</f>
        <v>0.77616718859692901</v>
      </c>
    </row>
    <row r="56" spans="1:25" x14ac:dyDescent="0.2">
      <c r="A56" s="2">
        <v>2014</v>
      </c>
      <c r="B56">
        <v>3</v>
      </c>
      <c r="C56">
        <v>1</v>
      </c>
      <c r="D56" s="18">
        <v>12.71</v>
      </c>
      <c r="G56" s="35" t="s">
        <v>16</v>
      </c>
      <c r="H56" s="36">
        <f>AVERAGEIFS(D:D,A:A,2014,B:B,3)</f>
        <v>11.383928571428571</v>
      </c>
      <c r="I56" s="36">
        <f>AVERAGEIFS(D:D,A:A,2015,B:B,3)</f>
        <v>7.5070370370370378</v>
      </c>
      <c r="J56" s="36">
        <f>AVERAGEIFS(D:D,A:A,2016,B:B,3)</f>
        <v>12.144285714285713</v>
      </c>
      <c r="K56" s="36">
        <f>AVERAGEIFS(D:D,A:A,2017,B:B,3)</f>
        <v>12.381333333333334</v>
      </c>
      <c r="L56" s="36">
        <f>AVERAGEIFS(D:D,A:A,2018,B:B,3)</f>
        <v>9.5376666666666665</v>
      </c>
      <c r="M56" s="36">
        <f>AVERAGEIFS(D:D,A:A,2019,B:B,3)</f>
        <v>8.5786666666666651</v>
      </c>
      <c r="N56" s="36">
        <f>AVERAGEIFS(D:D,A:A,2020,B:B,3)</f>
        <v>7.6380645161290337</v>
      </c>
      <c r="O56" s="29">
        <f>AVERAGEIFS(D:D,A:A,2021,B:B,3)</f>
        <v>6.4070967741935485</v>
      </c>
      <c r="P56" s="18">
        <f t="shared" si="8"/>
        <v>9.4472599099675705</v>
      </c>
      <c r="Q56" s="18">
        <f t="shared" si="5"/>
        <v>1.3105740131347603</v>
      </c>
      <c r="R56" s="18">
        <f t="shared" si="6"/>
        <v>0.67819630615154125</v>
      </c>
      <c r="S56" s="18">
        <f t="shared" si="7"/>
        <v>1.932440506159165</v>
      </c>
      <c r="U56">
        <f t="shared" si="9"/>
        <v>1.1407008111217833</v>
      </c>
      <c r="V56">
        <f t="shared" si="10"/>
        <v>0.6916285190557897</v>
      </c>
    </row>
    <row r="57" spans="1:25" x14ac:dyDescent="0.2">
      <c r="A57" s="2">
        <v>2014</v>
      </c>
      <c r="B57">
        <v>3</v>
      </c>
      <c r="C57">
        <v>2</v>
      </c>
      <c r="D57" s="18">
        <v>13.83</v>
      </c>
      <c r="G57" s="35" t="s">
        <v>15</v>
      </c>
      <c r="H57" s="36">
        <f>AVERAGEIFS(D:D,A:A,2014,B:B,4)</f>
        <v>10.017692307692307</v>
      </c>
      <c r="I57" s="36">
        <f>AVERAGEIFS(D:D,A:A,2015,B:B,4)</f>
        <v>9.4407142857142894</v>
      </c>
      <c r="J57" s="36">
        <f>AVERAGEIFS(D:D,A:A,2016,B:B,4)</f>
        <v>9.4770000000000003</v>
      </c>
      <c r="K57" s="36">
        <f>AVERAGEIFS(D:D,A:A,2017,B:B,4)</f>
        <v>12.091034482758619</v>
      </c>
      <c r="L57" s="36">
        <f>AVERAGEIFS(D:D,A:A,2018,B:B,4)</f>
        <v>9.475172413793107</v>
      </c>
      <c r="M57" s="36">
        <f>AVERAGEIFS(D:D,A:A,2019,B:B,4)</f>
        <v>9.9367857142857154</v>
      </c>
      <c r="N57" s="36">
        <f>AVERAGEIFS(D:D,A:A,2020,B:B,4)</f>
        <v>9.2587096774193558</v>
      </c>
      <c r="O57" s="29">
        <f>AVERAGEIFS(D:D,A:A,2021,B:B,4)</f>
        <v>7.3507142857142851</v>
      </c>
      <c r="P57" s="18">
        <f>AVERAGE(H57:O57)</f>
        <v>9.6309778959222108</v>
      </c>
      <c r="Q57" s="18">
        <f t="shared" si="5"/>
        <v>1.2554316512218355</v>
      </c>
      <c r="R57" s="18">
        <f t="shared" si="6"/>
        <v>0.76323654411319986</v>
      </c>
      <c r="S57" s="18">
        <f>MAX(H57:O57)/MIN(H57:O57)</f>
        <v>1.6448788529649274</v>
      </c>
      <c r="U57">
        <f t="shared" si="9"/>
        <v>1.1788528729861529</v>
      </c>
      <c r="V57">
        <f t="shared" si="10"/>
        <v>0.92045169291557016</v>
      </c>
    </row>
    <row r="58" spans="1:25" x14ac:dyDescent="0.2">
      <c r="A58" s="2">
        <v>2014</v>
      </c>
      <c r="B58">
        <v>3</v>
      </c>
      <c r="C58">
        <v>4</v>
      </c>
      <c r="D58" s="18">
        <v>13.31</v>
      </c>
      <c r="G58" s="35" t="s">
        <v>17</v>
      </c>
      <c r="H58" s="36">
        <f>AVERAGEIFS(D:D,A:A,2014,B:B,5)</f>
        <v>8.8377777777777755</v>
      </c>
      <c r="I58" s="36">
        <f>AVERAGEIFS(D:D,A:A,2015,B:B,5)</f>
        <v>8.2695454545454545</v>
      </c>
      <c r="J58" s="36">
        <f>AVERAGEIFS(D:D,A:A,2016,B:B,5)</f>
        <v>7.9079999999999995</v>
      </c>
      <c r="K58" s="36">
        <f>AVERAGEIFS(D:D,A:A,2017,B:B,5)</f>
        <v>9.8786666666666676</v>
      </c>
      <c r="L58" s="36">
        <f>AVERAGEIFS(D:D,A:A,2018,B:B,5)</f>
        <v>7.5592857142857142</v>
      </c>
      <c r="M58" s="36">
        <f>AVERAGEIFS(D:D,A:A,2019,B:B,5)</f>
        <v>9.3163333333333345</v>
      </c>
      <c r="N58" s="36">
        <f>AVERAGEIFS(D:D,A:A,2020,B:B,5)</f>
        <v>7.2803225806451621</v>
      </c>
      <c r="O58" s="29">
        <f>AVERAGEIFS(D:D,A:A,2021,B:B,5)</f>
        <v>9.0346428571428561</v>
      </c>
      <c r="P58" s="18">
        <f t="shared" si="8"/>
        <v>8.5105717980496216</v>
      </c>
      <c r="Q58" s="18">
        <f t="shared" si="5"/>
        <v>1.1607524031382443</v>
      </c>
      <c r="R58" s="18">
        <f t="shared" si="6"/>
        <v>0.85544458743813223</v>
      </c>
      <c r="S58" s="18">
        <f>MAX(H58:O58)/MIN(H58:O58)</f>
        <v>1.3568995820225382</v>
      </c>
      <c r="U58">
        <f t="shared" si="9"/>
        <v>1.1324204191338556</v>
      </c>
      <c r="V58">
        <f t="shared" si="10"/>
        <v>0.90651714210863776</v>
      </c>
    </row>
    <row r="59" spans="1:25" x14ac:dyDescent="0.2">
      <c r="A59" s="2">
        <v>2014</v>
      </c>
      <c r="B59">
        <v>3</v>
      </c>
      <c r="C59">
        <v>5</v>
      </c>
      <c r="D59" s="18">
        <v>13.79</v>
      </c>
      <c r="G59" s="35" t="s">
        <v>18</v>
      </c>
      <c r="H59" s="36">
        <f>AVERAGEIFS(D:D,A:A,2014,B:B,6)</f>
        <v>6.2146428571428558</v>
      </c>
      <c r="I59" s="36">
        <f>AVERAGEIFS(D:D,A:A,2015,B:B,6)</f>
        <v>5.6751851851851844</v>
      </c>
      <c r="J59" s="36">
        <f>AVERAGEIFS(D:D,A:A,2016,B:B,6)</f>
        <v>5.8936666666666673</v>
      </c>
      <c r="K59" s="36">
        <f>AVERAGEIFS(D:D,A:A,2017,B:B,6)</f>
        <v>6.9444827586206905</v>
      </c>
      <c r="L59" s="36">
        <f>AVERAGEIFS(D:D,A:A,2018,B:B,6)</f>
        <v>5.0520000000000005</v>
      </c>
      <c r="M59" s="36">
        <f>AVERAGEIFS(D:D,A:A,2019,B:B,6)</f>
        <v>7.2393103448275848</v>
      </c>
      <c r="N59" s="36">
        <f>AVERAGEIFS(D:D,A:A,2020,B:B,6)</f>
        <v>6.1280000000000001</v>
      </c>
      <c r="O59" s="29">
        <f>AVERAGEIFS(D:D,A:A,2021,B:B,6)</f>
        <v>7.7489655172413796</v>
      </c>
      <c r="P59" s="18">
        <f>AVERAGE(H59:O59)</f>
        <v>6.3620316662105454</v>
      </c>
      <c r="Q59" s="18">
        <f t="shared" si="5"/>
        <v>1.2180017208020189</v>
      </c>
      <c r="R59" s="18">
        <f t="shared" si="6"/>
        <v>0.79408595635129131</v>
      </c>
      <c r="S59" s="18">
        <f t="shared" si="7"/>
        <v>1.5338411554317852</v>
      </c>
      <c r="U59">
        <f t="shared" si="9"/>
        <v>1.1233401951640276</v>
      </c>
      <c r="V59">
        <f t="shared" si="10"/>
        <v>0.91801849829693516</v>
      </c>
    </row>
    <row r="60" spans="1:25" x14ac:dyDescent="0.2">
      <c r="A60" s="2">
        <v>2014</v>
      </c>
      <c r="B60">
        <v>3</v>
      </c>
      <c r="C60">
        <v>6</v>
      </c>
      <c r="D60" s="18">
        <v>12.29</v>
      </c>
      <c r="G60" s="35" t="s">
        <v>19</v>
      </c>
      <c r="H60" s="36">
        <f>AVERAGEIFS(D:D,A:A,2014,B:B,7)</f>
        <v>6.3953124999999984</v>
      </c>
      <c r="I60" s="36">
        <f>AVERAGEIFS(D:D,A:A,2015,B:B,7)</f>
        <v>6.5532258064516125</v>
      </c>
      <c r="J60" s="36">
        <f>AVERAGEIFS(D:D,A:A,2016,B:B,7)</f>
        <v>6.2193749999999994</v>
      </c>
      <c r="K60" s="36">
        <f>AVERAGEIFS(D:D,A:A,2017,B:B,7)</f>
        <v>6.9806666666666661</v>
      </c>
      <c r="L60" s="36">
        <f>AVERAGEIFS(D:D,A:A,2018,B:B,7)</f>
        <v>6.4716666666666649</v>
      </c>
      <c r="M60" s="36">
        <f>AVERAGEIFS(D:D,A:A,2019,B:B,7)</f>
        <v>7.222758620689655</v>
      </c>
      <c r="N60" s="36">
        <f>AVERAGEIFS(D:D,A:A,2020,B:B,7)</f>
        <v>8.0427419354838712</v>
      </c>
      <c r="O60" s="29">
        <f>AVERAGEIFS(D:D,A:A,2021,B:B,7)</f>
        <v>7.867</v>
      </c>
      <c r="P60" s="18">
        <f>AVERAGE(H65:O65)</f>
        <v>9.1184630376344078</v>
      </c>
      <c r="Q60" s="18">
        <f>MAX(I65:O65)/P60</f>
        <v>1.3672808617574248</v>
      </c>
      <c r="R60" s="18">
        <f>MIN(I65:O65)/P60</f>
        <v>0.68809110783664229</v>
      </c>
      <c r="S60" s="18">
        <f>MAX(H65:O65)/MIN(I65:O65)</f>
        <v>1.9870636986665247</v>
      </c>
      <c r="U60">
        <f>MAX(H65:K65)/AVERAGE(H65:K65)</f>
        <v>1.0757072350339087</v>
      </c>
      <c r="V60">
        <f>MIN(H65:K65)/AVERAGE(H65:K65)</f>
        <v>0.85644486256448404</v>
      </c>
    </row>
    <row r="61" spans="1:25" x14ac:dyDescent="0.2">
      <c r="A61" s="2">
        <v>2014</v>
      </c>
      <c r="B61">
        <v>3</v>
      </c>
      <c r="C61">
        <v>7</v>
      </c>
      <c r="D61" s="18">
        <v>12.05</v>
      </c>
      <c r="G61" s="35" t="s">
        <v>20</v>
      </c>
      <c r="O61">
        <f>AVERAGEIFS(D:D,A:A,2021,B:B,8)</f>
        <v>8.5639999999999983</v>
      </c>
    </row>
    <row r="62" spans="1:25" x14ac:dyDescent="0.2">
      <c r="A62" s="2">
        <v>2014</v>
      </c>
      <c r="B62">
        <v>3</v>
      </c>
      <c r="C62">
        <v>8</v>
      </c>
      <c r="D62" s="18">
        <v>12.17</v>
      </c>
      <c r="G62" s="35" t="s">
        <v>21</v>
      </c>
      <c r="O62">
        <f>AVERAGEIFS(D:D,A:A,2021,B:B,9)</f>
        <v>9.4663333333333313</v>
      </c>
    </row>
    <row r="63" spans="1:25" x14ac:dyDescent="0.2">
      <c r="A63" s="2">
        <v>2014</v>
      </c>
      <c r="B63">
        <v>3</v>
      </c>
      <c r="C63">
        <v>9</v>
      </c>
      <c r="D63" s="18">
        <v>11.05</v>
      </c>
      <c r="G63" s="35" t="s">
        <v>22</v>
      </c>
      <c r="O63">
        <f>AVERAGEIFS(D:D,A:A,2021,B:B,10)</f>
        <v>10.058387096774192</v>
      </c>
    </row>
    <row r="64" spans="1:25" x14ac:dyDescent="0.2">
      <c r="A64" s="2">
        <v>2014</v>
      </c>
      <c r="B64">
        <v>3</v>
      </c>
      <c r="C64">
        <v>10</v>
      </c>
      <c r="D64" s="18">
        <v>11.15</v>
      </c>
      <c r="G64" s="35" t="s">
        <v>40</v>
      </c>
      <c r="H64" s="36" t="e">
        <f>AVERAGEIFS(D:D,A:A,2014,B:B,11)</f>
        <v>#DIV/0!</v>
      </c>
      <c r="I64" s="36">
        <f>AVERAGEIFS(D:D,A:A,2015,B:B,11)</f>
        <v>8.1280952380952378</v>
      </c>
      <c r="J64" s="36">
        <f>AVERAGEIFS(D:D,A:A,2016,B:B,11)</f>
        <v>9.2096666666666653</v>
      </c>
      <c r="K64" s="36">
        <f>AVERAGEIFS(D:D,A:A,2017,B:B,11)</f>
        <v>8.484333333333332</v>
      </c>
      <c r="L64" s="36">
        <f>AVERAGEIFS(D:D,A:A,2018,B:B,11)</f>
        <v>6.7055172413793089</v>
      </c>
      <c r="M64" s="36">
        <f>AVERAGEIFS(D:D,A:A,2019,B:B,11)</f>
        <v>7.7357142857142858</v>
      </c>
      <c r="N64" s="36">
        <f>AVERAGEIFS(D:D,A:A,2021,B:B,11)</f>
        <v>11.878620689655172</v>
      </c>
      <c r="O64" s="48">
        <f>AVERAGEIFS(D:D,A:A,2021,B:B,11)</f>
        <v>11.878620689655172</v>
      </c>
      <c r="Q64" s="49"/>
      <c r="R64" s="50"/>
      <c r="S64" s="50"/>
      <c r="T64" s="50"/>
      <c r="U64" s="50"/>
      <c r="V64" s="50"/>
      <c r="W64" s="50"/>
      <c r="X64" s="50"/>
      <c r="Y64" s="50"/>
    </row>
    <row r="65" spans="1:25" x14ac:dyDescent="0.2">
      <c r="A65" s="2">
        <v>2014</v>
      </c>
      <c r="B65">
        <v>3</v>
      </c>
      <c r="C65">
        <v>11</v>
      </c>
      <c r="D65" s="18">
        <v>11.62</v>
      </c>
      <c r="G65" s="43" t="s">
        <v>24</v>
      </c>
      <c r="H65" s="51">
        <v>8.23</v>
      </c>
      <c r="I65" s="45">
        <f>AVERAGEIFS(D:D,A:A,2015,B:B,12)</f>
        <v>9.7780645161290316</v>
      </c>
      <c r="J65" s="45">
        <f>AVERAGEIFS(D:D,A:A,2016,B:B,12)</f>
        <v>10.092903225806451</v>
      </c>
      <c r="K65" s="45">
        <f>AVERAGEIFS(D:D,A:A,2017,B:B,12)</f>
        <v>10.336999999999998</v>
      </c>
      <c r="L65" s="45">
        <f>AVERAGEIFS(D:D,A:A,2018,B:B,12)</f>
        <v>6.2743333333333338</v>
      </c>
      <c r="M65" s="45">
        <f>AVERAGEIFS(D:D,A:A,2019,B:B,12)</f>
        <v>7.670967741935482</v>
      </c>
      <c r="N65" s="45">
        <f>AVERAGEIFS(D:D,A:A,2020,B:B,12)</f>
        <v>8.0969354838709702</v>
      </c>
      <c r="O65" s="30">
        <f>AVERAGEIFS(D:D,A:A,2021,B:B,12)</f>
        <v>12.467499999999999</v>
      </c>
      <c r="Q65" s="50"/>
      <c r="R65" s="36"/>
      <c r="S65" s="36"/>
      <c r="T65" s="36"/>
      <c r="U65" s="36"/>
      <c r="V65" s="36"/>
      <c r="W65" s="36"/>
      <c r="X65" s="36"/>
      <c r="Y65" s="18"/>
    </row>
    <row r="66" spans="1:25" x14ac:dyDescent="0.2">
      <c r="A66" s="2">
        <v>2014</v>
      </c>
      <c r="B66">
        <v>3</v>
      </c>
      <c r="C66">
        <v>12</v>
      </c>
      <c r="D66" s="18">
        <v>11.27</v>
      </c>
      <c r="Q66" s="50"/>
      <c r="R66" s="36"/>
      <c r="S66" s="36"/>
      <c r="T66" s="36"/>
      <c r="U66" s="36"/>
      <c r="V66" s="36"/>
      <c r="W66" s="36"/>
      <c r="X66" s="36"/>
      <c r="Y66" s="18"/>
    </row>
    <row r="67" spans="1:25" x14ac:dyDescent="0.2">
      <c r="A67" s="2">
        <v>2014</v>
      </c>
      <c r="B67">
        <v>3</v>
      </c>
      <c r="C67">
        <v>13</v>
      </c>
      <c r="D67" s="18">
        <v>10.95</v>
      </c>
      <c r="Q67" s="50"/>
      <c r="R67" s="36"/>
      <c r="S67" s="36"/>
      <c r="T67" s="36"/>
      <c r="U67" s="36"/>
      <c r="V67" s="36"/>
      <c r="W67" s="36"/>
      <c r="X67" s="36"/>
      <c r="Y67" s="18"/>
    </row>
    <row r="68" spans="1:25" x14ac:dyDescent="0.2">
      <c r="A68" s="2">
        <v>2014</v>
      </c>
      <c r="B68">
        <v>3</v>
      </c>
      <c r="C68">
        <v>14</v>
      </c>
      <c r="D68" s="18">
        <v>10.130000000000001</v>
      </c>
      <c r="Q68" s="50"/>
      <c r="R68" s="36"/>
      <c r="S68" s="36"/>
      <c r="T68" s="36"/>
      <c r="U68" s="36"/>
      <c r="V68" s="36"/>
      <c r="W68" s="36"/>
      <c r="X68" s="36"/>
      <c r="Y68" s="18"/>
    </row>
    <row r="69" spans="1:25" x14ac:dyDescent="0.2">
      <c r="A69" s="2">
        <v>2014</v>
      </c>
      <c r="B69">
        <v>3</v>
      </c>
      <c r="C69">
        <v>15</v>
      </c>
      <c r="D69" s="18">
        <v>10.27</v>
      </c>
      <c r="Q69" s="50"/>
      <c r="R69" s="36"/>
      <c r="S69" s="36"/>
      <c r="T69" s="36"/>
      <c r="U69" s="36"/>
      <c r="V69" s="36"/>
      <c r="W69" s="36"/>
      <c r="X69" s="36"/>
      <c r="Y69" s="18"/>
    </row>
    <row r="70" spans="1:25" x14ac:dyDescent="0.2">
      <c r="A70" s="2">
        <v>2014</v>
      </c>
      <c r="B70">
        <v>3</v>
      </c>
      <c r="C70">
        <v>16</v>
      </c>
      <c r="D70" s="18">
        <v>10.67</v>
      </c>
      <c r="Q70" s="50"/>
      <c r="R70" s="36"/>
      <c r="S70" s="36"/>
      <c r="T70" s="36"/>
      <c r="U70" s="36"/>
      <c r="V70" s="36"/>
      <c r="W70" s="36"/>
      <c r="X70" s="36"/>
      <c r="Y70" s="18"/>
    </row>
    <row r="71" spans="1:25" x14ac:dyDescent="0.2">
      <c r="A71" s="2">
        <v>2014</v>
      </c>
      <c r="B71">
        <v>3</v>
      </c>
      <c r="C71">
        <v>17</v>
      </c>
      <c r="D71" s="18">
        <v>10.68</v>
      </c>
      <c r="Q71" s="50"/>
    </row>
    <row r="72" spans="1:25" x14ac:dyDescent="0.2">
      <c r="A72" s="2">
        <v>2014</v>
      </c>
      <c r="B72">
        <v>3</v>
      </c>
      <c r="C72">
        <v>18</v>
      </c>
      <c r="D72" s="18">
        <v>12.02</v>
      </c>
      <c r="Q72" s="50"/>
      <c r="R72" s="36"/>
      <c r="S72" s="36"/>
      <c r="T72" s="36"/>
      <c r="U72" s="36"/>
      <c r="V72" s="36"/>
      <c r="W72" s="36"/>
      <c r="X72" s="36"/>
      <c r="Y72" s="18"/>
    </row>
    <row r="73" spans="1:25" x14ac:dyDescent="0.2">
      <c r="A73" s="2">
        <v>2014</v>
      </c>
      <c r="B73">
        <v>3</v>
      </c>
      <c r="C73">
        <v>21</v>
      </c>
      <c r="D73" s="18">
        <v>11.31</v>
      </c>
    </row>
    <row r="74" spans="1:25" x14ac:dyDescent="0.2">
      <c r="A74" s="2">
        <v>2014</v>
      </c>
      <c r="B74">
        <v>3</v>
      </c>
      <c r="C74">
        <v>22</v>
      </c>
      <c r="D74" s="18">
        <v>10.95</v>
      </c>
    </row>
    <row r="75" spans="1:25" x14ac:dyDescent="0.2">
      <c r="A75" s="2">
        <v>2014</v>
      </c>
      <c r="B75">
        <v>3</v>
      </c>
      <c r="C75">
        <v>23</v>
      </c>
      <c r="D75" s="18">
        <v>11.05</v>
      </c>
    </row>
    <row r="76" spans="1:25" x14ac:dyDescent="0.2">
      <c r="A76" s="2">
        <v>2014</v>
      </c>
      <c r="B76">
        <v>3</v>
      </c>
      <c r="C76">
        <v>24</v>
      </c>
      <c r="D76" s="18">
        <v>11.08</v>
      </c>
    </row>
    <row r="77" spans="1:25" x14ac:dyDescent="0.2">
      <c r="A77" s="2">
        <v>2014</v>
      </c>
      <c r="B77">
        <v>3</v>
      </c>
      <c r="C77">
        <v>25</v>
      </c>
      <c r="D77" s="18">
        <v>10.8</v>
      </c>
    </row>
    <row r="78" spans="1:25" x14ac:dyDescent="0.2">
      <c r="A78" s="2">
        <v>2014</v>
      </c>
      <c r="B78">
        <v>3</v>
      </c>
      <c r="C78">
        <v>26</v>
      </c>
      <c r="D78" s="18">
        <v>10.68</v>
      </c>
    </row>
    <row r="79" spans="1:25" x14ac:dyDescent="0.2">
      <c r="A79" s="2">
        <v>2014</v>
      </c>
      <c r="B79">
        <v>3</v>
      </c>
      <c r="C79">
        <v>27</v>
      </c>
      <c r="D79" s="18">
        <v>10.210000000000001</v>
      </c>
    </row>
    <row r="80" spans="1:25" x14ac:dyDescent="0.2">
      <c r="A80" s="2">
        <v>2014</v>
      </c>
      <c r="B80">
        <v>3</v>
      </c>
      <c r="C80">
        <v>28</v>
      </c>
      <c r="D80" s="18">
        <v>10.210000000000001</v>
      </c>
    </row>
    <row r="81" spans="1:4" x14ac:dyDescent="0.2">
      <c r="A81" s="2">
        <v>2014</v>
      </c>
      <c r="B81">
        <v>3</v>
      </c>
      <c r="C81">
        <v>29</v>
      </c>
      <c r="D81" s="18">
        <v>10.36</v>
      </c>
    </row>
    <row r="82" spans="1:4" x14ac:dyDescent="0.2">
      <c r="A82" s="2">
        <v>2014</v>
      </c>
      <c r="B82">
        <v>3</v>
      </c>
      <c r="C82">
        <v>30</v>
      </c>
      <c r="D82" s="18">
        <v>11.02</v>
      </c>
    </row>
    <row r="83" spans="1:4" x14ac:dyDescent="0.2">
      <c r="A83" s="2">
        <v>2014</v>
      </c>
      <c r="B83">
        <v>3</v>
      </c>
      <c r="C83">
        <v>31</v>
      </c>
      <c r="D83" s="18">
        <v>11.12</v>
      </c>
    </row>
    <row r="84" spans="1:4" x14ac:dyDescent="0.2">
      <c r="A84" s="2">
        <v>2014</v>
      </c>
      <c r="B84">
        <v>4</v>
      </c>
      <c r="C84">
        <v>1</v>
      </c>
      <c r="D84" s="18">
        <v>10.37</v>
      </c>
    </row>
    <row r="85" spans="1:4" x14ac:dyDescent="0.2">
      <c r="A85" s="2">
        <v>2014</v>
      </c>
      <c r="B85">
        <v>4</v>
      </c>
      <c r="C85">
        <v>1</v>
      </c>
      <c r="D85" s="18">
        <v>10.37</v>
      </c>
    </row>
    <row r="86" spans="1:4" x14ac:dyDescent="0.2">
      <c r="A86" s="2">
        <v>2014</v>
      </c>
      <c r="B86">
        <v>4</v>
      </c>
      <c r="C86">
        <v>2</v>
      </c>
      <c r="D86" s="18">
        <v>9.74</v>
      </c>
    </row>
    <row r="87" spans="1:4" x14ac:dyDescent="0.2">
      <c r="A87" s="2">
        <v>2014</v>
      </c>
      <c r="B87">
        <v>4</v>
      </c>
      <c r="C87">
        <v>3</v>
      </c>
      <c r="D87" s="18">
        <v>8.7799999999999994</v>
      </c>
    </row>
    <row r="88" spans="1:4" x14ac:dyDescent="0.2">
      <c r="A88" s="2">
        <v>2014</v>
      </c>
      <c r="B88">
        <v>4</v>
      </c>
      <c r="C88">
        <v>4</v>
      </c>
      <c r="D88" s="18">
        <v>8.42</v>
      </c>
    </row>
    <row r="89" spans="1:4" x14ac:dyDescent="0.2">
      <c r="A89" s="2">
        <v>2014</v>
      </c>
      <c r="B89">
        <v>4</v>
      </c>
      <c r="C89">
        <v>6</v>
      </c>
      <c r="D89" s="18">
        <v>10.31</v>
      </c>
    </row>
    <row r="90" spans="1:4" x14ac:dyDescent="0.2">
      <c r="A90" s="2">
        <v>2014</v>
      </c>
      <c r="B90">
        <v>4</v>
      </c>
      <c r="C90">
        <v>7</v>
      </c>
      <c r="D90" s="18">
        <v>10.36</v>
      </c>
    </row>
    <row r="91" spans="1:4" x14ac:dyDescent="0.2">
      <c r="A91" s="2">
        <v>2014</v>
      </c>
      <c r="B91">
        <v>4</v>
      </c>
      <c r="C91">
        <v>8</v>
      </c>
      <c r="D91" s="18">
        <v>11.14</v>
      </c>
    </row>
    <row r="92" spans="1:4" x14ac:dyDescent="0.2">
      <c r="A92" s="2">
        <v>2014</v>
      </c>
      <c r="B92">
        <v>4</v>
      </c>
      <c r="C92">
        <v>9</v>
      </c>
      <c r="D92" s="18">
        <v>11.13</v>
      </c>
    </row>
    <row r="93" spans="1:4" x14ac:dyDescent="0.2">
      <c r="A93" s="2">
        <v>2014</v>
      </c>
      <c r="B93">
        <v>4</v>
      </c>
      <c r="C93">
        <v>10</v>
      </c>
      <c r="D93" s="18">
        <v>11.2</v>
      </c>
    </row>
    <row r="94" spans="1:4" x14ac:dyDescent="0.2">
      <c r="A94" s="2">
        <v>2014</v>
      </c>
      <c r="B94">
        <v>4</v>
      </c>
      <c r="C94">
        <v>12</v>
      </c>
      <c r="D94" s="18">
        <v>12.19</v>
      </c>
    </row>
    <row r="95" spans="1:4" x14ac:dyDescent="0.2">
      <c r="A95" s="2">
        <v>2014</v>
      </c>
      <c r="B95">
        <v>4</v>
      </c>
      <c r="C95">
        <v>13</v>
      </c>
      <c r="D95" s="18">
        <v>11.8</v>
      </c>
    </row>
    <row r="96" spans="1:4" x14ac:dyDescent="0.2">
      <c r="A96" s="2">
        <v>2014</v>
      </c>
      <c r="B96">
        <v>4</v>
      </c>
      <c r="C96">
        <v>14</v>
      </c>
      <c r="D96" s="18">
        <v>11.64</v>
      </c>
    </row>
    <row r="97" spans="1:4" x14ac:dyDescent="0.2">
      <c r="A97" s="2">
        <v>2014</v>
      </c>
      <c r="B97">
        <v>4</v>
      </c>
      <c r="C97">
        <v>15</v>
      </c>
      <c r="D97" s="18">
        <v>10.53</v>
      </c>
    </row>
    <row r="98" spans="1:4" x14ac:dyDescent="0.2">
      <c r="A98" s="2">
        <v>2014</v>
      </c>
      <c r="B98">
        <v>4</v>
      </c>
      <c r="C98">
        <v>16</v>
      </c>
      <c r="D98" s="18">
        <v>9.6999999999999993</v>
      </c>
    </row>
    <row r="99" spans="1:4" x14ac:dyDescent="0.2">
      <c r="A99" s="2">
        <v>2014</v>
      </c>
      <c r="B99">
        <v>4</v>
      </c>
      <c r="C99">
        <v>17</v>
      </c>
      <c r="D99" s="18">
        <v>9.11</v>
      </c>
    </row>
    <row r="100" spans="1:4" x14ac:dyDescent="0.2">
      <c r="A100" s="2">
        <v>2014</v>
      </c>
      <c r="B100">
        <v>4</v>
      </c>
      <c r="C100">
        <v>20</v>
      </c>
      <c r="D100" s="18">
        <v>8.75</v>
      </c>
    </row>
    <row r="101" spans="1:4" x14ac:dyDescent="0.2">
      <c r="A101" s="2">
        <v>2014</v>
      </c>
      <c r="B101">
        <v>4</v>
      </c>
      <c r="C101">
        <v>21</v>
      </c>
      <c r="D101" s="18">
        <v>8.64</v>
      </c>
    </row>
    <row r="102" spans="1:4" x14ac:dyDescent="0.2">
      <c r="A102" s="2">
        <v>2014</v>
      </c>
      <c r="B102">
        <v>4</v>
      </c>
      <c r="C102">
        <v>22</v>
      </c>
      <c r="D102" s="18">
        <v>8.86</v>
      </c>
    </row>
    <row r="103" spans="1:4" x14ac:dyDescent="0.2">
      <c r="A103" s="2">
        <v>2014</v>
      </c>
      <c r="B103">
        <v>4</v>
      </c>
      <c r="C103">
        <v>23</v>
      </c>
      <c r="D103" s="18">
        <v>8.86</v>
      </c>
    </row>
    <row r="104" spans="1:4" x14ac:dyDescent="0.2">
      <c r="A104" s="2">
        <v>2014</v>
      </c>
      <c r="B104">
        <v>4</v>
      </c>
      <c r="C104">
        <v>24</v>
      </c>
      <c r="D104" s="18">
        <v>9.56</v>
      </c>
    </row>
    <row r="105" spans="1:4" x14ac:dyDescent="0.2">
      <c r="A105" s="2">
        <v>2014</v>
      </c>
      <c r="B105">
        <v>4</v>
      </c>
      <c r="C105">
        <v>25</v>
      </c>
      <c r="D105" s="18">
        <v>9.6199999999999992</v>
      </c>
    </row>
    <row r="106" spans="1:4" x14ac:dyDescent="0.2">
      <c r="A106" s="2">
        <v>2014</v>
      </c>
      <c r="B106">
        <v>4</v>
      </c>
      <c r="C106">
        <v>26</v>
      </c>
      <c r="D106" s="18">
        <v>9.6</v>
      </c>
    </row>
    <row r="107" spans="1:4" x14ac:dyDescent="0.2">
      <c r="A107" s="2">
        <v>2014</v>
      </c>
      <c r="B107">
        <v>4</v>
      </c>
      <c r="C107">
        <v>27</v>
      </c>
      <c r="D107" s="18">
        <v>9.6999999999999993</v>
      </c>
    </row>
    <row r="108" spans="1:4" x14ac:dyDescent="0.2">
      <c r="A108" s="2">
        <v>2014</v>
      </c>
      <c r="B108">
        <v>4</v>
      </c>
      <c r="C108">
        <v>28</v>
      </c>
      <c r="D108" s="18">
        <v>9.86</v>
      </c>
    </row>
    <row r="109" spans="1:4" x14ac:dyDescent="0.2">
      <c r="A109" s="2">
        <v>2014</v>
      </c>
      <c r="B109">
        <v>4</v>
      </c>
      <c r="C109">
        <v>29</v>
      </c>
      <c r="D109" s="18">
        <v>10.220000000000001</v>
      </c>
    </row>
    <row r="110" spans="1:4" x14ac:dyDescent="0.2">
      <c r="A110" s="2">
        <v>2014</v>
      </c>
      <c r="B110">
        <v>5</v>
      </c>
      <c r="C110">
        <v>1</v>
      </c>
      <c r="D110" s="18">
        <v>10.57</v>
      </c>
    </row>
    <row r="111" spans="1:4" x14ac:dyDescent="0.2">
      <c r="A111" s="2">
        <v>2014</v>
      </c>
      <c r="B111">
        <v>5</v>
      </c>
      <c r="C111">
        <v>2</v>
      </c>
      <c r="D111" s="18">
        <v>10.33</v>
      </c>
    </row>
    <row r="112" spans="1:4" x14ac:dyDescent="0.2">
      <c r="A112" s="2">
        <v>2014</v>
      </c>
      <c r="B112">
        <v>5</v>
      </c>
      <c r="C112">
        <v>3</v>
      </c>
      <c r="D112" s="18">
        <v>11.26</v>
      </c>
    </row>
    <row r="113" spans="1:4" x14ac:dyDescent="0.2">
      <c r="A113" s="2">
        <v>2014</v>
      </c>
      <c r="B113">
        <v>5</v>
      </c>
      <c r="C113">
        <v>4</v>
      </c>
      <c r="D113" s="18">
        <v>11.37</v>
      </c>
    </row>
    <row r="114" spans="1:4" x14ac:dyDescent="0.2">
      <c r="A114" s="2">
        <v>2014</v>
      </c>
      <c r="B114">
        <v>5</v>
      </c>
      <c r="C114">
        <v>5</v>
      </c>
      <c r="D114" s="18">
        <v>11.49</v>
      </c>
    </row>
    <row r="115" spans="1:4" x14ac:dyDescent="0.2">
      <c r="A115" s="2">
        <v>2014</v>
      </c>
      <c r="B115">
        <v>5</v>
      </c>
      <c r="C115">
        <v>6</v>
      </c>
      <c r="D115" s="18">
        <v>8.99</v>
      </c>
    </row>
    <row r="116" spans="1:4" x14ac:dyDescent="0.2">
      <c r="A116" s="2">
        <v>2014</v>
      </c>
      <c r="B116">
        <v>5</v>
      </c>
      <c r="C116">
        <v>7</v>
      </c>
      <c r="D116" s="18">
        <v>9.0299999999999994</v>
      </c>
    </row>
    <row r="117" spans="1:4" x14ac:dyDescent="0.2">
      <c r="A117" s="2">
        <v>2014</v>
      </c>
      <c r="B117">
        <v>5</v>
      </c>
      <c r="C117">
        <v>8</v>
      </c>
      <c r="D117" s="18">
        <v>8.6</v>
      </c>
    </row>
    <row r="118" spans="1:4" x14ac:dyDescent="0.2">
      <c r="A118" s="2">
        <v>2014</v>
      </c>
      <c r="B118">
        <v>5</v>
      </c>
      <c r="C118">
        <v>9</v>
      </c>
      <c r="D118" s="18">
        <v>8.09</v>
      </c>
    </row>
    <row r="119" spans="1:4" x14ac:dyDescent="0.2">
      <c r="A119" s="2">
        <v>2014</v>
      </c>
      <c r="B119">
        <v>5</v>
      </c>
      <c r="C119">
        <v>10</v>
      </c>
      <c r="D119" s="18">
        <v>8.19</v>
      </c>
    </row>
    <row r="120" spans="1:4" x14ac:dyDescent="0.2">
      <c r="A120" s="2">
        <v>2014</v>
      </c>
      <c r="B120">
        <v>5</v>
      </c>
      <c r="C120">
        <v>12</v>
      </c>
      <c r="D120" s="18">
        <v>8.16</v>
      </c>
    </row>
    <row r="121" spans="1:4" x14ac:dyDescent="0.2">
      <c r="A121" s="2">
        <v>2014</v>
      </c>
      <c r="B121">
        <v>5</v>
      </c>
      <c r="C121">
        <v>13</v>
      </c>
      <c r="D121" s="18">
        <v>7.96</v>
      </c>
    </row>
    <row r="122" spans="1:4" x14ac:dyDescent="0.2">
      <c r="A122" s="2">
        <v>2014</v>
      </c>
      <c r="B122">
        <v>5</v>
      </c>
      <c r="C122">
        <v>14</v>
      </c>
      <c r="D122" s="18">
        <v>9.67</v>
      </c>
    </row>
    <row r="123" spans="1:4" x14ac:dyDescent="0.2">
      <c r="A123" s="2">
        <v>2014</v>
      </c>
      <c r="B123">
        <v>5</v>
      </c>
      <c r="C123">
        <v>15</v>
      </c>
      <c r="D123" s="18">
        <v>9.9499999999999993</v>
      </c>
    </row>
    <row r="124" spans="1:4" x14ac:dyDescent="0.2">
      <c r="A124" s="2">
        <v>2014</v>
      </c>
      <c r="B124">
        <v>5</v>
      </c>
      <c r="C124">
        <v>16</v>
      </c>
      <c r="D124" s="18">
        <v>10.029999999999999</v>
      </c>
    </row>
    <row r="125" spans="1:4" x14ac:dyDescent="0.2">
      <c r="A125" s="2">
        <v>2014</v>
      </c>
      <c r="B125">
        <v>5</v>
      </c>
      <c r="C125">
        <v>19</v>
      </c>
      <c r="D125" s="18">
        <v>9.86</v>
      </c>
    </row>
    <row r="126" spans="1:4" x14ac:dyDescent="0.2">
      <c r="A126" s="2">
        <v>2014</v>
      </c>
      <c r="B126">
        <v>5</v>
      </c>
      <c r="C126">
        <v>21</v>
      </c>
      <c r="D126" s="18">
        <v>8.8800000000000008</v>
      </c>
    </row>
    <row r="127" spans="1:4" x14ac:dyDescent="0.2">
      <c r="A127" s="2">
        <v>2014</v>
      </c>
      <c r="B127">
        <v>5</v>
      </c>
      <c r="C127">
        <v>22</v>
      </c>
      <c r="D127" s="18">
        <v>8.49</v>
      </c>
    </row>
    <row r="128" spans="1:4" x14ac:dyDescent="0.2">
      <c r="A128" s="2">
        <v>2014</v>
      </c>
      <c r="B128">
        <v>5</v>
      </c>
      <c r="C128">
        <v>23</v>
      </c>
      <c r="D128" s="18">
        <v>8.5399999999999991</v>
      </c>
    </row>
    <row r="129" spans="1:4" x14ac:dyDescent="0.2">
      <c r="A129" s="2">
        <v>2014</v>
      </c>
      <c r="B129">
        <v>5</v>
      </c>
      <c r="C129">
        <v>24</v>
      </c>
      <c r="D129" s="18">
        <v>7.71</v>
      </c>
    </row>
    <row r="130" spans="1:4" x14ac:dyDescent="0.2">
      <c r="A130" s="2">
        <v>2014</v>
      </c>
      <c r="B130">
        <v>5</v>
      </c>
      <c r="C130">
        <v>25</v>
      </c>
      <c r="D130" s="18">
        <v>7.69</v>
      </c>
    </row>
    <row r="131" spans="1:4" x14ac:dyDescent="0.2">
      <c r="A131" s="2">
        <v>2014</v>
      </c>
      <c r="B131">
        <v>5</v>
      </c>
      <c r="C131">
        <v>26</v>
      </c>
      <c r="D131" s="18">
        <v>7.78</v>
      </c>
    </row>
    <row r="132" spans="1:4" x14ac:dyDescent="0.2">
      <c r="A132" s="2">
        <v>2014</v>
      </c>
      <c r="B132">
        <v>5</v>
      </c>
      <c r="C132">
        <v>27</v>
      </c>
      <c r="D132" s="18">
        <v>7.09</v>
      </c>
    </row>
    <row r="133" spans="1:4" x14ac:dyDescent="0.2">
      <c r="A133" s="2">
        <v>2014</v>
      </c>
      <c r="B133">
        <v>5</v>
      </c>
      <c r="C133">
        <v>28</v>
      </c>
      <c r="D133" s="18">
        <v>7.26</v>
      </c>
    </row>
    <row r="134" spans="1:4" x14ac:dyDescent="0.2">
      <c r="A134" s="2">
        <v>2014</v>
      </c>
      <c r="B134">
        <v>5</v>
      </c>
      <c r="C134">
        <v>29</v>
      </c>
      <c r="D134" s="18">
        <v>7.35</v>
      </c>
    </row>
    <row r="135" spans="1:4" x14ac:dyDescent="0.2">
      <c r="A135" s="2">
        <v>2014</v>
      </c>
      <c r="B135">
        <v>5</v>
      </c>
      <c r="C135">
        <v>30</v>
      </c>
      <c r="D135" s="18">
        <v>7.07</v>
      </c>
    </row>
    <row r="136" spans="1:4" x14ac:dyDescent="0.2">
      <c r="A136" s="2">
        <v>2014</v>
      </c>
      <c r="B136">
        <v>5</v>
      </c>
      <c r="C136">
        <v>31</v>
      </c>
      <c r="D136" s="18">
        <v>7.21</v>
      </c>
    </row>
    <row r="137" spans="1:4" x14ac:dyDescent="0.2">
      <c r="A137" s="2">
        <v>2014</v>
      </c>
      <c r="B137">
        <v>6</v>
      </c>
      <c r="C137">
        <v>1</v>
      </c>
      <c r="D137" s="18">
        <v>6.94</v>
      </c>
    </row>
    <row r="138" spans="1:4" x14ac:dyDescent="0.2">
      <c r="A138" s="2">
        <v>2014</v>
      </c>
      <c r="B138">
        <v>6</v>
      </c>
      <c r="C138">
        <v>2</v>
      </c>
      <c r="D138" s="18">
        <v>6.92</v>
      </c>
    </row>
    <row r="139" spans="1:4" x14ac:dyDescent="0.2">
      <c r="A139" s="2">
        <v>2014</v>
      </c>
      <c r="B139">
        <v>6</v>
      </c>
      <c r="C139">
        <v>4</v>
      </c>
      <c r="D139" s="18">
        <v>6.9</v>
      </c>
    </row>
    <row r="140" spans="1:4" x14ac:dyDescent="0.2">
      <c r="A140" s="2">
        <v>2014</v>
      </c>
      <c r="B140">
        <v>6</v>
      </c>
      <c r="C140">
        <v>5</v>
      </c>
      <c r="D140" s="18">
        <v>6.77</v>
      </c>
    </row>
    <row r="141" spans="1:4" x14ac:dyDescent="0.2">
      <c r="A141" s="2">
        <v>2014</v>
      </c>
      <c r="B141">
        <v>6</v>
      </c>
      <c r="C141">
        <v>6</v>
      </c>
      <c r="D141" s="18">
        <v>7.65</v>
      </c>
    </row>
    <row r="142" spans="1:4" x14ac:dyDescent="0.2">
      <c r="A142" s="2">
        <v>2014</v>
      </c>
      <c r="B142">
        <v>6</v>
      </c>
      <c r="C142">
        <v>7</v>
      </c>
      <c r="D142" s="18">
        <v>6.75</v>
      </c>
    </row>
    <row r="143" spans="1:4" x14ac:dyDescent="0.2">
      <c r="A143" s="2">
        <v>2014</v>
      </c>
      <c r="B143">
        <v>6</v>
      </c>
      <c r="C143">
        <v>8</v>
      </c>
      <c r="D143" s="18">
        <v>5.84</v>
      </c>
    </row>
    <row r="144" spans="1:4" x14ac:dyDescent="0.2">
      <c r="A144" s="2">
        <v>2014</v>
      </c>
      <c r="B144">
        <v>6</v>
      </c>
      <c r="C144">
        <v>9</v>
      </c>
      <c r="D144" s="18">
        <v>5.89</v>
      </c>
    </row>
    <row r="145" spans="1:4" x14ac:dyDescent="0.2">
      <c r="A145" s="2">
        <v>2014</v>
      </c>
      <c r="B145">
        <v>6</v>
      </c>
      <c r="C145">
        <v>10</v>
      </c>
      <c r="D145" s="18">
        <v>5.78</v>
      </c>
    </row>
    <row r="146" spans="1:4" x14ac:dyDescent="0.2">
      <c r="A146" s="2">
        <v>2014</v>
      </c>
      <c r="B146">
        <v>6</v>
      </c>
      <c r="C146">
        <v>11</v>
      </c>
      <c r="D146" s="18">
        <v>5.57</v>
      </c>
    </row>
    <row r="147" spans="1:4" x14ac:dyDescent="0.2">
      <c r="A147" s="2">
        <v>2014</v>
      </c>
      <c r="B147">
        <v>6</v>
      </c>
      <c r="C147">
        <v>12</v>
      </c>
      <c r="D147" s="18">
        <v>5.65</v>
      </c>
    </row>
    <row r="148" spans="1:4" x14ac:dyDescent="0.2">
      <c r="A148" s="2">
        <v>2014</v>
      </c>
      <c r="B148">
        <v>6</v>
      </c>
      <c r="C148">
        <v>13</v>
      </c>
      <c r="D148" s="18">
        <v>5.63</v>
      </c>
    </row>
    <row r="149" spans="1:4" x14ac:dyDescent="0.2">
      <c r="A149" s="2">
        <v>2014</v>
      </c>
      <c r="B149">
        <v>6</v>
      </c>
      <c r="C149">
        <v>14</v>
      </c>
      <c r="D149" s="18">
        <v>5.56</v>
      </c>
    </row>
    <row r="150" spans="1:4" x14ac:dyDescent="0.2">
      <c r="A150" s="2">
        <v>2014</v>
      </c>
      <c r="B150">
        <v>6</v>
      </c>
      <c r="C150">
        <v>15</v>
      </c>
      <c r="D150" s="18">
        <v>5.82</v>
      </c>
    </row>
    <row r="151" spans="1:4" x14ac:dyDescent="0.2">
      <c r="A151" s="2">
        <v>2014</v>
      </c>
      <c r="B151">
        <v>6</v>
      </c>
      <c r="C151">
        <v>16</v>
      </c>
      <c r="D151" s="18">
        <v>5.86</v>
      </c>
    </row>
    <row r="152" spans="1:4" x14ac:dyDescent="0.2">
      <c r="A152" s="2">
        <v>2014</v>
      </c>
      <c r="B152">
        <v>6</v>
      </c>
      <c r="C152">
        <v>17</v>
      </c>
      <c r="D152" s="18">
        <v>5.67</v>
      </c>
    </row>
    <row r="153" spans="1:4" x14ac:dyDescent="0.2">
      <c r="A153" s="2">
        <v>2014</v>
      </c>
      <c r="B153">
        <v>6</v>
      </c>
      <c r="C153">
        <v>18</v>
      </c>
      <c r="D153" s="18">
        <v>5.77</v>
      </c>
    </row>
    <row r="154" spans="1:4" x14ac:dyDescent="0.2">
      <c r="A154" s="2">
        <v>2014</v>
      </c>
      <c r="B154">
        <v>6</v>
      </c>
      <c r="C154">
        <v>20</v>
      </c>
      <c r="D154" s="18">
        <v>5.86</v>
      </c>
    </row>
    <row r="155" spans="1:4" x14ac:dyDescent="0.2">
      <c r="A155" s="2">
        <v>2014</v>
      </c>
      <c r="B155">
        <v>6</v>
      </c>
      <c r="C155">
        <v>21</v>
      </c>
      <c r="D155" s="18">
        <v>6.05</v>
      </c>
    </row>
    <row r="156" spans="1:4" x14ac:dyDescent="0.2">
      <c r="A156" s="2">
        <v>2014</v>
      </c>
      <c r="B156">
        <v>6</v>
      </c>
      <c r="C156">
        <v>22</v>
      </c>
      <c r="D156" s="18">
        <v>6</v>
      </c>
    </row>
    <row r="157" spans="1:4" x14ac:dyDescent="0.2">
      <c r="A157" s="2">
        <v>2014</v>
      </c>
      <c r="B157">
        <v>6</v>
      </c>
      <c r="C157">
        <v>23</v>
      </c>
      <c r="D157" s="18">
        <v>6.21</v>
      </c>
    </row>
    <row r="158" spans="1:4" x14ac:dyDescent="0.2">
      <c r="A158" s="2">
        <v>2014</v>
      </c>
      <c r="B158">
        <v>6</v>
      </c>
      <c r="C158">
        <v>24</v>
      </c>
      <c r="D158" s="18">
        <v>6.13</v>
      </c>
    </row>
    <row r="159" spans="1:4" x14ac:dyDescent="0.2">
      <c r="A159" s="2">
        <v>2014</v>
      </c>
      <c r="B159">
        <v>6</v>
      </c>
      <c r="C159">
        <v>25</v>
      </c>
      <c r="D159" s="18">
        <v>6.46</v>
      </c>
    </row>
    <row r="160" spans="1:4" x14ac:dyDescent="0.2">
      <c r="A160" s="2">
        <v>2014</v>
      </c>
      <c r="B160">
        <v>6</v>
      </c>
      <c r="C160">
        <v>26</v>
      </c>
      <c r="D160" s="18">
        <v>6.54</v>
      </c>
    </row>
    <row r="161" spans="1:4" x14ac:dyDescent="0.2">
      <c r="A161" s="2">
        <v>2014</v>
      </c>
      <c r="B161">
        <v>6</v>
      </c>
      <c r="C161">
        <v>27</v>
      </c>
      <c r="D161" s="18">
        <v>6.48</v>
      </c>
    </row>
    <row r="162" spans="1:4" x14ac:dyDescent="0.2">
      <c r="A162" s="2">
        <v>2014</v>
      </c>
      <c r="B162">
        <v>6</v>
      </c>
      <c r="C162">
        <v>28</v>
      </c>
      <c r="D162" s="18">
        <v>6.35</v>
      </c>
    </row>
    <row r="163" spans="1:4" x14ac:dyDescent="0.2">
      <c r="A163" s="2">
        <v>2014</v>
      </c>
      <c r="B163">
        <v>6</v>
      </c>
      <c r="C163">
        <v>29</v>
      </c>
      <c r="D163" s="18">
        <v>6.44</v>
      </c>
    </row>
    <row r="164" spans="1:4" x14ac:dyDescent="0.2">
      <c r="A164" s="2">
        <v>2014</v>
      </c>
      <c r="B164">
        <v>6</v>
      </c>
      <c r="C164">
        <v>30</v>
      </c>
      <c r="D164" s="18">
        <v>6.52</v>
      </c>
    </row>
    <row r="165" spans="1:4" x14ac:dyDescent="0.2">
      <c r="A165" s="2">
        <v>2014</v>
      </c>
      <c r="B165">
        <v>7</v>
      </c>
      <c r="C165">
        <v>1</v>
      </c>
      <c r="D165" s="18">
        <v>6.27</v>
      </c>
    </row>
    <row r="166" spans="1:4" x14ac:dyDescent="0.2">
      <c r="A166" s="2">
        <v>2014</v>
      </c>
      <c r="B166">
        <v>7</v>
      </c>
      <c r="C166">
        <v>1</v>
      </c>
      <c r="D166" s="18">
        <v>6.27</v>
      </c>
    </row>
    <row r="167" spans="1:4" x14ac:dyDescent="0.2">
      <c r="A167" s="2">
        <v>2014</v>
      </c>
      <c r="B167">
        <v>7</v>
      </c>
      <c r="C167">
        <v>2</v>
      </c>
      <c r="D167" s="18">
        <v>5.99</v>
      </c>
    </row>
    <row r="168" spans="1:4" x14ac:dyDescent="0.2">
      <c r="A168" s="2">
        <v>2014</v>
      </c>
      <c r="B168">
        <v>7</v>
      </c>
      <c r="C168">
        <v>3</v>
      </c>
      <c r="D168" s="18">
        <v>6.74</v>
      </c>
    </row>
    <row r="169" spans="1:4" x14ac:dyDescent="0.2">
      <c r="A169" s="2">
        <v>2014</v>
      </c>
      <c r="B169">
        <v>7</v>
      </c>
      <c r="C169">
        <v>4</v>
      </c>
      <c r="D169" s="18">
        <v>6.61</v>
      </c>
    </row>
    <row r="170" spans="1:4" x14ac:dyDescent="0.2">
      <c r="A170" s="2">
        <v>2014</v>
      </c>
      <c r="B170">
        <v>7</v>
      </c>
      <c r="C170">
        <v>5</v>
      </c>
      <c r="D170" s="18">
        <v>5.77</v>
      </c>
    </row>
    <row r="171" spans="1:4" x14ac:dyDescent="0.2">
      <c r="A171" s="2">
        <v>2014</v>
      </c>
      <c r="B171">
        <v>7</v>
      </c>
      <c r="C171">
        <v>6</v>
      </c>
      <c r="D171" s="18">
        <v>6.67</v>
      </c>
    </row>
    <row r="172" spans="1:4" x14ac:dyDescent="0.2">
      <c r="A172" s="2">
        <v>2014</v>
      </c>
      <c r="B172">
        <v>7</v>
      </c>
      <c r="C172">
        <v>7</v>
      </c>
      <c r="D172" s="18">
        <v>6.52</v>
      </c>
    </row>
    <row r="173" spans="1:4" x14ac:dyDescent="0.2">
      <c r="A173" s="2">
        <v>2014</v>
      </c>
      <c r="B173">
        <v>7</v>
      </c>
      <c r="C173">
        <v>8</v>
      </c>
      <c r="D173" s="18">
        <v>6.29</v>
      </c>
    </row>
    <row r="174" spans="1:4" x14ac:dyDescent="0.2">
      <c r="A174" s="2">
        <v>2014</v>
      </c>
      <c r="B174">
        <v>7</v>
      </c>
      <c r="C174">
        <v>9</v>
      </c>
      <c r="D174" s="18">
        <v>6.17</v>
      </c>
    </row>
    <row r="175" spans="1:4" x14ac:dyDescent="0.2">
      <c r="A175" s="2">
        <v>2014</v>
      </c>
      <c r="B175">
        <v>7</v>
      </c>
      <c r="C175">
        <v>10</v>
      </c>
      <c r="D175" s="18">
        <v>6.28</v>
      </c>
    </row>
    <row r="176" spans="1:4" x14ac:dyDescent="0.2">
      <c r="A176" s="2">
        <v>2014</v>
      </c>
      <c r="B176">
        <v>7</v>
      </c>
      <c r="C176">
        <v>11</v>
      </c>
      <c r="D176" s="18">
        <v>6.14</v>
      </c>
    </row>
    <row r="177" spans="1:4" x14ac:dyDescent="0.2">
      <c r="A177" s="2">
        <v>2014</v>
      </c>
      <c r="B177">
        <v>7</v>
      </c>
      <c r="C177">
        <v>12</v>
      </c>
      <c r="D177" s="18">
        <v>6.44</v>
      </c>
    </row>
    <row r="178" spans="1:4" x14ac:dyDescent="0.2">
      <c r="A178" s="2">
        <v>2014</v>
      </c>
      <c r="B178">
        <v>7</v>
      </c>
      <c r="C178">
        <v>13</v>
      </c>
      <c r="D178" s="18">
        <v>5.93</v>
      </c>
    </row>
    <row r="179" spans="1:4" x14ac:dyDescent="0.2">
      <c r="A179" s="2">
        <v>2014</v>
      </c>
      <c r="B179">
        <v>7</v>
      </c>
      <c r="C179">
        <v>14</v>
      </c>
      <c r="D179" s="18">
        <v>5.94</v>
      </c>
    </row>
    <row r="180" spans="1:4" x14ac:dyDescent="0.2">
      <c r="A180" s="2">
        <v>2014</v>
      </c>
      <c r="B180">
        <v>7</v>
      </c>
      <c r="C180">
        <v>15</v>
      </c>
      <c r="D180" s="18">
        <v>6.35</v>
      </c>
    </row>
    <row r="181" spans="1:4" x14ac:dyDescent="0.2">
      <c r="A181" s="2">
        <v>2014</v>
      </c>
      <c r="B181">
        <v>7</v>
      </c>
      <c r="C181">
        <v>16</v>
      </c>
      <c r="D181" s="18">
        <v>6.11</v>
      </c>
    </row>
    <row r="182" spans="1:4" x14ac:dyDescent="0.2">
      <c r="A182" s="2">
        <v>2014</v>
      </c>
      <c r="B182">
        <v>7</v>
      </c>
      <c r="C182">
        <v>17</v>
      </c>
      <c r="D182" s="18">
        <v>6.34</v>
      </c>
    </row>
    <row r="183" spans="1:4" x14ac:dyDescent="0.2">
      <c r="A183" s="2">
        <v>2014</v>
      </c>
      <c r="B183">
        <v>7</v>
      </c>
      <c r="C183">
        <v>18</v>
      </c>
      <c r="D183" s="18">
        <v>6.55</v>
      </c>
    </row>
    <row r="184" spans="1:4" x14ac:dyDescent="0.2">
      <c r="A184" s="2">
        <v>2014</v>
      </c>
      <c r="B184">
        <v>7</v>
      </c>
      <c r="C184">
        <v>19</v>
      </c>
      <c r="D184" s="18">
        <v>6.56</v>
      </c>
    </row>
    <row r="185" spans="1:4" x14ac:dyDescent="0.2">
      <c r="A185" s="2">
        <v>2014</v>
      </c>
      <c r="B185">
        <v>7</v>
      </c>
      <c r="C185">
        <v>20</v>
      </c>
      <c r="D185" s="18">
        <v>6.28</v>
      </c>
    </row>
    <row r="186" spans="1:4" x14ac:dyDescent="0.2">
      <c r="A186" s="2">
        <v>2014</v>
      </c>
      <c r="B186">
        <v>7</v>
      </c>
      <c r="C186">
        <v>21</v>
      </c>
      <c r="D186" s="18">
        <v>6.33</v>
      </c>
    </row>
    <row r="187" spans="1:4" x14ac:dyDescent="0.2">
      <c r="A187" s="2">
        <v>2014</v>
      </c>
      <c r="B187">
        <v>7</v>
      </c>
      <c r="C187">
        <v>22</v>
      </c>
      <c r="D187" s="18">
        <v>6.42</v>
      </c>
    </row>
    <row r="188" spans="1:4" x14ac:dyDescent="0.2">
      <c r="A188" s="2">
        <v>2014</v>
      </c>
      <c r="B188">
        <v>7</v>
      </c>
      <c r="C188">
        <v>23</v>
      </c>
      <c r="D188" s="18">
        <v>6.67</v>
      </c>
    </row>
    <row r="189" spans="1:4" x14ac:dyDescent="0.2">
      <c r="A189" s="2">
        <v>2014</v>
      </c>
      <c r="B189">
        <v>7</v>
      </c>
      <c r="C189">
        <v>24</v>
      </c>
      <c r="D189" s="18">
        <v>6.45</v>
      </c>
    </row>
    <row r="190" spans="1:4" x14ac:dyDescent="0.2">
      <c r="A190" s="2">
        <v>2014</v>
      </c>
      <c r="B190">
        <v>7</v>
      </c>
      <c r="C190">
        <v>25</v>
      </c>
      <c r="D190" s="18">
        <v>6.38</v>
      </c>
    </row>
    <row r="191" spans="1:4" x14ac:dyDescent="0.2">
      <c r="A191" s="2">
        <v>2014</v>
      </c>
      <c r="B191">
        <v>7</v>
      </c>
      <c r="C191">
        <v>26</v>
      </c>
      <c r="D191" s="18">
        <v>5.74</v>
      </c>
    </row>
    <row r="192" spans="1:4" x14ac:dyDescent="0.2">
      <c r="A192" s="2">
        <v>2014</v>
      </c>
      <c r="B192">
        <v>7</v>
      </c>
      <c r="C192">
        <v>27</v>
      </c>
      <c r="D192" s="18">
        <v>5.96</v>
      </c>
    </row>
    <row r="193" spans="1:4" x14ac:dyDescent="0.2">
      <c r="A193" s="2">
        <v>2014</v>
      </c>
      <c r="B193">
        <v>7</v>
      </c>
      <c r="C193">
        <v>28</v>
      </c>
      <c r="D193" s="18">
        <v>5.64</v>
      </c>
    </row>
    <row r="194" spans="1:4" x14ac:dyDescent="0.2">
      <c r="A194" s="2">
        <v>2014</v>
      </c>
      <c r="B194">
        <v>7</v>
      </c>
      <c r="C194">
        <v>29</v>
      </c>
      <c r="D194" s="18">
        <v>7.45</v>
      </c>
    </row>
    <row r="195" spans="1:4" x14ac:dyDescent="0.2">
      <c r="A195" s="2">
        <v>2014</v>
      </c>
      <c r="B195">
        <v>7</v>
      </c>
      <c r="C195">
        <v>30</v>
      </c>
      <c r="D195" s="18">
        <v>7.44</v>
      </c>
    </row>
    <row r="196" spans="1:4" x14ac:dyDescent="0.2">
      <c r="A196" s="2">
        <v>2014</v>
      </c>
      <c r="B196">
        <v>7</v>
      </c>
      <c r="C196">
        <v>31</v>
      </c>
      <c r="D196" s="18">
        <v>7.95</v>
      </c>
    </row>
    <row r="197" spans="1:4" x14ac:dyDescent="0.2">
      <c r="A197" s="2">
        <v>2014</v>
      </c>
      <c r="B197">
        <v>8</v>
      </c>
      <c r="C197">
        <v>1</v>
      </c>
      <c r="D197" s="18">
        <v>7.91</v>
      </c>
    </row>
    <row r="198" spans="1:4" x14ac:dyDescent="0.2">
      <c r="A198" s="2">
        <v>2014</v>
      </c>
      <c r="B198">
        <v>8</v>
      </c>
      <c r="C198">
        <v>2</v>
      </c>
      <c r="D198" s="18">
        <v>7.67</v>
      </c>
    </row>
    <row r="199" spans="1:4" x14ac:dyDescent="0.2">
      <c r="A199" s="2">
        <v>2014</v>
      </c>
      <c r="B199">
        <v>8</v>
      </c>
      <c r="C199">
        <v>3</v>
      </c>
      <c r="D199" s="18">
        <v>7.93</v>
      </c>
    </row>
    <row r="200" spans="1:4" x14ac:dyDescent="0.2">
      <c r="A200" s="2">
        <v>2014</v>
      </c>
      <c r="B200">
        <v>8</v>
      </c>
      <c r="C200">
        <v>4</v>
      </c>
      <c r="D200" s="18">
        <v>7.86</v>
      </c>
    </row>
    <row r="201" spans="1:4" x14ac:dyDescent="0.2">
      <c r="A201" s="2">
        <v>2014</v>
      </c>
      <c r="B201">
        <v>8</v>
      </c>
      <c r="C201">
        <v>5</v>
      </c>
      <c r="D201" s="18">
        <v>7.79</v>
      </c>
    </row>
    <row r="202" spans="1:4" x14ac:dyDescent="0.2">
      <c r="A202" s="2">
        <v>2014</v>
      </c>
      <c r="B202">
        <v>8</v>
      </c>
      <c r="C202">
        <v>6</v>
      </c>
      <c r="D202" s="18">
        <v>7.73</v>
      </c>
    </row>
    <row r="203" spans="1:4" x14ac:dyDescent="0.2">
      <c r="A203" s="2">
        <v>2014</v>
      </c>
      <c r="B203">
        <v>8</v>
      </c>
      <c r="C203">
        <v>7</v>
      </c>
      <c r="D203" s="18">
        <v>7.28</v>
      </c>
    </row>
    <row r="204" spans="1:4" x14ac:dyDescent="0.2">
      <c r="A204" s="2">
        <v>2014</v>
      </c>
      <c r="B204">
        <v>8</v>
      </c>
      <c r="C204">
        <v>8</v>
      </c>
      <c r="D204" s="18">
        <v>7.38</v>
      </c>
    </row>
    <row r="205" spans="1:4" x14ac:dyDescent="0.2">
      <c r="A205" s="2">
        <v>2014</v>
      </c>
      <c r="B205">
        <v>8</v>
      </c>
      <c r="C205">
        <v>9</v>
      </c>
      <c r="D205" s="18">
        <v>7.26</v>
      </c>
    </row>
    <row r="206" spans="1:4" x14ac:dyDescent="0.2">
      <c r="A206" s="2">
        <v>2014</v>
      </c>
      <c r="B206">
        <v>8</v>
      </c>
      <c r="C206">
        <v>10</v>
      </c>
      <c r="D206" s="18">
        <v>7.53</v>
      </c>
    </row>
    <row r="207" spans="1:4" x14ac:dyDescent="0.2">
      <c r="A207" s="2">
        <v>2014</v>
      </c>
      <c r="B207">
        <v>8</v>
      </c>
      <c r="C207">
        <v>11</v>
      </c>
      <c r="D207" s="18">
        <v>7.76</v>
      </c>
    </row>
    <row r="208" spans="1:4" x14ac:dyDescent="0.2">
      <c r="A208" s="2">
        <v>2014</v>
      </c>
      <c r="B208">
        <v>8</v>
      </c>
      <c r="C208">
        <v>12</v>
      </c>
      <c r="D208" s="18">
        <v>7.71</v>
      </c>
    </row>
    <row r="209" spans="1:4" x14ac:dyDescent="0.2">
      <c r="A209" s="2">
        <v>2014</v>
      </c>
      <c r="B209">
        <v>8</v>
      </c>
      <c r="C209">
        <v>13</v>
      </c>
      <c r="D209" s="18">
        <v>6.47</v>
      </c>
    </row>
    <row r="210" spans="1:4" x14ac:dyDescent="0.2">
      <c r="A210" s="2">
        <v>2014</v>
      </c>
      <c r="B210">
        <v>8</v>
      </c>
      <c r="C210">
        <v>14</v>
      </c>
      <c r="D210" s="18">
        <v>7.12</v>
      </c>
    </row>
    <row r="211" spans="1:4" x14ac:dyDescent="0.2">
      <c r="A211" s="2">
        <v>2014</v>
      </c>
      <c r="B211">
        <v>8</v>
      </c>
      <c r="C211">
        <v>15</v>
      </c>
      <c r="D211" s="18">
        <v>7.17</v>
      </c>
    </row>
    <row r="212" spans="1:4" x14ac:dyDescent="0.2">
      <c r="A212" s="2">
        <v>2014</v>
      </c>
      <c r="B212">
        <v>8</v>
      </c>
      <c r="C212">
        <v>16</v>
      </c>
      <c r="D212" s="18">
        <v>6.72</v>
      </c>
    </row>
    <row r="213" spans="1:4" x14ac:dyDescent="0.2">
      <c r="A213" s="2">
        <v>2014</v>
      </c>
      <c r="B213">
        <v>8</v>
      </c>
      <c r="C213">
        <v>17</v>
      </c>
      <c r="D213" s="18">
        <v>7.04</v>
      </c>
    </row>
    <row r="214" spans="1:4" x14ac:dyDescent="0.2">
      <c r="A214" s="2">
        <v>2014</v>
      </c>
      <c r="B214">
        <v>8</v>
      </c>
      <c r="C214">
        <v>18</v>
      </c>
      <c r="D214" s="18">
        <v>7.12</v>
      </c>
    </row>
    <row r="215" spans="1:4" x14ac:dyDescent="0.2">
      <c r="A215" s="2">
        <v>2014</v>
      </c>
      <c r="B215">
        <v>8</v>
      </c>
      <c r="C215">
        <v>19</v>
      </c>
      <c r="D215" s="18">
        <v>6.44</v>
      </c>
    </row>
    <row r="216" spans="1:4" x14ac:dyDescent="0.2">
      <c r="A216" s="2">
        <v>2014</v>
      </c>
      <c r="B216">
        <v>8</v>
      </c>
      <c r="C216">
        <v>20</v>
      </c>
      <c r="D216" s="18">
        <v>6.03</v>
      </c>
    </row>
    <row r="217" spans="1:4" x14ac:dyDescent="0.2">
      <c r="A217" s="2">
        <v>2014</v>
      </c>
      <c r="B217">
        <v>8</v>
      </c>
      <c r="C217">
        <v>21</v>
      </c>
      <c r="D217" s="18">
        <v>7.34</v>
      </c>
    </row>
    <row r="218" spans="1:4" x14ac:dyDescent="0.2">
      <c r="A218" s="2">
        <v>2014</v>
      </c>
      <c r="B218">
        <v>8</v>
      </c>
      <c r="C218">
        <v>22</v>
      </c>
      <c r="D218" s="18">
        <v>6.66</v>
      </c>
    </row>
    <row r="219" spans="1:4" x14ac:dyDescent="0.2">
      <c r="A219" s="2">
        <v>2014</v>
      </c>
      <c r="B219">
        <v>8</v>
      </c>
      <c r="C219">
        <v>23</v>
      </c>
      <c r="D219" s="18">
        <v>6.76</v>
      </c>
    </row>
    <row r="220" spans="1:4" x14ac:dyDescent="0.2">
      <c r="A220" s="2">
        <v>2014</v>
      </c>
      <c r="B220">
        <v>8</v>
      </c>
      <c r="C220">
        <v>24</v>
      </c>
      <c r="D220" s="18">
        <v>7.07</v>
      </c>
    </row>
    <row r="221" spans="1:4" x14ac:dyDescent="0.2">
      <c r="A221" s="2">
        <v>2014</v>
      </c>
      <c r="B221">
        <v>8</v>
      </c>
      <c r="C221">
        <v>25</v>
      </c>
      <c r="D221" s="18">
        <v>7.13</v>
      </c>
    </row>
    <row r="222" spans="1:4" x14ac:dyDescent="0.2">
      <c r="A222" s="2">
        <v>2014</v>
      </c>
      <c r="B222">
        <v>8</v>
      </c>
      <c r="C222">
        <v>26</v>
      </c>
      <c r="D222" s="18">
        <v>7.06</v>
      </c>
    </row>
    <row r="223" spans="1:4" x14ac:dyDescent="0.2">
      <c r="A223" s="2">
        <v>2014</v>
      </c>
      <c r="B223">
        <v>8</v>
      </c>
      <c r="C223">
        <v>27</v>
      </c>
      <c r="D223" s="18">
        <v>7.71</v>
      </c>
    </row>
    <row r="224" spans="1:4" x14ac:dyDescent="0.2">
      <c r="A224" s="2">
        <v>2014</v>
      </c>
      <c r="B224">
        <v>8</v>
      </c>
      <c r="C224">
        <v>28</v>
      </c>
      <c r="D224" s="18">
        <v>7.06</v>
      </c>
    </row>
    <row r="225" spans="1:4" x14ac:dyDescent="0.2">
      <c r="A225" s="2">
        <v>2014</v>
      </c>
      <c r="B225">
        <v>8</v>
      </c>
      <c r="C225">
        <v>29</v>
      </c>
      <c r="D225" s="18">
        <v>7.42</v>
      </c>
    </row>
    <row r="226" spans="1:4" x14ac:dyDescent="0.2">
      <c r="A226" s="2">
        <v>2014</v>
      </c>
      <c r="B226">
        <v>8</v>
      </c>
      <c r="C226">
        <v>30</v>
      </c>
      <c r="D226" s="18">
        <v>7.54</v>
      </c>
    </row>
    <row r="227" spans="1:4" x14ac:dyDescent="0.2">
      <c r="A227" s="2">
        <v>2014</v>
      </c>
      <c r="B227">
        <v>8</v>
      </c>
      <c r="C227">
        <v>31</v>
      </c>
      <c r="D227" s="18">
        <v>7.68</v>
      </c>
    </row>
    <row r="228" spans="1:4" x14ac:dyDescent="0.2">
      <c r="A228" s="2">
        <v>2014</v>
      </c>
      <c r="B228">
        <v>9</v>
      </c>
      <c r="C228">
        <v>1</v>
      </c>
      <c r="D228" s="18">
        <v>7.94</v>
      </c>
    </row>
    <row r="229" spans="1:4" x14ac:dyDescent="0.2">
      <c r="A229" s="2">
        <v>2014</v>
      </c>
      <c r="B229">
        <v>9</v>
      </c>
      <c r="C229">
        <v>2</v>
      </c>
      <c r="D229" s="18">
        <v>7.45</v>
      </c>
    </row>
    <row r="230" spans="1:4" x14ac:dyDescent="0.2">
      <c r="A230" s="2">
        <v>2014</v>
      </c>
      <c r="B230">
        <v>9</v>
      </c>
      <c r="C230">
        <v>3</v>
      </c>
      <c r="D230" s="18">
        <v>7.2</v>
      </c>
    </row>
    <row r="231" spans="1:4" x14ac:dyDescent="0.2">
      <c r="A231" s="2">
        <v>2014</v>
      </c>
      <c r="B231">
        <v>9</v>
      </c>
      <c r="C231">
        <v>4</v>
      </c>
      <c r="D231" s="18">
        <v>7.32</v>
      </c>
    </row>
    <row r="232" spans="1:4" x14ac:dyDescent="0.2">
      <c r="A232" s="2">
        <v>2014</v>
      </c>
      <c r="B232">
        <v>9</v>
      </c>
      <c r="C232">
        <v>5</v>
      </c>
      <c r="D232" s="18">
        <v>6.87</v>
      </c>
    </row>
    <row r="233" spans="1:4" x14ac:dyDescent="0.2">
      <c r="A233" s="2">
        <v>2014</v>
      </c>
      <c r="B233">
        <v>9</v>
      </c>
      <c r="C233">
        <v>6</v>
      </c>
      <c r="D233" s="18">
        <v>6.83</v>
      </c>
    </row>
    <row r="234" spans="1:4" x14ac:dyDescent="0.2">
      <c r="A234" s="2">
        <v>2014</v>
      </c>
      <c r="B234">
        <v>9</v>
      </c>
      <c r="C234">
        <v>7</v>
      </c>
      <c r="D234" s="18">
        <v>6.6</v>
      </c>
    </row>
    <row r="235" spans="1:4" x14ac:dyDescent="0.2">
      <c r="A235" s="2">
        <v>2014</v>
      </c>
      <c r="B235">
        <v>9</v>
      </c>
      <c r="C235">
        <v>8</v>
      </c>
      <c r="D235" s="18">
        <v>6.71</v>
      </c>
    </row>
    <row r="236" spans="1:4" x14ac:dyDescent="0.2">
      <c r="A236" s="2">
        <v>2014</v>
      </c>
      <c r="B236">
        <v>9</v>
      </c>
      <c r="C236">
        <v>9</v>
      </c>
      <c r="D236" s="18">
        <v>6.54</v>
      </c>
    </row>
    <row r="237" spans="1:4" x14ac:dyDescent="0.2">
      <c r="A237" s="2">
        <v>2014</v>
      </c>
      <c r="B237">
        <v>9</v>
      </c>
      <c r="C237">
        <v>10</v>
      </c>
      <c r="D237" s="18">
        <v>7.24</v>
      </c>
    </row>
    <row r="238" spans="1:4" x14ac:dyDescent="0.2">
      <c r="A238" s="2">
        <v>2014</v>
      </c>
      <c r="B238">
        <v>9</v>
      </c>
      <c r="C238">
        <v>11</v>
      </c>
      <c r="D238" s="18">
        <v>6.72</v>
      </c>
    </row>
    <row r="239" spans="1:4" x14ac:dyDescent="0.2">
      <c r="A239" s="2">
        <v>2014</v>
      </c>
      <c r="B239">
        <v>9</v>
      </c>
      <c r="C239">
        <v>13</v>
      </c>
      <c r="D239" s="18">
        <v>6.84</v>
      </c>
    </row>
    <row r="240" spans="1:4" x14ac:dyDescent="0.2">
      <c r="A240" s="2">
        <v>2014</v>
      </c>
      <c r="B240">
        <v>9</v>
      </c>
      <c r="C240">
        <v>14</v>
      </c>
      <c r="D240" s="18">
        <v>6.6</v>
      </c>
    </row>
    <row r="241" spans="1:4" x14ac:dyDescent="0.2">
      <c r="A241" s="2">
        <v>2014</v>
      </c>
      <c r="B241">
        <v>9</v>
      </c>
      <c r="C241">
        <v>15</v>
      </c>
      <c r="D241" s="18">
        <v>6.65</v>
      </c>
    </row>
    <row r="242" spans="1:4" x14ac:dyDescent="0.2">
      <c r="A242" s="2">
        <v>2014</v>
      </c>
      <c r="B242">
        <v>9</v>
      </c>
      <c r="C242">
        <v>16</v>
      </c>
      <c r="D242" s="18">
        <v>7.73</v>
      </c>
    </row>
    <row r="243" spans="1:4" x14ac:dyDescent="0.2">
      <c r="A243" s="2">
        <v>2014</v>
      </c>
      <c r="B243">
        <v>9</v>
      </c>
      <c r="C243">
        <v>17</v>
      </c>
      <c r="D243" s="18">
        <v>7.74</v>
      </c>
    </row>
    <row r="244" spans="1:4" x14ac:dyDescent="0.2">
      <c r="A244" s="2">
        <v>2014</v>
      </c>
      <c r="B244">
        <v>9</v>
      </c>
      <c r="C244">
        <v>18</v>
      </c>
      <c r="D244" s="18">
        <v>7.12</v>
      </c>
    </row>
    <row r="245" spans="1:4" x14ac:dyDescent="0.2">
      <c r="A245" s="2">
        <v>2014</v>
      </c>
      <c r="B245">
        <v>9</v>
      </c>
      <c r="C245">
        <v>19</v>
      </c>
      <c r="D245" s="18">
        <v>6.95</v>
      </c>
    </row>
    <row r="246" spans="1:4" x14ac:dyDescent="0.2">
      <c r="A246" s="2">
        <v>2014</v>
      </c>
      <c r="B246">
        <v>9</v>
      </c>
      <c r="C246">
        <v>20</v>
      </c>
      <c r="D246" s="18">
        <v>6.27</v>
      </c>
    </row>
    <row r="247" spans="1:4" x14ac:dyDescent="0.2">
      <c r="A247" s="2">
        <v>2014</v>
      </c>
      <c r="B247">
        <v>9</v>
      </c>
      <c r="C247">
        <v>21</v>
      </c>
      <c r="D247" s="18">
        <v>6.95</v>
      </c>
    </row>
    <row r="248" spans="1:4" x14ac:dyDescent="0.2">
      <c r="A248" s="2">
        <v>2014</v>
      </c>
      <c r="B248">
        <v>9</v>
      </c>
      <c r="C248">
        <v>22</v>
      </c>
      <c r="D248" s="18">
        <v>7.12</v>
      </c>
    </row>
    <row r="249" spans="1:4" x14ac:dyDescent="0.2">
      <c r="A249" s="2">
        <v>2014</v>
      </c>
      <c r="B249">
        <v>9</v>
      </c>
      <c r="C249">
        <v>23</v>
      </c>
      <c r="D249" s="18">
        <v>7.71</v>
      </c>
    </row>
    <row r="250" spans="1:4" x14ac:dyDescent="0.2">
      <c r="A250" s="2">
        <v>2014</v>
      </c>
      <c r="B250">
        <v>9</v>
      </c>
      <c r="C250">
        <v>24</v>
      </c>
      <c r="D250" s="18">
        <v>7.94</v>
      </c>
    </row>
    <row r="251" spans="1:4" x14ac:dyDescent="0.2">
      <c r="A251" s="2">
        <v>2014</v>
      </c>
      <c r="B251">
        <v>9</v>
      </c>
      <c r="C251">
        <v>25</v>
      </c>
      <c r="D251" s="18">
        <v>7.56</v>
      </c>
    </row>
    <row r="252" spans="1:4" x14ac:dyDescent="0.2">
      <c r="A252" s="2">
        <v>2014</v>
      </c>
      <c r="B252">
        <v>9</v>
      </c>
      <c r="C252">
        <v>26</v>
      </c>
      <c r="D252" s="18">
        <v>7.58</v>
      </c>
    </row>
    <row r="253" spans="1:4" x14ac:dyDescent="0.2">
      <c r="A253" s="2">
        <v>2014</v>
      </c>
      <c r="B253">
        <v>9</v>
      </c>
      <c r="C253">
        <v>27</v>
      </c>
      <c r="D253" s="18">
        <v>7.73</v>
      </c>
    </row>
    <row r="254" spans="1:4" x14ac:dyDescent="0.2">
      <c r="A254" s="2">
        <v>2014</v>
      </c>
      <c r="B254">
        <v>9</v>
      </c>
      <c r="C254">
        <v>28</v>
      </c>
      <c r="D254" s="18">
        <v>7.44</v>
      </c>
    </row>
    <row r="255" spans="1:4" x14ac:dyDescent="0.2">
      <c r="A255" s="2">
        <v>2014</v>
      </c>
      <c r="B255">
        <v>9</v>
      </c>
      <c r="C255">
        <v>29</v>
      </c>
      <c r="D255" s="18">
        <v>7.38</v>
      </c>
    </row>
    <row r="256" spans="1:4" x14ac:dyDescent="0.2">
      <c r="A256" s="2">
        <v>2014</v>
      </c>
      <c r="B256">
        <v>9</v>
      </c>
      <c r="C256">
        <v>30</v>
      </c>
      <c r="D256" s="18">
        <v>7.75</v>
      </c>
    </row>
    <row r="257" spans="1:4" s="48" customFormat="1" x14ac:dyDescent="0.2">
      <c r="A257" s="52">
        <v>2015</v>
      </c>
      <c r="B257" s="48">
        <v>1</v>
      </c>
      <c r="C257" s="48">
        <v>28</v>
      </c>
      <c r="D257" s="53">
        <v>7.36</v>
      </c>
    </row>
    <row r="258" spans="1:4" x14ac:dyDescent="0.2">
      <c r="A258" s="2">
        <v>2015</v>
      </c>
      <c r="B258">
        <v>1</v>
      </c>
      <c r="C258">
        <v>29</v>
      </c>
      <c r="D258" s="18">
        <v>6.98</v>
      </c>
    </row>
    <row r="259" spans="1:4" x14ac:dyDescent="0.2">
      <c r="A259" s="2">
        <v>2015</v>
      </c>
      <c r="B259">
        <v>1</v>
      </c>
      <c r="C259">
        <v>30</v>
      </c>
      <c r="D259" s="18">
        <v>7.25</v>
      </c>
    </row>
    <row r="260" spans="1:4" x14ac:dyDescent="0.2">
      <c r="A260" s="2">
        <v>2015</v>
      </c>
      <c r="B260">
        <v>1</v>
      </c>
      <c r="C260">
        <v>31</v>
      </c>
      <c r="D260" s="18">
        <v>7.33</v>
      </c>
    </row>
    <row r="261" spans="1:4" s="48" customFormat="1" x14ac:dyDescent="0.2">
      <c r="A261" s="52">
        <v>2015</v>
      </c>
      <c r="B261" s="48">
        <v>2</v>
      </c>
      <c r="C261" s="48">
        <v>1</v>
      </c>
      <c r="D261" s="53">
        <v>7.32</v>
      </c>
    </row>
    <row r="262" spans="1:4" x14ac:dyDescent="0.2">
      <c r="A262" s="2">
        <v>2015</v>
      </c>
      <c r="B262">
        <v>2</v>
      </c>
      <c r="C262">
        <v>2</v>
      </c>
      <c r="D262" s="18">
        <v>7.32</v>
      </c>
    </row>
    <row r="263" spans="1:4" x14ac:dyDescent="0.2">
      <c r="A263" s="2">
        <v>2015</v>
      </c>
      <c r="B263">
        <v>2</v>
      </c>
      <c r="C263">
        <v>3</v>
      </c>
      <c r="D263" s="18">
        <v>7.2</v>
      </c>
    </row>
    <row r="264" spans="1:4" x14ac:dyDescent="0.2">
      <c r="A264" s="2">
        <v>2015</v>
      </c>
      <c r="B264">
        <v>2</v>
      </c>
      <c r="C264">
        <v>4</v>
      </c>
      <c r="D264" s="18">
        <v>7.61</v>
      </c>
    </row>
    <row r="265" spans="1:4" x14ac:dyDescent="0.2">
      <c r="A265" s="2">
        <v>2015</v>
      </c>
      <c r="B265">
        <v>2</v>
      </c>
      <c r="C265">
        <v>5</v>
      </c>
      <c r="D265" s="18">
        <v>7.45</v>
      </c>
    </row>
    <row r="266" spans="1:4" x14ac:dyDescent="0.2">
      <c r="A266" s="2">
        <v>2015</v>
      </c>
      <c r="B266">
        <v>2</v>
      </c>
      <c r="C266">
        <v>6</v>
      </c>
      <c r="D266" s="18">
        <v>7.34</v>
      </c>
    </row>
    <row r="267" spans="1:4" x14ac:dyDescent="0.2">
      <c r="A267" s="2">
        <v>2015</v>
      </c>
      <c r="B267">
        <v>2</v>
      </c>
      <c r="C267">
        <v>7</v>
      </c>
      <c r="D267" s="18">
        <v>7.36</v>
      </c>
    </row>
    <row r="268" spans="1:4" x14ac:dyDescent="0.2">
      <c r="A268" s="2">
        <v>2015</v>
      </c>
      <c r="B268">
        <v>2</v>
      </c>
      <c r="C268">
        <v>8</v>
      </c>
      <c r="D268" s="18">
        <v>7.42</v>
      </c>
    </row>
    <row r="269" spans="1:4" x14ac:dyDescent="0.2">
      <c r="A269" s="2">
        <v>2015</v>
      </c>
      <c r="B269">
        <v>2</v>
      </c>
      <c r="C269">
        <v>9</v>
      </c>
      <c r="D269" s="18">
        <v>7.55</v>
      </c>
    </row>
    <row r="270" spans="1:4" x14ac:dyDescent="0.2">
      <c r="A270" s="2">
        <v>2015</v>
      </c>
      <c r="B270">
        <v>2</v>
      </c>
      <c r="C270">
        <v>10</v>
      </c>
      <c r="D270" s="18">
        <v>7.55</v>
      </c>
    </row>
    <row r="271" spans="1:4" x14ac:dyDescent="0.2">
      <c r="A271" s="2">
        <v>2015</v>
      </c>
      <c r="B271">
        <v>2</v>
      </c>
      <c r="C271">
        <v>11</v>
      </c>
      <c r="D271" s="18">
        <v>7.32</v>
      </c>
    </row>
    <row r="272" spans="1:4" x14ac:dyDescent="0.2">
      <c r="A272" s="2">
        <v>2015</v>
      </c>
      <c r="B272">
        <v>2</v>
      </c>
      <c r="C272">
        <v>12</v>
      </c>
      <c r="D272" s="18">
        <v>7.23</v>
      </c>
    </row>
    <row r="273" spans="1:4" x14ac:dyDescent="0.2">
      <c r="A273" s="2">
        <v>2015</v>
      </c>
      <c r="B273">
        <v>2</v>
      </c>
      <c r="C273">
        <v>13</v>
      </c>
      <c r="D273" s="18">
        <v>7.61</v>
      </c>
    </row>
    <row r="274" spans="1:4" x14ac:dyDescent="0.2">
      <c r="A274" s="2">
        <v>2015</v>
      </c>
      <c r="B274">
        <v>2</v>
      </c>
      <c r="C274">
        <v>14</v>
      </c>
      <c r="D274" s="18">
        <v>7.58</v>
      </c>
    </row>
    <row r="275" spans="1:4" x14ac:dyDescent="0.2">
      <c r="A275" s="2">
        <v>2015</v>
      </c>
      <c r="B275">
        <v>2</v>
      </c>
      <c r="C275">
        <v>15</v>
      </c>
      <c r="D275" s="18">
        <v>8.1199999999999992</v>
      </c>
    </row>
    <row r="276" spans="1:4" x14ac:dyDescent="0.2">
      <c r="A276" s="2">
        <v>2015</v>
      </c>
      <c r="B276">
        <v>2</v>
      </c>
      <c r="C276">
        <v>16</v>
      </c>
      <c r="D276" s="18">
        <v>8.2100000000000009</v>
      </c>
    </row>
    <row r="277" spans="1:4" x14ac:dyDescent="0.2">
      <c r="A277" s="2">
        <v>2015</v>
      </c>
      <c r="B277">
        <v>2</v>
      </c>
      <c r="C277">
        <v>17</v>
      </c>
      <c r="D277" s="18">
        <v>8.27</v>
      </c>
    </row>
    <row r="278" spans="1:4" x14ac:dyDescent="0.2">
      <c r="A278" s="2">
        <v>2015</v>
      </c>
      <c r="B278">
        <v>2</v>
      </c>
      <c r="C278">
        <v>25</v>
      </c>
      <c r="D278" s="18">
        <v>8.42</v>
      </c>
    </row>
    <row r="279" spans="1:4" x14ac:dyDescent="0.2">
      <c r="A279" s="2">
        <v>2015</v>
      </c>
      <c r="B279">
        <v>2</v>
      </c>
      <c r="C279">
        <v>26</v>
      </c>
      <c r="D279" s="18">
        <v>9.07</v>
      </c>
    </row>
    <row r="280" spans="1:4" x14ac:dyDescent="0.2">
      <c r="A280" s="2">
        <v>2015</v>
      </c>
      <c r="B280">
        <v>2</v>
      </c>
      <c r="C280">
        <v>27</v>
      </c>
      <c r="D280" s="18">
        <v>8.6300000000000008</v>
      </c>
    </row>
    <row r="281" spans="1:4" s="48" customFormat="1" x14ac:dyDescent="0.2">
      <c r="A281" s="52">
        <v>2015</v>
      </c>
      <c r="B281" s="48">
        <v>2</v>
      </c>
      <c r="C281" s="48">
        <v>28</v>
      </c>
      <c r="D281" s="53">
        <v>8.15</v>
      </c>
    </row>
    <row r="282" spans="1:4" x14ac:dyDescent="0.2">
      <c r="A282" s="2">
        <v>2015</v>
      </c>
      <c r="B282">
        <v>3</v>
      </c>
      <c r="C282">
        <v>1</v>
      </c>
      <c r="D282" s="18">
        <v>7.77</v>
      </c>
    </row>
    <row r="283" spans="1:4" x14ac:dyDescent="0.2">
      <c r="A283" s="2">
        <v>2015</v>
      </c>
      <c r="B283">
        <v>3</v>
      </c>
      <c r="C283">
        <v>2</v>
      </c>
      <c r="D283" s="18">
        <v>7.68</v>
      </c>
    </row>
    <row r="284" spans="1:4" x14ac:dyDescent="0.2">
      <c r="A284" s="2">
        <v>2015</v>
      </c>
      <c r="B284">
        <v>3</v>
      </c>
      <c r="C284">
        <v>3</v>
      </c>
      <c r="D284" s="18">
        <v>7.22</v>
      </c>
    </row>
    <row r="285" spans="1:4" x14ac:dyDescent="0.2">
      <c r="A285" s="2">
        <v>2015</v>
      </c>
      <c r="B285">
        <v>3</v>
      </c>
      <c r="C285">
        <v>4</v>
      </c>
      <c r="D285" s="18">
        <v>7.05</v>
      </c>
    </row>
    <row r="286" spans="1:4" x14ac:dyDescent="0.2">
      <c r="A286" s="2">
        <v>2015</v>
      </c>
      <c r="B286">
        <v>3</v>
      </c>
      <c r="C286">
        <v>9</v>
      </c>
      <c r="D286" s="18">
        <v>7.21</v>
      </c>
    </row>
    <row r="287" spans="1:4" x14ac:dyDescent="0.2">
      <c r="A287" s="2">
        <v>2015</v>
      </c>
      <c r="B287">
        <v>3</v>
      </c>
      <c r="C287">
        <v>10</v>
      </c>
      <c r="D287" s="18">
        <v>6.9</v>
      </c>
    </row>
    <row r="288" spans="1:4" x14ac:dyDescent="0.2">
      <c r="A288" s="2">
        <v>2015</v>
      </c>
      <c r="B288">
        <v>3</v>
      </c>
      <c r="C288">
        <v>11</v>
      </c>
      <c r="D288" s="18">
        <v>6.5</v>
      </c>
    </row>
    <row r="289" spans="1:4" x14ac:dyDescent="0.2">
      <c r="A289" s="2">
        <v>2015</v>
      </c>
      <c r="B289">
        <v>3</v>
      </c>
      <c r="C289">
        <v>12</v>
      </c>
      <c r="D289" s="18">
        <v>6.55</v>
      </c>
    </row>
    <row r="290" spans="1:4" x14ac:dyDescent="0.2">
      <c r="A290" s="2">
        <v>2015</v>
      </c>
      <c r="B290">
        <v>3</v>
      </c>
      <c r="C290">
        <v>13</v>
      </c>
      <c r="D290" s="18">
        <v>6.84</v>
      </c>
    </row>
    <row r="291" spans="1:4" x14ac:dyDescent="0.2">
      <c r="A291" s="2">
        <v>2015</v>
      </c>
      <c r="B291">
        <v>3</v>
      </c>
      <c r="C291">
        <v>14</v>
      </c>
      <c r="D291" s="18">
        <v>6.86</v>
      </c>
    </row>
    <row r="292" spans="1:4" x14ac:dyDescent="0.2">
      <c r="A292" s="2">
        <v>2015</v>
      </c>
      <c r="B292">
        <v>3</v>
      </c>
      <c r="C292">
        <v>15</v>
      </c>
      <c r="D292" s="18">
        <v>6.83</v>
      </c>
    </row>
    <row r="293" spans="1:4" x14ac:dyDescent="0.2">
      <c r="A293" s="2">
        <v>2015</v>
      </c>
      <c r="B293">
        <v>3</v>
      </c>
      <c r="C293">
        <v>16</v>
      </c>
      <c r="D293" s="18">
        <v>6.79</v>
      </c>
    </row>
    <row r="294" spans="1:4" x14ac:dyDescent="0.2">
      <c r="A294" s="2">
        <v>2015</v>
      </c>
      <c r="B294">
        <v>3</v>
      </c>
      <c r="C294">
        <v>17</v>
      </c>
      <c r="D294" s="18">
        <v>6.6</v>
      </c>
    </row>
    <row r="295" spans="1:4" x14ac:dyDescent="0.2">
      <c r="A295" s="2">
        <v>2015</v>
      </c>
      <c r="B295">
        <v>3</v>
      </c>
      <c r="C295">
        <v>18</v>
      </c>
      <c r="D295" s="18">
        <v>7.15</v>
      </c>
    </row>
    <row r="296" spans="1:4" x14ac:dyDescent="0.2">
      <c r="A296" s="2">
        <v>2015</v>
      </c>
      <c r="B296">
        <v>3</v>
      </c>
      <c r="C296">
        <v>19</v>
      </c>
      <c r="D296" s="18">
        <v>6.68</v>
      </c>
    </row>
    <row r="297" spans="1:4" x14ac:dyDescent="0.2">
      <c r="A297" s="2">
        <v>2015</v>
      </c>
      <c r="B297">
        <v>3</v>
      </c>
      <c r="C297">
        <v>20</v>
      </c>
      <c r="D297" s="18">
        <v>6.52</v>
      </c>
    </row>
    <row r="298" spans="1:4" x14ac:dyDescent="0.2">
      <c r="A298" s="2">
        <v>2015</v>
      </c>
      <c r="B298">
        <v>3</v>
      </c>
      <c r="C298">
        <v>21</v>
      </c>
      <c r="D298" s="18">
        <v>6.67</v>
      </c>
    </row>
    <row r="299" spans="1:4" x14ac:dyDescent="0.2">
      <c r="A299" s="2">
        <v>2015</v>
      </c>
      <c r="B299">
        <v>3</v>
      </c>
      <c r="C299">
        <v>22</v>
      </c>
      <c r="D299" s="18">
        <v>7.36</v>
      </c>
    </row>
    <row r="300" spans="1:4" x14ac:dyDescent="0.2">
      <c r="A300" s="2">
        <v>2015</v>
      </c>
      <c r="B300">
        <v>3</v>
      </c>
      <c r="C300">
        <v>23</v>
      </c>
      <c r="D300" s="18">
        <v>7.33</v>
      </c>
    </row>
    <row r="301" spans="1:4" x14ac:dyDescent="0.2">
      <c r="A301" s="2">
        <v>2015</v>
      </c>
      <c r="B301">
        <v>3</v>
      </c>
      <c r="C301">
        <v>24</v>
      </c>
      <c r="D301" s="18">
        <v>10.43</v>
      </c>
    </row>
    <row r="302" spans="1:4" x14ac:dyDescent="0.2">
      <c r="A302" s="2">
        <v>2015</v>
      </c>
      <c r="B302">
        <v>3</v>
      </c>
      <c r="C302">
        <v>25</v>
      </c>
      <c r="D302" s="18">
        <v>9.59</v>
      </c>
    </row>
    <row r="303" spans="1:4" x14ac:dyDescent="0.2">
      <c r="A303" s="2">
        <v>2015</v>
      </c>
      <c r="B303">
        <v>3</v>
      </c>
      <c r="C303">
        <v>26</v>
      </c>
      <c r="D303" s="18">
        <v>9.68</v>
      </c>
    </row>
    <row r="304" spans="1:4" x14ac:dyDescent="0.2">
      <c r="A304" s="2">
        <v>2015</v>
      </c>
      <c r="B304">
        <v>3</v>
      </c>
      <c r="C304">
        <v>27</v>
      </c>
      <c r="D304" s="18">
        <v>8.5500000000000007</v>
      </c>
    </row>
    <row r="305" spans="1:4" x14ac:dyDescent="0.2">
      <c r="A305" s="2">
        <v>2015</v>
      </c>
      <c r="B305">
        <v>3</v>
      </c>
      <c r="C305">
        <v>28</v>
      </c>
      <c r="D305" s="18">
        <v>7.89</v>
      </c>
    </row>
    <row r="306" spans="1:4" x14ac:dyDescent="0.2">
      <c r="A306" s="2">
        <v>2015</v>
      </c>
      <c r="B306">
        <v>3</v>
      </c>
      <c r="C306">
        <v>29</v>
      </c>
      <c r="D306" s="18">
        <v>7.93</v>
      </c>
    </row>
    <row r="307" spans="1:4" x14ac:dyDescent="0.2">
      <c r="A307" s="2">
        <v>2015</v>
      </c>
      <c r="B307">
        <v>3</v>
      </c>
      <c r="C307">
        <v>30</v>
      </c>
      <c r="D307" s="18">
        <v>7.96</v>
      </c>
    </row>
    <row r="308" spans="1:4" s="48" customFormat="1" x14ac:dyDescent="0.2">
      <c r="A308" s="52">
        <v>2015</v>
      </c>
      <c r="B308" s="48">
        <v>3</v>
      </c>
      <c r="C308" s="48">
        <v>31</v>
      </c>
      <c r="D308" s="53">
        <v>8.15</v>
      </c>
    </row>
    <row r="309" spans="1:4" x14ac:dyDescent="0.2">
      <c r="A309" s="2">
        <v>2015</v>
      </c>
      <c r="B309">
        <v>4</v>
      </c>
      <c r="C309">
        <v>1</v>
      </c>
      <c r="D309" s="18">
        <v>8.0299999999999994</v>
      </c>
    </row>
    <row r="310" spans="1:4" x14ac:dyDescent="0.2">
      <c r="A310" s="2">
        <v>2015</v>
      </c>
      <c r="B310">
        <v>4</v>
      </c>
      <c r="C310">
        <v>1</v>
      </c>
      <c r="D310" s="18">
        <v>8.0299999999999994</v>
      </c>
    </row>
    <row r="311" spans="1:4" x14ac:dyDescent="0.2">
      <c r="A311" s="2">
        <v>2015</v>
      </c>
      <c r="B311">
        <v>4</v>
      </c>
      <c r="C311">
        <v>2</v>
      </c>
      <c r="D311" s="18">
        <v>8.43</v>
      </c>
    </row>
    <row r="312" spans="1:4" x14ac:dyDescent="0.2">
      <c r="A312" s="2">
        <v>2015</v>
      </c>
      <c r="B312">
        <v>4</v>
      </c>
      <c r="C312">
        <v>3</v>
      </c>
      <c r="D312" s="18">
        <v>8.4</v>
      </c>
    </row>
    <row r="313" spans="1:4" x14ac:dyDescent="0.2">
      <c r="A313" s="2">
        <v>2015</v>
      </c>
      <c r="B313">
        <v>4</v>
      </c>
      <c r="C313">
        <v>4</v>
      </c>
      <c r="D313" s="18">
        <v>8.09</v>
      </c>
    </row>
    <row r="314" spans="1:4" x14ac:dyDescent="0.2">
      <c r="A314" s="2">
        <v>2015</v>
      </c>
      <c r="B314">
        <v>4</v>
      </c>
      <c r="C314">
        <v>5</v>
      </c>
      <c r="D314" s="18">
        <v>8.4600000000000009</v>
      </c>
    </row>
    <row r="315" spans="1:4" x14ac:dyDescent="0.2">
      <c r="A315" s="2">
        <v>2015</v>
      </c>
      <c r="B315">
        <v>4</v>
      </c>
      <c r="C315">
        <v>6</v>
      </c>
      <c r="D315" s="18">
        <v>8.27</v>
      </c>
    </row>
    <row r="316" spans="1:4" x14ac:dyDescent="0.2">
      <c r="A316" s="2">
        <v>2015</v>
      </c>
      <c r="B316">
        <v>4</v>
      </c>
      <c r="C316">
        <v>7</v>
      </c>
      <c r="D316" s="18">
        <v>8.25</v>
      </c>
    </row>
    <row r="317" spans="1:4" x14ac:dyDescent="0.2">
      <c r="A317" s="2">
        <v>2015</v>
      </c>
      <c r="B317">
        <v>4</v>
      </c>
      <c r="C317">
        <v>8</v>
      </c>
      <c r="D317" s="18">
        <v>8.08</v>
      </c>
    </row>
    <row r="318" spans="1:4" x14ac:dyDescent="0.2">
      <c r="A318" s="2">
        <v>2015</v>
      </c>
      <c r="B318">
        <v>4</v>
      </c>
      <c r="C318">
        <v>9</v>
      </c>
      <c r="D318" s="18">
        <v>8.34</v>
      </c>
    </row>
    <row r="319" spans="1:4" x14ac:dyDescent="0.2">
      <c r="A319" s="2">
        <v>2015</v>
      </c>
      <c r="B319">
        <v>4</v>
      </c>
      <c r="C319">
        <v>10</v>
      </c>
      <c r="D319" s="18">
        <v>8.1300000000000008</v>
      </c>
    </row>
    <row r="320" spans="1:4" x14ac:dyDescent="0.2">
      <c r="A320" s="2">
        <v>2015</v>
      </c>
      <c r="B320">
        <v>4</v>
      </c>
      <c r="C320">
        <v>11</v>
      </c>
      <c r="D320" s="18">
        <v>8.8000000000000007</v>
      </c>
    </row>
    <row r="321" spans="1:4" x14ac:dyDescent="0.2">
      <c r="A321" s="2">
        <v>2015</v>
      </c>
      <c r="B321">
        <v>4</v>
      </c>
      <c r="C321">
        <v>12</v>
      </c>
      <c r="D321" s="18">
        <v>9.4700000000000006</v>
      </c>
    </row>
    <row r="322" spans="1:4" x14ac:dyDescent="0.2">
      <c r="A322" s="2">
        <v>2015</v>
      </c>
      <c r="B322">
        <v>4</v>
      </c>
      <c r="C322">
        <v>13</v>
      </c>
      <c r="D322" s="18">
        <v>9.8800000000000008</v>
      </c>
    </row>
    <row r="323" spans="1:4" x14ac:dyDescent="0.2">
      <c r="A323" s="2">
        <v>2015</v>
      </c>
      <c r="B323">
        <v>4</v>
      </c>
      <c r="C323">
        <v>14</v>
      </c>
      <c r="D323" s="18">
        <v>11.24</v>
      </c>
    </row>
    <row r="324" spans="1:4" x14ac:dyDescent="0.2">
      <c r="A324" s="2">
        <v>2015</v>
      </c>
      <c r="B324">
        <v>4</v>
      </c>
      <c r="C324">
        <v>15</v>
      </c>
      <c r="D324" s="18">
        <v>11.3</v>
      </c>
    </row>
    <row r="325" spans="1:4" x14ac:dyDescent="0.2">
      <c r="A325" s="2">
        <v>2015</v>
      </c>
      <c r="B325">
        <v>4</v>
      </c>
      <c r="C325">
        <v>16</v>
      </c>
      <c r="D325" s="18">
        <v>10.93</v>
      </c>
    </row>
    <row r="326" spans="1:4" x14ac:dyDescent="0.2">
      <c r="A326" s="2">
        <v>2015</v>
      </c>
      <c r="B326">
        <v>4</v>
      </c>
      <c r="C326">
        <v>17</v>
      </c>
      <c r="D326" s="18">
        <v>11.09</v>
      </c>
    </row>
    <row r="327" spans="1:4" x14ac:dyDescent="0.2">
      <c r="A327" s="2">
        <v>2015</v>
      </c>
      <c r="B327">
        <v>4</v>
      </c>
      <c r="C327">
        <v>18</v>
      </c>
      <c r="D327" s="18">
        <v>10.52</v>
      </c>
    </row>
    <row r="328" spans="1:4" x14ac:dyDescent="0.2">
      <c r="A328" s="2">
        <v>2015</v>
      </c>
      <c r="B328">
        <v>4</v>
      </c>
      <c r="C328">
        <v>19</v>
      </c>
      <c r="D328" s="18">
        <v>10.68</v>
      </c>
    </row>
    <row r="329" spans="1:4" x14ac:dyDescent="0.2">
      <c r="A329" s="2">
        <v>2015</v>
      </c>
      <c r="B329">
        <v>4</v>
      </c>
      <c r="C329">
        <v>20</v>
      </c>
      <c r="D329" s="18">
        <v>10.33</v>
      </c>
    </row>
    <row r="330" spans="1:4" x14ac:dyDescent="0.2">
      <c r="A330" s="2">
        <v>2015</v>
      </c>
      <c r="B330">
        <v>4</v>
      </c>
      <c r="C330">
        <v>21</v>
      </c>
      <c r="D330" s="18">
        <v>10.82</v>
      </c>
    </row>
    <row r="331" spans="1:4" x14ac:dyDescent="0.2">
      <c r="A331" s="2">
        <v>2015</v>
      </c>
      <c r="B331">
        <v>4</v>
      </c>
      <c r="C331">
        <v>22</v>
      </c>
      <c r="D331" s="18">
        <v>10.18</v>
      </c>
    </row>
    <row r="332" spans="1:4" x14ac:dyDescent="0.2">
      <c r="A332" s="2">
        <v>2015</v>
      </c>
      <c r="B332">
        <v>4</v>
      </c>
      <c r="C332">
        <v>23</v>
      </c>
      <c r="D332" s="18">
        <v>10.37</v>
      </c>
    </row>
    <row r="333" spans="1:4" x14ac:dyDescent="0.2">
      <c r="A333" s="2">
        <v>2015</v>
      </c>
      <c r="B333">
        <v>4</v>
      </c>
      <c r="C333">
        <v>24</v>
      </c>
      <c r="D333" s="18">
        <v>9.8000000000000007</v>
      </c>
    </row>
    <row r="334" spans="1:4" x14ac:dyDescent="0.2">
      <c r="A334" s="2">
        <v>2015</v>
      </c>
      <c r="B334">
        <v>4</v>
      </c>
      <c r="C334">
        <v>25</v>
      </c>
      <c r="D334" s="18">
        <v>9.4700000000000006</v>
      </c>
    </row>
    <row r="335" spans="1:4" x14ac:dyDescent="0.2">
      <c r="A335" s="2">
        <v>2015</v>
      </c>
      <c r="B335">
        <v>4</v>
      </c>
      <c r="C335">
        <v>26</v>
      </c>
      <c r="D335" s="18">
        <v>9.49</v>
      </c>
    </row>
    <row r="336" spans="1:4" x14ac:dyDescent="0.2">
      <c r="A336" s="2">
        <v>2015</v>
      </c>
      <c r="B336">
        <v>4</v>
      </c>
      <c r="C336">
        <v>29</v>
      </c>
      <c r="D336" s="18">
        <v>9.4600000000000009</v>
      </c>
    </row>
    <row r="337" spans="1:4" x14ac:dyDescent="0.2">
      <c r="A337" s="2">
        <v>2015</v>
      </c>
      <c r="B337">
        <v>5</v>
      </c>
      <c r="C337">
        <v>4</v>
      </c>
      <c r="D337" s="18">
        <v>9.86</v>
      </c>
    </row>
    <row r="338" spans="1:4" x14ac:dyDescent="0.2">
      <c r="A338" s="2">
        <v>2015</v>
      </c>
      <c r="B338">
        <v>5</v>
      </c>
      <c r="C338">
        <v>5</v>
      </c>
      <c r="D338" s="18">
        <v>8.52</v>
      </c>
    </row>
    <row r="339" spans="1:4" x14ac:dyDescent="0.2">
      <c r="A339" s="2">
        <v>2015</v>
      </c>
      <c r="B339">
        <v>5</v>
      </c>
      <c r="C339">
        <v>6</v>
      </c>
      <c r="D339" s="18">
        <v>8.1999999999999993</v>
      </c>
    </row>
    <row r="340" spans="1:4" x14ac:dyDescent="0.2">
      <c r="A340" s="2">
        <v>2015</v>
      </c>
      <c r="B340">
        <v>5</v>
      </c>
      <c r="C340">
        <v>7</v>
      </c>
      <c r="D340" s="18">
        <v>8.08</v>
      </c>
    </row>
    <row r="341" spans="1:4" x14ac:dyDescent="0.2">
      <c r="A341" s="2">
        <v>2015</v>
      </c>
      <c r="B341">
        <v>5</v>
      </c>
      <c r="C341">
        <v>8</v>
      </c>
      <c r="D341" s="18">
        <v>8.26</v>
      </c>
    </row>
    <row r="342" spans="1:4" x14ac:dyDescent="0.2">
      <c r="A342" s="2">
        <v>2015</v>
      </c>
      <c r="B342">
        <v>5</v>
      </c>
      <c r="C342">
        <v>9</v>
      </c>
      <c r="D342" s="18">
        <v>8.36</v>
      </c>
    </row>
    <row r="343" spans="1:4" x14ac:dyDescent="0.2">
      <c r="A343" s="2">
        <v>2015</v>
      </c>
      <c r="B343">
        <v>5</v>
      </c>
      <c r="C343">
        <v>10</v>
      </c>
      <c r="D343" s="18">
        <v>8.1999999999999993</v>
      </c>
    </row>
    <row r="344" spans="1:4" x14ac:dyDescent="0.2">
      <c r="A344" s="2">
        <v>2015</v>
      </c>
      <c r="B344">
        <v>5</v>
      </c>
      <c r="C344">
        <v>11</v>
      </c>
      <c r="D344" s="18">
        <v>8.4499999999999993</v>
      </c>
    </row>
    <row r="345" spans="1:4" x14ac:dyDescent="0.2">
      <c r="A345" s="2">
        <v>2015</v>
      </c>
      <c r="B345">
        <v>5</v>
      </c>
      <c r="C345">
        <v>12</v>
      </c>
      <c r="D345" s="18">
        <v>8.66</v>
      </c>
    </row>
    <row r="346" spans="1:4" x14ac:dyDescent="0.2">
      <c r="A346" s="2">
        <v>2015</v>
      </c>
      <c r="B346">
        <v>5</v>
      </c>
      <c r="C346">
        <v>13</v>
      </c>
      <c r="D346" s="18">
        <v>8.39</v>
      </c>
    </row>
    <row r="347" spans="1:4" x14ac:dyDescent="0.2">
      <c r="A347" s="2">
        <v>2015</v>
      </c>
      <c r="B347">
        <v>5</v>
      </c>
      <c r="C347">
        <v>14</v>
      </c>
      <c r="D347" s="18">
        <v>8.11</v>
      </c>
    </row>
    <row r="348" spans="1:4" x14ac:dyDescent="0.2">
      <c r="A348" s="2">
        <v>2015</v>
      </c>
      <c r="B348">
        <v>5</v>
      </c>
      <c r="C348">
        <v>15</v>
      </c>
      <c r="D348" s="18">
        <v>8.4499999999999993</v>
      </c>
    </row>
    <row r="349" spans="1:4" x14ac:dyDescent="0.2">
      <c r="A349" s="2">
        <v>2015</v>
      </c>
      <c r="B349">
        <v>5</v>
      </c>
      <c r="C349">
        <v>16</v>
      </c>
      <c r="D349" s="18">
        <v>8.2799999999999994</v>
      </c>
    </row>
    <row r="350" spans="1:4" x14ac:dyDescent="0.2">
      <c r="A350" s="2">
        <v>2015</v>
      </c>
      <c r="B350">
        <v>5</v>
      </c>
      <c r="C350">
        <v>17</v>
      </c>
      <c r="D350" s="18">
        <v>7.95</v>
      </c>
    </row>
    <row r="351" spans="1:4" x14ac:dyDescent="0.2">
      <c r="A351" s="2">
        <v>2015</v>
      </c>
      <c r="B351">
        <v>5</v>
      </c>
      <c r="C351">
        <v>18</v>
      </c>
      <c r="D351" s="18">
        <v>8.25</v>
      </c>
    </row>
    <row r="352" spans="1:4" x14ac:dyDescent="0.2">
      <c r="A352" s="2">
        <v>2015</v>
      </c>
      <c r="B352">
        <v>5</v>
      </c>
      <c r="C352">
        <v>19</v>
      </c>
      <c r="D352" s="18">
        <v>8.2100000000000009</v>
      </c>
    </row>
    <row r="353" spans="1:4" x14ac:dyDescent="0.2">
      <c r="A353" s="2">
        <v>2015</v>
      </c>
      <c r="B353">
        <v>5</v>
      </c>
      <c r="C353">
        <v>20</v>
      </c>
      <c r="D353" s="18">
        <v>8.34</v>
      </c>
    </row>
    <row r="354" spans="1:4" x14ac:dyDescent="0.2">
      <c r="A354" s="2">
        <v>2015</v>
      </c>
      <c r="B354">
        <v>5</v>
      </c>
      <c r="C354">
        <v>21</v>
      </c>
      <c r="D354" s="18">
        <v>8.41</v>
      </c>
    </row>
    <row r="355" spans="1:4" x14ac:dyDescent="0.2">
      <c r="A355" s="2">
        <v>2015</v>
      </c>
      <c r="B355">
        <v>5</v>
      </c>
      <c r="C355">
        <v>22</v>
      </c>
      <c r="D355" s="18">
        <v>8.1199999999999992</v>
      </c>
    </row>
    <row r="356" spans="1:4" x14ac:dyDescent="0.2">
      <c r="A356" s="2">
        <v>2015</v>
      </c>
      <c r="B356">
        <v>5</v>
      </c>
      <c r="C356">
        <v>25</v>
      </c>
      <c r="D356" s="18">
        <v>8.2100000000000009</v>
      </c>
    </row>
    <row r="357" spans="1:4" x14ac:dyDescent="0.2">
      <c r="A357" s="2">
        <v>2015</v>
      </c>
      <c r="B357">
        <v>5</v>
      </c>
      <c r="C357">
        <v>26</v>
      </c>
      <c r="D357" s="18">
        <v>7.12</v>
      </c>
    </row>
    <row r="358" spans="1:4" x14ac:dyDescent="0.2">
      <c r="A358" s="2">
        <v>2015</v>
      </c>
      <c r="B358">
        <v>5</v>
      </c>
      <c r="C358">
        <v>27</v>
      </c>
      <c r="D358" s="18">
        <v>7.5</v>
      </c>
    </row>
    <row r="359" spans="1:4" x14ac:dyDescent="0.2">
      <c r="A359" s="2">
        <v>2015</v>
      </c>
      <c r="B359">
        <v>6</v>
      </c>
      <c r="C359">
        <v>1</v>
      </c>
      <c r="D359" s="18">
        <v>6.58</v>
      </c>
    </row>
    <row r="360" spans="1:4" x14ac:dyDescent="0.2">
      <c r="A360" s="2">
        <v>2015</v>
      </c>
      <c r="B360">
        <v>6</v>
      </c>
      <c r="C360">
        <v>2</v>
      </c>
      <c r="D360" s="18">
        <v>5.84</v>
      </c>
    </row>
    <row r="361" spans="1:4" x14ac:dyDescent="0.2">
      <c r="A361" s="2">
        <v>2015</v>
      </c>
      <c r="B361">
        <v>6</v>
      </c>
      <c r="C361">
        <v>3</v>
      </c>
      <c r="D361" s="18">
        <v>6.28</v>
      </c>
    </row>
    <row r="362" spans="1:4" x14ac:dyDescent="0.2">
      <c r="A362" s="2">
        <v>2015</v>
      </c>
      <c r="B362">
        <v>6</v>
      </c>
      <c r="C362">
        <v>4</v>
      </c>
      <c r="D362" s="18">
        <v>6.12</v>
      </c>
    </row>
    <row r="363" spans="1:4" x14ac:dyDescent="0.2">
      <c r="A363" s="2">
        <v>2015</v>
      </c>
      <c r="B363">
        <v>6</v>
      </c>
      <c r="C363">
        <v>5</v>
      </c>
      <c r="D363" s="18">
        <v>6.34</v>
      </c>
    </row>
    <row r="364" spans="1:4" x14ac:dyDescent="0.2">
      <c r="A364" s="2">
        <v>2015</v>
      </c>
      <c r="B364">
        <v>6</v>
      </c>
      <c r="C364">
        <v>8</v>
      </c>
      <c r="D364" s="18">
        <v>6.23</v>
      </c>
    </row>
    <row r="365" spans="1:4" x14ac:dyDescent="0.2">
      <c r="A365" s="2">
        <v>2015</v>
      </c>
      <c r="B365">
        <v>6</v>
      </c>
      <c r="C365">
        <v>10</v>
      </c>
      <c r="D365" s="18">
        <v>5.61</v>
      </c>
    </row>
    <row r="366" spans="1:4" x14ac:dyDescent="0.2">
      <c r="A366" s="2">
        <v>2015</v>
      </c>
      <c r="B366">
        <v>6</v>
      </c>
      <c r="C366">
        <v>11</v>
      </c>
      <c r="D366" s="18">
        <v>5.62</v>
      </c>
    </row>
    <row r="367" spans="1:4" x14ac:dyDescent="0.2">
      <c r="A367" s="2">
        <v>2015</v>
      </c>
      <c r="B367">
        <v>6</v>
      </c>
      <c r="C367">
        <v>12</v>
      </c>
      <c r="D367" s="18">
        <v>5.65</v>
      </c>
    </row>
    <row r="368" spans="1:4" x14ac:dyDescent="0.2">
      <c r="A368" s="2">
        <v>2015</v>
      </c>
      <c r="B368">
        <v>6</v>
      </c>
      <c r="C368">
        <v>13</v>
      </c>
      <c r="D368" s="18">
        <v>5.65</v>
      </c>
    </row>
    <row r="369" spans="1:4" x14ac:dyDescent="0.2">
      <c r="A369" s="2">
        <v>2015</v>
      </c>
      <c r="B369">
        <v>6</v>
      </c>
      <c r="C369">
        <v>14</v>
      </c>
      <c r="D369" s="18">
        <v>5.67</v>
      </c>
    </row>
    <row r="370" spans="1:4" x14ac:dyDescent="0.2">
      <c r="A370" s="2">
        <v>2015</v>
      </c>
      <c r="B370">
        <v>6</v>
      </c>
      <c r="C370">
        <v>15</v>
      </c>
      <c r="D370" s="18">
        <v>6.05</v>
      </c>
    </row>
    <row r="371" spans="1:4" x14ac:dyDescent="0.2">
      <c r="A371" s="2">
        <v>2015</v>
      </c>
      <c r="B371">
        <v>6</v>
      </c>
      <c r="C371">
        <v>16</v>
      </c>
      <c r="D371" s="18">
        <v>5.97</v>
      </c>
    </row>
    <row r="372" spans="1:4" x14ac:dyDescent="0.2">
      <c r="A372" s="2">
        <v>2015</v>
      </c>
      <c r="B372">
        <v>6</v>
      </c>
      <c r="C372">
        <v>17</v>
      </c>
      <c r="D372" s="18">
        <v>5.64</v>
      </c>
    </row>
    <row r="373" spans="1:4" x14ac:dyDescent="0.2">
      <c r="A373" s="2">
        <v>2015</v>
      </c>
      <c r="B373">
        <v>6</v>
      </c>
      <c r="C373">
        <v>18</v>
      </c>
      <c r="D373" s="18">
        <v>5.66</v>
      </c>
    </row>
    <row r="374" spans="1:4" x14ac:dyDescent="0.2">
      <c r="A374" s="2">
        <v>2015</v>
      </c>
      <c r="B374">
        <v>6</v>
      </c>
      <c r="C374">
        <v>19</v>
      </c>
      <c r="D374" s="18">
        <v>5.87</v>
      </c>
    </row>
    <row r="375" spans="1:4" x14ac:dyDescent="0.2">
      <c r="A375" s="2">
        <v>2015</v>
      </c>
      <c r="B375">
        <v>6</v>
      </c>
      <c r="C375">
        <v>20</v>
      </c>
      <c r="D375" s="18">
        <v>5.58</v>
      </c>
    </row>
    <row r="376" spans="1:4" x14ac:dyDescent="0.2">
      <c r="A376" s="2">
        <v>2015</v>
      </c>
      <c r="B376">
        <v>6</v>
      </c>
      <c r="C376">
        <v>21</v>
      </c>
      <c r="D376" s="18">
        <v>5.53</v>
      </c>
    </row>
    <row r="377" spans="1:4" x14ac:dyDescent="0.2">
      <c r="A377" s="2">
        <v>2015</v>
      </c>
      <c r="B377">
        <v>6</v>
      </c>
      <c r="C377">
        <v>22</v>
      </c>
      <c r="D377" s="18">
        <v>5.67</v>
      </c>
    </row>
    <row r="378" spans="1:4" x14ac:dyDescent="0.2">
      <c r="A378" s="2">
        <v>2015</v>
      </c>
      <c r="B378">
        <v>6</v>
      </c>
      <c r="C378">
        <v>23</v>
      </c>
      <c r="D378" s="18">
        <v>5.21</v>
      </c>
    </row>
    <row r="379" spans="1:4" x14ac:dyDescent="0.2">
      <c r="A379" s="2">
        <v>2015</v>
      </c>
      <c r="B379">
        <v>6</v>
      </c>
      <c r="C379">
        <v>24</v>
      </c>
      <c r="D379" s="18">
        <v>5.36</v>
      </c>
    </row>
    <row r="380" spans="1:4" x14ac:dyDescent="0.2">
      <c r="A380" s="2">
        <v>2015</v>
      </c>
      <c r="B380">
        <v>6</v>
      </c>
      <c r="C380">
        <v>25</v>
      </c>
      <c r="D380" s="18">
        <v>5.5</v>
      </c>
    </row>
    <row r="381" spans="1:4" x14ac:dyDescent="0.2">
      <c r="A381" s="2">
        <v>2015</v>
      </c>
      <c r="B381">
        <v>6</v>
      </c>
      <c r="C381">
        <v>26</v>
      </c>
      <c r="D381" s="18">
        <v>5.3</v>
      </c>
    </row>
    <row r="382" spans="1:4" x14ac:dyDescent="0.2">
      <c r="A382" s="2">
        <v>2015</v>
      </c>
      <c r="B382">
        <v>6</v>
      </c>
      <c r="C382">
        <v>27</v>
      </c>
      <c r="D382" s="18">
        <v>4.93</v>
      </c>
    </row>
    <row r="383" spans="1:4" x14ac:dyDescent="0.2">
      <c r="A383" s="2">
        <v>2015</v>
      </c>
      <c r="B383">
        <v>6</v>
      </c>
      <c r="C383">
        <v>28</v>
      </c>
      <c r="D383" s="18">
        <v>4.8899999999999997</v>
      </c>
    </row>
    <row r="384" spans="1:4" x14ac:dyDescent="0.2">
      <c r="A384" s="2">
        <v>2015</v>
      </c>
      <c r="B384">
        <v>6</v>
      </c>
      <c r="C384">
        <v>29</v>
      </c>
      <c r="D384" s="18">
        <v>5.55</v>
      </c>
    </row>
    <row r="385" spans="1:4" x14ac:dyDescent="0.2">
      <c r="A385" s="2">
        <v>2015</v>
      </c>
      <c r="B385">
        <v>6</v>
      </c>
      <c r="C385">
        <v>30</v>
      </c>
      <c r="D385" s="18">
        <v>4.93</v>
      </c>
    </row>
    <row r="386" spans="1:4" x14ac:dyDescent="0.2">
      <c r="A386" s="2">
        <v>2015</v>
      </c>
      <c r="B386">
        <v>7</v>
      </c>
      <c r="C386">
        <v>1</v>
      </c>
      <c r="D386" s="18">
        <v>4.9800000000000004</v>
      </c>
    </row>
    <row r="387" spans="1:4" x14ac:dyDescent="0.2">
      <c r="A387" s="2">
        <v>2015</v>
      </c>
      <c r="B387">
        <v>7</v>
      </c>
      <c r="C387">
        <v>1</v>
      </c>
      <c r="D387" s="18">
        <v>4.9800000000000004</v>
      </c>
    </row>
    <row r="388" spans="1:4" x14ac:dyDescent="0.2">
      <c r="A388" s="2">
        <v>2015</v>
      </c>
      <c r="B388">
        <v>7</v>
      </c>
      <c r="C388">
        <v>3</v>
      </c>
      <c r="D388" s="18">
        <v>5.14</v>
      </c>
    </row>
    <row r="389" spans="1:4" x14ac:dyDescent="0.2">
      <c r="A389" s="2">
        <v>2015</v>
      </c>
      <c r="B389">
        <v>7</v>
      </c>
      <c r="C389">
        <v>4</v>
      </c>
      <c r="D389" s="18">
        <v>5.61</v>
      </c>
    </row>
    <row r="390" spans="1:4" x14ac:dyDescent="0.2">
      <c r="A390" s="2">
        <v>2015</v>
      </c>
      <c r="B390">
        <v>7</v>
      </c>
      <c r="C390">
        <v>5</v>
      </c>
      <c r="D390" s="18">
        <v>5.66</v>
      </c>
    </row>
    <row r="391" spans="1:4" x14ac:dyDescent="0.2">
      <c r="A391" s="2">
        <v>2015</v>
      </c>
      <c r="B391">
        <v>7</v>
      </c>
      <c r="C391">
        <v>6</v>
      </c>
      <c r="D391" s="18">
        <v>5.84</v>
      </c>
    </row>
    <row r="392" spans="1:4" x14ac:dyDescent="0.2">
      <c r="A392" s="2">
        <v>2015</v>
      </c>
      <c r="B392">
        <v>7</v>
      </c>
      <c r="C392">
        <v>7</v>
      </c>
      <c r="D392" s="18">
        <v>6.25</v>
      </c>
    </row>
    <row r="393" spans="1:4" x14ac:dyDescent="0.2">
      <c r="A393" s="2">
        <v>2015</v>
      </c>
      <c r="B393">
        <v>7</v>
      </c>
      <c r="C393">
        <v>8</v>
      </c>
      <c r="D393" s="18">
        <v>6.46</v>
      </c>
    </row>
    <row r="394" spans="1:4" x14ac:dyDescent="0.2">
      <c r="A394" s="2">
        <v>2015</v>
      </c>
      <c r="B394">
        <v>7</v>
      </c>
      <c r="C394">
        <v>9</v>
      </c>
      <c r="D394" s="18">
        <v>6.42</v>
      </c>
    </row>
    <row r="395" spans="1:4" x14ac:dyDescent="0.2">
      <c r="A395" s="2">
        <v>2015</v>
      </c>
      <c r="B395">
        <v>7</v>
      </c>
      <c r="C395">
        <v>10</v>
      </c>
      <c r="D395" s="18">
        <v>6.6</v>
      </c>
    </row>
    <row r="396" spans="1:4" x14ac:dyDescent="0.2">
      <c r="A396" s="2">
        <v>2015</v>
      </c>
      <c r="B396">
        <v>7</v>
      </c>
      <c r="C396">
        <v>11</v>
      </c>
      <c r="D396" s="18">
        <v>6.59</v>
      </c>
    </row>
    <row r="397" spans="1:4" x14ac:dyDescent="0.2">
      <c r="A397" s="2">
        <v>2015</v>
      </c>
      <c r="B397">
        <v>7</v>
      </c>
      <c r="C397">
        <v>12</v>
      </c>
      <c r="D397" s="18">
        <v>6.54</v>
      </c>
    </row>
    <row r="398" spans="1:4" x14ac:dyDescent="0.2">
      <c r="A398" s="2">
        <v>2015</v>
      </c>
      <c r="B398">
        <v>7</v>
      </c>
      <c r="C398">
        <v>13</v>
      </c>
      <c r="D398" s="18">
        <v>6.54</v>
      </c>
    </row>
    <row r="399" spans="1:4" x14ac:dyDescent="0.2">
      <c r="A399" s="2">
        <v>2015</v>
      </c>
      <c r="B399">
        <v>7</v>
      </c>
      <c r="C399">
        <v>14</v>
      </c>
      <c r="D399" s="18">
        <v>6.54</v>
      </c>
    </row>
    <row r="400" spans="1:4" x14ac:dyDescent="0.2">
      <c r="A400" s="2">
        <v>2015</v>
      </c>
      <c r="B400">
        <v>7</v>
      </c>
      <c r="C400">
        <v>15</v>
      </c>
      <c r="D400" s="18">
        <v>6.33</v>
      </c>
    </row>
    <row r="401" spans="1:4" x14ac:dyDescent="0.2">
      <c r="A401" s="2">
        <v>2015</v>
      </c>
      <c r="B401">
        <v>7</v>
      </c>
      <c r="C401">
        <v>16</v>
      </c>
      <c r="D401" s="18">
        <v>6.27</v>
      </c>
    </row>
    <row r="402" spans="1:4" x14ac:dyDescent="0.2">
      <c r="A402" s="2">
        <v>2015</v>
      </c>
      <c r="B402">
        <v>7</v>
      </c>
      <c r="C402">
        <v>17</v>
      </c>
      <c r="D402" s="18">
        <v>6.68</v>
      </c>
    </row>
    <row r="403" spans="1:4" x14ac:dyDescent="0.2">
      <c r="A403" s="2">
        <v>2015</v>
      </c>
      <c r="B403">
        <v>7</v>
      </c>
      <c r="C403">
        <v>18</v>
      </c>
      <c r="D403" s="18">
        <v>6.52</v>
      </c>
    </row>
    <row r="404" spans="1:4" x14ac:dyDescent="0.2">
      <c r="A404" s="2">
        <v>2015</v>
      </c>
      <c r="B404">
        <v>7</v>
      </c>
      <c r="C404">
        <v>19</v>
      </c>
      <c r="D404" s="18">
        <v>5.93</v>
      </c>
    </row>
    <row r="405" spans="1:4" x14ac:dyDescent="0.2">
      <c r="A405" s="2">
        <v>2015</v>
      </c>
      <c r="B405">
        <v>7</v>
      </c>
      <c r="C405">
        <v>20</v>
      </c>
      <c r="D405" s="18">
        <v>5.99</v>
      </c>
    </row>
    <row r="406" spans="1:4" x14ac:dyDescent="0.2">
      <c r="A406" s="2">
        <v>2015</v>
      </c>
      <c r="B406">
        <v>7</v>
      </c>
      <c r="C406">
        <v>21</v>
      </c>
      <c r="D406" s="18">
        <v>6.9</v>
      </c>
    </row>
    <row r="407" spans="1:4" x14ac:dyDescent="0.2">
      <c r="A407" s="2">
        <v>2015</v>
      </c>
      <c r="B407">
        <v>7</v>
      </c>
      <c r="C407">
        <v>22</v>
      </c>
      <c r="D407" s="18">
        <v>7.17</v>
      </c>
    </row>
    <row r="408" spans="1:4" x14ac:dyDescent="0.2">
      <c r="A408" s="2">
        <v>2015</v>
      </c>
      <c r="B408">
        <v>7</v>
      </c>
      <c r="C408">
        <v>23</v>
      </c>
      <c r="D408" s="18">
        <v>7.27</v>
      </c>
    </row>
    <row r="409" spans="1:4" x14ac:dyDescent="0.2">
      <c r="A409" s="2">
        <v>2015</v>
      </c>
      <c r="B409">
        <v>7</v>
      </c>
      <c r="C409">
        <v>24</v>
      </c>
      <c r="D409" s="18">
        <v>7.51</v>
      </c>
    </row>
    <row r="410" spans="1:4" x14ac:dyDescent="0.2">
      <c r="A410" s="2">
        <v>2015</v>
      </c>
      <c r="B410">
        <v>7</v>
      </c>
      <c r="C410">
        <v>25</v>
      </c>
      <c r="D410" s="18">
        <v>6.95</v>
      </c>
    </row>
    <row r="411" spans="1:4" x14ac:dyDescent="0.2">
      <c r="A411" s="2">
        <v>2015</v>
      </c>
      <c r="B411">
        <v>7</v>
      </c>
      <c r="C411">
        <v>26</v>
      </c>
      <c r="D411" s="18">
        <v>7.22</v>
      </c>
    </row>
    <row r="412" spans="1:4" x14ac:dyDescent="0.2">
      <c r="A412" s="2">
        <v>2015</v>
      </c>
      <c r="B412">
        <v>7</v>
      </c>
      <c r="C412">
        <v>27</v>
      </c>
      <c r="D412" s="18">
        <v>7.23</v>
      </c>
    </row>
    <row r="413" spans="1:4" x14ac:dyDescent="0.2">
      <c r="A413" s="2">
        <v>2015</v>
      </c>
      <c r="B413">
        <v>7</v>
      </c>
      <c r="C413">
        <v>28</v>
      </c>
      <c r="D413" s="18">
        <v>7.44</v>
      </c>
    </row>
    <row r="414" spans="1:4" x14ac:dyDescent="0.2">
      <c r="A414" s="2">
        <v>2015</v>
      </c>
      <c r="B414">
        <v>7</v>
      </c>
      <c r="C414">
        <v>29</v>
      </c>
      <c r="D414" s="18">
        <v>7.68</v>
      </c>
    </row>
    <row r="415" spans="1:4" x14ac:dyDescent="0.2">
      <c r="A415" s="2">
        <v>2015</v>
      </c>
      <c r="B415">
        <v>7</v>
      </c>
      <c r="C415">
        <v>30</v>
      </c>
      <c r="D415" s="18">
        <v>8.08</v>
      </c>
    </row>
    <row r="416" spans="1:4" x14ac:dyDescent="0.2">
      <c r="A416" s="2">
        <v>2015</v>
      </c>
      <c r="B416">
        <v>7</v>
      </c>
      <c r="C416">
        <v>31</v>
      </c>
      <c r="D416" s="18">
        <v>7.83</v>
      </c>
    </row>
    <row r="417" spans="1:4" x14ac:dyDescent="0.2">
      <c r="A417" s="2">
        <v>2015</v>
      </c>
      <c r="B417">
        <v>8</v>
      </c>
      <c r="C417">
        <v>1</v>
      </c>
      <c r="D417" s="18">
        <v>8.11</v>
      </c>
    </row>
    <row r="418" spans="1:4" x14ac:dyDescent="0.2">
      <c r="A418" s="2">
        <v>2015</v>
      </c>
      <c r="B418">
        <v>8</v>
      </c>
      <c r="C418">
        <v>2</v>
      </c>
      <c r="D418" s="18">
        <v>8.51</v>
      </c>
    </row>
    <row r="419" spans="1:4" x14ac:dyDescent="0.2">
      <c r="A419" s="2">
        <v>2015</v>
      </c>
      <c r="B419">
        <v>8</v>
      </c>
      <c r="C419">
        <v>3</v>
      </c>
      <c r="D419" s="18">
        <v>8.5299999999999994</v>
      </c>
    </row>
    <row r="420" spans="1:4" x14ac:dyDescent="0.2">
      <c r="A420" s="2">
        <v>2015</v>
      </c>
      <c r="B420">
        <v>8</v>
      </c>
      <c r="C420">
        <v>4</v>
      </c>
      <c r="D420" s="18">
        <v>8.66</v>
      </c>
    </row>
    <row r="421" spans="1:4" x14ac:dyDescent="0.2">
      <c r="A421" s="2">
        <v>2015</v>
      </c>
      <c r="B421">
        <v>8</v>
      </c>
      <c r="C421">
        <v>5</v>
      </c>
      <c r="D421" s="18">
        <v>9.06</v>
      </c>
    </row>
    <row r="422" spans="1:4" x14ac:dyDescent="0.2">
      <c r="A422" s="2">
        <v>2015</v>
      </c>
      <c r="B422">
        <v>8</v>
      </c>
      <c r="C422">
        <v>6</v>
      </c>
      <c r="D422" s="18">
        <v>9.82</v>
      </c>
    </row>
    <row r="423" spans="1:4" x14ac:dyDescent="0.2">
      <c r="A423" s="2">
        <v>2015</v>
      </c>
      <c r="B423">
        <v>8</v>
      </c>
      <c r="C423">
        <v>7</v>
      </c>
      <c r="D423" s="18">
        <v>9.1199999999999992</v>
      </c>
    </row>
    <row r="424" spans="1:4" x14ac:dyDescent="0.2">
      <c r="A424" s="2">
        <v>2015</v>
      </c>
      <c r="B424">
        <v>8</v>
      </c>
      <c r="C424">
        <v>8</v>
      </c>
      <c r="D424" s="18">
        <v>9.7799999999999994</v>
      </c>
    </row>
    <row r="425" spans="1:4" x14ac:dyDescent="0.2">
      <c r="A425" s="2">
        <v>2015</v>
      </c>
      <c r="B425">
        <v>8</v>
      </c>
      <c r="C425">
        <v>9</v>
      </c>
      <c r="D425" s="18">
        <v>9.17</v>
      </c>
    </row>
    <row r="426" spans="1:4" x14ac:dyDescent="0.2">
      <c r="A426" s="2">
        <v>2015</v>
      </c>
      <c r="B426">
        <v>8</v>
      </c>
      <c r="C426">
        <v>10</v>
      </c>
      <c r="D426" s="18">
        <v>9.2200000000000006</v>
      </c>
    </row>
    <row r="427" spans="1:4" x14ac:dyDescent="0.2">
      <c r="A427" s="2">
        <v>2015</v>
      </c>
      <c r="B427">
        <v>8</v>
      </c>
      <c r="C427">
        <v>11</v>
      </c>
      <c r="D427" s="18">
        <v>9.51</v>
      </c>
    </row>
    <row r="428" spans="1:4" x14ac:dyDescent="0.2">
      <c r="A428" s="2">
        <v>2015</v>
      </c>
      <c r="B428">
        <v>8</v>
      </c>
      <c r="C428">
        <v>12</v>
      </c>
      <c r="D428" s="18">
        <v>9.39</v>
      </c>
    </row>
    <row r="429" spans="1:4" x14ac:dyDescent="0.2">
      <c r="A429" s="2">
        <v>2015</v>
      </c>
      <c r="B429">
        <v>8</v>
      </c>
      <c r="C429">
        <v>14</v>
      </c>
      <c r="D429" s="18">
        <v>9.06</v>
      </c>
    </row>
    <row r="430" spans="1:4" x14ac:dyDescent="0.2">
      <c r="A430" s="2">
        <v>2015</v>
      </c>
      <c r="B430">
        <v>8</v>
      </c>
      <c r="C430">
        <v>15</v>
      </c>
      <c r="D430" s="18">
        <v>9.1300000000000008</v>
      </c>
    </row>
    <row r="431" spans="1:4" x14ac:dyDescent="0.2">
      <c r="A431" s="2">
        <v>2015</v>
      </c>
      <c r="B431">
        <v>8</v>
      </c>
      <c r="C431">
        <v>16</v>
      </c>
      <c r="D431" s="18">
        <v>8.93</v>
      </c>
    </row>
    <row r="432" spans="1:4" x14ac:dyDescent="0.2">
      <c r="A432" s="2">
        <v>2015</v>
      </c>
      <c r="B432">
        <v>8</v>
      </c>
      <c r="C432">
        <v>17</v>
      </c>
      <c r="D432" s="18">
        <v>9.31</v>
      </c>
    </row>
    <row r="433" spans="1:4" x14ac:dyDescent="0.2">
      <c r="A433" s="2">
        <v>2015</v>
      </c>
      <c r="B433">
        <v>8</v>
      </c>
      <c r="C433">
        <v>18</v>
      </c>
      <c r="D433" s="18">
        <v>8.69</v>
      </c>
    </row>
    <row r="434" spans="1:4" x14ac:dyDescent="0.2">
      <c r="A434" s="2">
        <v>2015</v>
      </c>
      <c r="B434">
        <v>8</v>
      </c>
      <c r="C434">
        <v>19</v>
      </c>
      <c r="D434" s="18">
        <v>8.4700000000000006</v>
      </c>
    </row>
    <row r="435" spans="1:4" x14ac:dyDescent="0.2">
      <c r="A435" s="2">
        <v>2015</v>
      </c>
      <c r="B435">
        <v>8</v>
      </c>
      <c r="C435">
        <v>20</v>
      </c>
      <c r="D435" s="18">
        <v>8.8000000000000007</v>
      </c>
    </row>
    <row r="436" spans="1:4" x14ac:dyDescent="0.2">
      <c r="A436" s="2">
        <v>2015</v>
      </c>
      <c r="B436">
        <v>8</v>
      </c>
      <c r="C436">
        <v>21</v>
      </c>
      <c r="D436" s="18">
        <v>8.51</v>
      </c>
    </row>
    <row r="437" spans="1:4" x14ac:dyDescent="0.2">
      <c r="A437" s="2">
        <v>2015</v>
      </c>
      <c r="B437">
        <v>8</v>
      </c>
      <c r="C437">
        <v>22</v>
      </c>
      <c r="D437" s="18">
        <v>8.76</v>
      </c>
    </row>
    <row r="438" spans="1:4" x14ac:dyDescent="0.2">
      <c r="A438" s="2">
        <v>2015</v>
      </c>
      <c r="B438">
        <v>8</v>
      </c>
      <c r="C438">
        <v>23</v>
      </c>
      <c r="D438" s="18">
        <v>8.4700000000000006</v>
      </c>
    </row>
    <row r="439" spans="1:4" x14ac:dyDescent="0.2">
      <c r="A439" s="2">
        <v>2015</v>
      </c>
      <c r="B439">
        <v>8</v>
      </c>
      <c r="C439">
        <v>24</v>
      </c>
      <c r="D439" s="18">
        <v>9.2100000000000009</v>
      </c>
    </row>
    <row r="440" spans="1:4" x14ac:dyDescent="0.2">
      <c r="A440" s="2">
        <v>2015</v>
      </c>
      <c r="B440">
        <v>8</v>
      </c>
      <c r="C440">
        <v>26</v>
      </c>
      <c r="D440" s="18">
        <v>9.3699999999999992</v>
      </c>
    </row>
    <row r="441" spans="1:4" x14ac:dyDescent="0.2">
      <c r="A441" s="2">
        <v>2015</v>
      </c>
      <c r="B441">
        <v>8</v>
      </c>
      <c r="C441">
        <v>27</v>
      </c>
      <c r="D441" s="18">
        <v>9.1199999999999992</v>
      </c>
    </row>
    <row r="442" spans="1:4" x14ac:dyDescent="0.2">
      <c r="A442" s="2">
        <v>2015</v>
      </c>
      <c r="B442">
        <v>8</v>
      </c>
      <c r="C442">
        <v>28</v>
      </c>
      <c r="D442" s="18">
        <v>8.84</v>
      </c>
    </row>
    <row r="443" spans="1:4" x14ac:dyDescent="0.2">
      <c r="A443" s="2">
        <v>2015</v>
      </c>
      <c r="B443">
        <v>8</v>
      </c>
      <c r="C443">
        <v>29</v>
      </c>
      <c r="D443" s="18">
        <v>9.24</v>
      </c>
    </row>
    <row r="444" spans="1:4" x14ac:dyDescent="0.2">
      <c r="A444" s="2">
        <v>2015</v>
      </c>
      <c r="B444">
        <v>8</v>
      </c>
      <c r="C444">
        <v>30</v>
      </c>
      <c r="D444" s="18">
        <v>9.2899999999999991</v>
      </c>
    </row>
    <row r="445" spans="1:4" x14ac:dyDescent="0.2">
      <c r="A445" s="2">
        <v>2015</v>
      </c>
      <c r="B445">
        <v>8</v>
      </c>
      <c r="C445">
        <v>31</v>
      </c>
      <c r="D445" s="18">
        <v>8.76</v>
      </c>
    </row>
    <row r="446" spans="1:4" x14ac:dyDescent="0.2">
      <c r="A446" s="2">
        <v>2015</v>
      </c>
      <c r="B446">
        <v>9</v>
      </c>
      <c r="C446">
        <v>1</v>
      </c>
      <c r="D446" s="18">
        <v>9.14</v>
      </c>
    </row>
    <row r="447" spans="1:4" x14ac:dyDescent="0.2">
      <c r="A447" s="2">
        <v>2015</v>
      </c>
      <c r="B447">
        <v>9</v>
      </c>
      <c r="C447">
        <v>2</v>
      </c>
      <c r="D447" s="18">
        <v>8.26</v>
      </c>
    </row>
    <row r="448" spans="1:4" x14ac:dyDescent="0.2">
      <c r="A448" s="2">
        <v>2015</v>
      </c>
      <c r="B448">
        <v>9</v>
      </c>
      <c r="C448">
        <v>3</v>
      </c>
      <c r="D448" s="18">
        <v>8.7799999999999994</v>
      </c>
    </row>
    <row r="449" spans="1:4" x14ac:dyDescent="0.2">
      <c r="A449" s="2">
        <v>2015</v>
      </c>
      <c r="B449">
        <v>9</v>
      </c>
      <c r="C449">
        <v>4</v>
      </c>
      <c r="D449" s="18">
        <v>8.7799999999999994</v>
      </c>
    </row>
    <row r="450" spans="1:4" x14ac:dyDescent="0.2">
      <c r="A450" s="2">
        <v>2015</v>
      </c>
      <c r="B450">
        <v>9</v>
      </c>
      <c r="C450">
        <v>5</v>
      </c>
      <c r="D450" s="18">
        <v>8.36</v>
      </c>
    </row>
    <row r="451" spans="1:4" x14ac:dyDescent="0.2">
      <c r="A451" s="2">
        <v>2015</v>
      </c>
      <c r="B451">
        <v>9</v>
      </c>
      <c r="C451">
        <v>6</v>
      </c>
      <c r="D451" s="18">
        <v>8.26</v>
      </c>
    </row>
    <row r="452" spans="1:4" x14ac:dyDescent="0.2">
      <c r="A452" s="2">
        <v>2015</v>
      </c>
      <c r="B452">
        <v>9</v>
      </c>
      <c r="C452">
        <v>7</v>
      </c>
      <c r="D452" s="18">
        <v>8.36</v>
      </c>
    </row>
    <row r="453" spans="1:4" x14ac:dyDescent="0.2">
      <c r="A453" s="2">
        <v>2015</v>
      </c>
      <c r="B453">
        <v>9</v>
      </c>
      <c r="C453">
        <v>8</v>
      </c>
      <c r="D453" s="18">
        <v>7.73</v>
      </c>
    </row>
    <row r="454" spans="1:4" x14ac:dyDescent="0.2">
      <c r="A454" s="2">
        <v>2015</v>
      </c>
      <c r="B454">
        <v>9</v>
      </c>
      <c r="C454">
        <v>9</v>
      </c>
      <c r="D454" s="18">
        <v>7.65</v>
      </c>
    </row>
    <row r="455" spans="1:4" x14ac:dyDescent="0.2">
      <c r="A455" s="2">
        <v>2015</v>
      </c>
      <c r="B455">
        <v>9</v>
      </c>
      <c r="C455">
        <v>10</v>
      </c>
      <c r="D455" s="18">
        <v>8.19</v>
      </c>
    </row>
    <row r="456" spans="1:4" x14ac:dyDescent="0.2">
      <c r="A456" s="2">
        <v>2015</v>
      </c>
      <c r="B456">
        <v>9</v>
      </c>
      <c r="C456">
        <v>11</v>
      </c>
      <c r="D456" s="18">
        <v>7.1</v>
      </c>
    </row>
    <row r="457" spans="1:4" x14ac:dyDescent="0.2">
      <c r="A457" s="2">
        <v>2015</v>
      </c>
      <c r="B457">
        <v>9</v>
      </c>
      <c r="C457">
        <v>12</v>
      </c>
      <c r="D457" s="18">
        <v>6.93</v>
      </c>
    </row>
    <row r="458" spans="1:4" x14ac:dyDescent="0.2">
      <c r="A458" s="2">
        <v>2015</v>
      </c>
      <c r="B458">
        <v>9</v>
      </c>
      <c r="C458">
        <v>13</v>
      </c>
      <c r="D458" s="18">
        <v>7.29</v>
      </c>
    </row>
    <row r="459" spans="1:4" x14ac:dyDescent="0.2">
      <c r="A459" s="2">
        <v>2015</v>
      </c>
      <c r="B459">
        <v>9</v>
      </c>
      <c r="C459">
        <v>14</v>
      </c>
      <c r="D459" s="18">
        <v>7.36</v>
      </c>
    </row>
    <row r="460" spans="1:4" x14ac:dyDescent="0.2">
      <c r="A460" s="2">
        <v>2015</v>
      </c>
      <c r="B460">
        <v>9</v>
      </c>
      <c r="C460">
        <v>15</v>
      </c>
      <c r="D460" s="18">
        <v>7.5</v>
      </c>
    </row>
    <row r="461" spans="1:4" x14ac:dyDescent="0.2">
      <c r="A461" s="2">
        <v>2015</v>
      </c>
      <c r="B461">
        <v>9</v>
      </c>
      <c r="C461">
        <v>16</v>
      </c>
      <c r="D461" s="18">
        <v>6.85</v>
      </c>
    </row>
    <row r="462" spans="1:4" x14ac:dyDescent="0.2">
      <c r="A462" s="2">
        <v>2015</v>
      </c>
      <c r="B462">
        <v>9</v>
      </c>
      <c r="C462">
        <v>17</v>
      </c>
      <c r="D462" s="18">
        <v>7.88</v>
      </c>
    </row>
    <row r="463" spans="1:4" x14ac:dyDescent="0.2">
      <c r="A463" s="2">
        <v>2015</v>
      </c>
      <c r="B463">
        <v>9</v>
      </c>
      <c r="C463">
        <v>18</v>
      </c>
      <c r="D463" s="18">
        <v>7.47</v>
      </c>
    </row>
    <row r="464" spans="1:4" x14ac:dyDescent="0.2">
      <c r="A464" s="2">
        <v>2015</v>
      </c>
      <c r="B464">
        <v>9</v>
      </c>
      <c r="C464">
        <v>19</v>
      </c>
      <c r="D464" s="18">
        <v>7.66</v>
      </c>
    </row>
    <row r="465" spans="1:4" x14ac:dyDescent="0.2">
      <c r="A465" s="2">
        <v>2015</v>
      </c>
      <c r="B465">
        <v>9</v>
      </c>
      <c r="C465">
        <v>20</v>
      </c>
      <c r="D465" s="18">
        <v>6.97</v>
      </c>
    </row>
    <row r="466" spans="1:4" x14ac:dyDescent="0.2">
      <c r="A466" s="2">
        <v>2015</v>
      </c>
      <c r="B466">
        <v>9</v>
      </c>
      <c r="C466">
        <v>21</v>
      </c>
      <c r="D466" s="18">
        <v>7.02</v>
      </c>
    </row>
    <row r="467" spans="1:4" x14ac:dyDescent="0.2">
      <c r="A467" s="2">
        <v>2015</v>
      </c>
      <c r="B467">
        <v>9</v>
      </c>
      <c r="C467">
        <v>22</v>
      </c>
      <c r="D467" s="18">
        <v>7.37</v>
      </c>
    </row>
    <row r="468" spans="1:4" x14ac:dyDescent="0.2">
      <c r="A468" s="2">
        <v>2015</v>
      </c>
      <c r="B468">
        <v>9</v>
      </c>
      <c r="C468">
        <v>23</v>
      </c>
      <c r="D468" s="18">
        <v>7.6</v>
      </c>
    </row>
    <row r="469" spans="1:4" x14ac:dyDescent="0.2">
      <c r="A469" s="2">
        <v>2015</v>
      </c>
      <c r="B469">
        <v>9</v>
      </c>
      <c r="C469">
        <v>24</v>
      </c>
      <c r="D469" s="18">
        <v>7.76</v>
      </c>
    </row>
    <row r="470" spans="1:4" x14ac:dyDescent="0.2">
      <c r="A470" s="2">
        <v>2015</v>
      </c>
      <c r="B470">
        <v>9</v>
      </c>
      <c r="C470">
        <v>25</v>
      </c>
      <c r="D470" s="18">
        <v>7.58</v>
      </c>
    </row>
    <row r="471" spans="1:4" x14ac:dyDescent="0.2">
      <c r="A471" s="2">
        <v>2015</v>
      </c>
      <c r="B471">
        <v>9</v>
      </c>
      <c r="C471">
        <v>26</v>
      </c>
      <c r="D471" s="18">
        <v>7.06</v>
      </c>
    </row>
    <row r="472" spans="1:4" x14ac:dyDescent="0.2">
      <c r="A472" s="2">
        <v>2015</v>
      </c>
      <c r="B472">
        <v>9</v>
      </c>
      <c r="C472">
        <v>27</v>
      </c>
      <c r="D472" s="18">
        <v>7.41</v>
      </c>
    </row>
    <row r="473" spans="1:4" x14ac:dyDescent="0.2">
      <c r="A473" s="2">
        <v>2015</v>
      </c>
      <c r="B473">
        <v>9</v>
      </c>
      <c r="C473">
        <v>28</v>
      </c>
      <c r="D473" s="18">
        <v>7.4</v>
      </c>
    </row>
    <row r="474" spans="1:4" x14ac:dyDescent="0.2">
      <c r="A474" s="2">
        <v>2015</v>
      </c>
      <c r="B474">
        <v>9</v>
      </c>
      <c r="C474">
        <v>29</v>
      </c>
      <c r="D474" s="18">
        <v>7.85</v>
      </c>
    </row>
    <row r="475" spans="1:4" x14ac:dyDescent="0.2">
      <c r="A475" s="2">
        <v>2015</v>
      </c>
      <c r="B475">
        <v>9</v>
      </c>
      <c r="C475">
        <v>30</v>
      </c>
      <c r="D475" s="18">
        <v>7.04</v>
      </c>
    </row>
    <row r="476" spans="1:4" x14ac:dyDescent="0.2">
      <c r="A476" s="2">
        <v>2015</v>
      </c>
      <c r="B476">
        <v>11</v>
      </c>
      <c r="C476">
        <v>10</v>
      </c>
      <c r="D476" s="18">
        <v>7.25</v>
      </c>
    </row>
    <row r="477" spans="1:4" x14ac:dyDescent="0.2">
      <c r="A477" s="2">
        <v>2015</v>
      </c>
      <c r="B477">
        <v>11</v>
      </c>
      <c r="C477">
        <v>11</v>
      </c>
      <c r="D477" s="18">
        <v>7.13</v>
      </c>
    </row>
    <row r="478" spans="1:4" x14ac:dyDescent="0.2">
      <c r="A478" s="2">
        <v>2015</v>
      </c>
      <c r="B478">
        <v>11</v>
      </c>
      <c r="C478">
        <v>12</v>
      </c>
      <c r="D478" s="18">
        <v>7.77</v>
      </c>
    </row>
    <row r="479" spans="1:4" x14ac:dyDescent="0.2">
      <c r="A479" s="2">
        <v>2015</v>
      </c>
      <c r="B479">
        <v>11</v>
      </c>
      <c r="C479">
        <v>13</v>
      </c>
      <c r="D479" s="18">
        <v>6.97</v>
      </c>
    </row>
    <row r="480" spans="1:4" x14ac:dyDescent="0.2">
      <c r="A480" s="2">
        <v>2015</v>
      </c>
      <c r="B480">
        <v>11</v>
      </c>
      <c r="C480">
        <v>14</v>
      </c>
      <c r="D480" s="18">
        <v>7.82</v>
      </c>
    </row>
    <row r="481" spans="1:4" x14ac:dyDescent="0.2">
      <c r="A481" s="2">
        <v>2015</v>
      </c>
      <c r="B481">
        <v>11</v>
      </c>
      <c r="C481">
        <v>15</v>
      </c>
      <c r="D481" s="18">
        <v>7.83</v>
      </c>
    </row>
    <row r="482" spans="1:4" x14ac:dyDescent="0.2">
      <c r="A482" s="2">
        <v>2015</v>
      </c>
      <c r="B482">
        <v>11</v>
      </c>
      <c r="C482">
        <v>16</v>
      </c>
      <c r="D482" s="18">
        <v>7.65</v>
      </c>
    </row>
    <row r="483" spans="1:4" x14ac:dyDescent="0.2">
      <c r="A483" s="2">
        <v>2015</v>
      </c>
      <c r="B483">
        <v>11</v>
      </c>
      <c r="C483">
        <v>17</v>
      </c>
      <c r="D483" s="18">
        <v>8.64</v>
      </c>
    </row>
    <row r="484" spans="1:4" x14ac:dyDescent="0.2">
      <c r="A484" s="2">
        <v>2015</v>
      </c>
      <c r="B484">
        <v>11</v>
      </c>
      <c r="C484">
        <v>18</v>
      </c>
      <c r="D484" s="18">
        <v>8.43</v>
      </c>
    </row>
    <row r="485" spans="1:4" x14ac:dyDescent="0.2">
      <c r="A485" s="2">
        <v>2015</v>
      </c>
      <c r="B485">
        <v>11</v>
      </c>
      <c r="C485">
        <v>19</v>
      </c>
      <c r="D485" s="18">
        <v>8.6199999999999992</v>
      </c>
    </row>
    <row r="486" spans="1:4" x14ac:dyDescent="0.2">
      <c r="A486" s="2">
        <v>2015</v>
      </c>
      <c r="B486">
        <v>11</v>
      </c>
      <c r="C486">
        <v>20</v>
      </c>
      <c r="D486" s="18">
        <v>8.2899999999999991</v>
      </c>
    </row>
    <row r="487" spans="1:4" x14ac:dyDescent="0.2">
      <c r="A487" s="2">
        <v>2015</v>
      </c>
      <c r="B487">
        <v>11</v>
      </c>
      <c r="C487">
        <v>21</v>
      </c>
      <c r="D487" s="18">
        <v>8.24</v>
      </c>
    </row>
    <row r="488" spans="1:4" x14ac:dyDescent="0.2">
      <c r="A488" s="2">
        <v>2015</v>
      </c>
      <c r="B488">
        <v>11</v>
      </c>
      <c r="C488">
        <v>22</v>
      </c>
      <c r="D488" s="18">
        <v>8.39</v>
      </c>
    </row>
    <row r="489" spans="1:4" x14ac:dyDescent="0.2">
      <c r="A489" s="2">
        <v>2015</v>
      </c>
      <c r="B489">
        <v>11</v>
      </c>
      <c r="C489">
        <v>23</v>
      </c>
      <c r="D489" s="18">
        <v>8.33</v>
      </c>
    </row>
    <row r="490" spans="1:4" x14ac:dyDescent="0.2">
      <c r="A490" s="2">
        <v>2015</v>
      </c>
      <c r="B490">
        <v>11</v>
      </c>
      <c r="C490">
        <v>24</v>
      </c>
      <c r="D490" s="18">
        <v>8.66</v>
      </c>
    </row>
    <row r="491" spans="1:4" x14ac:dyDescent="0.2">
      <c r="A491" s="2">
        <v>2015</v>
      </c>
      <c r="B491">
        <v>11</v>
      </c>
      <c r="C491">
        <v>25</v>
      </c>
      <c r="D491" s="18">
        <v>8.44</v>
      </c>
    </row>
    <row r="492" spans="1:4" x14ac:dyDescent="0.2">
      <c r="A492" s="2">
        <v>2015</v>
      </c>
      <c r="B492">
        <v>11</v>
      </c>
      <c r="C492">
        <v>26</v>
      </c>
      <c r="D492" s="18">
        <v>8.48</v>
      </c>
    </row>
    <row r="493" spans="1:4" x14ac:dyDescent="0.2">
      <c r="A493" s="2">
        <v>2015</v>
      </c>
      <c r="B493">
        <v>11</v>
      </c>
      <c r="C493">
        <v>27</v>
      </c>
      <c r="D493" s="18">
        <v>8.51</v>
      </c>
    </row>
    <row r="494" spans="1:4" x14ac:dyDescent="0.2">
      <c r="A494" s="2">
        <v>2015</v>
      </c>
      <c r="B494">
        <v>11</v>
      </c>
      <c r="C494">
        <v>28</v>
      </c>
      <c r="D494" s="18">
        <v>8.5500000000000007</v>
      </c>
    </row>
    <row r="495" spans="1:4" x14ac:dyDescent="0.2">
      <c r="A495" s="2">
        <v>2015</v>
      </c>
      <c r="B495">
        <v>11</v>
      </c>
      <c r="C495">
        <v>29</v>
      </c>
      <c r="D495" s="18">
        <v>8.44</v>
      </c>
    </row>
    <row r="496" spans="1:4" x14ac:dyDescent="0.2">
      <c r="A496" s="2">
        <v>2015</v>
      </c>
      <c r="B496">
        <v>11</v>
      </c>
      <c r="C496">
        <v>30</v>
      </c>
      <c r="D496" s="18">
        <v>8.25</v>
      </c>
    </row>
    <row r="497" spans="1:4" x14ac:dyDescent="0.2">
      <c r="A497" s="2">
        <v>2015</v>
      </c>
      <c r="B497">
        <v>12</v>
      </c>
      <c r="C497">
        <v>1</v>
      </c>
      <c r="D497" s="18">
        <v>8.81</v>
      </c>
    </row>
    <row r="498" spans="1:4" x14ac:dyDescent="0.2">
      <c r="A498" s="2">
        <v>2015</v>
      </c>
      <c r="B498">
        <v>12</v>
      </c>
      <c r="C498">
        <v>2</v>
      </c>
      <c r="D498" s="18">
        <v>8.9</v>
      </c>
    </row>
    <row r="499" spans="1:4" x14ac:dyDescent="0.2">
      <c r="A499" s="2">
        <v>2015</v>
      </c>
      <c r="B499">
        <v>12</v>
      </c>
      <c r="C499">
        <v>3</v>
      </c>
      <c r="D499" s="18">
        <v>9.4</v>
      </c>
    </row>
    <row r="500" spans="1:4" x14ac:dyDescent="0.2">
      <c r="A500" s="2">
        <v>2015</v>
      </c>
      <c r="B500">
        <v>12</v>
      </c>
      <c r="C500">
        <v>4</v>
      </c>
      <c r="D500" s="18">
        <v>9.5399999999999991</v>
      </c>
    </row>
    <row r="501" spans="1:4" x14ac:dyDescent="0.2">
      <c r="A501" s="2">
        <v>2015</v>
      </c>
      <c r="B501">
        <v>12</v>
      </c>
      <c r="C501">
        <v>5</v>
      </c>
      <c r="D501" s="18">
        <v>8.9600000000000009</v>
      </c>
    </row>
    <row r="502" spans="1:4" x14ac:dyDescent="0.2">
      <c r="A502" s="2">
        <v>2015</v>
      </c>
      <c r="B502">
        <v>12</v>
      </c>
      <c r="C502">
        <v>6</v>
      </c>
      <c r="D502" s="18">
        <v>9.25</v>
      </c>
    </row>
    <row r="503" spans="1:4" x14ac:dyDescent="0.2">
      <c r="A503" s="2">
        <v>2015</v>
      </c>
      <c r="B503">
        <v>12</v>
      </c>
      <c r="C503">
        <v>7</v>
      </c>
      <c r="D503" s="18">
        <v>9.42</v>
      </c>
    </row>
    <row r="504" spans="1:4" x14ac:dyDescent="0.2">
      <c r="A504" s="2">
        <v>2015</v>
      </c>
      <c r="B504">
        <v>12</v>
      </c>
      <c r="C504">
        <v>8</v>
      </c>
      <c r="D504" s="18">
        <v>9.59</v>
      </c>
    </row>
    <row r="505" spans="1:4" x14ac:dyDescent="0.2">
      <c r="A505" s="2">
        <v>2015</v>
      </c>
      <c r="B505">
        <v>12</v>
      </c>
      <c r="C505">
        <v>9</v>
      </c>
      <c r="D505" s="18">
        <v>9.41</v>
      </c>
    </row>
    <row r="506" spans="1:4" x14ac:dyDescent="0.2">
      <c r="A506" s="2">
        <v>2015</v>
      </c>
      <c r="B506">
        <v>12</v>
      </c>
      <c r="C506">
        <v>10</v>
      </c>
      <c r="D506" s="18">
        <v>9.02</v>
      </c>
    </row>
    <row r="507" spans="1:4" x14ac:dyDescent="0.2">
      <c r="A507" s="2">
        <v>2015</v>
      </c>
      <c r="B507">
        <v>12</v>
      </c>
      <c r="C507">
        <v>11</v>
      </c>
      <c r="D507" s="18">
        <v>10.26</v>
      </c>
    </row>
    <row r="508" spans="1:4" x14ac:dyDescent="0.2">
      <c r="A508" s="2">
        <v>2015</v>
      </c>
      <c r="B508">
        <v>12</v>
      </c>
      <c r="C508">
        <v>12</v>
      </c>
      <c r="D508" s="18">
        <v>10.35</v>
      </c>
    </row>
    <row r="509" spans="1:4" x14ac:dyDescent="0.2">
      <c r="A509" s="2">
        <v>2015</v>
      </c>
      <c r="B509">
        <v>12</v>
      </c>
      <c r="C509">
        <v>13</v>
      </c>
      <c r="D509" s="18">
        <v>9.57</v>
      </c>
    </row>
    <row r="510" spans="1:4" x14ac:dyDescent="0.2">
      <c r="A510" s="2">
        <v>2015</v>
      </c>
      <c r="B510">
        <v>12</v>
      </c>
      <c r="C510">
        <v>14</v>
      </c>
      <c r="D510" s="18">
        <v>9.6199999999999992</v>
      </c>
    </row>
    <row r="511" spans="1:4" x14ac:dyDescent="0.2">
      <c r="A511" s="2">
        <v>2015</v>
      </c>
      <c r="B511">
        <v>12</v>
      </c>
      <c r="C511">
        <v>15</v>
      </c>
      <c r="D511" s="18">
        <v>10.26</v>
      </c>
    </row>
    <row r="512" spans="1:4" x14ac:dyDescent="0.2">
      <c r="A512" s="2">
        <v>2015</v>
      </c>
      <c r="B512">
        <v>12</v>
      </c>
      <c r="C512">
        <v>16</v>
      </c>
      <c r="D512" s="18">
        <v>10.32</v>
      </c>
    </row>
    <row r="513" spans="1:4" x14ac:dyDescent="0.2">
      <c r="A513" s="2">
        <v>2015</v>
      </c>
      <c r="B513">
        <v>12</v>
      </c>
      <c r="C513">
        <v>17</v>
      </c>
      <c r="D513" s="18">
        <v>10.55</v>
      </c>
    </row>
    <row r="514" spans="1:4" x14ac:dyDescent="0.2">
      <c r="A514" s="2">
        <v>2015</v>
      </c>
      <c r="B514">
        <v>12</v>
      </c>
      <c r="C514">
        <v>18</v>
      </c>
      <c r="D514" s="18">
        <v>10.84</v>
      </c>
    </row>
    <row r="515" spans="1:4" x14ac:dyDescent="0.2">
      <c r="A515" s="2">
        <v>2015</v>
      </c>
      <c r="B515">
        <v>12</v>
      </c>
      <c r="C515">
        <v>19</v>
      </c>
      <c r="D515" s="18">
        <v>10.23</v>
      </c>
    </row>
    <row r="516" spans="1:4" x14ac:dyDescent="0.2">
      <c r="A516" s="2">
        <v>2015</v>
      </c>
      <c r="B516">
        <v>12</v>
      </c>
      <c r="C516">
        <v>20</v>
      </c>
      <c r="D516" s="18">
        <v>10</v>
      </c>
    </row>
    <row r="517" spans="1:4" x14ac:dyDescent="0.2">
      <c r="A517" s="2">
        <v>2015</v>
      </c>
      <c r="B517">
        <v>12</v>
      </c>
      <c r="C517">
        <v>21</v>
      </c>
      <c r="D517" s="18">
        <v>9.8699999999999992</v>
      </c>
    </row>
    <row r="518" spans="1:4" x14ac:dyDescent="0.2">
      <c r="A518" s="2">
        <v>2015</v>
      </c>
      <c r="B518">
        <v>12</v>
      </c>
      <c r="C518">
        <v>22</v>
      </c>
      <c r="D518" s="18">
        <v>10.119999999999999</v>
      </c>
    </row>
    <row r="519" spans="1:4" x14ac:dyDescent="0.2">
      <c r="A519" s="2">
        <v>2015</v>
      </c>
      <c r="B519">
        <v>12</v>
      </c>
      <c r="C519">
        <v>23</v>
      </c>
      <c r="D519" s="18">
        <v>9.66</v>
      </c>
    </row>
    <row r="520" spans="1:4" x14ac:dyDescent="0.2">
      <c r="A520" s="2">
        <v>2015</v>
      </c>
      <c r="B520">
        <v>12</v>
      </c>
      <c r="C520">
        <v>24</v>
      </c>
      <c r="D520" s="18">
        <v>9.7200000000000006</v>
      </c>
    </row>
    <row r="521" spans="1:4" x14ac:dyDescent="0.2">
      <c r="A521" s="2">
        <v>2015</v>
      </c>
      <c r="B521">
        <v>12</v>
      </c>
      <c r="C521">
        <v>25</v>
      </c>
      <c r="D521" s="18">
        <v>9.9700000000000006</v>
      </c>
    </row>
    <row r="522" spans="1:4" x14ac:dyDescent="0.2">
      <c r="A522" s="2">
        <v>2015</v>
      </c>
      <c r="B522">
        <v>12</v>
      </c>
      <c r="C522">
        <v>26</v>
      </c>
      <c r="D522" s="18">
        <v>9.33</v>
      </c>
    </row>
    <row r="523" spans="1:4" x14ac:dyDescent="0.2">
      <c r="A523" s="2">
        <v>2015</v>
      </c>
      <c r="B523">
        <v>12</v>
      </c>
      <c r="C523">
        <v>27</v>
      </c>
      <c r="D523" s="18">
        <v>9.65</v>
      </c>
    </row>
    <row r="524" spans="1:4" x14ac:dyDescent="0.2">
      <c r="A524" s="2">
        <v>2015</v>
      </c>
      <c r="B524">
        <v>12</v>
      </c>
      <c r="C524">
        <v>28</v>
      </c>
      <c r="D524" s="18">
        <v>9.7799999999999994</v>
      </c>
    </row>
    <row r="525" spans="1:4" x14ac:dyDescent="0.2">
      <c r="A525" s="2">
        <v>2015</v>
      </c>
      <c r="B525">
        <v>12</v>
      </c>
      <c r="C525">
        <v>29</v>
      </c>
      <c r="D525" s="18">
        <v>9.68</v>
      </c>
    </row>
    <row r="526" spans="1:4" x14ac:dyDescent="0.2">
      <c r="A526" s="2">
        <v>2015</v>
      </c>
      <c r="B526">
        <v>12</v>
      </c>
      <c r="C526">
        <v>30</v>
      </c>
      <c r="D526" s="18">
        <v>10.79</v>
      </c>
    </row>
    <row r="527" spans="1:4" x14ac:dyDescent="0.2">
      <c r="A527" s="2">
        <v>2015</v>
      </c>
      <c r="B527">
        <v>12</v>
      </c>
      <c r="C527">
        <v>31</v>
      </c>
      <c r="D527" s="18">
        <v>10.25</v>
      </c>
    </row>
    <row r="528" spans="1:4" x14ac:dyDescent="0.2">
      <c r="A528" s="2">
        <v>2016</v>
      </c>
      <c r="B528">
        <v>1</v>
      </c>
      <c r="C528">
        <v>1</v>
      </c>
      <c r="D528" s="18">
        <v>10.61</v>
      </c>
    </row>
    <row r="529" spans="1:4" x14ac:dyDescent="0.2">
      <c r="A529" s="2">
        <v>2016</v>
      </c>
      <c r="B529">
        <v>1</v>
      </c>
      <c r="C529">
        <v>2</v>
      </c>
      <c r="D529" s="18">
        <v>10.54</v>
      </c>
    </row>
    <row r="530" spans="1:4" x14ac:dyDescent="0.2">
      <c r="A530" s="2">
        <v>2016</v>
      </c>
      <c r="B530">
        <v>1</v>
      </c>
      <c r="C530">
        <v>3</v>
      </c>
      <c r="D530" s="18">
        <v>10.52</v>
      </c>
    </row>
    <row r="531" spans="1:4" x14ac:dyDescent="0.2">
      <c r="A531" s="2">
        <v>2016</v>
      </c>
      <c r="B531">
        <v>1</v>
      </c>
      <c r="C531">
        <v>4</v>
      </c>
      <c r="D531" s="18">
        <v>11.2</v>
      </c>
    </row>
    <row r="532" spans="1:4" x14ac:dyDescent="0.2">
      <c r="A532" s="2">
        <v>2016</v>
      </c>
      <c r="B532">
        <v>1</v>
      </c>
      <c r="C532">
        <v>5</v>
      </c>
      <c r="D532" s="18">
        <v>10.62</v>
      </c>
    </row>
    <row r="533" spans="1:4" x14ac:dyDescent="0.2">
      <c r="A533" s="2">
        <v>2016</v>
      </c>
      <c r="B533">
        <v>1</v>
      </c>
      <c r="C533">
        <v>6</v>
      </c>
      <c r="D533" s="18">
        <v>10.84</v>
      </c>
    </row>
    <row r="534" spans="1:4" x14ac:dyDescent="0.2">
      <c r="A534" s="2">
        <v>2016</v>
      </c>
      <c r="B534">
        <v>1</v>
      </c>
      <c r="C534">
        <v>7</v>
      </c>
      <c r="D534" s="18">
        <v>10.79</v>
      </c>
    </row>
    <row r="535" spans="1:4" x14ac:dyDescent="0.2">
      <c r="A535" s="2">
        <v>2016</v>
      </c>
      <c r="B535">
        <v>1</v>
      </c>
      <c r="C535">
        <v>8</v>
      </c>
      <c r="D535" s="18">
        <v>11.64</v>
      </c>
    </row>
    <row r="536" spans="1:4" x14ac:dyDescent="0.2">
      <c r="A536" s="2">
        <v>2016</v>
      </c>
      <c r="B536">
        <v>1</v>
      </c>
      <c r="C536">
        <v>9</v>
      </c>
      <c r="D536" s="18">
        <v>10.88</v>
      </c>
    </row>
    <row r="537" spans="1:4" x14ac:dyDescent="0.2">
      <c r="A537" s="2">
        <v>2016</v>
      </c>
      <c r="B537">
        <v>1</v>
      </c>
      <c r="C537">
        <v>10</v>
      </c>
      <c r="D537" s="18">
        <v>10.54</v>
      </c>
    </row>
    <row r="538" spans="1:4" x14ac:dyDescent="0.2">
      <c r="A538" s="2">
        <v>2016</v>
      </c>
      <c r="B538">
        <v>1</v>
      </c>
      <c r="C538">
        <v>11</v>
      </c>
      <c r="D538" s="18">
        <v>10.58</v>
      </c>
    </row>
    <row r="539" spans="1:4" x14ac:dyDescent="0.2">
      <c r="A539" s="2">
        <v>2016</v>
      </c>
      <c r="B539">
        <v>1</v>
      </c>
      <c r="C539">
        <v>12</v>
      </c>
      <c r="D539" s="18">
        <v>10.39</v>
      </c>
    </row>
    <row r="540" spans="1:4" x14ac:dyDescent="0.2">
      <c r="A540" s="2">
        <v>2016</v>
      </c>
      <c r="B540">
        <v>1</v>
      </c>
      <c r="C540">
        <v>13</v>
      </c>
      <c r="D540" s="18">
        <v>11.82</v>
      </c>
    </row>
    <row r="541" spans="1:4" x14ac:dyDescent="0.2">
      <c r="A541" s="2">
        <v>2016</v>
      </c>
      <c r="B541">
        <v>1</v>
      </c>
      <c r="C541">
        <v>14</v>
      </c>
      <c r="D541" s="18">
        <v>10.53</v>
      </c>
    </row>
    <row r="542" spans="1:4" x14ac:dyDescent="0.2">
      <c r="A542" s="2">
        <v>2016</v>
      </c>
      <c r="B542">
        <v>1</v>
      </c>
      <c r="C542">
        <v>15</v>
      </c>
      <c r="D542" s="18">
        <v>10.35</v>
      </c>
    </row>
    <row r="543" spans="1:4" x14ac:dyDescent="0.2">
      <c r="A543" s="2">
        <v>2016</v>
      </c>
      <c r="B543">
        <v>1</v>
      </c>
      <c r="C543">
        <v>16</v>
      </c>
      <c r="D543" s="18">
        <v>10.6</v>
      </c>
    </row>
    <row r="544" spans="1:4" x14ac:dyDescent="0.2">
      <c r="A544" s="2">
        <v>2016</v>
      </c>
      <c r="B544">
        <v>1</v>
      </c>
      <c r="C544">
        <v>17</v>
      </c>
      <c r="D544" s="18">
        <v>10.61</v>
      </c>
    </row>
    <row r="545" spans="1:4" x14ac:dyDescent="0.2">
      <c r="A545" s="2">
        <v>2016</v>
      </c>
      <c r="B545">
        <v>1</v>
      </c>
      <c r="C545">
        <v>18</v>
      </c>
      <c r="D545" s="18">
        <v>10.77</v>
      </c>
    </row>
    <row r="546" spans="1:4" x14ac:dyDescent="0.2">
      <c r="A546" s="2">
        <v>2016</v>
      </c>
      <c r="B546">
        <v>1</v>
      </c>
      <c r="C546">
        <v>19</v>
      </c>
      <c r="D546" s="18">
        <v>10.45</v>
      </c>
    </row>
    <row r="547" spans="1:4" x14ac:dyDescent="0.2">
      <c r="A547" s="2">
        <v>2016</v>
      </c>
      <c r="B547">
        <v>1</v>
      </c>
      <c r="C547">
        <v>20</v>
      </c>
      <c r="D547" s="18">
        <v>10.19</v>
      </c>
    </row>
    <row r="548" spans="1:4" x14ac:dyDescent="0.2">
      <c r="A548" s="2">
        <v>2016</v>
      </c>
      <c r="B548">
        <v>1</v>
      </c>
      <c r="C548">
        <v>21</v>
      </c>
      <c r="D548" s="18">
        <v>9.94</v>
      </c>
    </row>
    <row r="549" spans="1:4" x14ac:dyDescent="0.2">
      <c r="A549" s="2">
        <v>2016</v>
      </c>
      <c r="B549">
        <v>1</v>
      </c>
      <c r="C549">
        <v>22</v>
      </c>
      <c r="D549" s="18">
        <v>9.44</v>
      </c>
    </row>
    <row r="550" spans="1:4" x14ac:dyDescent="0.2">
      <c r="A550" s="2">
        <v>2016</v>
      </c>
      <c r="B550">
        <v>1</v>
      </c>
      <c r="C550">
        <v>23</v>
      </c>
      <c r="D550" s="18">
        <v>9.08</v>
      </c>
    </row>
    <row r="551" spans="1:4" x14ac:dyDescent="0.2">
      <c r="A551" s="2">
        <v>2016</v>
      </c>
      <c r="B551">
        <v>1</v>
      </c>
      <c r="C551">
        <v>24</v>
      </c>
      <c r="D551" s="18">
        <v>9.9700000000000006</v>
      </c>
    </row>
    <row r="552" spans="1:4" x14ac:dyDescent="0.2">
      <c r="A552" s="2">
        <v>2016</v>
      </c>
      <c r="B552">
        <v>1</v>
      </c>
      <c r="C552">
        <v>25</v>
      </c>
      <c r="D552" s="18">
        <v>10.02</v>
      </c>
    </row>
    <row r="553" spans="1:4" x14ac:dyDescent="0.2">
      <c r="A553" s="2">
        <v>2016</v>
      </c>
      <c r="B553">
        <v>1</v>
      </c>
      <c r="C553">
        <v>26</v>
      </c>
      <c r="D553" s="18">
        <v>9.5399999999999991</v>
      </c>
    </row>
    <row r="554" spans="1:4" x14ac:dyDescent="0.2">
      <c r="A554" s="2">
        <v>2016</v>
      </c>
      <c r="B554">
        <v>1</v>
      </c>
      <c r="C554">
        <v>27</v>
      </c>
      <c r="D554" s="18">
        <v>8.85</v>
      </c>
    </row>
    <row r="555" spans="1:4" x14ac:dyDescent="0.2">
      <c r="A555" s="2">
        <v>2016</v>
      </c>
      <c r="B555">
        <v>1</v>
      </c>
      <c r="C555">
        <v>28</v>
      </c>
      <c r="D555" s="18">
        <v>9.5</v>
      </c>
    </row>
    <row r="556" spans="1:4" x14ac:dyDescent="0.2">
      <c r="A556" s="2">
        <v>2016</v>
      </c>
      <c r="B556">
        <v>1</v>
      </c>
      <c r="C556">
        <v>29</v>
      </c>
      <c r="D556" s="18">
        <v>9.49</v>
      </c>
    </row>
    <row r="557" spans="1:4" x14ac:dyDescent="0.2">
      <c r="A557" s="2">
        <v>2016</v>
      </c>
      <c r="B557">
        <v>1</v>
      </c>
      <c r="C557">
        <v>30</v>
      </c>
      <c r="D557" s="18">
        <v>9.4</v>
      </c>
    </row>
    <row r="558" spans="1:4" x14ac:dyDescent="0.2">
      <c r="A558" s="2">
        <v>2016</v>
      </c>
      <c r="B558">
        <v>1</v>
      </c>
      <c r="C558">
        <v>31</v>
      </c>
      <c r="D558" s="18">
        <v>9.77</v>
      </c>
    </row>
    <row r="559" spans="1:4" x14ac:dyDescent="0.2">
      <c r="A559" s="2">
        <v>2016</v>
      </c>
      <c r="B559">
        <v>2</v>
      </c>
      <c r="C559">
        <v>1</v>
      </c>
      <c r="D559" s="18">
        <v>9.86</v>
      </c>
    </row>
    <row r="560" spans="1:4" x14ac:dyDescent="0.2">
      <c r="A560" s="2">
        <v>2016</v>
      </c>
      <c r="B560">
        <v>2</v>
      </c>
      <c r="C560">
        <v>2</v>
      </c>
      <c r="D560" s="18">
        <v>10.52</v>
      </c>
    </row>
    <row r="561" spans="1:4" x14ac:dyDescent="0.2">
      <c r="A561" s="2">
        <v>2016</v>
      </c>
      <c r="B561">
        <v>2</v>
      </c>
      <c r="C561">
        <v>3</v>
      </c>
      <c r="D561" s="18">
        <v>10.38</v>
      </c>
    </row>
    <row r="562" spans="1:4" x14ac:dyDescent="0.2">
      <c r="A562" s="2">
        <v>2016</v>
      </c>
      <c r="B562">
        <v>2</v>
      </c>
      <c r="C562">
        <v>4</v>
      </c>
      <c r="D562" s="18">
        <v>10.17</v>
      </c>
    </row>
    <row r="563" spans="1:4" x14ac:dyDescent="0.2">
      <c r="A563" s="2">
        <v>2016</v>
      </c>
      <c r="B563">
        <v>2</v>
      </c>
      <c r="C563">
        <v>5</v>
      </c>
      <c r="D563" s="18">
        <v>10.71</v>
      </c>
    </row>
    <row r="564" spans="1:4" x14ac:dyDescent="0.2">
      <c r="A564" s="2">
        <v>2016</v>
      </c>
      <c r="B564">
        <v>2</v>
      </c>
      <c r="C564">
        <v>6</v>
      </c>
      <c r="D564" s="18">
        <v>10.59</v>
      </c>
    </row>
    <row r="565" spans="1:4" x14ac:dyDescent="0.2">
      <c r="A565" s="2">
        <v>2016</v>
      </c>
      <c r="B565">
        <v>2</v>
      </c>
      <c r="C565">
        <v>7</v>
      </c>
      <c r="D565" s="18">
        <v>10.27</v>
      </c>
    </row>
    <row r="566" spans="1:4" x14ac:dyDescent="0.2">
      <c r="A566" s="2">
        <v>2016</v>
      </c>
      <c r="B566">
        <v>2</v>
      </c>
      <c r="C566">
        <v>8</v>
      </c>
      <c r="D566" s="18">
        <v>10.39</v>
      </c>
    </row>
    <row r="567" spans="1:4" x14ac:dyDescent="0.2">
      <c r="A567" s="2">
        <v>2016</v>
      </c>
      <c r="B567">
        <v>2</v>
      </c>
      <c r="C567">
        <v>14</v>
      </c>
      <c r="D567" s="18">
        <v>8.1</v>
      </c>
    </row>
    <row r="568" spans="1:4" x14ac:dyDescent="0.2">
      <c r="A568" s="2">
        <v>2016</v>
      </c>
      <c r="B568">
        <v>2</v>
      </c>
      <c r="C568">
        <v>15</v>
      </c>
      <c r="D568" s="18">
        <v>8.2100000000000009</v>
      </c>
    </row>
    <row r="569" spans="1:4" x14ac:dyDescent="0.2">
      <c r="A569" s="2">
        <v>2016</v>
      </c>
      <c r="B569">
        <v>2</v>
      </c>
      <c r="C569">
        <v>16</v>
      </c>
      <c r="D569" s="18">
        <v>8.4600000000000009</v>
      </c>
    </row>
    <row r="570" spans="1:4" x14ac:dyDescent="0.2">
      <c r="A570" s="2">
        <v>2016</v>
      </c>
      <c r="B570">
        <v>2</v>
      </c>
      <c r="C570">
        <v>17</v>
      </c>
      <c r="D570" s="18">
        <v>8.26</v>
      </c>
    </row>
    <row r="571" spans="1:4" x14ac:dyDescent="0.2">
      <c r="A571" s="2">
        <v>2016</v>
      </c>
      <c r="B571">
        <v>2</v>
      </c>
      <c r="C571">
        <v>18</v>
      </c>
      <c r="D571" s="18">
        <v>8.59</v>
      </c>
    </row>
    <row r="572" spans="1:4" x14ac:dyDescent="0.2">
      <c r="A572" s="2">
        <v>2016</v>
      </c>
      <c r="B572">
        <v>2</v>
      </c>
      <c r="C572">
        <v>19</v>
      </c>
      <c r="D572" s="18">
        <v>8.75</v>
      </c>
    </row>
    <row r="573" spans="1:4" x14ac:dyDescent="0.2">
      <c r="A573" s="2">
        <v>2016</v>
      </c>
      <c r="B573">
        <v>2</v>
      </c>
      <c r="C573">
        <v>20</v>
      </c>
      <c r="D573" s="18">
        <v>8.59</v>
      </c>
    </row>
    <row r="574" spans="1:4" x14ac:dyDescent="0.2">
      <c r="A574" s="2">
        <v>2016</v>
      </c>
      <c r="B574">
        <v>2</v>
      </c>
      <c r="C574">
        <v>21</v>
      </c>
      <c r="D574" s="18">
        <v>8.75</v>
      </c>
    </row>
    <row r="575" spans="1:4" x14ac:dyDescent="0.2">
      <c r="A575" s="2">
        <v>2016</v>
      </c>
      <c r="B575">
        <v>2</v>
      </c>
      <c r="C575">
        <v>22</v>
      </c>
      <c r="D575" s="18">
        <v>9.6</v>
      </c>
    </row>
    <row r="576" spans="1:4" x14ac:dyDescent="0.2">
      <c r="A576" s="2">
        <v>2016</v>
      </c>
      <c r="B576">
        <v>2</v>
      </c>
      <c r="C576">
        <v>23</v>
      </c>
      <c r="D576" s="18">
        <v>10.15</v>
      </c>
    </row>
    <row r="577" spans="1:4" x14ac:dyDescent="0.2">
      <c r="A577" s="2">
        <v>2016</v>
      </c>
      <c r="B577">
        <v>2</v>
      </c>
      <c r="C577">
        <v>24</v>
      </c>
      <c r="D577" s="18">
        <v>10.08</v>
      </c>
    </row>
    <row r="578" spans="1:4" x14ac:dyDescent="0.2">
      <c r="A578" s="2">
        <v>2016</v>
      </c>
      <c r="B578">
        <v>2</v>
      </c>
      <c r="C578">
        <v>25</v>
      </c>
      <c r="D578" s="18">
        <v>9.36</v>
      </c>
    </row>
    <row r="579" spans="1:4" x14ac:dyDescent="0.2">
      <c r="A579" s="2">
        <v>2016</v>
      </c>
      <c r="B579">
        <v>2</v>
      </c>
      <c r="C579">
        <v>26</v>
      </c>
      <c r="D579" s="18">
        <v>9.2200000000000006</v>
      </c>
    </row>
    <row r="580" spans="1:4" x14ac:dyDescent="0.2">
      <c r="A580" s="2">
        <v>2016</v>
      </c>
      <c r="B580">
        <v>2</v>
      </c>
      <c r="C580">
        <v>27</v>
      </c>
      <c r="D580" s="18">
        <v>10.36</v>
      </c>
    </row>
    <row r="581" spans="1:4" x14ac:dyDescent="0.2">
      <c r="A581" s="2">
        <v>2016</v>
      </c>
      <c r="B581">
        <v>2</v>
      </c>
      <c r="C581">
        <v>28</v>
      </c>
      <c r="D581" s="18">
        <v>10.36</v>
      </c>
    </row>
    <row r="582" spans="1:4" x14ac:dyDescent="0.2">
      <c r="A582" s="2">
        <v>2016</v>
      </c>
      <c r="B582">
        <v>2</v>
      </c>
      <c r="C582">
        <v>29</v>
      </c>
      <c r="D582" s="18">
        <v>12.74</v>
      </c>
    </row>
    <row r="583" spans="1:4" x14ac:dyDescent="0.2">
      <c r="A583" s="2">
        <v>2016</v>
      </c>
      <c r="B583">
        <v>3</v>
      </c>
      <c r="C583">
        <v>1</v>
      </c>
      <c r="D583" s="18">
        <v>13.22</v>
      </c>
    </row>
    <row r="584" spans="1:4" x14ac:dyDescent="0.2">
      <c r="A584" s="2">
        <v>2016</v>
      </c>
      <c r="B584">
        <v>3</v>
      </c>
      <c r="C584">
        <v>2</v>
      </c>
      <c r="D584" s="18">
        <v>12.2</v>
      </c>
    </row>
    <row r="585" spans="1:4" x14ac:dyDescent="0.2">
      <c r="A585" s="2">
        <v>2016</v>
      </c>
      <c r="B585">
        <v>3</v>
      </c>
      <c r="C585">
        <v>3</v>
      </c>
      <c r="D585" s="18">
        <v>12.17</v>
      </c>
    </row>
    <row r="586" spans="1:4" x14ac:dyDescent="0.2">
      <c r="A586" s="2">
        <v>2016</v>
      </c>
      <c r="B586">
        <v>3</v>
      </c>
      <c r="C586">
        <v>4</v>
      </c>
      <c r="D586" s="18">
        <v>12.44</v>
      </c>
    </row>
    <row r="587" spans="1:4" x14ac:dyDescent="0.2">
      <c r="A587" s="2">
        <v>2016</v>
      </c>
      <c r="B587">
        <v>3</v>
      </c>
      <c r="C587">
        <v>5</v>
      </c>
      <c r="D587" s="18">
        <v>12.25</v>
      </c>
    </row>
    <row r="588" spans="1:4" x14ac:dyDescent="0.2">
      <c r="A588" s="2">
        <v>2016</v>
      </c>
      <c r="B588">
        <v>3</v>
      </c>
      <c r="C588">
        <v>6</v>
      </c>
      <c r="D588" s="18">
        <v>13</v>
      </c>
    </row>
    <row r="589" spans="1:4" x14ac:dyDescent="0.2">
      <c r="A589" s="2">
        <v>2016</v>
      </c>
      <c r="B589">
        <v>3</v>
      </c>
      <c r="C589">
        <v>7</v>
      </c>
      <c r="D589" s="18">
        <v>13.96</v>
      </c>
    </row>
    <row r="590" spans="1:4" x14ac:dyDescent="0.2">
      <c r="A590" s="2">
        <v>2016</v>
      </c>
      <c r="B590">
        <v>3</v>
      </c>
      <c r="C590">
        <v>8</v>
      </c>
      <c r="D590" s="18">
        <v>14.34</v>
      </c>
    </row>
    <row r="591" spans="1:4" x14ac:dyDescent="0.2">
      <c r="A591" s="2">
        <v>2016</v>
      </c>
      <c r="B591">
        <v>3</v>
      </c>
      <c r="C591">
        <v>9</v>
      </c>
      <c r="D591" s="18">
        <v>13.19</v>
      </c>
    </row>
    <row r="592" spans="1:4" x14ac:dyDescent="0.2">
      <c r="A592" s="2">
        <v>2016</v>
      </c>
      <c r="B592">
        <v>3</v>
      </c>
      <c r="C592">
        <v>10</v>
      </c>
      <c r="D592" s="18">
        <v>13.32</v>
      </c>
    </row>
    <row r="593" spans="1:4" x14ac:dyDescent="0.2">
      <c r="A593" s="2">
        <v>2016</v>
      </c>
      <c r="B593">
        <v>3</v>
      </c>
      <c r="C593">
        <v>11</v>
      </c>
      <c r="D593" s="18">
        <v>13.14</v>
      </c>
    </row>
    <row r="594" spans="1:4" x14ac:dyDescent="0.2">
      <c r="A594" s="2">
        <v>2016</v>
      </c>
      <c r="B594">
        <v>3</v>
      </c>
      <c r="C594">
        <v>12</v>
      </c>
      <c r="D594" s="18">
        <v>12.92</v>
      </c>
    </row>
    <row r="595" spans="1:4" x14ac:dyDescent="0.2">
      <c r="A595" s="2">
        <v>2016</v>
      </c>
      <c r="B595">
        <v>3</v>
      </c>
      <c r="C595">
        <v>13</v>
      </c>
      <c r="D595" s="18">
        <v>12.86</v>
      </c>
    </row>
    <row r="596" spans="1:4" x14ac:dyDescent="0.2">
      <c r="A596" s="2">
        <v>2016</v>
      </c>
      <c r="B596">
        <v>3</v>
      </c>
      <c r="C596">
        <v>14</v>
      </c>
      <c r="D596" s="18">
        <v>12.44</v>
      </c>
    </row>
    <row r="597" spans="1:4" x14ac:dyDescent="0.2">
      <c r="A597" s="2">
        <v>2016</v>
      </c>
      <c r="B597">
        <v>3</v>
      </c>
      <c r="C597">
        <v>15</v>
      </c>
      <c r="D597" s="18">
        <v>11.23</v>
      </c>
    </row>
    <row r="598" spans="1:4" x14ac:dyDescent="0.2">
      <c r="A598" s="2">
        <v>2016</v>
      </c>
      <c r="B598">
        <v>3</v>
      </c>
      <c r="C598">
        <v>16</v>
      </c>
      <c r="D598" s="18">
        <v>11.27</v>
      </c>
    </row>
    <row r="599" spans="1:4" x14ac:dyDescent="0.2">
      <c r="A599" s="2">
        <v>2016</v>
      </c>
      <c r="B599">
        <v>3</v>
      </c>
      <c r="C599">
        <v>17</v>
      </c>
      <c r="D599" s="18">
        <v>10.53</v>
      </c>
    </row>
    <row r="600" spans="1:4" x14ac:dyDescent="0.2">
      <c r="A600" s="2">
        <v>2016</v>
      </c>
      <c r="B600">
        <v>3</v>
      </c>
      <c r="C600">
        <v>18</v>
      </c>
      <c r="D600" s="18">
        <v>10.56</v>
      </c>
    </row>
    <row r="601" spans="1:4" x14ac:dyDescent="0.2">
      <c r="A601" s="2">
        <v>2016</v>
      </c>
      <c r="B601">
        <v>3</v>
      </c>
      <c r="C601">
        <v>20</v>
      </c>
      <c r="D601" s="18">
        <v>11.61</v>
      </c>
    </row>
    <row r="602" spans="1:4" x14ac:dyDescent="0.2">
      <c r="A602" s="2">
        <v>2016</v>
      </c>
      <c r="B602">
        <v>3</v>
      </c>
      <c r="C602">
        <v>21</v>
      </c>
      <c r="D602" s="18">
        <v>12.41</v>
      </c>
    </row>
    <row r="603" spans="1:4" x14ac:dyDescent="0.2">
      <c r="A603" s="2">
        <v>2016</v>
      </c>
      <c r="B603">
        <v>3</v>
      </c>
      <c r="C603">
        <v>22</v>
      </c>
      <c r="D603" s="18">
        <v>11.8</v>
      </c>
    </row>
    <row r="604" spans="1:4" x14ac:dyDescent="0.2">
      <c r="A604" s="2">
        <v>2016</v>
      </c>
      <c r="B604">
        <v>3</v>
      </c>
      <c r="C604">
        <v>23</v>
      </c>
      <c r="D604" s="18">
        <v>11.6</v>
      </c>
    </row>
    <row r="605" spans="1:4" x14ac:dyDescent="0.2">
      <c r="A605" s="2">
        <v>2016</v>
      </c>
      <c r="B605">
        <v>3</v>
      </c>
      <c r="C605">
        <v>24</v>
      </c>
      <c r="D605" s="18">
        <v>11.25</v>
      </c>
    </row>
    <row r="606" spans="1:4" x14ac:dyDescent="0.2">
      <c r="A606" s="2">
        <v>2016</v>
      </c>
      <c r="B606">
        <v>3</v>
      </c>
      <c r="C606">
        <v>25</v>
      </c>
      <c r="D606" s="18">
        <v>11.06</v>
      </c>
    </row>
    <row r="607" spans="1:4" x14ac:dyDescent="0.2">
      <c r="A607" s="2">
        <v>2016</v>
      </c>
      <c r="B607">
        <v>3</v>
      </c>
      <c r="C607">
        <v>28</v>
      </c>
      <c r="D607" s="18">
        <v>11.45</v>
      </c>
    </row>
    <row r="608" spans="1:4" x14ac:dyDescent="0.2">
      <c r="A608" s="2">
        <v>2016</v>
      </c>
      <c r="B608">
        <v>3</v>
      </c>
      <c r="C608">
        <v>29</v>
      </c>
      <c r="D608" s="18">
        <v>11.29</v>
      </c>
    </row>
    <row r="609" spans="1:4" x14ac:dyDescent="0.2">
      <c r="A609" s="2">
        <v>2016</v>
      </c>
      <c r="B609">
        <v>3</v>
      </c>
      <c r="C609">
        <v>30</v>
      </c>
      <c r="D609" s="18">
        <v>11.5</v>
      </c>
    </row>
    <row r="610" spans="1:4" x14ac:dyDescent="0.2">
      <c r="A610" s="2">
        <v>2016</v>
      </c>
      <c r="B610">
        <v>3</v>
      </c>
      <c r="C610">
        <v>31</v>
      </c>
      <c r="D610" s="18">
        <v>11.03</v>
      </c>
    </row>
    <row r="611" spans="1:4" x14ac:dyDescent="0.2">
      <c r="A611" s="2">
        <v>2016</v>
      </c>
      <c r="B611">
        <v>4</v>
      </c>
      <c r="C611">
        <v>1</v>
      </c>
      <c r="D611" s="18">
        <v>11.05</v>
      </c>
    </row>
    <row r="612" spans="1:4" x14ac:dyDescent="0.2">
      <c r="A612" s="2">
        <v>2016</v>
      </c>
      <c r="B612">
        <v>4</v>
      </c>
      <c r="C612">
        <v>1</v>
      </c>
      <c r="D612" s="18">
        <v>11.05</v>
      </c>
    </row>
    <row r="613" spans="1:4" x14ac:dyDescent="0.2">
      <c r="A613" s="2">
        <v>2016</v>
      </c>
      <c r="B613">
        <v>4</v>
      </c>
      <c r="C613">
        <v>2</v>
      </c>
      <c r="D613" s="18">
        <v>11.13</v>
      </c>
    </row>
    <row r="614" spans="1:4" x14ac:dyDescent="0.2">
      <c r="A614" s="2">
        <v>2016</v>
      </c>
      <c r="B614">
        <v>4</v>
      </c>
      <c r="C614">
        <v>3</v>
      </c>
      <c r="D614" s="18">
        <v>11.02</v>
      </c>
    </row>
    <row r="615" spans="1:4" x14ac:dyDescent="0.2">
      <c r="A615" s="2">
        <v>2016</v>
      </c>
      <c r="B615">
        <v>4</v>
      </c>
      <c r="C615">
        <v>4</v>
      </c>
      <c r="D615" s="18">
        <v>10.62</v>
      </c>
    </row>
    <row r="616" spans="1:4" x14ac:dyDescent="0.2">
      <c r="A616" s="2">
        <v>2016</v>
      </c>
      <c r="B616">
        <v>4</v>
      </c>
      <c r="C616">
        <v>5</v>
      </c>
      <c r="D616" s="18">
        <v>10.39</v>
      </c>
    </row>
    <row r="617" spans="1:4" x14ac:dyDescent="0.2">
      <c r="A617" s="2">
        <v>2016</v>
      </c>
      <c r="B617">
        <v>4</v>
      </c>
      <c r="C617">
        <v>6</v>
      </c>
      <c r="D617" s="18">
        <v>10.02</v>
      </c>
    </row>
    <row r="618" spans="1:4" x14ac:dyDescent="0.2">
      <c r="A618" s="2">
        <v>2016</v>
      </c>
      <c r="B618">
        <v>4</v>
      </c>
      <c r="C618">
        <v>7</v>
      </c>
      <c r="D618" s="18">
        <v>9.4</v>
      </c>
    </row>
    <row r="619" spans="1:4" x14ac:dyDescent="0.2">
      <c r="A619" s="2">
        <v>2016</v>
      </c>
      <c r="B619">
        <v>4</v>
      </c>
      <c r="C619">
        <v>8</v>
      </c>
      <c r="D619" s="18">
        <v>9.09</v>
      </c>
    </row>
    <row r="620" spans="1:4" x14ac:dyDescent="0.2">
      <c r="A620" s="2">
        <v>2016</v>
      </c>
      <c r="B620">
        <v>4</v>
      </c>
      <c r="C620">
        <v>9</v>
      </c>
      <c r="D620" s="18">
        <v>9.14</v>
      </c>
    </row>
    <row r="621" spans="1:4" x14ac:dyDescent="0.2">
      <c r="A621" s="2">
        <v>2016</v>
      </c>
      <c r="B621">
        <v>4</v>
      </c>
      <c r="C621">
        <v>10</v>
      </c>
      <c r="D621" s="18">
        <v>9.6</v>
      </c>
    </row>
    <row r="622" spans="1:4" x14ac:dyDescent="0.2">
      <c r="A622" s="2">
        <v>2016</v>
      </c>
      <c r="B622">
        <v>4</v>
      </c>
      <c r="C622">
        <v>11</v>
      </c>
      <c r="D622" s="18">
        <v>9.98</v>
      </c>
    </row>
    <row r="623" spans="1:4" x14ac:dyDescent="0.2">
      <c r="A623" s="2">
        <v>2016</v>
      </c>
      <c r="B623">
        <v>4</v>
      </c>
      <c r="C623">
        <v>13</v>
      </c>
      <c r="D623" s="18">
        <v>9.85</v>
      </c>
    </row>
    <row r="624" spans="1:4" x14ac:dyDescent="0.2">
      <c r="A624" s="2">
        <v>2016</v>
      </c>
      <c r="B624">
        <v>4</v>
      </c>
      <c r="C624">
        <v>14</v>
      </c>
      <c r="D624" s="18">
        <v>9.6199999999999992</v>
      </c>
    </row>
    <row r="625" spans="1:4" x14ac:dyDescent="0.2">
      <c r="A625" s="2">
        <v>2016</v>
      </c>
      <c r="B625">
        <v>4</v>
      </c>
      <c r="C625">
        <v>15</v>
      </c>
      <c r="D625" s="18">
        <v>9.08</v>
      </c>
    </row>
    <row r="626" spans="1:4" x14ac:dyDescent="0.2">
      <c r="A626" s="2">
        <v>2016</v>
      </c>
      <c r="B626">
        <v>4</v>
      </c>
      <c r="C626">
        <v>16</v>
      </c>
      <c r="D626" s="18">
        <v>9.58</v>
      </c>
    </row>
    <row r="627" spans="1:4" x14ac:dyDescent="0.2">
      <c r="A627" s="2">
        <v>2016</v>
      </c>
      <c r="B627">
        <v>4</v>
      </c>
      <c r="C627">
        <v>17</v>
      </c>
      <c r="D627" s="18">
        <v>9.06</v>
      </c>
    </row>
    <row r="628" spans="1:4" x14ac:dyDescent="0.2">
      <c r="A628" s="2">
        <v>2016</v>
      </c>
      <c r="B628">
        <v>4</v>
      </c>
      <c r="C628">
        <v>18</v>
      </c>
      <c r="D628" s="18">
        <v>8.6</v>
      </c>
    </row>
    <row r="629" spans="1:4" x14ac:dyDescent="0.2">
      <c r="A629" s="2">
        <v>2016</v>
      </c>
      <c r="B629">
        <v>4</v>
      </c>
      <c r="C629">
        <v>19</v>
      </c>
      <c r="D629" s="18">
        <v>8.77</v>
      </c>
    </row>
    <row r="630" spans="1:4" x14ac:dyDescent="0.2">
      <c r="A630" s="2">
        <v>2016</v>
      </c>
      <c r="B630">
        <v>4</v>
      </c>
      <c r="C630">
        <v>20</v>
      </c>
      <c r="D630" s="18">
        <v>8.77</v>
      </c>
    </row>
    <row r="631" spans="1:4" x14ac:dyDescent="0.2">
      <c r="A631" s="2">
        <v>2016</v>
      </c>
      <c r="B631">
        <v>4</v>
      </c>
      <c r="C631">
        <v>21</v>
      </c>
      <c r="D631" s="18">
        <v>8.48</v>
      </c>
    </row>
    <row r="632" spans="1:4" x14ac:dyDescent="0.2">
      <c r="A632" s="2">
        <v>2016</v>
      </c>
      <c r="B632">
        <v>4</v>
      </c>
      <c r="C632">
        <v>22</v>
      </c>
      <c r="D632" s="18">
        <v>9.0299999999999994</v>
      </c>
    </row>
    <row r="633" spans="1:4" x14ac:dyDescent="0.2">
      <c r="A633" s="2">
        <v>2016</v>
      </c>
      <c r="B633">
        <v>4</v>
      </c>
      <c r="C633">
        <v>23</v>
      </c>
      <c r="D633" s="18">
        <v>9.16</v>
      </c>
    </row>
    <row r="634" spans="1:4" x14ac:dyDescent="0.2">
      <c r="A634" s="2">
        <v>2016</v>
      </c>
      <c r="B634">
        <v>4</v>
      </c>
      <c r="C634">
        <v>24</v>
      </c>
      <c r="D634" s="18">
        <v>8.6999999999999993</v>
      </c>
    </row>
    <row r="635" spans="1:4" x14ac:dyDescent="0.2">
      <c r="A635" s="2">
        <v>2016</v>
      </c>
      <c r="B635">
        <v>4</v>
      </c>
      <c r="C635">
        <v>25</v>
      </c>
      <c r="D635" s="18">
        <v>8.17</v>
      </c>
    </row>
    <row r="636" spans="1:4" x14ac:dyDescent="0.2">
      <c r="A636" s="2">
        <v>2016</v>
      </c>
      <c r="B636">
        <v>4</v>
      </c>
      <c r="C636">
        <v>26</v>
      </c>
      <c r="D636" s="18">
        <v>9.6300000000000008</v>
      </c>
    </row>
    <row r="637" spans="1:4" x14ac:dyDescent="0.2">
      <c r="A637" s="2">
        <v>2016</v>
      </c>
      <c r="B637">
        <v>4</v>
      </c>
      <c r="C637">
        <v>27</v>
      </c>
      <c r="D637" s="18">
        <v>8.67</v>
      </c>
    </row>
    <row r="638" spans="1:4" x14ac:dyDescent="0.2">
      <c r="A638" s="2">
        <v>2016</v>
      </c>
      <c r="B638">
        <v>4</v>
      </c>
      <c r="C638">
        <v>28</v>
      </c>
      <c r="D638" s="18">
        <v>8.34</v>
      </c>
    </row>
    <row r="639" spans="1:4" x14ac:dyDescent="0.2">
      <c r="A639" s="2">
        <v>2016</v>
      </c>
      <c r="B639">
        <v>4</v>
      </c>
      <c r="C639">
        <v>29</v>
      </c>
      <c r="D639" s="18">
        <v>9.56</v>
      </c>
    </row>
    <row r="640" spans="1:4" x14ac:dyDescent="0.2">
      <c r="A640" s="2">
        <v>2016</v>
      </c>
      <c r="B640">
        <v>4</v>
      </c>
      <c r="C640">
        <v>30</v>
      </c>
      <c r="D640" s="18">
        <v>8.75</v>
      </c>
    </row>
    <row r="641" spans="1:4" x14ac:dyDescent="0.2">
      <c r="A641" s="2">
        <v>2016</v>
      </c>
      <c r="B641">
        <v>5</v>
      </c>
      <c r="C641">
        <v>1</v>
      </c>
      <c r="D641" s="18">
        <v>9.07</v>
      </c>
    </row>
    <row r="642" spans="1:4" x14ac:dyDescent="0.2">
      <c r="A642" s="2">
        <v>2016</v>
      </c>
      <c r="B642">
        <v>5</v>
      </c>
      <c r="C642">
        <v>2</v>
      </c>
      <c r="D642" s="18">
        <v>8.35</v>
      </c>
    </row>
    <row r="643" spans="1:4" x14ac:dyDescent="0.2">
      <c r="A643" s="2">
        <v>2016</v>
      </c>
      <c r="B643">
        <v>5</v>
      </c>
      <c r="C643">
        <v>3</v>
      </c>
      <c r="D643" s="18">
        <v>8.98</v>
      </c>
    </row>
    <row r="644" spans="1:4" x14ac:dyDescent="0.2">
      <c r="A644" s="2">
        <v>2016</v>
      </c>
      <c r="B644">
        <v>5</v>
      </c>
      <c r="C644">
        <v>4</v>
      </c>
      <c r="D644" s="18">
        <v>8.09</v>
      </c>
    </row>
    <row r="645" spans="1:4" x14ac:dyDescent="0.2">
      <c r="A645" s="2">
        <v>2016</v>
      </c>
      <c r="B645">
        <v>5</v>
      </c>
      <c r="C645">
        <v>5</v>
      </c>
      <c r="D645" s="18">
        <v>7.94</v>
      </c>
    </row>
    <row r="646" spans="1:4" x14ac:dyDescent="0.2">
      <c r="A646" s="2">
        <v>2016</v>
      </c>
      <c r="B646">
        <v>5</v>
      </c>
      <c r="C646">
        <v>6</v>
      </c>
      <c r="D646" s="18">
        <v>8.07</v>
      </c>
    </row>
    <row r="647" spans="1:4" x14ac:dyDescent="0.2">
      <c r="A647" s="2">
        <v>2016</v>
      </c>
      <c r="B647">
        <v>5</v>
      </c>
      <c r="C647">
        <v>7</v>
      </c>
      <c r="D647" s="18">
        <v>7.82</v>
      </c>
    </row>
    <row r="648" spans="1:4" x14ac:dyDescent="0.2">
      <c r="A648" s="2">
        <v>2016</v>
      </c>
      <c r="B648">
        <v>5</v>
      </c>
      <c r="C648">
        <v>8</v>
      </c>
      <c r="D648" s="18">
        <v>8.94</v>
      </c>
    </row>
    <row r="649" spans="1:4" x14ac:dyDescent="0.2">
      <c r="A649" s="2">
        <v>2016</v>
      </c>
      <c r="B649">
        <v>5</v>
      </c>
      <c r="C649">
        <v>9</v>
      </c>
      <c r="D649" s="18">
        <v>8.9700000000000006</v>
      </c>
    </row>
    <row r="650" spans="1:4" x14ac:dyDescent="0.2">
      <c r="A650" s="2">
        <v>2016</v>
      </c>
      <c r="B650">
        <v>5</v>
      </c>
      <c r="C650">
        <v>10</v>
      </c>
      <c r="D650" s="18">
        <v>8.5399999999999991</v>
      </c>
    </row>
    <row r="651" spans="1:4" x14ac:dyDescent="0.2">
      <c r="A651" s="2">
        <v>2016</v>
      </c>
      <c r="B651">
        <v>5</v>
      </c>
      <c r="C651">
        <v>12</v>
      </c>
      <c r="D651" s="18">
        <v>7.99</v>
      </c>
    </row>
    <row r="652" spans="1:4" x14ac:dyDescent="0.2">
      <c r="A652" s="2">
        <v>2016</v>
      </c>
      <c r="B652">
        <v>5</v>
      </c>
      <c r="C652">
        <v>13</v>
      </c>
      <c r="D652" s="18">
        <v>8.09</v>
      </c>
    </row>
    <row r="653" spans="1:4" x14ac:dyDescent="0.2">
      <c r="A653" s="2">
        <v>2016</v>
      </c>
      <c r="B653">
        <v>5</v>
      </c>
      <c r="C653">
        <v>14</v>
      </c>
      <c r="D653" s="18">
        <v>7.82</v>
      </c>
    </row>
    <row r="654" spans="1:4" x14ac:dyDescent="0.2">
      <c r="A654" s="2">
        <v>2016</v>
      </c>
      <c r="B654">
        <v>5</v>
      </c>
      <c r="C654">
        <v>15</v>
      </c>
      <c r="D654" s="18">
        <v>7.57</v>
      </c>
    </row>
    <row r="655" spans="1:4" x14ac:dyDescent="0.2">
      <c r="A655" s="2">
        <v>2016</v>
      </c>
      <c r="B655">
        <v>5</v>
      </c>
      <c r="C655">
        <v>16</v>
      </c>
      <c r="D655" s="18">
        <v>7.57</v>
      </c>
    </row>
    <row r="656" spans="1:4" x14ac:dyDescent="0.2">
      <c r="A656" s="2">
        <v>2016</v>
      </c>
      <c r="B656">
        <v>5</v>
      </c>
      <c r="C656">
        <v>17</v>
      </c>
      <c r="D656" s="18">
        <v>7.39</v>
      </c>
    </row>
    <row r="657" spans="1:4" x14ac:dyDescent="0.2">
      <c r="A657" s="2">
        <v>2016</v>
      </c>
      <c r="B657">
        <v>5</v>
      </c>
      <c r="C657">
        <v>18</v>
      </c>
      <c r="D657" s="18">
        <v>7.57</v>
      </c>
    </row>
    <row r="658" spans="1:4" x14ac:dyDescent="0.2">
      <c r="A658" s="2">
        <v>2016</v>
      </c>
      <c r="B658">
        <v>5</v>
      </c>
      <c r="C658">
        <v>19</v>
      </c>
      <c r="D658" s="18">
        <v>7.68</v>
      </c>
    </row>
    <row r="659" spans="1:4" x14ac:dyDescent="0.2">
      <c r="A659" s="2">
        <v>2016</v>
      </c>
      <c r="B659">
        <v>5</v>
      </c>
      <c r="C659">
        <v>20</v>
      </c>
      <c r="D659" s="18">
        <v>8</v>
      </c>
    </row>
    <row r="660" spans="1:4" x14ac:dyDescent="0.2">
      <c r="A660" s="2">
        <v>2016</v>
      </c>
      <c r="B660">
        <v>5</v>
      </c>
      <c r="C660">
        <v>21</v>
      </c>
      <c r="D660" s="18">
        <v>8.1199999999999992</v>
      </c>
    </row>
    <row r="661" spans="1:4" x14ac:dyDescent="0.2">
      <c r="A661" s="2">
        <v>2016</v>
      </c>
      <c r="B661">
        <v>5</v>
      </c>
      <c r="C661">
        <v>22</v>
      </c>
      <c r="D661" s="18">
        <v>7.79</v>
      </c>
    </row>
    <row r="662" spans="1:4" x14ac:dyDescent="0.2">
      <c r="A662" s="2">
        <v>2016</v>
      </c>
      <c r="B662">
        <v>5</v>
      </c>
      <c r="C662">
        <v>23</v>
      </c>
      <c r="D662" s="18">
        <v>8.26</v>
      </c>
    </row>
    <row r="663" spans="1:4" x14ac:dyDescent="0.2">
      <c r="A663" s="2">
        <v>2016</v>
      </c>
      <c r="B663">
        <v>5</v>
      </c>
      <c r="C663">
        <v>24</v>
      </c>
      <c r="D663" s="18">
        <v>8.0399999999999991</v>
      </c>
    </row>
    <row r="664" spans="1:4" x14ac:dyDescent="0.2">
      <c r="A664" s="2">
        <v>2016</v>
      </c>
      <c r="B664">
        <v>5</v>
      </c>
      <c r="C664">
        <v>25</v>
      </c>
      <c r="D664" s="18">
        <v>7.78</v>
      </c>
    </row>
    <row r="665" spans="1:4" x14ac:dyDescent="0.2">
      <c r="A665" s="2">
        <v>2016</v>
      </c>
      <c r="B665">
        <v>5</v>
      </c>
      <c r="C665">
        <v>26</v>
      </c>
      <c r="D665" s="18">
        <v>8.1199999999999992</v>
      </c>
    </row>
    <row r="666" spans="1:4" x14ac:dyDescent="0.2">
      <c r="A666" s="2">
        <v>2016</v>
      </c>
      <c r="B666">
        <v>5</v>
      </c>
      <c r="C666">
        <v>27</v>
      </c>
      <c r="D666" s="18">
        <v>7.33</v>
      </c>
    </row>
    <row r="667" spans="1:4" x14ac:dyDescent="0.2">
      <c r="A667" s="2">
        <v>2016</v>
      </c>
      <c r="B667">
        <v>5</v>
      </c>
      <c r="C667">
        <v>28</v>
      </c>
      <c r="D667" s="18">
        <v>7.21</v>
      </c>
    </row>
    <row r="668" spans="1:4" x14ac:dyDescent="0.2">
      <c r="A668" s="2">
        <v>2016</v>
      </c>
      <c r="B668">
        <v>5</v>
      </c>
      <c r="C668">
        <v>29</v>
      </c>
      <c r="D668" s="18">
        <v>6.67</v>
      </c>
    </row>
    <row r="669" spans="1:4" x14ac:dyDescent="0.2">
      <c r="A669" s="2">
        <v>2016</v>
      </c>
      <c r="B669">
        <v>5</v>
      </c>
      <c r="C669">
        <v>30</v>
      </c>
      <c r="D669" s="18">
        <v>6.89</v>
      </c>
    </row>
    <row r="670" spans="1:4" x14ac:dyDescent="0.2">
      <c r="A670" s="2">
        <v>2016</v>
      </c>
      <c r="B670">
        <v>5</v>
      </c>
      <c r="C670">
        <v>31</v>
      </c>
      <c r="D670" s="18">
        <v>6.58</v>
      </c>
    </row>
    <row r="671" spans="1:4" x14ac:dyDescent="0.2">
      <c r="A671" s="2">
        <v>2016</v>
      </c>
      <c r="B671">
        <v>6</v>
      </c>
      <c r="C671">
        <v>1</v>
      </c>
      <c r="D671" s="18">
        <v>6.55</v>
      </c>
    </row>
    <row r="672" spans="1:4" x14ac:dyDescent="0.2">
      <c r="A672" s="2">
        <v>2016</v>
      </c>
      <c r="B672">
        <v>6</v>
      </c>
      <c r="C672">
        <v>2</v>
      </c>
      <c r="D672" s="18">
        <v>6.4</v>
      </c>
    </row>
    <row r="673" spans="1:4" x14ac:dyDescent="0.2">
      <c r="A673" s="2">
        <v>2016</v>
      </c>
      <c r="B673">
        <v>6</v>
      </c>
      <c r="C673">
        <v>3</v>
      </c>
      <c r="D673" s="18">
        <v>6.25</v>
      </c>
    </row>
    <row r="674" spans="1:4" x14ac:dyDescent="0.2">
      <c r="A674" s="2">
        <v>2016</v>
      </c>
      <c r="B674">
        <v>6</v>
      </c>
      <c r="C674">
        <v>4</v>
      </c>
      <c r="D674" s="18">
        <v>6.56</v>
      </c>
    </row>
    <row r="675" spans="1:4" x14ac:dyDescent="0.2">
      <c r="A675" s="2">
        <v>2016</v>
      </c>
      <c r="B675">
        <v>6</v>
      </c>
      <c r="C675">
        <v>5</v>
      </c>
      <c r="D675" s="18">
        <v>6.2</v>
      </c>
    </row>
    <row r="676" spans="1:4" x14ac:dyDescent="0.2">
      <c r="A676" s="2">
        <v>2016</v>
      </c>
      <c r="B676">
        <v>6</v>
      </c>
      <c r="C676">
        <v>6</v>
      </c>
      <c r="D676" s="18">
        <v>6.16</v>
      </c>
    </row>
    <row r="677" spans="1:4" x14ac:dyDescent="0.2">
      <c r="A677" s="2">
        <v>2016</v>
      </c>
      <c r="B677">
        <v>6</v>
      </c>
      <c r="C677">
        <v>7</v>
      </c>
      <c r="D677" s="18">
        <v>6.4</v>
      </c>
    </row>
    <row r="678" spans="1:4" x14ac:dyDescent="0.2">
      <c r="A678" s="2">
        <v>2016</v>
      </c>
      <c r="B678">
        <v>6</v>
      </c>
      <c r="C678">
        <v>8</v>
      </c>
      <c r="D678" s="18">
        <v>6.34</v>
      </c>
    </row>
    <row r="679" spans="1:4" x14ac:dyDescent="0.2">
      <c r="A679" s="2">
        <v>2016</v>
      </c>
      <c r="B679">
        <v>6</v>
      </c>
      <c r="C679">
        <v>9</v>
      </c>
      <c r="D679" s="18">
        <v>6.18</v>
      </c>
    </row>
    <row r="680" spans="1:4" x14ac:dyDescent="0.2">
      <c r="A680" s="2">
        <v>2016</v>
      </c>
      <c r="B680">
        <v>6</v>
      </c>
      <c r="C680">
        <v>10</v>
      </c>
      <c r="D680" s="18">
        <v>6.03</v>
      </c>
    </row>
    <row r="681" spans="1:4" x14ac:dyDescent="0.2">
      <c r="A681" s="2">
        <v>2016</v>
      </c>
      <c r="B681">
        <v>6</v>
      </c>
      <c r="C681">
        <v>11</v>
      </c>
      <c r="D681" s="18">
        <v>5.95</v>
      </c>
    </row>
    <row r="682" spans="1:4" x14ac:dyDescent="0.2">
      <c r="A682" s="2">
        <v>2016</v>
      </c>
      <c r="B682">
        <v>6</v>
      </c>
      <c r="C682">
        <v>12</v>
      </c>
      <c r="D682" s="18">
        <v>5.62</v>
      </c>
    </row>
    <row r="683" spans="1:4" x14ac:dyDescent="0.2">
      <c r="A683" s="2">
        <v>2016</v>
      </c>
      <c r="B683">
        <v>6</v>
      </c>
      <c r="C683">
        <v>13</v>
      </c>
      <c r="D683" s="18">
        <v>5.67</v>
      </c>
    </row>
    <row r="684" spans="1:4" x14ac:dyDescent="0.2">
      <c r="A684" s="2">
        <v>2016</v>
      </c>
      <c r="B684">
        <v>6</v>
      </c>
      <c r="C684">
        <v>14</v>
      </c>
      <c r="D684" s="18">
        <v>5.46</v>
      </c>
    </row>
    <row r="685" spans="1:4" x14ac:dyDescent="0.2">
      <c r="A685" s="2">
        <v>2016</v>
      </c>
      <c r="B685">
        <v>6</v>
      </c>
      <c r="C685">
        <v>15</v>
      </c>
      <c r="D685" s="18">
        <v>5.51</v>
      </c>
    </row>
    <row r="686" spans="1:4" x14ac:dyDescent="0.2">
      <c r="A686" s="2">
        <v>2016</v>
      </c>
      <c r="B686">
        <v>6</v>
      </c>
      <c r="C686">
        <v>16</v>
      </c>
      <c r="D686" s="18">
        <v>5.42</v>
      </c>
    </row>
    <row r="687" spans="1:4" x14ac:dyDescent="0.2">
      <c r="A687" s="2">
        <v>2016</v>
      </c>
      <c r="B687">
        <v>6</v>
      </c>
      <c r="C687">
        <v>17</v>
      </c>
      <c r="D687" s="18">
        <v>5.54</v>
      </c>
    </row>
    <row r="688" spans="1:4" x14ac:dyDescent="0.2">
      <c r="A688" s="2">
        <v>2016</v>
      </c>
      <c r="B688">
        <v>6</v>
      </c>
      <c r="C688">
        <v>18</v>
      </c>
      <c r="D688" s="18">
        <v>5.37</v>
      </c>
    </row>
    <row r="689" spans="1:4" x14ac:dyDescent="0.2">
      <c r="A689" s="2">
        <v>2016</v>
      </c>
      <c r="B689">
        <v>6</v>
      </c>
      <c r="C689">
        <v>19</v>
      </c>
      <c r="D689" s="18">
        <v>5.5</v>
      </c>
    </row>
    <row r="690" spans="1:4" x14ac:dyDescent="0.2">
      <c r="A690" s="2">
        <v>2016</v>
      </c>
      <c r="B690">
        <v>6</v>
      </c>
      <c r="C690">
        <v>20</v>
      </c>
      <c r="D690" s="18">
        <v>5.87</v>
      </c>
    </row>
    <row r="691" spans="1:4" x14ac:dyDescent="0.2">
      <c r="A691" s="2">
        <v>2016</v>
      </c>
      <c r="B691">
        <v>6</v>
      </c>
      <c r="C691">
        <v>21</v>
      </c>
      <c r="D691" s="18">
        <v>5.87</v>
      </c>
    </row>
    <row r="692" spans="1:4" x14ac:dyDescent="0.2">
      <c r="A692" s="2">
        <v>2016</v>
      </c>
      <c r="B692">
        <v>6</v>
      </c>
      <c r="C692">
        <v>22</v>
      </c>
      <c r="D692" s="18">
        <v>5.68</v>
      </c>
    </row>
    <row r="693" spans="1:4" x14ac:dyDescent="0.2">
      <c r="A693" s="2">
        <v>2016</v>
      </c>
      <c r="B693">
        <v>6</v>
      </c>
      <c r="C693">
        <v>23</v>
      </c>
      <c r="D693" s="18">
        <v>5.94</v>
      </c>
    </row>
    <row r="694" spans="1:4" x14ac:dyDescent="0.2">
      <c r="A694" s="2">
        <v>2016</v>
      </c>
      <c r="B694">
        <v>6</v>
      </c>
      <c r="C694">
        <v>24</v>
      </c>
      <c r="D694" s="18">
        <v>6</v>
      </c>
    </row>
    <row r="695" spans="1:4" x14ac:dyDescent="0.2">
      <c r="A695" s="2">
        <v>2016</v>
      </c>
      <c r="B695">
        <v>6</v>
      </c>
      <c r="C695">
        <v>25</v>
      </c>
      <c r="D695" s="18">
        <v>5.69</v>
      </c>
    </row>
    <row r="696" spans="1:4" x14ac:dyDescent="0.2">
      <c r="A696" s="2">
        <v>2016</v>
      </c>
      <c r="B696">
        <v>6</v>
      </c>
      <c r="C696">
        <v>26</v>
      </c>
      <c r="D696" s="18">
        <v>5.49</v>
      </c>
    </row>
    <row r="697" spans="1:4" x14ac:dyDescent="0.2">
      <c r="A697" s="2">
        <v>2016</v>
      </c>
      <c r="B697">
        <v>6</v>
      </c>
      <c r="C697">
        <v>27</v>
      </c>
      <c r="D697" s="18">
        <v>5.89</v>
      </c>
    </row>
    <row r="698" spans="1:4" x14ac:dyDescent="0.2">
      <c r="A698" s="2">
        <v>2016</v>
      </c>
      <c r="B698">
        <v>6</v>
      </c>
      <c r="C698">
        <v>28</v>
      </c>
      <c r="D698" s="18">
        <v>5.58</v>
      </c>
    </row>
    <row r="699" spans="1:4" x14ac:dyDescent="0.2">
      <c r="A699" s="2">
        <v>2016</v>
      </c>
      <c r="B699">
        <v>6</v>
      </c>
      <c r="C699">
        <v>29</v>
      </c>
      <c r="D699" s="18">
        <v>5.78</v>
      </c>
    </row>
    <row r="700" spans="1:4" x14ac:dyDescent="0.2">
      <c r="A700" s="2">
        <v>2016</v>
      </c>
      <c r="B700">
        <v>6</v>
      </c>
      <c r="C700">
        <v>30</v>
      </c>
      <c r="D700" s="18">
        <v>5.91</v>
      </c>
    </row>
    <row r="701" spans="1:4" x14ac:dyDescent="0.2">
      <c r="A701" s="2">
        <v>2016</v>
      </c>
      <c r="B701">
        <v>7</v>
      </c>
      <c r="C701">
        <v>1</v>
      </c>
      <c r="D701" s="18">
        <v>5.8</v>
      </c>
    </row>
    <row r="702" spans="1:4" x14ac:dyDescent="0.2">
      <c r="A702" s="2">
        <v>2016</v>
      </c>
      <c r="B702">
        <v>7</v>
      </c>
      <c r="C702">
        <v>1</v>
      </c>
      <c r="D702" s="18">
        <v>5.8</v>
      </c>
    </row>
    <row r="703" spans="1:4" x14ac:dyDescent="0.2">
      <c r="A703" s="2">
        <v>2016</v>
      </c>
      <c r="B703">
        <v>7</v>
      </c>
      <c r="C703">
        <v>2</v>
      </c>
      <c r="D703" s="18">
        <v>5.83</v>
      </c>
    </row>
    <row r="704" spans="1:4" x14ac:dyDescent="0.2">
      <c r="A704" s="2">
        <v>2016</v>
      </c>
      <c r="B704">
        <v>7</v>
      </c>
      <c r="C704">
        <v>3</v>
      </c>
      <c r="D704" s="18">
        <v>5.6</v>
      </c>
    </row>
    <row r="705" spans="1:4" x14ac:dyDescent="0.2">
      <c r="A705" s="2">
        <v>2016</v>
      </c>
      <c r="B705">
        <v>7</v>
      </c>
      <c r="C705">
        <v>4</v>
      </c>
      <c r="D705" s="18">
        <v>5.8</v>
      </c>
    </row>
    <row r="706" spans="1:4" x14ac:dyDescent="0.2">
      <c r="A706" s="2">
        <v>2016</v>
      </c>
      <c r="B706">
        <v>7</v>
      </c>
      <c r="C706">
        <v>5</v>
      </c>
      <c r="D706" s="18">
        <v>6.23</v>
      </c>
    </row>
    <row r="707" spans="1:4" x14ac:dyDescent="0.2">
      <c r="A707" s="2">
        <v>2016</v>
      </c>
      <c r="B707">
        <v>7</v>
      </c>
      <c r="C707">
        <v>6</v>
      </c>
      <c r="D707" s="18">
        <v>5.96</v>
      </c>
    </row>
    <row r="708" spans="1:4" x14ac:dyDescent="0.2">
      <c r="A708" s="2">
        <v>2016</v>
      </c>
      <c r="B708">
        <v>7</v>
      </c>
      <c r="C708">
        <v>7</v>
      </c>
      <c r="D708" s="18">
        <v>6.08</v>
      </c>
    </row>
    <row r="709" spans="1:4" x14ac:dyDescent="0.2">
      <c r="A709" s="2">
        <v>2016</v>
      </c>
      <c r="B709">
        <v>7</v>
      </c>
      <c r="C709">
        <v>8</v>
      </c>
      <c r="D709" s="18">
        <v>5.74</v>
      </c>
    </row>
    <row r="710" spans="1:4" x14ac:dyDescent="0.2">
      <c r="A710" s="2">
        <v>2016</v>
      </c>
      <c r="B710">
        <v>7</v>
      </c>
      <c r="C710">
        <v>9</v>
      </c>
      <c r="D710" s="18">
        <v>5.92</v>
      </c>
    </row>
    <row r="711" spans="1:4" x14ac:dyDescent="0.2">
      <c r="A711" s="2">
        <v>2016</v>
      </c>
      <c r="B711">
        <v>7</v>
      </c>
      <c r="C711">
        <v>10</v>
      </c>
      <c r="D711" s="18">
        <v>6.04</v>
      </c>
    </row>
    <row r="712" spans="1:4" x14ac:dyDescent="0.2">
      <c r="A712" s="2">
        <v>2016</v>
      </c>
      <c r="B712">
        <v>7</v>
      </c>
      <c r="C712">
        <v>11</v>
      </c>
      <c r="D712" s="18">
        <v>6.16</v>
      </c>
    </row>
    <row r="713" spans="1:4" x14ac:dyDescent="0.2">
      <c r="A713" s="2">
        <v>2016</v>
      </c>
      <c r="B713">
        <v>7</v>
      </c>
      <c r="C713">
        <v>12</v>
      </c>
      <c r="D713" s="18">
        <v>6.35</v>
      </c>
    </row>
    <row r="714" spans="1:4" x14ac:dyDescent="0.2">
      <c r="A714" s="2">
        <v>2016</v>
      </c>
      <c r="B714">
        <v>7</v>
      </c>
      <c r="C714">
        <v>13</v>
      </c>
      <c r="D714" s="18">
        <v>6.37</v>
      </c>
    </row>
    <row r="715" spans="1:4" x14ac:dyDescent="0.2">
      <c r="A715" s="2">
        <v>2016</v>
      </c>
      <c r="B715">
        <v>7</v>
      </c>
      <c r="C715">
        <v>14</v>
      </c>
      <c r="D715" s="18">
        <v>6.47</v>
      </c>
    </row>
    <row r="716" spans="1:4" x14ac:dyDescent="0.2">
      <c r="A716" s="2">
        <v>2016</v>
      </c>
      <c r="B716">
        <v>7</v>
      </c>
      <c r="C716">
        <v>15</v>
      </c>
      <c r="D716" s="18">
        <v>6.72</v>
      </c>
    </row>
    <row r="717" spans="1:4" x14ac:dyDescent="0.2">
      <c r="A717" s="2">
        <v>2016</v>
      </c>
      <c r="B717">
        <v>7</v>
      </c>
      <c r="C717">
        <v>16</v>
      </c>
      <c r="D717" s="18">
        <v>6.29</v>
      </c>
    </row>
    <row r="718" spans="1:4" x14ac:dyDescent="0.2">
      <c r="A718" s="2">
        <v>2016</v>
      </c>
      <c r="B718">
        <v>7</v>
      </c>
      <c r="C718">
        <v>17</v>
      </c>
      <c r="D718" s="18">
        <v>6.25</v>
      </c>
    </row>
    <row r="719" spans="1:4" x14ac:dyDescent="0.2">
      <c r="A719" s="2">
        <v>2016</v>
      </c>
      <c r="B719">
        <v>7</v>
      </c>
      <c r="C719">
        <v>18</v>
      </c>
      <c r="D719" s="18">
        <v>6.49</v>
      </c>
    </row>
    <row r="720" spans="1:4" x14ac:dyDescent="0.2">
      <c r="A720" s="2">
        <v>2016</v>
      </c>
      <c r="B720">
        <v>7</v>
      </c>
      <c r="C720">
        <v>19</v>
      </c>
      <c r="D720" s="18">
        <v>6.74</v>
      </c>
    </row>
    <row r="721" spans="1:4" x14ac:dyDescent="0.2">
      <c r="A721" s="2">
        <v>2016</v>
      </c>
      <c r="B721">
        <v>7</v>
      </c>
      <c r="C721">
        <v>20</v>
      </c>
      <c r="D721" s="18">
        <v>6.5</v>
      </c>
    </row>
    <row r="722" spans="1:4" x14ac:dyDescent="0.2">
      <c r="A722" s="2">
        <v>2016</v>
      </c>
      <c r="B722">
        <v>7</v>
      </c>
      <c r="C722">
        <v>21</v>
      </c>
      <c r="D722" s="18">
        <v>6.28</v>
      </c>
    </row>
    <row r="723" spans="1:4" x14ac:dyDescent="0.2">
      <c r="A723" s="2">
        <v>2016</v>
      </c>
      <c r="B723">
        <v>7</v>
      </c>
      <c r="C723">
        <v>22</v>
      </c>
      <c r="D723" s="18">
        <v>6.11</v>
      </c>
    </row>
    <row r="724" spans="1:4" x14ac:dyDescent="0.2">
      <c r="A724" s="2">
        <v>2016</v>
      </c>
      <c r="B724">
        <v>7</v>
      </c>
      <c r="C724">
        <v>23</v>
      </c>
      <c r="D724" s="18">
        <v>6.34</v>
      </c>
    </row>
    <row r="725" spans="1:4" x14ac:dyDescent="0.2">
      <c r="A725" s="2">
        <v>2016</v>
      </c>
      <c r="B725">
        <v>7</v>
      </c>
      <c r="C725">
        <v>24</v>
      </c>
      <c r="D725" s="18">
        <v>6.33</v>
      </c>
    </row>
    <row r="726" spans="1:4" x14ac:dyDescent="0.2">
      <c r="A726" s="2">
        <v>2016</v>
      </c>
      <c r="B726">
        <v>7</v>
      </c>
      <c r="C726">
        <v>25</v>
      </c>
      <c r="D726" s="18">
        <v>6.6</v>
      </c>
    </row>
    <row r="727" spans="1:4" x14ac:dyDescent="0.2">
      <c r="A727" s="2">
        <v>2016</v>
      </c>
      <c r="B727">
        <v>7</v>
      </c>
      <c r="C727">
        <v>26</v>
      </c>
      <c r="D727" s="18">
        <v>6.07</v>
      </c>
    </row>
    <row r="728" spans="1:4" x14ac:dyDescent="0.2">
      <c r="A728" s="2">
        <v>2016</v>
      </c>
      <c r="B728">
        <v>7</v>
      </c>
      <c r="C728">
        <v>27</v>
      </c>
      <c r="D728" s="18">
        <v>6.39</v>
      </c>
    </row>
    <row r="729" spans="1:4" x14ac:dyDescent="0.2">
      <c r="A729" s="2">
        <v>2016</v>
      </c>
      <c r="B729">
        <v>7</v>
      </c>
      <c r="C729">
        <v>28</v>
      </c>
      <c r="D729" s="18">
        <v>6.45</v>
      </c>
    </row>
    <row r="730" spans="1:4" x14ac:dyDescent="0.2">
      <c r="A730" s="2">
        <v>2016</v>
      </c>
      <c r="B730">
        <v>7</v>
      </c>
      <c r="C730">
        <v>29</v>
      </c>
      <c r="D730" s="18">
        <v>6.47</v>
      </c>
    </row>
    <row r="731" spans="1:4" x14ac:dyDescent="0.2">
      <c r="A731" s="2">
        <v>2016</v>
      </c>
      <c r="B731">
        <v>7</v>
      </c>
      <c r="C731">
        <v>30</v>
      </c>
      <c r="D731" s="18">
        <v>6.46</v>
      </c>
    </row>
    <row r="732" spans="1:4" x14ac:dyDescent="0.2">
      <c r="A732" s="2">
        <v>2016</v>
      </c>
      <c r="B732">
        <v>7</v>
      </c>
      <c r="C732">
        <v>31</v>
      </c>
      <c r="D732" s="18">
        <v>6.38</v>
      </c>
    </row>
    <row r="733" spans="1:4" x14ac:dyDescent="0.2">
      <c r="A733" s="2">
        <v>2016</v>
      </c>
      <c r="B733">
        <v>8</v>
      </c>
      <c r="C733">
        <v>1</v>
      </c>
      <c r="D733" s="18">
        <v>6.6</v>
      </c>
    </row>
    <row r="734" spans="1:4" x14ac:dyDescent="0.2">
      <c r="A734" s="2">
        <v>2016</v>
      </c>
      <c r="B734">
        <v>8</v>
      </c>
      <c r="C734">
        <v>2</v>
      </c>
      <c r="D734" s="18">
        <v>7.3</v>
      </c>
    </row>
    <row r="735" spans="1:4" x14ac:dyDescent="0.2">
      <c r="A735" s="2">
        <v>2016</v>
      </c>
      <c r="B735">
        <v>8</v>
      </c>
      <c r="C735">
        <v>3</v>
      </c>
      <c r="D735" s="18">
        <v>7.45</v>
      </c>
    </row>
    <row r="736" spans="1:4" x14ac:dyDescent="0.2">
      <c r="A736" s="2">
        <v>2016</v>
      </c>
      <c r="B736">
        <v>8</v>
      </c>
      <c r="C736">
        <v>4</v>
      </c>
      <c r="D736" s="18">
        <v>7.61</v>
      </c>
    </row>
    <row r="737" spans="1:4" x14ac:dyDescent="0.2">
      <c r="A737" s="2">
        <v>2016</v>
      </c>
      <c r="B737">
        <v>8</v>
      </c>
      <c r="C737">
        <v>5</v>
      </c>
      <c r="D737" s="18">
        <v>7.17</v>
      </c>
    </row>
    <row r="738" spans="1:4" x14ac:dyDescent="0.2">
      <c r="A738" s="2">
        <v>2016</v>
      </c>
      <c r="B738">
        <v>8</v>
      </c>
      <c r="C738">
        <v>6</v>
      </c>
      <c r="D738" s="18">
        <v>7.54</v>
      </c>
    </row>
    <row r="739" spans="1:4" x14ac:dyDescent="0.2">
      <c r="A739" s="2">
        <v>2016</v>
      </c>
      <c r="B739">
        <v>8</v>
      </c>
      <c r="C739">
        <v>7</v>
      </c>
      <c r="D739" s="18">
        <v>7.63</v>
      </c>
    </row>
    <row r="740" spans="1:4" x14ac:dyDescent="0.2">
      <c r="A740" s="2">
        <v>2016</v>
      </c>
      <c r="B740">
        <v>8</v>
      </c>
      <c r="C740">
        <v>8</v>
      </c>
      <c r="D740" s="18">
        <v>7.55</v>
      </c>
    </row>
    <row r="741" spans="1:4" x14ac:dyDescent="0.2">
      <c r="A741" s="2">
        <v>2016</v>
      </c>
      <c r="B741">
        <v>8</v>
      </c>
      <c r="C741">
        <v>9</v>
      </c>
      <c r="D741" s="18">
        <v>7.44</v>
      </c>
    </row>
    <row r="742" spans="1:4" x14ac:dyDescent="0.2">
      <c r="A742" s="2">
        <v>2016</v>
      </c>
      <c r="B742">
        <v>8</v>
      </c>
      <c r="C742">
        <v>10</v>
      </c>
      <c r="D742" s="18">
        <v>6.85</v>
      </c>
    </row>
    <row r="743" spans="1:4" x14ac:dyDescent="0.2">
      <c r="A743" s="2">
        <v>2016</v>
      </c>
      <c r="B743">
        <v>8</v>
      </c>
      <c r="C743">
        <v>11</v>
      </c>
      <c r="D743" s="18">
        <v>7.48</v>
      </c>
    </row>
    <row r="744" spans="1:4" x14ac:dyDescent="0.2">
      <c r="A744" s="2">
        <v>2016</v>
      </c>
      <c r="B744">
        <v>8</v>
      </c>
      <c r="C744">
        <v>12</v>
      </c>
      <c r="D744" s="18">
        <v>7.5</v>
      </c>
    </row>
    <row r="745" spans="1:4" x14ac:dyDescent="0.2">
      <c r="A745" s="2">
        <v>2016</v>
      </c>
      <c r="B745">
        <v>8</v>
      </c>
      <c r="C745">
        <v>13</v>
      </c>
      <c r="D745" s="18">
        <v>7.41</v>
      </c>
    </row>
    <row r="746" spans="1:4" x14ac:dyDescent="0.2">
      <c r="A746" s="2">
        <v>2016</v>
      </c>
      <c r="B746">
        <v>8</v>
      </c>
      <c r="C746">
        <v>14</v>
      </c>
      <c r="D746" s="18">
        <v>6.93</v>
      </c>
    </row>
    <row r="747" spans="1:4" x14ac:dyDescent="0.2">
      <c r="A747" s="2">
        <v>2016</v>
      </c>
      <c r="B747">
        <v>8</v>
      </c>
      <c r="C747">
        <v>15</v>
      </c>
      <c r="D747" s="18">
        <v>7.25</v>
      </c>
    </row>
    <row r="748" spans="1:4" x14ac:dyDescent="0.2">
      <c r="A748" s="2">
        <v>2016</v>
      </c>
      <c r="B748">
        <v>8</v>
      </c>
      <c r="C748">
        <v>16</v>
      </c>
      <c r="D748" s="18">
        <v>6.49</v>
      </c>
    </row>
    <row r="749" spans="1:4" x14ac:dyDescent="0.2">
      <c r="A749" s="2">
        <v>2016</v>
      </c>
      <c r="B749">
        <v>8</v>
      </c>
      <c r="C749">
        <v>17</v>
      </c>
      <c r="D749" s="18">
        <v>7.86</v>
      </c>
    </row>
    <row r="750" spans="1:4" x14ac:dyDescent="0.2">
      <c r="A750" s="2">
        <v>2016</v>
      </c>
      <c r="B750">
        <v>8</v>
      </c>
      <c r="C750">
        <v>18</v>
      </c>
      <c r="D750" s="18">
        <v>7.34</v>
      </c>
    </row>
    <row r="751" spans="1:4" x14ac:dyDescent="0.2">
      <c r="A751" s="2">
        <v>2016</v>
      </c>
      <c r="B751">
        <v>8</v>
      </c>
      <c r="C751">
        <v>19</v>
      </c>
      <c r="D751" s="18">
        <v>7.91</v>
      </c>
    </row>
    <row r="752" spans="1:4" x14ac:dyDescent="0.2">
      <c r="A752" s="2">
        <v>2016</v>
      </c>
      <c r="B752">
        <v>8</v>
      </c>
      <c r="C752">
        <v>20</v>
      </c>
      <c r="D752" s="18">
        <v>7.33</v>
      </c>
    </row>
    <row r="753" spans="1:4" x14ac:dyDescent="0.2">
      <c r="A753" s="2">
        <v>2016</v>
      </c>
      <c r="B753">
        <v>8</v>
      </c>
      <c r="C753">
        <v>21</v>
      </c>
      <c r="D753" s="18">
        <v>7.87</v>
      </c>
    </row>
    <row r="754" spans="1:4" x14ac:dyDescent="0.2">
      <c r="A754" s="2">
        <v>2016</v>
      </c>
      <c r="B754">
        <v>8</v>
      </c>
      <c r="C754">
        <v>22</v>
      </c>
      <c r="D754" s="18">
        <v>7.74</v>
      </c>
    </row>
    <row r="755" spans="1:4" x14ac:dyDescent="0.2">
      <c r="A755" s="2">
        <v>2016</v>
      </c>
      <c r="B755">
        <v>8</v>
      </c>
      <c r="C755">
        <v>23</v>
      </c>
      <c r="D755" s="18">
        <v>8.15</v>
      </c>
    </row>
    <row r="756" spans="1:4" x14ac:dyDescent="0.2">
      <c r="A756" s="2">
        <v>2016</v>
      </c>
      <c r="B756">
        <v>8</v>
      </c>
      <c r="C756">
        <v>24</v>
      </c>
      <c r="D756" s="18">
        <v>7.7</v>
      </c>
    </row>
    <row r="757" spans="1:4" x14ac:dyDescent="0.2">
      <c r="A757" s="2">
        <v>2016</v>
      </c>
      <c r="B757">
        <v>8</v>
      </c>
      <c r="C757">
        <v>25</v>
      </c>
      <c r="D757" s="18">
        <v>7.27</v>
      </c>
    </row>
    <row r="758" spans="1:4" x14ac:dyDescent="0.2">
      <c r="A758" s="2">
        <v>2016</v>
      </c>
      <c r="B758">
        <v>8</v>
      </c>
      <c r="C758">
        <v>26</v>
      </c>
      <c r="D758" s="18">
        <v>7.54</v>
      </c>
    </row>
    <row r="759" spans="1:4" x14ac:dyDescent="0.2">
      <c r="A759" s="2">
        <v>2016</v>
      </c>
      <c r="B759">
        <v>8</v>
      </c>
      <c r="C759">
        <v>27</v>
      </c>
      <c r="D759" s="18">
        <v>7.62</v>
      </c>
    </row>
    <row r="760" spans="1:4" x14ac:dyDescent="0.2">
      <c r="A760" s="2">
        <v>2016</v>
      </c>
      <c r="B760">
        <v>8</v>
      </c>
      <c r="C760">
        <v>28</v>
      </c>
      <c r="D760" s="18">
        <v>6.72</v>
      </c>
    </row>
    <row r="761" spans="1:4" x14ac:dyDescent="0.2">
      <c r="A761" s="2">
        <v>2016</v>
      </c>
      <c r="B761">
        <v>8</v>
      </c>
      <c r="C761">
        <v>29</v>
      </c>
      <c r="D761" s="18">
        <v>7.86</v>
      </c>
    </row>
    <row r="762" spans="1:4" x14ac:dyDescent="0.2">
      <c r="A762" s="2">
        <v>2016</v>
      </c>
      <c r="B762">
        <v>8</v>
      </c>
      <c r="C762">
        <v>30</v>
      </c>
      <c r="D762" s="18">
        <v>7.37</v>
      </c>
    </row>
    <row r="763" spans="1:4" x14ac:dyDescent="0.2">
      <c r="A763" s="2">
        <v>2016</v>
      </c>
      <c r="B763">
        <v>8</v>
      </c>
      <c r="C763">
        <v>31</v>
      </c>
      <c r="D763" s="18">
        <v>6.59</v>
      </c>
    </row>
    <row r="764" spans="1:4" x14ac:dyDescent="0.2">
      <c r="A764" s="2">
        <v>2016</v>
      </c>
      <c r="B764">
        <v>9</v>
      </c>
      <c r="C764">
        <v>1</v>
      </c>
      <c r="D764" s="18">
        <v>8.0500000000000007</v>
      </c>
    </row>
    <row r="765" spans="1:4" x14ac:dyDescent="0.2">
      <c r="A765" s="2">
        <v>2016</v>
      </c>
      <c r="B765">
        <v>9</v>
      </c>
      <c r="C765">
        <v>2</v>
      </c>
      <c r="D765" s="18">
        <v>7.53</v>
      </c>
    </row>
    <row r="766" spans="1:4" x14ac:dyDescent="0.2">
      <c r="A766" s="2">
        <v>2016</v>
      </c>
      <c r="B766">
        <v>9</v>
      </c>
      <c r="C766">
        <v>3</v>
      </c>
      <c r="D766" s="18">
        <v>7.37</v>
      </c>
    </row>
    <row r="767" spans="1:4" x14ac:dyDescent="0.2">
      <c r="A767" s="2">
        <v>2016</v>
      </c>
      <c r="B767">
        <v>9</v>
      </c>
      <c r="C767">
        <v>4</v>
      </c>
      <c r="D767" s="18">
        <v>7.01</v>
      </c>
    </row>
    <row r="768" spans="1:4" x14ac:dyDescent="0.2">
      <c r="A768" s="2">
        <v>2016</v>
      </c>
      <c r="B768">
        <v>9</v>
      </c>
      <c r="C768">
        <v>5</v>
      </c>
      <c r="D768" s="18">
        <v>7.43</v>
      </c>
    </row>
    <row r="769" spans="1:4" x14ac:dyDescent="0.2">
      <c r="A769" s="2">
        <v>2016</v>
      </c>
      <c r="B769">
        <v>9</v>
      </c>
      <c r="C769">
        <v>6</v>
      </c>
      <c r="D769" s="18">
        <v>7.78</v>
      </c>
    </row>
    <row r="770" spans="1:4" x14ac:dyDescent="0.2">
      <c r="A770" s="2">
        <v>2016</v>
      </c>
      <c r="B770">
        <v>9</v>
      </c>
      <c r="C770">
        <v>7</v>
      </c>
      <c r="D770" s="18">
        <v>7.61</v>
      </c>
    </row>
    <row r="771" spans="1:4" x14ac:dyDescent="0.2">
      <c r="A771" s="2">
        <v>2016</v>
      </c>
      <c r="B771">
        <v>9</v>
      </c>
      <c r="C771">
        <v>8</v>
      </c>
      <c r="D771" s="18">
        <v>8.15</v>
      </c>
    </row>
    <row r="772" spans="1:4" x14ac:dyDescent="0.2">
      <c r="A772" s="2">
        <v>2016</v>
      </c>
      <c r="B772">
        <v>9</v>
      </c>
      <c r="C772">
        <v>9</v>
      </c>
      <c r="D772" s="18">
        <v>7.03</v>
      </c>
    </row>
    <row r="773" spans="1:4" x14ac:dyDescent="0.2">
      <c r="A773" s="2">
        <v>2016</v>
      </c>
      <c r="B773">
        <v>9</v>
      </c>
      <c r="C773">
        <v>10</v>
      </c>
      <c r="D773" s="18">
        <v>9.16</v>
      </c>
    </row>
    <row r="774" spans="1:4" x14ac:dyDescent="0.2">
      <c r="A774" s="2">
        <v>2016</v>
      </c>
      <c r="B774">
        <v>9</v>
      </c>
      <c r="C774">
        <v>11</v>
      </c>
      <c r="D774" s="18">
        <v>8.1199999999999992</v>
      </c>
    </row>
    <row r="775" spans="1:4" x14ac:dyDescent="0.2">
      <c r="A775" s="2">
        <v>2016</v>
      </c>
      <c r="B775">
        <v>9</v>
      </c>
      <c r="C775">
        <v>12</v>
      </c>
      <c r="D775" s="18">
        <v>8.92</v>
      </c>
    </row>
    <row r="776" spans="1:4" x14ac:dyDescent="0.2">
      <c r="A776" s="2">
        <v>2016</v>
      </c>
      <c r="B776">
        <v>9</v>
      </c>
      <c r="C776">
        <v>13</v>
      </c>
      <c r="D776" s="18">
        <v>8.58</v>
      </c>
    </row>
    <row r="777" spans="1:4" x14ac:dyDescent="0.2">
      <c r="A777" s="2">
        <v>2016</v>
      </c>
      <c r="B777">
        <v>9</v>
      </c>
      <c r="C777">
        <v>14</v>
      </c>
      <c r="D777" s="18">
        <v>8.7899999999999991</v>
      </c>
    </row>
    <row r="778" spans="1:4" x14ac:dyDescent="0.2">
      <c r="A778" s="2">
        <v>2016</v>
      </c>
      <c r="B778">
        <v>9</v>
      </c>
      <c r="C778">
        <v>15</v>
      </c>
      <c r="D778" s="18">
        <v>7.93</v>
      </c>
    </row>
    <row r="779" spans="1:4" x14ac:dyDescent="0.2">
      <c r="A779" s="2">
        <v>2016</v>
      </c>
      <c r="B779">
        <v>9</v>
      </c>
      <c r="C779">
        <v>17</v>
      </c>
      <c r="D779" s="18">
        <v>7.37</v>
      </c>
    </row>
    <row r="780" spans="1:4" x14ac:dyDescent="0.2">
      <c r="A780" s="2">
        <v>2016</v>
      </c>
      <c r="B780">
        <v>9</v>
      </c>
      <c r="C780">
        <v>18</v>
      </c>
      <c r="D780" s="18">
        <v>8.49</v>
      </c>
    </row>
    <row r="781" spans="1:4" x14ac:dyDescent="0.2">
      <c r="A781" s="2">
        <v>2016</v>
      </c>
      <c r="B781">
        <v>9</v>
      </c>
      <c r="C781">
        <v>19</v>
      </c>
      <c r="D781" s="18">
        <v>8.66</v>
      </c>
    </row>
    <row r="782" spans="1:4" x14ac:dyDescent="0.2">
      <c r="A782" s="2">
        <v>2016</v>
      </c>
      <c r="B782">
        <v>9</v>
      </c>
      <c r="C782">
        <v>20</v>
      </c>
      <c r="D782" s="18">
        <v>6.3</v>
      </c>
    </row>
    <row r="783" spans="1:4" x14ac:dyDescent="0.2">
      <c r="A783" s="2">
        <v>2016</v>
      </c>
      <c r="B783">
        <v>9</v>
      </c>
      <c r="C783">
        <v>21</v>
      </c>
      <c r="D783" s="18">
        <v>9.3699999999999992</v>
      </c>
    </row>
    <row r="784" spans="1:4" x14ac:dyDescent="0.2">
      <c r="A784" s="2">
        <v>2016</v>
      </c>
      <c r="B784">
        <v>9</v>
      </c>
      <c r="C784">
        <v>22</v>
      </c>
      <c r="D784" s="18">
        <v>8.86</v>
      </c>
    </row>
    <row r="785" spans="1:4" x14ac:dyDescent="0.2">
      <c r="A785" s="2">
        <v>2016</v>
      </c>
      <c r="B785">
        <v>9</v>
      </c>
      <c r="C785">
        <v>23</v>
      </c>
      <c r="D785" s="18">
        <v>8.44</v>
      </c>
    </row>
    <row r="786" spans="1:4" x14ac:dyDescent="0.2">
      <c r="A786" s="2">
        <v>2016</v>
      </c>
      <c r="B786">
        <v>9</v>
      </c>
      <c r="C786">
        <v>24</v>
      </c>
      <c r="D786" s="18">
        <v>9.14</v>
      </c>
    </row>
    <row r="787" spans="1:4" x14ac:dyDescent="0.2">
      <c r="A787" s="2">
        <v>2016</v>
      </c>
      <c r="B787">
        <v>9</v>
      </c>
      <c r="C787">
        <v>25</v>
      </c>
      <c r="D787" s="18">
        <v>9.23</v>
      </c>
    </row>
    <row r="788" spans="1:4" x14ac:dyDescent="0.2">
      <c r="A788" s="2">
        <v>2016</v>
      </c>
      <c r="B788">
        <v>9</v>
      </c>
      <c r="C788">
        <v>26</v>
      </c>
      <c r="D788" s="18">
        <v>9.1999999999999993</v>
      </c>
    </row>
    <row r="789" spans="1:4" x14ac:dyDescent="0.2">
      <c r="A789" s="2">
        <v>2016</v>
      </c>
      <c r="B789">
        <v>9</v>
      </c>
      <c r="C789">
        <v>27</v>
      </c>
      <c r="D789" s="18">
        <v>8.68</v>
      </c>
    </row>
    <row r="790" spans="1:4" x14ac:dyDescent="0.2">
      <c r="A790" s="2">
        <v>2016</v>
      </c>
      <c r="B790">
        <v>9</v>
      </c>
      <c r="C790">
        <v>28</v>
      </c>
      <c r="D790" s="18">
        <v>9.1</v>
      </c>
    </row>
    <row r="791" spans="1:4" x14ac:dyDescent="0.2">
      <c r="A791" s="2">
        <v>2016</v>
      </c>
      <c r="B791">
        <v>9</v>
      </c>
      <c r="C791">
        <v>29</v>
      </c>
      <c r="D791" s="18">
        <v>10.34</v>
      </c>
    </row>
    <row r="792" spans="1:4" x14ac:dyDescent="0.2">
      <c r="A792" s="2">
        <v>2016</v>
      </c>
      <c r="B792">
        <v>9</v>
      </c>
      <c r="C792">
        <v>30</v>
      </c>
      <c r="D792" s="18">
        <v>9.6300000000000008</v>
      </c>
    </row>
    <row r="793" spans="1:4" x14ac:dyDescent="0.2">
      <c r="A793" s="2">
        <v>2016</v>
      </c>
      <c r="B793">
        <v>10</v>
      </c>
      <c r="C793">
        <v>1</v>
      </c>
      <c r="D793" s="18">
        <v>10.53</v>
      </c>
    </row>
    <row r="794" spans="1:4" x14ac:dyDescent="0.2">
      <c r="A794" s="2">
        <v>2016</v>
      </c>
      <c r="B794">
        <v>10</v>
      </c>
      <c r="C794">
        <v>2</v>
      </c>
      <c r="D794" s="18">
        <v>10.15</v>
      </c>
    </row>
    <row r="795" spans="1:4" x14ac:dyDescent="0.2">
      <c r="A795" s="2">
        <v>2016</v>
      </c>
      <c r="B795">
        <v>10</v>
      </c>
      <c r="C795">
        <v>3</v>
      </c>
      <c r="D795" s="18">
        <v>10.37</v>
      </c>
    </row>
    <row r="796" spans="1:4" x14ac:dyDescent="0.2">
      <c r="A796" s="2">
        <v>2016</v>
      </c>
      <c r="B796">
        <v>10</v>
      </c>
      <c r="C796">
        <v>4</v>
      </c>
      <c r="D796" s="18">
        <v>10.210000000000001</v>
      </c>
    </row>
    <row r="797" spans="1:4" x14ac:dyDescent="0.2">
      <c r="A797" s="2">
        <v>2016</v>
      </c>
      <c r="B797">
        <v>10</v>
      </c>
      <c r="C797">
        <v>5</v>
      </c>
      <c r="D797" s="18">
        <v>10.49</v>
      </c>
    </row>
    <row r="798" spans="1:4" x14ac:dyDescent="0.2">
      <c r="A798" s="2">
        <v>2016</v>
      </c>
      <c r="B798">
        <v>10</v>
      </c>
      <c r="C798">
        <v>8</v>
      </c>
      <c r="D798" s="18">
        <v>9.7100000000000009</v>
      </c>
    </row>
    <row r="799" spans="1:4" x14ac:dyDescent="0.2">
      <c r="A799" s="2">
        <v>2016</v>
      </c>
      <c r="B799">
        <v>10</v>
      </c>
      <c r="C799">
        <v>9</v>
      </c>
      <c r="D799" s="18">
        <v>10.49</v>
      </c>
    </row>
    <row r="800" spans="1:4" x14ac:dyDescent="0.2">
      <c r="A800" s="2">
        <v>2016</v>
      </c>
      <c r="B800">
        <v>10</v>
      </c>
      <c r="C800">
        <v>10</v>
      </c>
      <c r="D800" s="18">
        <v>10.119999999999999</v>
      </c>
    </row>
    <row r="801" spans="1:4" x14ac:dyDescent="0.2">
      <c r="A801" s="2">
        <v>2016</v>
      </c>
      <c r="B801">
        <v>10</v>
      </c>
      <c r="C801">
        <v>11</v>
      </c>
      <c r="D801" s="18">
        <v>10.1</v>
      </c>
    </row>
    <row r="802" spans="1:4" x14ac:dyDescent="0.2">
      <c r="A802" s="2">
        <v>2016</v>
      </c>
      <c r="B802">
        <v>10</v>
      </c>
      <c r="C802">
        <v>17</v>
      </c>
      <c r="D802" s="18">
        <v>9.68</v>
      </c>
    </row>
    <row r="803" spans="1:4" x14ac:dyDescent="0.2">
      <c r="A803" s="2">
        <v>2016</v>
      </c>
      <c r="B803">
        <v>10</v>
      </c>
      <c r="C803">
        <v>18</v>
      </c>
      <c r="D803" s="18">
        <v>9.7799999999999994</v>
      </c>
    </row>
    <row r="804" spans="1:4" x14ac:dyDescent="0.2">
      <c r="A804" s="2">
        <v>2016</v>
      </c>
      <c r="B804">
        <v>10</v>
      </c>
      <c r="C804">
        <v>19</v>
      </c>
      <c r="D804" s="18">
        <v>10.28</v>
      </c>
    </row>
    <row r="805" spans="1:4" x14ac:dyDescent="0.2">
      <c r="A805" s="2">
        <v>2016</v>
      </c>
      <c r="B805">
        <v>10</v>
      </c>
      <c r="C805">
        <v>20</v>
      </c>
      <c r="D805" s="18">
        <v>9.6</v>
      </c>
    </row>
    <row r="806" spans="1:4" x14ac:dyDescent="0.2">
      <c r="A806" s="2">
        <v>2016</v>
      </c>
      <c r="B806">
        <v>10</v>
      </c>
      <c r="C806">
        <v>21</v>
      </c>
      <c r="D806" s="18">
        <v>9.75</v>
      </c>
    </row>
    <row r="807" spans="1:4" x14ac:dyDescent="0.2">
      <c r="A807" s="2">
        <v>2016</v>
      </c>
      <c r="B807">
        <v>10</v>
      </c>
      <c r="C807">
        <v>22</v>
      </c>
      <c r="D807" s="18">
        <v>9.39</v>
      </c>
    </row>
    <row r="808" spans="1:4" x14ac:dyDescent="0.2">
      <c r="A808" s="2">
        <v>2016</v>
      </c>
      <c r="B808">
        <v>10</v>
      </c>
      <c r="C808">
        <v>23</v>
      </c>
      <c r="D808" s="18">
        <v>9.98</v>
      </c>
    </row>
    <row r="809" spans="1:4" x14ac:dyDescent="0.2">
      <c r="A809" s="2">
        <v>2016</v>
      </c>
      <c r="B809">
        <v>10</v>
      </c>
      <c r="C809">
        <v>24</v>
      </c>
      <c r="D809" s="18">
        <v>9.83</v>
      </c>
    </row>
    <row r="810" spans="1:4" x14ac:dyDescent="0.2">
      <c r="A810" s="2">
        <v>2016</v>
      </c>
      <c r="B810">
        <v>10</v>
      </c>
      <c r="C810">
        <v>25</v>
      </c>
      <c r="D810" s="18">
        <v>10.31</v>
      </c>
    </row>
    <row r="811" spans="1:4" x14ac:dyDescent="0.2">
      <c r="A811" s="2">
        <v>2016</v>
      </c>
      <c r="B811">
        <v>10</v>
      </c>
      <c r="C811">
        <v>26</v>
      </c>
      <c r="D811" s="18">
        <v>10.26</v>
      </c>
    </row>
    <row r="812" spans="1:4" x14ac:dyDescent="0.2">
      <c r="A812" s="2">
        <v>2016</v>
      </c>
      <c r="B812">
        <v>10</v>
      </c>
      <c r="C812">
        <v>27</v>
      </c>
      <c r="D812" s="18">
        <v>9.26</v>
      </c>
    </row>
    <row r="813" spans="1:4" x14ac:dyDescent="0.2">
      <c r="A813" s="2">
        <v>2016</v>
      </c>
      <c r="B813">
        <v>10</v>
      </c>
      <c r="C813">
        <v>28</v>
      </c>
      <c r="D813" s="18">
        <v>9.58</v>
      </c>
    </row>
    <row r="814" spans="1:4" x14ac:dyDescent="0.2">
      <c r="A814" s="2">
        <v>2016</v>
      </c>
      <c r="B814">
        <v>10</v>
      </c>
      <c r="C814">
        <v>29</v>
      </c>
      <c r="D814" s="18">
        <v>9.84</v>
      </c>
    </row>
    <row r="815" spans="1:4" x14ac:dyDescent="0.2">
      <c r="A815" s="2">
        <v>2016</v>
      </c>
      <c r="B815">
        <v>10</v>
      </c>
      <c r="C815">
        <v>30</v>
      </c>
      <c r="D815" s="18">
        <v>9.31</v>
      </c>
    </row>
    <row r="816" spans="1:4" x14ac:dyDescent="0.2">
      <c r="A816" s="2">
        <v>2016</v>
      </c>
      <c r="B816">
        <v>10</v>
      </c>
      <c r="C816">
        <v>31</v>
      </c>
      <c r="D816" s="18">
        <v>9.48</v>
      </c>
    </row>
    <row r="817" spans="1:4" x14ac:dyDescent="0.2">
      <c r="A817" s="2">
        <v>2016</v>
      </c>
      <c r="B817">
        <v>11</v>
      </c>
      <c r="C817">
        <v>1</v>
      </c>
      <c r="D817" s="18">
        <v>9.2100000000000009</v>
      </c>
    </row>
    <row r="818" spans="1:4" x14ac:dyDescent="0.2">
      <c r="A818" s="2">
        <v>2016</v>
      </c>
      <c r="B818">
        <v>11</v>
      </c>
      <c r="C818">
        <v>2</v>
      </c>
      <c r="D818" s="18">
        <v>9.59</v>
      </c>
    </row>
    <row r="819" spans="1:4" x14ac:dyDescent="0.2">
      <c r="A819" s="2">
        <v>2016</v>
      </c>
      <c r="B819">
        <v>11</v>
      </c>
      <c r="C819">
        <v>3</v>
      </c>
      <c r="D819" s="18">
        <v>9.2799999999999994</v>
      </c>
    </row>
    <row r="820" spans="1:4" x14ac:dyDescent="0.2">
      <c r="A820" s="2">
        <v>2016</v>
      </c>
      <c r="B820">
        <v>11</v>
      </c>
      <c r="C820">
        <v>4</v>
      </c>
      <c r="D820" s="18">
        <v>9.5</v>
      </c>
    </row>
    <row r="821" spans="1:4" x14ac:dyDescent="0.2">
      <c r="A821" s="2">
        <v>2016</v>
      </c>
      <c r="B821">
        <v>11</v>
      </c>
      <c r="C821">
        <v>5</v>
      </c>
      <c r="D821" s="18">
        <v>9.5</v>
      </c>
    </row>
    <row r="822" spans="1:4" x14ac:dyDescent="0.2">
      <c r="A822" s="2">
        <v>2016</v>
      </c>
      <c r="B822">
        <v>11</v>
      </c>
      <c r="C822">
        <v>6</v>
      </c>
      <c r="D822" s="18">
        <v>9.14</v>
      </c>
    </row>
    <row r="823" spans="1:4" x14ac:dyDescent="0.2">
      <c r="A823" s="2">
        <v>2016</v>
      </c>
      <c r="B823">
        <v>11</v>
      </c>
      <c r="C823">
        <v>7</v>
      </c>
      <c r="D823" s="18">
        <v>9</v>
      </c>
    </row>
    <row r="824" spans="1:4" x14ac:dyDescent="0.2">
      <c r="A824" s="2">
        <v>2016</v>
      </c>
      <c r="B824">
        <v>11</v>
      </c>
      <c r="C824">
        <v>8</v>
      </c>
      <c r="D824" s="18">
        <v>9.31</v>
      </c>
    </row>
    <row r="825" spans="1:4" x14ac:dyDescent="0.2">
      <c r="A825" s="2">
        <v>2016</v>
      </c>
      <c r="B825">
        <v>11</v>
      </c>
      <c r="C825">
        <v>9</v>
      </c>
      <c r="D825" s="18">
        <v>8.32</v>
      </c>
    </row>
    <row r="826" spans="1:4" x14ac:dyDescent="0.2">
      <c r="A826" s="2">
        <v>2016</v>
      </c>
      <c r="B826">
        <v>11</v>
      </c>
      <c r="C826">
        <v>10</v>
      </c>
      <c r="D826" s="18">
        <v>8.51</v>
      </c>
    </row>
    <row r="827" spans="1:4" x14ac:dyDescent="0.2">
      <c r="A827" s="2">
        <v>2016</v>
      </c>
      <c r="B827">
        <v>11</v>
      </c>
      <c r="C827">
        <v>11</v>
      </c>
      <c r="D827" s="18">
        <v>8.77</v>
      </c>
    </row>
    <row r="828" spans="1:4" x14ac:dyDescent="0.2">
      <c r="A828" s="2">
        <v>2016</v>
      </c>
      <c r="B828">
        <v>11</v>
      </c>
      <c r="C828">
        <v>12</v>
      </c>
      <c r="D828" s="18">
        <v>8.58</v>
      </c>
    </row>
    <row r="829" spans="1:4" x14ac:dyDescent="0.2">
      <c r="A829" s="2">
        <v>2016</v>
      </c>
      <c r="B829">
        <v>11</v>
      </c>
      <c r="C829">
        <v>13</v>
      </c>
      <c r="D829" s="18">
        <v>8.66</v>
      </c>
    </row>
    <row r="830" spans="1:4" x14ac:dyDescent="0.2">
      <c r="A830" s="2">
        <v>2016</v>
      </c>
      <c r="B830">
        <v>11</v>
      </c>
      <c r="C830">
        <v>14</v>
      </c>
      <c r="D830" s="18">
        <v>8.41</v>
      </c>
    </row>
    <row r="831" spans="1:4" x14ac:dyDescent="0.2">
      <c r="A831" s="2">
        <v>2016</v>
      </c>
      <c r="B831">
        <v>11</v>
      </c>
      <c r="C831">
        <v>15</v>
      </c>
      <c r="D831" s="18">
        <v>9.08</v>
      </c>
    </row>
    <row r="832" spans="1:4" x14ac:dyDescent="0.2">
      <c r="A832" s="2">
        <v>2016</v>
      </c>
      <c r="B832">
        <v>11</v>
      </c>
      <c r="C832">
        <v>16</v>
      </c>
      <c r="D832" s="18">
        <v>9.1300000000000008</v>
      </c>
    </row>
    <row r="833" spans="1:4" x14ac:dyDescent="0.2">
      <c r="A833" s="2">
        <v>2016</v>
      </c>
      <c r="B833">
        <v>11</v>
      </c>
      <c r="C833">
        <v>17</v>
      </c>
      <c r="D833" s="18">
        <v>8.6999999999999993</v>
      </c>
    </row>
    <row r="834" spans="1:4" x14ac:dyDescent="0.2">
      <c r="A834" s="2">
        <v>2016</v>
      </c>
      <c r="B834">
        <v>11</v>
      </c>
      <c r="C834">
        <v>18</v>
      </c>
      <c r="D834" s="18">
        <v>9.0299999999999994</v>
      </c>
    </row>
    <row r="835" spans="1:4" x14ac:dyDescent="0.2">
      <c r="A835" s="2">
        <v>2016</v>
      </c>
      <c r="B835">
        <v>11</v>
      </c>
      <c r="C835">
        <v>19</v>
      </c>
      <c r="D835" s="18">
        <v>8.99</v>
      </c>
    </row>
    <row r="836" spans="1:4" x14ac:dyDescent="0.2">
      <c r="A836" s="2">
        <v>2016</v>
      </c>
      <c r="B836">
        <v>11</v>
      </c>
      <c r="C836">
        <v>20</v>
      </c>
      <c r="D836" s="18">
        <v>9.36</v>
      </c>
    </row>
    <row r="837" spans="1:4" x14ac:dyDescent="0.2">
      <c r="A837" s="2">
        <v>2016</v>
      </c>
      <c r="B837">
        <v>11</v>
      </c>
      <c r="C837">
        <v>21</v>
      </c>
      <c r="D837" s="18">
        <v>9.39</v>
      </c>
    </row>
    <row r="838" spans="1:4" x14ac:dyDescent="0.2">
      <c r="A838" s="2">
        <v>2016</v>
      </c>
      <c r="B838">
        <v>11</v>
      </c>
      <c r="C838">
        <v>22</v>
      </c>
      <c r="D838" s="18">
        <v>9.3699999999999992</v>
      </c>
    </row>
    <row r="839" spans="1:4" x14ac:dyDescent="0.2">
      <c r="A839" s="2">
        <v>2016</v>
      </c>
      <c r="B839">
        <v>11</v>
      </c>
      <c r="C839">
        <v>23</v>
      </c>
      <c r="D839" s="18">
        <v>10.02</v>
      </c>
    </row>
    <row r="840" spans="1:4" x14ac:dyDescent="0.2">
      <c r="A840" s="2">
        <v>2016</v>
      </c>
      <c r="B840">
        <v>11</v>
      </c>
      <c r="C840">
        <v>24</v>
      </c>
      <c r="D840" s="18">
        <v>9.4600000000000009</v>
      </c>
    </row>
    <row r="841" spans="1:4" x14ac:dyDescent="0.2">
      <c r="A841" s="2">
        <v>2016</v>
      </c>
      <c r="B841">
        <v>11</v>
      </c>
      <c r="C841">
        <v>25</v>
      </c>
      <c r="D841" s="18">
        <v>9.56</v>
      </c>
    </row>
    <row r="842" spans="1:4" x14ac:dyDescent="0.2">
      <c r="A842" s="2">
        <v>2016</v>
      </c>
      <c r="B842">
        <v>11</v>
      </c>
      <c r="C842">
        <v>26</v>
      </c>
      <c r="D842" s="18">
        <v>9.98</v>
      </c>
    </row>
    <row r="843" spans="1:4" x14ac:dyDescent="0.2">
      <c r="A843" s="2">
        <v>2016</v>
      </c>
      <c r="B843">
        <v>11</v>
      </c>
      <c r="C843">
        <v>27</v>
      </c>
      <c r="D843" s="18">
        <v>9.57</v>
      </c>
    </row>
    <row r="844" spans="1:4" x14ac:dyDescent="0.2">
      <c r="A844" s="2">
        <v>2016</v>
      </c>
      <c r="B844">
        <v>11</v>
      </c>
      <c r="C844">
        <v>28</v>
      </c>
      <c r="D844" s="18">
        <v>9.68</v>
      </c>
    </row>
    <row r="845" spans="1:4" x14ac:dyDescent="0.2">
      <c r="A845" s="2">
        <v>2016</v>
      </c>
      <c r="B845">
        <v>11</v>
      </c>
      <c r="C845">
        <v>29</v>
      </c>
      <c r="D845" s="18">
        <v>9.59</v>
      </c>
    </row>
    <row r="846" spans="1:4" x14ac:dyDescent="0.2">
      <c r="A846" s="2">
        <v>2016</v>
      </c>
      <c r="B846">
        <v>11</v>
      </c>
      <c r="C846">
        <v>30</v>
      </c>
      <c r="D846" s="18">
        <v>9.6</v>
      </c>
    </row>
    <row r="847" spans="1:4" x14ac:dyDescent="0.2">
      <c r="A847" s="2">
        <v>2016</v>
      </c>
      <c r="B847">
        <v>12</v>
      </c>
      <c r="C847">
        <v>1</v>
      </c>
      <c r="D847" s="18">
        <v>10.16</v>
      </c>
    </row>
    <row r="848" spans="1:4" x14ac:dyDescent="0.2">
      <c r="A848" s="2">
        <v>2016</v>
      </c>
      <c r="B848">
        <v>12</v>
      </c>
      <c r="C848">
        <v>2</v>
      </c>
      <c r="D848" s="18">
        <v>9.81</v>
      </c>
    </row>
    <row r="849" spans="1:4" x14ac:dyDescent="0.2">
      <c r="A849" s="2">
        <v>2016</v>
      </c>
      <c r="B849">
        <v>12</v>
      </c>
      <c r="C849">
        <v>3</v>
      </c>
      <c r="D849" s="18">
        <v>9.41</v>
      </c>
    </row>
    <row r="850" spans="1:4" x14ac:dyDescent="0.2">
      <c r="A850" s="2">
        <v>2016</v>
      </c>
      <c r="B850">
        <v>12</v>
      </c>
      <c r="C850">
        <v>4</v>
      </c>
      <c r="D850" s="18">
        <v>9.6300000000000008</v>
      </c>
    </row>
    <row r="851" spans="1:4" x14ac:dyDescent="0.2">
      <c r="A851" s="2">
        <v>2016</v>
      </c>
      <c r="B851">
        <v>12</v>
      </c>
      <c r="C851">
        <v>5</v>
      </c>
      <c r="D851" s="18">
        <v>9.64</v>
      </c>
    </row>
    <row r="852" spans="1:4" x14ac:dyDescent="0.2">
      <c r="A852" s="2">
        <v>2016</v>
      </c>
      <c r="B852">
        <v>12</v>
      </c>
      <c r="C852">
        <v>6</v>
      </c>
      <c r="D852" s="18">
        <v>10.23</v>
      </c>
    </row>
    <row r="853" spans="1:4" x14ac:dyDescent="0.2">
      <c r="A853" s="2">
        <v>2016</v>
      </c>
      <c r="B853">
        <v>12</v>
      </c>
      <c r="C853">
        <v>7</v>
      </c>
      <c r="D853" s="18">
        <v>9.98</v>
      </c>
    </row>
    <row r="854" spans="1:4" x14ac:dyDescent="0.2">
      <c r="A854" s="2">
        <v>2016</v>
      </c>
      <c r="B854">
        <v>12</v>
      </c>
      <c r="C854">
        <v>8</v>
      </c>
      <c r="D854" s="18">
        <v>9.75</v>
      </c>
    </row>
    <row r="855" spans="1:4" x14ac:dyDescent="0.2">
      <c r="A855" s="2">
        <v>2016</v>
      </c>
      <c r="B855">
        <v>12</v>
      </c>
      <c r="C855">
        <v>9</v>
      </c>
      <c r="D855" s="18">
        <v>9.81</v>
      </c>
    </row>
    <row r="856" spans="1:4" x14ac:dyDescent="0.2">
      <c r="A856" s="2">
        <v>2016</v>
      </c>
      <c r="B856">
        <v>12</v>
      </c>
      <c r="C856">
        <v>10</v>
      </c>
      <c r="D856" s="18">
        <v>10</v>
      </c>
    </row>
    <row r="857" spans="1:4" x14ac:dyDescent="0.2">
      <c r="A857" s="2">
        <v>2016</v>
      </c>
      <c r="B857">
        <v>12</v>
      </c>
      <c r="C857">
        <v>11</v>
      </c>
      <c r="D857" s="18">
        <v>9.5299999999999994</v>
      </c>
    </row>
    <row r="858" spans="1:4" x14ac:dyDescent="0.2">
      <c r="A858" s="2">
        <v>2016</v>
      </c>
      <c r="B858">
        <v>12</v>
      </c>
      <c r="C858">
        <v>12</v>
      </c>
      <c r="D858" s="18">
        <v>9.6</v>
      </c>
    </row>
    <row r="859" spans="1:4" x14ac:dyDescent="0.2">
      <c r="A859" s="2">
        <v>2016</v>
      </c>
      <c r="B859">
        <v>12</v>
      </c>
      <c r="C859">
        <v>13</v>
      </c>
      <c r="D859" s="18">
        <v>9.42</v>
      </c>
    </row>
    <row r="860" spans="1:4" x14ac:dyDescent="0.2">
      <c r="A860" s="2">
        <v>2016</v>
      </c>
      <c r="B860">
        <v>12</v>
      </c>
      <c r="C860">
        <v>14</v>
      </c>
      <c r="D860" s="18">
        <v>9.51</v>
      </c>
    </row>
    <row r="861" spans="1:4" x14ac:dyDescent="0.2">
      <c r="A861" s="2">
        <v>2016</v>
      </c>
      <c r="B861">
        <v>12</v>
      </c>
      <c r="C861">
        <v>15</v>
      </c>
      <c r="D861" s="18">
        <v>9.99</v>
      </c>
    </row>
    <row r="862" spans="1:4" x14ac:dyDescent="0.2">
      <c r="A862" s="2">
        <v>2016</v>
      </c>
      <c r="B862">
        <v>12</v>
      </c>
      <c r="C862">
        <v>16</v>
      </c>
      <c r="D862" s="18">
        <v>9.66</v>
      </c>
    </row>
    <row r="863" spans="1:4" x14ac:dyDescent="0.2">
      <c r="A863" s="2">
        <v>2016</v>
      </c>
      <c r="B863">
        <v>12</v>
      </c>
      <c r="C863">
        <v>17</v>
      </c>
      <c r="D863" s="18">
        <v>9.84</v>
      </c>
    </row>
    <row r="864" spans="1:4" x14ac:dyDescent="0.2">
      <c r="A864" s="2">
        <v>2016</v>
      </c>
      <c r="B864">
        <v>12</v>
      </c>
      <c r="C864">
        <v>18</v>
      </c>
      <c r="D864" s="18">
        <v>9.59</v>
      </c>
    </row>
    <row r="865" spans="1:4" x14ac:dyDescent="0.2">
      <c r="A865" s="2">
        <v>2016</v>
      </c>
      <c r="B865">
        <v>12</v>
      </c>
      <c r="C865">
        <v>19</v>
      </c>
      <c r="D865" s="18">
        <v>9.94</v>
      </c>
    </row>
    <row r="866" spans="1:4" x14ac:dyDescent="0.2">
      <c r="A866" s="2">
        <v>2016</v>
      </c>
      <c r="B866">
        <v>12</v>
      </c>
      <c r="C866">
        <v>20</v>
      </c>
      <c r="D866" s="18">
        <v>10.6</v>
      </c>
    </row>
    <row r="867" spans="1:4" x14ac:dyDescent="0.2">
      <c r="A867" s="2">
        <v>2016</v>
      </c>
      <c r="B867">
        <v>12</v>
      </c>
      <c r="C867">
        <v>21</v>
      </c>
      <c r="D867" s="18">
        <v>9.67</v>
      </c>
    </row>
    <row r="868" spans="1:4" x14ac:dyDescent="0.2">
      <c r="A868" s="2">
        <v>2016</v>
      </c>
      <c r="B868">
        <v>12</v>
      </c>
      <c r="C868">
        <v>22</v>
      </c>
      <c r="D868" s="18">
        <v>10.32</v>
      </c>
    </row>
    <row r="869" spans="1:4" x14ac:dyDescent="0.2">
      <c r="A869" s="2">
        <v>2016</v>
      </c>
      <c r="B869">
        <v>12</v>
      </c>
      <c r="C869">
        <v>23</v>
      </c>
      <c r="D869" s="18">
        <v>11.32</v>
      </c>
    </row>
    <row r="870" spans="1:4" x14ac:dyDescent="0.2">
      <c r="A870" s="2">
        <v>2016</v>
      </c>
      <c r="B870">
        <v>12</v>
      </c>
      <c r="C870">
        <v>24</v>
      </c>
      <c r="D870" s="18">
        <v>10.32</v>
      </c>
    </row>
    <row r="871" spans="1:4" x14ac:dyDescent="0.2">
      <c r="A871" s="2">
        <v>2016</v>
      </c>
      <c r="B871">
        <v>12</v>
      </c>
      <c r="C871">
        <v>25</v>
      </c>
      <c r="D871" s="18">
        <v>10.01</v>
      </c>
    </row>
    <row r="872" spans="1:4" x14ac:dyDescent="0.2">
      <c r="A872" s="2">
        <v>2016</v>
      </c>
      <c r="B872">
        <v>12</v>
      </c>
      <c r="C872">
        <v>26</v>
      </c>
      <c r="D872" s="18">
        <v>10.36</v>
      </c>
    </row>
    <row r="873" spans="1:4" x14ac:dyDescent="0.2">
      <c r="A873" s="2">
        <v>2016</v>
      </c>
      <c r="B873">
        <v>12</v>
      </c>
      <c r="C873">
        <v>27</v>
      </c>
      <c r="D873" s="18">
        <v>10.88</v>
      </c>
    </row>
    <row r="874" spans="1:4" x14ac:dyDescent="0.2">
      <c r="A874" s="2">
        <v>2016</v>
      </c>
      <c r="B874">
        <v>12</v>
      </c>
      <c r="C874">
        <v>28</v>
      </c>
      <c r="D874" s="18">
        <v>11.11</v>
      </c>
    </row>
    <row r="875" spans="1:4" x14ac:dyDescent="0.2">
      <c r="A875" s="2">
        <v>2016</v>
      </c>
      <c r="B875">
        <v>12</v>
      </c>
      <c r="C875">
        <v>29</v>
      </c>
      <c r="D875" s="18">
        <v>11.42</v>
      </c>
    </row>
    <row r="876" spans="1:4" x14ac:dyDescent="0.2">
      <c r="A876" s="2">
        <v>2016</v>
      </c>
      <c r="B876">
        <v>12</v>
      </c>
      <c r="C876">
        <v>30</v>
      </c>
      <c r="D876" s="18">
        <v>10.52</v>
      </c>
    </row>
    <row r="877" spans="1:4" x14ac:dyDescent="0.2">
      <c r="A877" s="2">
        <v>2016</v>
      </c>
      <c r="B877">
        <v>12</v>
      </c>
      <c r="C877">
        <v>31</v>
      </c>
      <c r="D877" s="18">
        <v>10.85</v>
      </c>
    </row>
    <row r="878" spans="1:4" x14ac:dyDescent="0.2">
      <c r="A878" s="2">
        <v>2017</v>
      </c>
      <c r="B878">
        <v>1</v>
      </c>
      <c r="C878">
        <v>1</v>
      </c>
      <c r="D878" s="18">
        <v>9.85</v>
      </c>
    </row>
    <row r="879" spans="1:4" x14ac:dyDescent="0.2">
      <c r="A879" s="2">
        <v>2017</v>
      </c>
      <c r="B879">
        <v>1</v>
      </c>
      <c r="C879">
        <v>2</v>
      </c>
      <c r="D879" s="18">
        <v>10.32</v>
      </c>
    </row>
    <row r="880" spans="1:4" x14ac:dyDescent="0.2">
      <c r="A880" s="2">
        <v>2017</v>
      </c>
      <c r="B880">
        <v>1</v>
      </c>
      <c r="C880">
        <v>3</v>
      </c>
      <c r="D880" s="18">
        <v>10.79</v>
      </c>
    </row>
    <row r="881" spans="1:4" x14ac:dyDescent="0.2">
      <c r="A881" s="2">
        <v>2017</v>
      </c>
      <c r="B881">
        <v>1</v>
      </c>
      <c r="C881">
        <v>4</v>
      </c>
      <c r="D881" s="18">
        <v>10.130000000000001</v>
      </c>
    </row>
    <row r="882" spans="1:4" x14ac:dyDescent="0.2">
      <c r="A882" s="2">
        <v>2017</v>
      </c>
      <c r="B882">
        <v>1</v>
      </c>
      <c r="C882">
        <v>5</v>
      </c>
      <c r="D882" s="18">
        <v>10.18</v>
      </c>
    </row>
    <row r="883" spans="1:4" x14ac:dyDescent="0.2">
      <c r="A883" s="2">
        <v>2017</v>
      </c>
      <c r="B883">
        <v>1</v>
      </c>
      <c r="C883">
        <v>6</v>
      </c>
      <c r="D883" s="18">
        <v>10.24</v>
      </c>
    </row>
    <row r="884" spans="1:4" x14ac:dyDescent="0.2">
      <c r="A884" s="2">
        <v>2017</v>
      </c>
      <c r="B884">
        <v>1</v>
      </c>
      <c r="C884">
        <v>7</v>
      </c>
      <c r="D884" s="18">
        <v>10.08</v>
      </c>
    </row>
    <row r="885" spans="1:4" x14ac:dyDescent="0.2">
      <c r="A885" s="2">
        <v>2017</v>
      </c>
      <c r="B885">
        <v>1</v>
      </c>
      <c r="C885">
        <v>8</v>
      </c>
      <c r="D885" s="18">
        <v>10.29</v>
      </c>
    </row>
    <row r="886" spans="1:4" x14ac:dyDescent="0.2">
      <c r="A886" s="2">
        <v>2017</v>
      </c>
      <c r="B886">
        <v>1</v>
      </c>
      <c r="C886">
        <v>9</v>
      </c>
      <c r="D886" s="18">
        <v>10.01</v>
      </c>
    </row>
    <row r="887" spans="1:4" x14ac:dyDescent="0.2">
      <c r="A887" s="2">
        <v>2017</v>
      </c>
      <c r="B887">
        <v>1</v>
      </c>
      <c r="C887">
        <v>10</v>
      </c>
      <c r="D887" s="18">
        <v>10.56</v>
      </c>
    </row>
    <row r="888" spans="1:4" x14ac:dyDescent="0.2">
      <c r="A888" s="2">
        <v>2017</v>
      </c>
      <c r="B888">
        <v>1</v>
      </c>
      <c r="C888">
        <v>11</v>
      </c>
      <c r="D888" s="18">
        <v>11.02</v>
      </c>
    </row>
    <row r="889" spans="1:4" x14ac:dyDescent="0.2">
      <c r="A889" s="2">
        <v>2017</v>
      </c>
      <c r="B889">
        <v>1</v>
      </c>
      <c r="C889">
        <v>12</v>
      </c>
      <c r="D889" s="18">
        <v>10.83</v>
      </c>
    </row>
    <row r="890" spans="1:4" x14ac:dyDescent="0.2">
      <c r="A890" s="2">
        <v>2017</v>
      </c>
      <c r="B890">
        <v>1</v>
      </c>
      <c r="C890">
        <v>13</v>
      </c>
      <c r="D890" s="18">
        <v>9.81</v>
      </c>
    </row>
    <row r="891" spans="1:4" x14ac:dyDescent="0.2">
      <c r="A891" s="2">
        <v>2017</v>
      </c>
      <c r="B891">
        <v>1</v>
      </c>
      <c r="C891">
        <v>14</v>
      </c>
      <c r="D891" s="18">
        <v>10.9</v>
      </c>
    </row>
    <row r="892" spans="1:4" x14ac:dyDescent="0.2">
      <c r="A892" s="2">
        <v>2017</v>
      </c>
      <c r="B892">
        <v>1</v>
      </c>
      <c r="C892">
        <v>15</v>
      </c>
      <c r="D892" s="18">
        <v>10.5</v>
      </c>
    </row>
    <row r="893" spans="1:4" x14ac:dyDescent="0.2">
      <c r="A893" s="2">
        <v>2017</v>
      </c>
      <c r="B893">
        <v>1</v>
      </c>
      <c r="C893">
        <v>16</v>
      </c>
      <c r="D893" s="18">
        <v>10.93</v>
      </c>
    </row>
    <row r="894" spans="1:4" x14ac:dyDescent="0.2">
      <c r="A894" s="2">
        <v>2017</v>
      </c>
      <c r="B894">
        <v>1</v>
      </c>
      <c r="C894">
        <v>17</v>
      </c>
      <c r="D894" s="18">
        <v>11.43</v>
      </c>
    </row>
    <row r="895" spans="1:4" x14ac:dyDescent="0.2">
      <c r="A895" s="2">
        <v>2017</v>
      </c>
      <c r="B895">
        <v>1</v>
      </c>
      <c r="C895">
        <v>18</v>
      </c>
      <c r="D895" s="18">
        <v>11</v>
      </c>
    </row>
    <row r="896" spans="1:4" x14ac:dyDescent="0.2">
      <c r="A896" s="2">
        <v>2017</v>
      </c>
      <c r="B896">
        <v>1</v>
      </c>
      <c r="C896">
        <v>19</v>
      </c>
      <c r="D896" s="18">
        <v>11.07</v>
      </c>
    </row>
    <row r="897" spans="1:4" x14ac:dyDescent="0.2">
      <c r="A897" s="2">
        <v>2017</v>
      </c>
      <c r="B897">
        <v>1</v>
      </c>
      <c r="C897">
        <v>20</v>
      </c>
      <c r="D897" s="18">
        <v>11.54</v>
      </c>
    </row>
    <row r="898" spans="1:4" x14ac:dyDescent="0.2">
      <c r="A898" s="2">
        <v>2017</v>
      </c>
      <c r="B898">
        <v>1</v>
      </c>
      <c r="C898">
        <v>21</v>
      </c>
      <c r="D898" s="18">
        <v>11.98</v>
      </c>
    </row>
    <row r="899" spans="1:4" x14ac:dyDescent="0.2">
      <c r="A899" s="2">
        <v>2017</v>
      </c>
      <c r="B899">
        <v>1</v>
      </c>
      <c r="C899">
        <v>22</v>
      </c>
      <c r="D899" s="18">
        <v>12.12</v>
      </c>
    </row>
    <row r="900" spans="1:4" x14ac:dyDescent="0.2">
      <c r="A900" s="2">
        <v>2017</v>
      </c>
      <c r="B900">
        <v>1</v>
      </c>
      <c r="C900">
        <v>23</v>
      </c>
      <c r="D900" s="18">
        <v>11.94</v>
      </c>
    </row>
    <row r="901" spans="1:4" x14ac:dyDescent="0.2">
      <c r="A901" s="2">
        <v>2017</v>
      </c>
      <c r="B901">
        <v>1</v>
      </c>
      <c r="C901">
        <v>24</v>
      </c>
      <c r="D901" s="18">
        <v>12.21</v>
      </c>
    </row>
    <row r="902" spans="1:4" x14ac:dyDescent="0.2">
      <c r="A902" s="2">
        <v>2017</v>
      </c>
      <c r="B902">
        <v>1</v>
      </c>
      <c r="C902">
        <v>25</v>
      </c>
      <c r="D902" s="18">
        <v>12.33</v>
      </c>
    </row>
    <row r="903" spans="1:4" x14ac:dyDescent="0.2">
      <c r="A903" s="2">
        <v>2017</v>
      </c>
      <c r="B903">
        <v>1</v>
      </c>
      <c r="C903">
        <v>26</v>
      </c>
      <c r="D903" s="18">
        <v>12.12</v>
      </c>
    </row>
    <row r="904" spans="1:4" x14ac:dyDescent="0.2">
      <c r="A904" s="2">
        <v>2017</v>
      </c>
      <c r="B904">
        <v>1</v>
      </c>
      <c r="C904">
        <v>29</v>
      </c>
      <c r="D904" s="18">
        <v>13.07</v>
      </c>
    </row>
    <row r="905" spans="1:4" x14ac:dyDescent="0.2">
      <c r="A905" s="2">
        <v>2017</v>
      </c>
      <c r="B905">
        <v>1</v>
      </c>
      <c r="C905">
        <v>30</v>
      </c>
      <c r="D905" s="18">
        <v>12.35</v>
      </c>
    </row>
    <row r="906" spans="1:4" x14ac:dyDescent="0.2">
      <c r="A906" s="2">
        <v>2017</v>
      </c>
      <c r="B906">
        <v>1</v>
      </c>
      <c r="C906">
        <v>31</v>
      </c>
      <c r="D906" s="18">
        <v>11.98</v>
      </c>
    </row>
    <row r="907" spans="1:4" x14ac:dyDescent="0.2">
      <c r="A907" s="2">
        <v>2017</v>
      </c>
      <c r="B907">
        <v>2</v>
      </c>
      <c r="C907">
        <v>1</v>
      </c>
      <c r="D907" s="18">
        <v>10.96</v>
      </c>
    </row>
    <row r="908" spans="1:4" x14ac:dyDescent="0.2">
      <c r="A908" s="2">
        <v>2017</v>
      </c>
      <c r="B908">
        <v>2</v>
      </c>
      <c r="C908">
        <v>2</v>
      </c>
      <c r="D908" s="18">
        <v>10.93</v>
      </c>
    </row>
    <row r="909" spans="1:4" x14ac:dyDescent="0.2">
      <c r="A909" s="2">
        <v>2017</v>
      </c>
      <c r="B909">
        <v>2</v>
      </c>
      <c r="C909">
        <v>3</v>
      </c>
      <c r="D909" s="18">
        <v>11.39</v>
      </c>
    </row>
    <row r="910" spans="1:4" x14ac:dyDescent="0.2">
      <c r="A910" s="2">
        <v>2017</v>
      </c>
      <c r="B910">
        <v>2</v>
      </c>
      <c r="C910">
        <v>4</v>
      </c>
      <c r="D910" s="18">
        <v>11.1</v>
      </c>
    </row>
    <row r="911" spans="1:4" x14ac:dyDescent="0.2">
      <c r="A911" s="2">
        <v>2017</v>
      </c>
      <c r="B911">
        <v>2</v>
      </c>
      <c r="C911">
        <v>5</v>
      </c>
      <c r="D911" s="18">
        <v>11.42</v>
      </c>
    </row>
    <row r="912" spans="1:4" x14ac:dyDescent="0.2">
      <c r="A912" s="2">
        <v>2017</v>
      </c>
      <c r="B912">
        <v>2</v>
      </c>
      <c r="C912">
        <v>6</v>
      </c>
      <c r="D912" s="18">
        <v>11.36</v>
      </c>
    </row>
    <row r="913" spans="1:4" x14ac:dyDescent="0.2">
      <c r="A913" s="2">
        <v>2017</v>
      </c>
      <c r="B913">
        <v>2</v>
      </c>
      <c r="C913">
        <v>7</v>
      </c>
      <c r="D913" s="18">
        <v>11.64</v>
      </c>
    </row>
    <row r="914" spans="1:4" x14ac:dyDescent="0.2">
      <c r="A914" s="2">
        <v>2017</v>
      </c>
      <c r="B914">
        <v>2</v>
      </c>
      <c r="C914">
        <v>8</v>
      </c>
      <c r="D914" s="18">
        <v>12.22</v>
      </c>
    </row>
    <row r="915" spans="1:4" x14ac:dyDescent="0.2">
      <c r="A915" s="2">
        <v>2017</v>
      </c>
      <c r="B915">
        <v>2</v>
      </c>
      <c r="C915">
        <v>9</v>
      </c>
      <c r="D915" s="18">
        <v>11.54</v>
      </c>
    </row>
    <row r="916" spans="1:4" x14ac:dyDescent="0.2">
      <c r="A916" s="2">
        <v>2017</v>
      </c>
      <c r="B916">
        <v>2</v>
      </c>
      <c r="C916">
        <v>10</v>
      </c>
      <c r="D916" s="18">
        <v>11.17</v>
      </c>
    </row>
    <row r="917" spans="1:4" x14ac:dyDescent="0.2">
      <c r="A917" s="2">
        <v>2017</v>
      </c>
      <c r="B917">
        <v>2</v>
      </c>
      <c r="C917">
        <v>11</v>
      </c>
      <c r="D917" s="18">
        <v>11.27</v>
      </c>
    </row>
    <row r="918" spans="1:4" x14ac:dyDescent="0.2">
      <c r="A918" s="2">
        <v>2017</v>
      </c>
      <c r="B918">
        <v>2</v>
      </c>
      <c r="C918">
        <v>12</v>
      </c>
      <c r="D918" s="18">
        <v>11.49</v>
      </c>
    </row>
    <row r="919" spans="1:4" x14ac:dyDescent="0.2">
      <c r="A919" s="2">
        <v>2017</v>
      </c>
      <c r="B919">
        <v>2</v>
      </c>
      <c r="C919">
        <v>13</v>
      </c>
      <c r="D919" s="18">
        <v>10.73</v>
      </c>
    </row>
    <row r="920" spans="1:4" x14ac:dyDescent="0.2">
      <c r="A920" s="2">
        <v>2017</v>
      </c>
      <c r="B920">
        <v>2</v>
      </c>
      <c r="C920">
        <v>14</v>
      </c>
      <c r="D920" s="18">
        <v>10.77</v>
      </c>
    </row>
    <row r="921" spans="1:4" x14ac:dyDescent="0.2">
      <c r="A921" s="2">
        <v>2017</v>
      </c>
      <c r="B921">
        <v>2</v>
      </c>
      <c r="C921">
        <v>15</v>
      </c>
      <c r="D921" s="18">
        <v>11.24</v>
      </c>
    </row>
    <row r="922" spans="1:4" x14ac:dyDescent="0.2">
      <c r="A922" s="2">
        <v>2017</v>
      </c>
      <c r="B922">
        <v>2</v>
      </c>
      <c r="C922">
        <v>16</v>
      </c>
      <c r="D922" s="18">
        <v>11.22</v>
      </c>
    </row>
    <row r="923" spans="1:4" x14ac:dyDescent="0.2">
      <c r="A923" s="2">
        <v>2017</v>
      </c>
      <c r="B923">
        <v>2</v>
      </c>
      <c r="C923">
        <v>17</v>
      </c>
      <c r="D923" s="18">
        <v>11.7</v>
      </c>
    </row>
    <row r="924" spans="1:4" x14ac:dyDescent="0.2">
      <c r="A924" s="2">
        <v>2017</v>
      </c>
      <c r="B924">
        <v>2</v>
      </c>
      <c r="C924">
        <v>18</v>
      </c>
      <c r="D924" s="18">
        <v>11.94</v>
      </c>
    </row>
    <row r="925" spans="1:4" x14ac:dyDescent="0.2">
      <c r="A925" s="2">
        <v>2017</v>
      </c>
      <c r="B925">
        <v>2</v>
      </c>
      <c r="C925">
        <v>19</v>
      </c>
      <c r="D925" s="18">
        <v>11.87</v>
      </c>
    </row>
    <row r="926" spans="1:4" x14ac:dyDescent="0.2">
      <c r="A926" s="2">
        <v>2017</v>
      </c>
      <c r="B926">
        <v>2</v>
      </c>
      <c r="C926">
        <v>20</v>
      </c>
      <c r="D926" s="18">
        <v>11.72</v>
      </c>
    </row>
    <row r="927" spans="1:4" x14ac:dyDescent="0.2">
      <c r="A927" s="2">
        <v>2017</v>
      </c>
      <c r="B927">
        <v>2</v>
      </c>
      <c r="C927">
        <v>21</v>
      </c>
      <c r="D927" s="18">
        <v>12.25</v>
      </c>
    </row>
    <row r="928" spans="1:4" x14ac:dyDescent="0.2">
      <c r="A928" s="2">
        <v>2017</v>
      </c>
      <c r="B928">
        <v>2</v>
      </c>
      <c r="C928">
        <v>22</v>
      </c>
      <c r="D928" s="18">
        <v>12.19</v>
      </c>
    </row>
    <row r="929" spans="1:4" x14ac:dyDescent="0.2">
      <c r="A929" s="2">
        <v>2017</v>
      </c>
      <c r="B929">
        <v>2</v>
      </c>
      <c r="C929">
        <v>23</v>
      </c>
      <c r="D929" s="18">
        <v>12.72</v>
      </c>
    </row>
    <row r="930" spans="1:4" x14ac:dyDescent="0.2">
      <c r="A930" s="2">
        <v>2017</v>
      </c>
      <c r="B930">
        <v>2</v>
      </c>
      <c r="C930">
        <v>24</v>
      </c>
      <c r="D930" s="18">
        <v>12.46</v>
      </c>
    </row>
    <row r="931" spans="1:4" x14ac:dyDescent="0.2">
      <c r="A931" s="2">
        <v>2017</v>
      </c>
      <c r="B931">
        <v>2</v>
      </c>
      <c r="C931">
        <v>25</v>
      </c>
      <c r="D931" s="18">
        <v>12.58</v>
      </c>
    </row>
    <row r="932" spans="1:4" x14ac:dyDescent="0.2">
      <c r="A932" s="2">
        <v>2017</v>
      </c>
      <c r="B932">
        <v>2</v>
      </c>
      <c r="C932">
        <v>26</v>
      </c>
      <c r="D932" s="18">
        <v>13.04</v>
      </c>
    </row>
    <row r="933" spans="1:4" x14ac:dyDescent="0.2">
      <c r="A933" s="2">
        <v>2017</v>
      </c>
      <c r="B933">
        <v>2</v>
      </c>
      <c r="C933">
        <v>27</v>
      </c>
      <c r="D933" s="18">
        <v>13.29</v>
      </c>
    </row>
    <row r="934" spans="1:4" x14ac:dyDescent="0.2">
      <c r="A934" s="2">
        <v>2017</v>
      </c>
      <c r="B934">
        <v>2</v>
      </c>
      <c r="C934">
        <v>28</v>
      </c>
      <c r="D934" s="18">
        <v>13.86</v>
      </c>
    </row>
    <row r="935" spans="1:4" x14ac:dyDescent="0.2">
      <c r="A935" s="2">
        <v>2017</v>
      </c>
      <c r="B935">
        <v>3</v>
      </c>
      <c r="C935">
        <v>1</v>
      </c>
      <c r="D935" s="18">
        <v>13.52</v>
      </c>
    </row>
    <row r="936" spans="1:4" x14ac:dyDescent="0.2">
      <c r="A936" s="2">
        <v>2017</v>
      </c>
      <c r="B936">
        <v>3</v>
      </c>
      <c r="C936">
        <v>2</v>
      </c>
      <c r="D936" s="18">
        <v>13.86</v>
      </c>
    </row>
    <row r="937" spans="1:4" x14ac:dyDescent="0.2">
      <c r="A937" s="2">
        <v>2017</v>
      </c>
      <c r="B937">
        <v>3</v>
      </c>
      <c r="C937">
        <v>3</v>
      </c>
      <c r="D937" s="18">
        <v>13.86</v>
      </c>
    </row>
    <row r="938" spans="1:4" x14ac:dyDescent="0.2">
      <c r="A938" s="2">
        <v>2017</v>
      </c>
      <c r="B938">
        <v>3</v>
      </c>
      <c r="C938">
        <v>4</v>
      </c>
      <c r="D938" s="18">
        <v>13.53</v>
      </c>
    </row>
    <row r="939" spans="1:4" x14ac:dyDescent="0.2">
      <c r="A939" s="2">
        <v>2017</v>
      </c>
      <c r="B939">
        <v>3</v>
      </c>
      <c r="C939">
        <v>5</v>
      </c>
      <c r="D939" s="18">
        <v>13.4</v>
      </c>
    </row>
    <row r="940" spans="1:4" x14ac:dyDescent="0.2">
      <c r="A940" s="2">
        <v>2017</v>
      </c>
      <c r="B940">
        <v>3</v>
      </c>
      <c r="C940">
        <v>6</v>
      </c>
      <c r="D940" s="18">
        <v>13.25</v>
      </c>
    </row>
    <row r="941" spans="1:4" x14ac:dyDescent="0.2">
      <c r="A941" s="2">
        <v>2017</v>
      </c>
      <c r="B941">
        <v>3</v>
      </c>
      <c r="C941">
        <v>7</v>
      </c>
      <c r="D941" s="18">
        <v>13.35</v>
      </c>
    </row>
    <row r="942" spans="1:4" x14ac:dyDescent="0.2">
      <c r="A942" s="2">
        <v>2017</v>
      </c>
      <c r="B942">
        <v>3</v>
      </c>
      <c r="C942">
        <v>8</v>
      </c>
      <c r="D942" s="18">
        <v>13.09</v>
      </c>
    </row>
    <row r="943" spans="1:4" x14ac:dyDescent="0.2">
      <c r="A943" s="2">
        <v>2017</v>
      </c>
      <c r="B943">
        <v>3</v>
      </c>
      <c r="C943">
        <v>9</v>
      </c>
      <c r="D943" s="18">
        <v>12.8</v>
      </c>
    </row>
    <row r="944" spans="1:4" x14ac:dyDescent="0.2">
      <c r="A944" s="2">
        <v>2017</v>
      </c>
      <c r="B944">
        <v>3</v>
      </c>
      <c r="C944">
        <v>10</v>
      </c>
      <c r="D944" s="18">
        <v>12.95</v>
      </c>
    </row>
    <row r="945" spans="1:4" x14ac:dyDescent="0.2">
      <c r="A945" s="2">
        <v>2017</v>
      </c>
      <c r="B945">
        <v>3</v>
      </c>
      <c r="C945">
        <v>11</v>
      </c>
      <c r="D945" s="18">
        <v>12.67</v>
      </c>
    </row>
    <row r="946" spans="1:4" x14ac:dyDescent="0.2">
      <c r="A946" s="2">
        <v>2017</v>
      </c>
      <c r="B946">
        <v>3</v>
      </c>
      <c r="C946">
        <v>13</v>
      </c>
      <c r="D946" s="18">
        <v>11.92</v>
      </c>
    </row>
    <row r="947" spans="1:4" x14ac:dyDescent="0.2">
      <c r="A947" s="2">
        <v>2017</v>
      </c>
      <c r="B947">
        <v>3</v>
      </c>
      <c r="C947">
        <v>14</v>
      </c>
      <c r="D947" s="18">
        <v>12</v>
      </c>
    </row>
    <row r="948" spans="1:4" x14ac:dyDescent="0.2">
      <c r="A948" s="2">
        <v>2017</v>
      </c>
      <c r="B948">
        <v>3</v>
      </c>
      <c r="C948">
        <v>15</v>
      </c>
      <c r="D948" s="18">
        <v>12.17</v>
      </c>
    </row>
    <row r="949" spans="1:4" x14ac:dyDescent="0.2">
      <c r="A949" s="2">
        <v>2017</v>
      </c>
      <c r="B949">
        <v>3</v>
      </c>
      <c r="C949">
        <v>16</v>
      </c>
      <c r="D949" s="18">
        <v>12.29</v>
      </c>
    </row>
    <row r="950" spans="1:4" x14ac:dyDescent="0.2">
      <c r="A950" s="2">
        <v>2017</v>
      </c>
      <c r="B950">
        <v>3</v>
      </c>
      <c r="C950">
        <v>17</v>
      </c>
      <c r="D950" s="18">
        <v>12.37</v>
      </c>
    </row>
    <row r="951" spans="1:4" x14ac:dyDescent="0.2">
      <c r="A951" s="2">
        <v>2017</v>
      </c>
      <c r="B951">
        <v>3</v>
      </c>
      <c r="C951">
        <v>18</v>
      </c>
      <c r="D951" s="18">
        <v>12.03</v>
      </c>
    </row>
    <row r="952" spans="1:4" x14ac:dyDescent="0.2">
      <c r="A952" s="2">
        <v>2017</v>
      </c>
      <c r="B952">
        <v>3</v>
      </c>
      <c r="C952">
        <v>19</v>
      </c>
      <c r="D952" s="18">
        <v>11.96</v>
      </c>
    </row>
    <row r="953" spans="1:4" x14ac:dyDescent="0.2">
      <c r="A953" s="2">
        <v>2017</v>
      </c>
      <c r="B953">
        <v>3</v>
      </c>
      <c r="C953">
        <v>20</v>
      </c>
      <c r="D953" s="18">
        <v>12.07</v>
      </c>
    </row>
    <row r="954" spans="1:4" x14ac:dyDescent="0.2">
      <c r="A954" s="2">
        <v>2017</v>
      </c>
      <c r="B954">
        <v>3</v>
      </c>
      <c r="C954">
        <v>21</v>
      </c>
      <c r="D954" s="18">
        <v>12.3</v>
      </c>
    </row>
    <row r="955" spans="1:4" x14ac:dyDescent="0.2">
      <c r="A955" s="2">
        <v>2017</v>
      </c>
      <c r="B955">
        <v>3</v>
      </c>
      <c r="C955">
        <v>22</v>
      </c>
      <c r="D955" s="18">
        <v>12.09</v>
      </c>
    </row>
    <row r="956" spans="1:4" x14ac:dyDescent="0.2">
      <c r="A956" s="2">
        <v>2017</v>
      </c>
      <c r="B956">
        <v>3</v>
      </c>
      <c r="C956">
        <v>23</v>
      </c>
      <c r="D956" s="18">
        <v>11.58</v>
      </c>
    </row>
    <row r="957" spans="1:4" x14ac:dyDescent="0.2">
      <c r="A957" s="2">
        <v>2017</v>
      </c>
      <c r="B957">
        <v>3</v>
      </c>
      <c r="C957">
        <v>24</v>
      </c>
      <c r="D957" s="18">
        <v>10.92</v>
      </c>
    </row>
    <row r="958" spans="1:4" x14ac:dyDescent="0.2">
      <c r="A958" s="2">
        <v>2017</v>
      </c>
      <c r="B958">
        <v>3</v>
      </c>
      <c r="C958">
        <v>25</v>
      </c>
      <c r="D958" s="18">
        <v>11.07</v>
      </c>
    </row>
    <row r="959" spans="1:4" x14ac:dyDescent="0.2">
      <c r="A959" s="2">
        <v>2017</v>
      </c>
      <c r="B959">
        <v>3</v>
      </c>
      <c r="C959">
        <v>26</v>
      </c>
      <c r="D959" s="18">
        <v>11.08</v>
      </c>
    </row>
    <row r="960" spans="1:4" x14ac:dyDescent="0.2">
      <c r="A960" s="2">
        <v>2017</v>
      </c>
      <c r="B960">
        <v>3</v>
      </c>
      <c r="C960">
        <v>27</v>
      </c>
      <c r="D960" s="18">
        <v>11.76</v>
      </c>
    </row>
    <row r="961" spans="1:4" x14ac:dyDescent="0.2">
      <c r="A961" s="2">
        <v>2017</v>
      </c>
      <c r="B961">
        <v>3</v>
      </c>
      <c r="C961">
        <v>28</v>
      </c>
      <c r="D961" s="18">
        <v>11.94</v>
      </c>
    </row>
    <row r="962" spans="1:4" x14ac:dyDescent="0.2">
      <c r="A962" s="2">
        <v>2017</v>
      </c>
      <c r="B962">
        <v>3</v>
      </c>
      <c r="C962">
        <v>29</v>
      </c>
      <c r="D962" s="18">
        <v>11.97</v>
      </c>
    </row>
    <row r="963" spans="1:4" x14ac:dyDescent="0.2">
      <c r="A963" s="2">
        <v>2017</v>
      </c>
      <c r="B963">
        <v>3</v>
      </c>
      <c r="C963">
        <v>30</v>
      </c>
      <c r="D963" s="18">
        <v>12.04</v>
      </c>
    </row>
    <row r="964" spans="1:4" x14ac:dyDescent="0.2">
      <c r="A964" s="2">
        <v>2017</v>
      </c>
      <c r="B964">
        <v>3</v>
      </c>
      <c r="C964">
        <v>31</v>
      </c>
      <c r="D964" s="18">
        <v>11.6</v>
      </c>
    </row>
    <row r="965" spans="1:4" x14ac:dyDescent="0.2">
      <c r="A965" s="2">
        <v>2017</v>
      </c>
      <c r="B965">
        <v>4</v>
      </c>
      <c r="C965">
        <v>2</v>
      </c>
      <c r="D965" s="18">
        <v>12.23</v>
      </c>
    </row>
    <row r="966" spans="1:4" x14ac:dyDescent="0.2">
      <c r="A966" s="2">
        <v>2017</v>
      </c>
      <c r="B966">
        <v>4</v>
      </c>
      <c r="C966">
        <v>3</v>
      </c>
      <c r="D966" s="18">
        <v>12.74</v>
      </c>
    </row>
    <row r="967" spans="1:4" x14ac:dyDescent="0.2">
      <c r="A967" s="2">
        <v>2017</v>
      </c>
      <c r="B967">
        <v>4</v>
      </c>
      <c r="C967">
        <v>4</v>
      </c>
      <c r="D967" s="18">
        <v>12.71</v>
      </c>
    </row>
    <row r="968" spans="1:4" x14ac:dyDescent="0.2">
      <c r="A968" s="2">
        <v>2017</v>
      </c>
      <c r="B968">
        <v>4</v>
      </c>
      <c r="C968">
        <v>5</v>
      </c>
      <c r="D968" s="18">
        <v>12.61</v>
      </c>
    </row>
    <row r="969" spans="1:4" x14ac:dyDescent="0.2">
      <c r="A969" s="2">
        <v>2017</v>
      </c>
      <c r="B969">
        <v>4</v>
      </c>
      <c r="C969">
        <v>6</v>
      </c>
      <c r="D969" s="18">
        <v>12.2</v>
      </c>
    </row>
    <row r="970" spans="1:4" x14ac:dyDescent="0.2">
      <c r="A970" s="2">
        <v>2017</v>
      </c>
      <c r="B970">
        <v>4</v>
      </c>
      <c r="C970">
        <v>7</v>
      </c>
      <c r="D970" s="18">
        <v>11.63</v>
      </c>
    </row>
    <row r="971" spans="1:4" x14ac:dyDescent="0.2">
      <c r="A971" s="2">
        <v>2017</v>
      </c>
      <c r="B971">
        <v>4</v>
      </c>
      <c r="C971">
        <v>8</v>
      </c>
      <c r="D971" s="18">
        <v>11.46</v>
      </c>
    </row>
    <row r="972" spans="1:4" x14ac:dyDescent="0.2">
      <c r="A972" s="2">
        <v>2017</v>
      </c>
      <c r="B972">
        <v>4</v>
      </c>
      <c r="C972">
        <v>9</v>
      </c>
      <c r="D972" s="18">
        <v>11.26</v>
      </c>
    </row>
    <row r="973" spans="1:4" x14ac:dyDescent="0.2">
      <c r="A973" s="2">
        <v>2017</v>
      </c>
      <c r="B973">
        <v>4</v>
      </c>
      <c r="C973">
        <v>10</v>
      </c>
      <c r="D973" s="18">
        <v>12.17</v>
      </c>
    </row>
    <row r="974" spans="1:4" x14ac:dyDescent="0.2">
      <c r="A974" s="2">
        <v>2017</v>
      </c>
      <c r="B974">
        <v>4</v>
      </c>
      <c r="C974">
        <v>11</v>
      </c>
      <c r="D974" s="18">
        <v>12.01</v>
      </c>
    </row>
    <row r="975" spans="1:4" x14ac:dyDescent="0.2">
      <c r="A975" s="2">
        <v>2017</v>
      </c>
      <c r="B975">
        <v>4</v>
      </c>
      <c r="C975">
        <v>12</v>
      </c>
      <c r="D975" s="18">
        <v>12.18</v>
      </c>
    </row>
    <row r="976" spans="1:4" x14ac:dyDescent="0.2">
      <c r="A976" s="2">
        <v>2017</v>
      </c>
      <c r="B976">
        <v>4</v>
      </c>
      <c r="C976">
        <v>13</v>
      </c>
      <c r="D976" s="18">
        <v>12.4</v>
      </c>
    </row>
    <row r="977" spans="1:4" x14ac:dyDescent="0.2">
      <c r="A977" s="2">
        <v>2017</v>
      </c>
      <c r="B977">
        <v>4</v>
      </c>
      <c r="C977">
        <v>14</v>
      </c>
      <c r="D977" s="18">
        <v>11.84</v>
      </c>
    </row>
    <row r="978" spans="1:4" x14ac:dyDescent="0.2">
      <c r="A978" s="2">
        <v>2017</v>
      </c>
      <c r="B978">
        <v>4</v>
      </c>
      <c r="C978">
        <v>15</v>
      </c>
      <c r="D978" s="18">
        <v>11.8</v>
      </c>
    </row>
    <row r="979" spans="1:4" x14ac:dyDescent="0.2">
      <c r="A979" s="2">
        <v>2017</v>
      </c>
      <c r="B979">
        <v>4</v>
      </c>
      <c r="C979">
        <v>16</v>
      </c>
      <c r="D979" s="18">
        <v>11.76</v>
      </c>
    </row>
    <row r="980" spans="1:4" x14ac:dyDescent="0.2">
      <c r="A980" s="2">
        <v>2017</v>
      </c>
      <c r="B980">
        <v>4</v>
      </c>
      <c r="C980">
        <v>17</v>
      </c>
      <c r="D980" s="18">
        <v>12.29</v>
      </c>
    </row>
    <row r="981" spans="1:4" x14ac:dyDescent="0.2">
      <c r="A981" s="2">
        <v>2017</v>
      </c>
      <c r="B981">
        <v>4</v>
      </c>
      <c r="C981">
        <v>18</v>
      </c>
      <c r="D981" s="18">
        <v>12.67</v>
      </c>
    </row>
    <row r="982" spans="1:4" x14ac:dyDescent="0.2">
      <c r="A982" s="2">
        <v>2017</v>
      </c>
      <c r="B982">
        <v>4</v>
      </c>
      <c r="C982">
        <v>19</v>
      </c>
      <c r="D982" s="18">
        <v>11.12</v>
      </c>
    </row>
    <row r="983" spans="1:4" x14ac:dyDescent="0.2">
      <c r="A983" s="2">
        <v>2017</v>
      </c>
      <c r="B983">
        <v>4</v>
      </c>
      <c r="C983">
        <v>20</v>
      </c>
      <c r="D983" s="18">
        <v>12.86</v>
      </c>
    </row>
    <row r="984" spans="1:4" x14ac:dyDescent="0.2">
      <c r="A984" s="2">
        <v>2017</v>
      </c>
      <c r="B984">
        <v>4</v>
      </c>
      <c r="C984">
        <v>21</v>
      </c>
      <c r="D984" s="18">
        <v>12.4</v>
      </c>
    </row>
    <row r="985" spans="1:4" x14ac:dyDescent="0.2">
      <c r="A985" s="2">
        <v>2017</v>
      </c>
      <c r="B985">
        <v>4</v>
      </c>
      <c r="C985">
        <v>22</v>
      </c>
      <c r="D985" s="18">
        <v>12.66</v>
      </c>
    </row>
    <row r="986" spans="1:4" x14ac:dyDescent="0.2">
      <c r="A986" s="2">
        <v>2017</v>
      </c>
      <c r="B986">
        <v>4</v>
      </c>
      <c r="C986">
        <v>23</v>
      </c>
      <c r="D986" s="18">
        <v>12</v>
      </c>
    </row>
    <row r="987" spans="1:4" x14ac:dyDescent="0.2">
      <c r="A987" s="2">
        <v>2017</v>
      </c>
      <c r="B987">
        <v>4</v>
      </c>
      <c r="C987">
        <v>24</v>
      </c>
      <c r="D987" s="18">
        <v>12.08</v>
      </c>
    </row>
    <row r="988" spans="1:4" x14ac:dyDescent="0.2">
      <c r="A988" s="2">
        <v>2017</v>
      </c>
      <c r="B988">
        <v>4</v>
      </c>
      <c r="C988">
        <v>25</v>
      </c>
      <c r="D988" s="18">
        <v>11.6</v>
      </c>
    </row>
    <row r="989" spans="1:4" x14ac:dyDescent="0.2">
      <c r="A989" s="2">
        <v>2017</v>
      </c>
      <c r="B989">
        <v>4</v>
      </c>
      <c r="C989">
        <v>26</v>
      </c>
      <c r="D989" s="18">
        <v>11.82</v>
      </c>
    </row>
    <row r="990" spans="1:4" x14ac:dyDescent="0.2">
      <c r="A990" s="2">
        <v>2017</v>
      </c>
      <c r="B990">
        <v>4</v>
      </c>
      <c r="C990">
        <v>27</v>
      </c>
      <c r="D990" s="18">
        <v>12.09</v>
      </c>
    </row>
    <row r="991" spans="1:4" x14ac:dyDescent="0.2">
      <c r="A991" s="2">
        <v>2017</v>
      </c>
      <c r="B991">
        <v>4</v>
      </c>
      <c r="C991">
        <v>28</v>
      </c>
      <c r="D991" s="18">
        <v>11.42</v>
      </c>
    </row>
    <row r="992" spans="1:4" x14ac:dyDescent="0.2">
      <c r="A992" s="2">
        <v>2017</v>
      </c>
      <c r="B992">
        <v>4</v>
      </c>
      <c r="C992">
        <v>29</v>
      </c>
      <c r="D992" s="18">
        <v>12.25</v>
      </c>
    </row>
    <row r="993" spans="1:4" x14ac:dyDescent="0.2">
      <c r="A993" s="2">
        <v>2017</v>
      </c>
      <c r="B993">
        <v>4</v>
      </c>
      <c r="C993">
        <v>30</v>
      </c>
      <c r="D993" s="18">
        <v>12.38</v>
      </c>
    </row>
    <row r="994" spans="1:4" x14ac:dyDescent="0.2">
      <c r="A994" s="2">
        <v>2017</v>
      </c>
      <c r="B994">
        <v>5</v>
      </c>
      <c r="C994">
        <v>1</v>
      </c>
      <c r="D994" s="18">
        <v>12.56</v>
      </c>
    </row>
    <row r="995" spans="1:4" x14ac:dyDescent="0.2">
      <c r="A995" s="2">
        <v>2017</v>
      </c>
      <c r="B995">
        <v>5</v>
      </c>
      <c r="C995">
        <v>2</v>
      </c>
      <c r="D995" s="18">
        <v>12.87</v>
      </c>
    </row>
    <row r="996" spans="1:4" x14ac:dyDescent="0.2">
      <c r="A996" s="2">
        <v>2017</v>
      </c>
      <c r="B996">
        <v>5</v>
      </c>
      <c r="C996">
        <v>3</v>
      </c>
      <c r="D996" s="18">
        <v>12.99</v>
      </c>
    </row>
    <row r="997" spans="1:4" x14ac:dyDescent="0.2">
      <c r="A997" s="2">
        <v>2017</v>
      </c>
      <c r="B997">
        <v>5</v>
      </c>
      <c r="C997">
        <v>4</v>
      </c>
      <c r="D997" s="18">
        <v>12.89</v>
      </c>
    </row>
    <row r="998" spans="1:4" x14ac:dyDescent="0.2">
      <c r="A998" s="2">
        <v>2017</v>
      </c>
      <c r="B998">
        <v>5</v>
      </c>
      <c r="C998">
        <v>5</v>
      </c>
      <c r="D998" s="18">
        <v>12.81</v>
      </c>
    </row>
    <row r="999" spans="1:4" x14ac:dyDescent="0.2">
      <c r="A999" s="2">
        <v>2017</v>
      </c>
      <c r="B999">
        <v>5</v>
      </c>
      <c r="C999">
        <v>6</v>
      </c>
      <c r="D999" s="18">
        <v>12.59</v>
      </c>
    </row>
    <row r="1000" spans="1:4" x14ac:dyDescent="0.2">
      <c r="A1000" s="2">
        <v>2017</v>
      </c>
      <c r="B1000">
        <v>5</v>
      </c>
      <c r="C1000">
        <v>7</v>
      </c>
      <c r="D1000" s="18">
        <v>12.49</v>
      </c>
    </row>
    <row r="1001" spans="1:4" x14ac:dyDescent="0.2">
      <c r="A1001" s="2">
        <v>2017</v>
      </c>
      <c r="B1001">
        <v>5</v>
      </c>
      <c r="C1001">
        <v>8</v>
      </c>
      <c r="D1001" s="18">
        <v>12.12</v>
      </c>
    </row>
    <row r="1002" spans="1:4" x14ac:dyDescent="0.2">
      <c r="A1002" s="2">
        <v>2017</v>
      </c>
      <c r="B1002">
        <v>5</v>
      </c>
      <c r="C1002">
        <v>9</v>
      </c>
      <c r="D1002" s="18">
        <v>11.73</v>
      </c>
    </row>
    <row r="1003" spans="1:4" x14ac:dyDescent="0.2">
      <c r="A1003" s="2">
        <v>2017</v>
      </c>
      <c r="B1003">
        <v>5</v>
      </c>
      <c r="C1003">
        <v>10</v>
      </c>
      <c r="D1003" s="18">
        <v>11.16</v>
      </c>
    </row>
    <row r="1004" spans="1:4" x14ac:dyDescent="0.2">
      <c r="A1004" s="2">
        <v>2017</v>
      </c>
      <c r="B1004">
        <v>5</v>
      </c>
      <c r="C1004">
        <v>11</v>
      </c>
      <c r="D1004" s="18">
        <v>10.56</v>
      </c>
    </row>
    <row r="1005" spans="1:4" x14ac:dyDescent="0.2">
      <c r="A1005" s="2">
        <v>2017</v>
      </c>
      <c r="B1005">
        <v>5</v>
      </c>
      <c r="C1005">
        <v>12</v>
      </c>
      <c r="D1005" s="18">
        <v>10.1</v>
      </c>
    </row>
    <row r="1006" spans="1:4" x14ac:dyDescent="0.2">
      <c r="A1006" s="2">
        <v>2017</v>
      </c>
      <c r="B1006">
        <v>5</v>
      </c>
      <c r="C1006">
        <v>13</v>
      </c>
      <c r="D1006" s="18">
        <v>10.14</v>
      </c>
    </row>
    <row r="1007" spans="1:4" x14ac:dyDescent="0.2">
      <c r="A1007" s="2">
        <v>2017</v>
      </c>
      <c r="B1007">
        <v>5</v>
      </c>
      <c r="C1007">
        <v>14</v>
      </c>
      <c r="D1007" s="18">
        <v>9.85</v>
      </c>
    </row>
    <row r="1008" spans="1:4" x14ac:dyDescent="0.2">
      <c r="A1008" s="2">
        <v>2017</v>
      </c>
      <c r="B1008">
        <v>5</v>
      </c>
      <c r="C1008">
        <v>16</v>
      </c>
      <c r="D1008" s="18">
        <v>10.029999999999999</v>
      </c>
    </row>
    <row r="1009" spans="1:4" x14ac:dyDescent="0.2">
      <c r="A1009" s="2">
        <v>2017</v>
      </c>
      <c r="B1009">
        <v>5</v>
      </c>
      <c r="C1009">
        <v>17</v>
      </c>
      <c r="D1009" s="18">
        <v>9.6300000000000008</v>
      </c>
    </row>
    <row r="1010" spans="1:4" x14ac:dyDescent="0.2">
      <c r="A1010" s="2">
        <v>2017</v>
      </c>
      <c r="B1010">
        <v>5</v>
      </c>
      <c r="C1010">
        <v>18</v>
      </c>
      <c r="D1010" s="18">
        <v>9.59</v>
      </c>
    </row>
    <row r="1011" spans="1:4" x14ac:dyDescent="0.2">
      <c r="A1011" s="2">
        <v>2017</v>
      </c>
      <c r="B1011">
        <v>5</v>
      </c>
      <c r="C1011">
        <v>19</v>
      </c>
      <c r="D1011" s="18">
        <v>9.18</v>
      </c>
    </row>
    <row r="1012" spans="1:4" x14ac:dyDescent="0.2">
      <c r="A1012" s="2">
        <v>2017</v>
      </c>
      <c r="B1012">
        <v>5</v>
      </c>
      <c r="C1012">
        <v>20</v>
      </c>
      <c r="D1012" s="18">
        <v>9.0399999999999991</v>
      </c>
    </row>
    <row r="1013" spans="1:4" x14ac:dyDescent="0.2">
      <c r="A1013" s="2">
        <v>2017</v>
      </c>
      <c r="B1013">
        <v>5</v>
      </c>
      <c r="C1013">
        <v>21</v>
      </c>
      <c r="D1013" s="18">
        <v>8.7100000000000009</v>
      </c>
    </row>
    <row r="1014" spans="1:4" x14ac:dyDescent="0.2">
      <c r="A1014" s="2">
        <v>2017</v>
      </c>
      <c r="B1014">
        <v>5</v>
      </c>
      <c r="C1014">
        <v>22</v>
      </c>
      <c r="D1014" s="18">
        <v>8.5500000000000007</v>
      </c>
    </row>
    <row r="1015" spans="1:4" x14ac:dyDescent="0.2">
      <c r="A1015" s="2">
        <v>2017</v>
      </c>
      <c r="B1015">
        <v>5</v>
      </c>
      <c r="C1015">
        <v>23</v>
      </c>
      <c r="D1015" s="18">
        <v>8.61</v>
      </c>
    </row>
    <row r="1016" spans="1:4" x14ac:dyDescent="0.2">
      <c r="A1016" s="2">
        <v>2017</v>
      </c>
      <c r="B1016">
        <v>5</v>
      </c>
      <c r="C1016">
        <v>24</v>
      </c>
      <c r="D1016" s="18">
        <v>7.71</v>
      </c>
    </row>
    <row r="1017" spans="1:4" x14ac:dyDescent="0.2">
      <c r="A1017" s="2">
        <v>2017</v>
      </c>
      <c r="B1017">
        <v>5</v>
      </c>
      <c r="C1017">
        <v>25</v>
      </c>
      <c r="D1017" s="18">
        <v>7.65</v>
      </c>
    </row>
    <row r="1018" spans="1:4" x14ac:dyDescent="0.2">
      <c r="A1018" s="2">
        <v>2017</v>
      </c>
      <c r="B1018">
        <v>5</v>
      </c>
      <c r="C1018">
        <v>26</v>
      </c>
      <c r="D1018" s="18">
        <v>7.3</v>
      </c>
    </row>
    <row r="1019" spans="1:4" x14ac:dyDescent="0.2">
      <c r="A1019" s="2">
        <v>2017</v>
      </c>
      <c r="B1019">
        <v>5</v>
      </c>
      <c r="C1019">
        <v>27</v>
      </c>
      <c r="D1019" s="18">
        <v>7.2</v>
      </c>
    </row>
    <row r="1020" spans="1:4" x14ac:dyDescent="0.2">
      <c r="A1020" s="2">
        <v>2017</v>
      </c>
      <c r="B1020">
        <v>5</v>
      </c>
      <c r="C1020">
        <v>28</v>
      </c>
      <c r="D1020" s="18">
        <v>7.49</v>
      </c>
    </row>
    <row r="1021" spans="1:4" x14ac:dyDescent="0.2">
      <c r="A1021" s="2">
        <v>2017</v>
      </c>
      <c r="B1021">
        <v>5</v>
      </c>
      <c r="C1021">
        <v>29</v>
      </c>
      <c r="D1021" s="18">
        <v>7.18</v>
      </c>
    </row>
    <row r="1022" spans="1:4" x14ac:dyDescent="0.2">
      <c r="A1022" s="2">
        <v>2017</v>
      </c>
      <c r="B1022">
        <v>5</v>
      </c>
      <c r="C1022">
        <v>30</v>
      </c>
      <c r="D1022" s="18">
        <v>7.23</v>
      </c>
    </row>
    <row r="1023" spans="1:4" x14ac:dyDescent="0.2">
      <c r="A1023" s="2">
        <v>2017</v>
      </c>
      <c r="B1023">
        <v>5</v>
      </c>
      <c r="C1023">
        <v>31</v>
      </c>
      <c r="D1023" s="18">
        <v>6.4</v>
      </c>
    </row>
    <row r="1024" spans="1:4" x14ac:dyDescent="0.2">
      <c r="A1024" s="2">
        <v>2017</v>
      </c>
      <c r="B1024">
        <v>6</v>
      </c>
      <c r="C1024">
        <v>1</v>
      </c>
      <c r="D1024" s="18">
        <v>7.15</v>
      </c>
    </row>
    <row r="1025" spans="1:4" x14ac:dyDescent="0.2">
      <c r="A1025" s="2">
        <v>2017</v>
      </c>
      <c r="B1025">
        <v>6</v>
      </c>
      <c r="C1025">
        <v>3</v>
      </c>
      <c r="D1025" s="18">
        <v>6.88</v>
      </c>
    </row>
    <row r="1026" spans="1:4" x14ac:dyDescent="0.2">
      <c r="A1026" s="2">
        <v>2017</v>
      </c>
      <c r="B1026">
        <v>6</v>
      </c>
      <c r="C1026">
        <v>4</v>
      </c>
      <c r="D1026" s="18">
        <v>7.04</v>
      </c>
    </row>
    <row r="1027" spans="1:4" x14ac:dyDescent="0.2">
      <c r="A1027" s="2">
        <v>2017</v>
      </c>
      <c r="B1027">
        <v>6</v>
      </c>
      <c r="C1027">
        <v>5</v>
      </c>
      <c r="D1027" s="18">
        <v>7</v>
      </c>
    </row>
    <row r="1028" spans="1:4" x14ac:dyDescent="0.2">
      <c r="A1028" s="2">
        <v>2017</v>
      </c>
      <c r="B1028">
        <v>6</v>
      </c>
      <c r="C1028">
        <v>6</v>
      </c>
      <c r="D1028" s="18">
        <v>6.7</v>
      </c>
    </row>
    <row r="1029" spans="1:4" x14ac:dyDescent="0.2">
      <c r="A1029" s="2">
        <v>2017</v>
      </c>
      <c r="B1029">
        <v>6</v>
      </c>
      <c r="C1029">
        <v>7</v>
      </c>
      <c r="D1029" s="18">
        <v>6.57</v>
      </c>
    </row>
    <row r="1030" spans="1:4" x14ac:dyDescent="0.2">
      <c r="A1030" s="2">
        <v>2017</v>
      </c>
      <c r="B1030">
        <v>6</v>
      </c>
      <c r="C1030">
        <v>8</v>
      </c>
      <c r="D1030" s="18">
        <v>7.07</v>
      </c>
    </row>
    <row r="1031" spans="1:4" x14ac:dyDescent="0.2">
      <c r="A1031" s="2">
        <v>2017</v>
      </c>
      <c r="B1031">
        <v>6</v>
      </c>
      <c r="C1031">
        <v>9</v>
      </c>
      <c r="D1031" s="18">
        <v>6.52</v>
      </c>
    </row>
    <row r="1032" spans="1:4" x14ac:dyDescent="0.2">
      <c r="A1032" s="2">
        <v>2017</v>
      </c>
      <c r="B1032">
        <v>6</v>
      </c>
      <c r="C1032">
        <v>10</v>
      </c>
      <c r="D1032" s="18">
        <v>6.5</v>
      </c>
    </row>
    <row r="1033" spans="1:4" x14ac:dyDescent="0.2">
      <c r="A1033" s="2">
        <v>2017</v>
      </c>
      <c r="B1033">
        <v>6</v>
      </c>
      <c r="C1033">
        <v>11</v>
      </c>
      <c r="D1033" s="18">
        <v>7.11</v>
      </c>
    </row>
    <row r="1034" spans="1:4" x14ac:dyDescent="0.2">
      <c r="A1034" s="2">
        <v>2017</v>
      </c>
      <c r="B1034">
        <v>6</v>
      </c>
      <c r="C1034">
        <v>12</v>
      </c>
      <c r="D1034" s="18">
        <v>7.01</v>
      </c>
    </row>
    <row r="1035" spans="1:4" x14ac:dyDescent="0.2">
      <c r="A1035" s="2">
        <v>2017</v>
      </c>
      <c r="B1035">
        <v>6</v>
      </c>
      <c r="C1035">
        <v>13</v>
      </c>
      <c r="D1035" s="18">
        <v>6.77</v>
      </c>
    </row>
    <row r="1036" spans="1:4" x14ac:dyDescent="0.2">
      <c r="A1036" s="2">
        <v>2017</v>
      </c>
      <c r="B1036">
        <v>6</v>
      </c>
      <c r="C1036">
        <v>14</v>
      </c>
      <c r="D1036" s="18">
        <v>7.2</v>
      </c>
    </row>
    <row r="1037" spans="1:4" x14ac:dyDescent="0.2">
      <c r="A1037" s="2">
        <v>2017</v>
      </c>
      <c r="B1037">
        <v>6</v>
      </c>
      <c r="C1037">
        <v>15</v>
      </c>
      <c r="D1037" s="18">
        <v>7.2</v>
      </c>
    </row>
    <row r="1038" spans="1:4" x14ac:dyDescent="0.2">
      <c r="A1038" s="2">
        <v>2017</v>
      </c>
      <c r="B1038">
        <v>6</v>
      </c>
      <c r="C1038">
        <v>16</v>
      </c>
      <c r="D1038" s="18">
        <v>7.12</v>
      </c>
    </row>
    <row r="1039" spans="1:4" x14ac:dyDescent="0.2">
      <c r="A1039" s="2">
        <v>2017</v>
      </c>
      <c r="B1039">
        <v>6</v>
      </c>
      <c r="C1039">
        <v>17</v>
      </c>
      <c r="D1039" s="18">
        <v>7.24</v>
      </c>
    </row>
    <row r="1040" spans="1:4" x14ac:dyDescent="0.2">
      <c r="A1040" s="2">
        <v>2017</v>
      </c>
      <c r="B1040">
        <v>6</v>
      </c>
      <c r="C1040">
        <v>18</v>
      </c>
      <c r="D1040" s="18">
        <v>7.19</v>
      </c>
    </row>
    <row r="1041" spans="1:4" x14ac:dyDescent="0.2">
      <c r="A1041" s="2">
        <v>2017</v>
      </c>
      <c r="B1041">
        <v>6</v>
      </c>
      <c r="C1041">
        <v>19</v>
      </c>
      <c r="D1041" s="18">
        <v>7.13</v>
      </c>
    </row>
    <row r="1042" spans="1:4" x14ac:dyDescent="0.2">
      <c r="A1042" s="2">
        <v>2017</v>
      </c>
      <c r="B1042">
        <v>6</v>
      </c>
      <c r="C1042">
        <v>20</v>
      </c>
      <c r="D1042" s="18">
        <v>7.43</v>
      </c>
    </row>
    <row r="1043" spans="1:4" x14ac:dyDescent="0.2">
      <c r="A1043" s="2">
        <v>2017</v>
      </c>
      <c r="B1043">
        <v>6</v>
      </c>
      <c r="C1043">
        <v>21</v>
      </c>
      <c r="D1043" s="18">
        <v>6.95</v>
      </c>
    </row>
    <row r="1044" spans="1:4" x14ac:dyDescent="0.2">
      <c r="A1044" s="2">
        <v>2017</v>
      </c>
      <c r="B1044">
        <v>6</v>
      </c>
      <c r="C1044">
        <v>22</v>
      </c>
      <c r="D1044" s="18">
        <v>7.08</v>
      </c>
    </row>
    <row r="1045" spans="1:4" x14ac:dyDescent="0.2">
      <c r="A1045" s="2">
        <v>2017</v>
      </c>
      <c r="B1045">
        <v>6</v>
      </c>
      <c r="C1045">
        <v>23</v>
      </c>
      <c r="D1045" s="18">
        <v>6.78</v>
      </c>
    </row>
    <row r="1046" spans="1:4" x14ac:dyDescent="0.2">
      <c r="A1046" s="2">
        <v>2017</v>
      </c>
      <c r="B1046">
        <v>6</v>
      </c>
      <c r="C1046">
        <v>24</v>
      </c>
      <c r="D1046" s="18">
        <v>7.17</v>
      </c>
    </row>
    <row r="1047" spans="1:4" x14ac:dyDescent="0.2">
      <c r="A1047" s="2">
        <v>2017</v>
      </c>
      <c r="B1047">
        <v>6</v>
      </c>
      <c r="C1047">
        <v>25</v>
      </c>
      <c r="D1047" s="18">
        <v>6.59</v>
      </c>
    </row>
    <row r="1048" spans="1:4" x14ac:dyDescent="0.2">
      <c r="A1048" s="2">
        <v>2017</v>
      </c>
      <c r="B1048">
        <v>6</v>
      </c>
      <c r="C1048">
        <v>26</v>
      </c>
      <c r="D1048" s="18">
        <v>6.72</v>
      </c>
    </row>
    <row r="1049" spans="1:4" x14ac:dyDescent="0.2">
      <c r="A1049" s="2">
        <v>2017</v>
      </c>
      <c r="B1049">
        <v>6</v>
      </c>
      <c r="C1049">
        <v>27</v>
      </c>
      <c r="D1049" s="18">
        <v>7.03</v>
      </c>
    </row>
    <row r="1050" spans="1:4" x14ac:dyDescent="0.2">
      <c r="A1050" s="2">
        <v>2017</v>
      </c>
      <c r="B1050">
        <v>6</v>
      </c>
      <c r="C1050">
        <v>28</v>
      </c>
      <c r="D1050" s="18">
        <v>6.84</v>
      </c>
    </row>
    <row r="1051" spans="1:4" x14ac:dyDescent="0.2">
      <c r="A1051" s="2">
        <v>2017</v>
      </c>
      <c r="B1051">
        <v>6</v>
      </c>
      <c r="C1051">
        <v>29</v>
      </c>
      <c r="D1051" s="18">
        <v>6.74</v>
      </c>
    </row>
    <row r="1052" spans="1:4" x14ac:dyDescent="0.2">
      <c r="A1052" s="2">
        <v>2017</v>
      </c>
      <c r="B1052">
        <v>6</v>
      </c>
      <c r="C1052">
        <v>30</v>
      </c>
      <c r="D1052" s="18">
        <v>6.66</v>
      </c>
    </row>
    <row r="1053" spans="1:4" x14ac:dyDescent="0.2">
      <c r="A1053" s="2">
        <v>2017</v>
      </c>
      <c r="B1053">
        <v>7</v>
      </c>
      <c r="C1053">
        <v>1</v>
      </c>
      <c r="D1053" s="18">
        <v>6.6</v>
      </c>
    </row>
    <row r="1054" spans="1:4" x14ac:dyDescent="0.2">
      <c r="A1054" s="2">
        <v>2017</v>
      </c>
      <c r="B1054">
        <v>7</v>
      </c>
      <c r="C1054">
        <v>1</v>
      </c>
      <c r="D1054" s="18">
        <v>6.6</v>
      </c>
    </row>
    <row r="1055" spans="1:4" x14ac:dyDescent="0.2">
      <c r="A1055" s="2">
        <v>2017</v>
      </c>
      <c r="B1055">
        <v>7</v>
      </c>
      <c r="C1055">
        <v>2</v>
      </c>
      <c r="D1055" s="18">
        <v>6.69</v>
      </c>
    </row>
    <row r="1056" spans="1:4" x14ac:dyDescent="0.2">
      <c r="A1056" s="2">
        <v>2017</v>
      </c>
      <c r="B1056">
        <v>7</v>
      </c>
      <c r="C1056">
        <v>3</v>
      </c>
      <c r="D1056" s="18">
        <v>6.6</v>
      </c>
    </row>
    <row r="1057" spans="1:4" x14ac:dyDescent="0.2">
      <c r="A1057" s="2">
        <v>2017</v>
      </c>
      <c r="B1057">
        <v>7</v>
      </c>
      <c r="C1057">
        <v>4</v>
      </c>
      <c r="D1057" s="18">
        <v>6.74</v>
      </c>
    </row>
    <row r="1058" spans="1:4" x14ac:dyDescent="0.2">
      <c r="A1058" s="2">
        <v>2017</v>
      </c>
      <c r="B1058">
        <v>7</v>
      </c>
      <c r="C1058">
        <v>5</v>
      </c>
      <c r="D1058" s="18">
        <v>6.63</v>
      </c>
    </row>
    <row r="1059" spans="1:4" x14ac:dyDescent="0.2">
      <c r="A1059" s="2">
        <v>2017</v>
      </c>
      <c r="B1059">
        <v>7</v>
      </c>
      <c r="C1059">
        <v>6</v>
      </c>
      <c r="D1059" s="18">
        <v>6.75</v>
      </c>
    </row>
    <row r="1060" spans="1:4" x14ac:dyDescent="0.2">
      <c r="A1060" s="2">
        <v>2017</v>
      </c>
      <c r="B1060">
        <v>7</v>
      </c>
      <c r="C1060">
        <v>7</v>
      </c>
      <c r="D1060" s="18">
        <v>6.65</v>
      </c>
    </row>
    <row r="1061" spans="1:4" x14ac:dyDescent="0.2">
      <c r="A1061" s="2">
        <v>2017</v>
      </c>
      <c r="B1061">
        <v>7</v>
      </c>
      <c r="C1061">
        <v>9</v>
      </c>
      <c r="D1061" s="18">
        <v>6.7</v>
      </c>
    </row>
    <row r="1062" spans="1:4" x14ac:dyDescent="0.2">
      <c r="A1062" s="2">
        <v>2017</v>
      </c>
      <c r="B1062">
        <v>7</v>
      </c>
      <c r="C1062">
        <v>10</v>
      </c>
      <c r="D1062" s="18">
        <v>6.87</v>
      </c>
    </row>
    <row r="1063" spans="1:4" x14ac:dyDescent="0.2">
      <c r="A1063" s="2">
        <v>2017</v>
      </c>
      <c r="B1063">
        <v>7</v>
      </c>
      <c r="C1063">
        <v>11</v>
      </c>
      <c r="D1063" s="18">
        <v>7.15</v>
      </c>
    </row>
    <row r="1064" spans="1:4" x14ac:dyDescent="0.2">
      <c r="A1064" s="2">
        <v>2017</v>
      </c>
      <c r="B1064">
        <v>7</v>
      </c>
      <c r="C1064">
        <v>12</v>
      </c>
      <c r="D1064" s="18">
        <v>7.56</v>
      </c>
    </row>
    <row r="1065" spans="1:4" x14ac:dyDescent="0.2">
      <c r="A1065" s="2">
        <v>2017</v>
      </c>
      <c r="B1065">
        <v>7</v>
      </c>
      <c r="C1065">
        <v>13</v>
      </c>
      <c r="D1065" s="18">
        <v>6.6</v>
      </c>
    </row>
    <row r="1066" spans="1:4" x14ac:dyDescent="0.2">
      <c r="A1066" s="2">
        <v>2017</v>
      </c>
      <c r="B1066">
        <v>7</v>
      </c>
      <c r="C1066">
        <v>14</v>
      </c>
      <c r="D1066" s="18">
        <v>7.55</v>
      </c>
    </row>
    <row r="1067" spans="1:4" x14ac:dyDescent="0.2">
      <c r="A1067" s="2">
        <v>2017</v>
      </c>
      <c r="B1067">
        <v>7</v>
      </c>
      <c r="C1067">
        <v>15</v>
      </c>
      <c r="D1067" s="18">
        <v>7.06</v>
      </c>
    </row>
    <row r="1068" spans="1:4" x14ac:dyDescent="0.2">
      <c r="A1068" s="2">
        <v>2017</v>
      </c>
      <c r="B1068">
        <v>7</v>
      </c>
      <c r="C1068">
        <v>16</v>
      </c>
      <c r="D1068" s="18">
        <v>6.7</v>
      </c>
    </row>
    <row r="1069" spans="1:4" x14ac:dyDescent="0.2">
      <c r="A1069" s="2">
        <v>2017</v>
      </c>
      <c r="B1069">
        <v>7</v>
      </c>
      <c r="C1069">
        <v>17</v>
      </c>
      <c r="D1069" s="18">
        <v>7.34</v>
      </c>
    </row>
    <row r="1070" spans="1:4" x14ac:dyDescent="0.2">
      <c r="A1070" s="2">
        <v>2017</v>
      </c>
      <c r="B1070">
        <v>7</v>
      </c>
      <c r="C1070">
        <v>18</v>
      </c>
      <c r="D1070" s="18">
        <v>7.24</v>
      </c>
    </row>
    <row r="1071" spans="1:4" x14ac:dyDescent="0.2">
      <c r="A1071" s="2">
        <v>2017</v>
      </c>
      <c r="B1071">
        <v>7</v>
      </c>
      <c r="C1071">
        <v>19</v>
      </c>
      <c r="D1071" s="18">
        <v>7.18</v>
      </c>
    </row>
    <row r="1072" spans="1:4" x14ac:dyDescent="0.2">
      <c r="A1072" s="2">
        <v>2017</v>
      </c>
      <c r="B1072">
        <v>7</v>
      </c>
      <c r="C1072">
        <v>20</v>
      </c>
      <c r="D1072" s="18">
        <v>7.68</v>
      </c>
    </row>
    <row r="1073" spans="1:4" x14ac:dyDescent="0.2">
      <c r="A1073" s="2">
        <v>2017</v>
      </c>
      <c r="B1073">
        <v>7</v>
      </c>
      <c r="C1073">
        <v>21</v>
      </c>
      <c r="D1073" s="18">
        <v>7.03</v>
      </c>
    </row>
    <row r="1074" spans="1:4" x14ac:dyDescent="0.2">
      <c r="A1074" s="2">
        <v>2017</v>
      </c>
      <c r="B1074">
        <v>7</v>
      </c>
      <c r="C1074">
        <v>22</v>
      </c>
      <c r="D1074" s="18">
        <v>7.03</v>
      </c>
    </row>
    <row r="1075" spans="1:4" x14ac:dyDescent="0.2">
      <c r="A1075" s="2">
        <v>2017</v>
      </c>
      <c r="B1075">
        <v>7</v>
      </c>
      <c r="C1075">
        <v>23</v>
      </c>
      <c r="D1075" s="18">
        <v>7.19</v>
      </c>
    </row>
    <row r="1076" spans="1:4" x14ac:dyDescent="0.2">
      <c r="A1076" s="2">
        <v>2017</v>
      </c>
      <c r="B1076">
        <v>7</v>
      </c>
      <c r="C1076">
        <v>24</v>
      </c>
      <c r="D1076" s="18">
        <v>6.78</v>
      </c>
    </row>
    <row r="1077" spans="1:4" x14ac:dyDescent="0.2">
      <c r="A1077" s="2">
        <v>2017</v>
      </c>
      <c r="B1077">
        <v>7</v>
      </c>
      <c r="C1077">
        <v>25</v>
      </c>
      <c r="D1077" s="18">
        <v>6.89</v>
      </c>
    </row>
    <row r="1078" spans="1:4" x14ac:dyDescent="0.2">
      <c r="A1078" s="2">
        <v>2017</v>
      </c>
      <c r="B1078">
        <v>7</v>
      </c>
      <c r="C1078">
        <v>27</v>
      </c>
      <c r="D1078" s="18">
        <v>6.89</v>
      </c>
    </row>
    <row r="1079" spans="1:4" x14ac:dyDescent="0.2">
      <c r="A1079" s="2">
        <v>2017</v>
      </c>
      <c r="B1079">
        <v>7</v>
      </c>
      <c r="C1079">
        <v>28</v>
      </c>
      <c r="D1079" s="18">
        <v>6.53</v>
      </c>
    </row>
    <row r="1080" spans="1:4" x14ac:dyDescent="0.2">
      <c r="A1080" s="2">
        <v>2017</v>
      </c>
      <c r="B1080">
        <v>7</v>
      </c>
      <c r="C1080">
        <v>29</v>
      </c>
      <c r="D1080" s="18">
        <v>7.53</v>
      </c>
    </row>
    <row r="1081" spans="1:4" x14ac:dyDescent="0.2">
      <c r="A1081" s="2">
        <v>2017</v>
      </c>
      <c r="B1081">
        <v>7</v>
      </c>
      <c r="C1081">
        <v>30</v>
      </c>
      <c r="D1081" s="18">
        <v>7.4</v>
      </c>
    </row>
    <row r="1082" spans="1:4" x14ac:dyDescent="0.2">
      <c r="A1082" s="2">
        <v>2017</v>
      </c>
      <c r="B1082">
        <v>7</v>
      </c>
      <c r="C1082">
        <v>31</v>
      </c>
      <c r="D1082" s="18">
        <v>7.26</v>
      </c>
    </row>
    <row r="1083" spans="1:4" x14ac:dyDescent="0.2">
      <c r="A1083" s="2">
        <v>2017</v>
      </c>
      <c r="B1083">
        <v>8</v>
      </c>
      <c r="C1083">
        <v>1</v>
      </c>
      <c r="D1083" s="18">
        <v>6.95</v>
      </c>
    </row>
    <row r="1084" spans="1:4" x14ac:dyDescent="0.2">
      <c r="A1084" s="2">
        <v>2017</v>
      </c>
      <c r="B1084">
        <v>8</v>
      </c>
      <c r="C1084">
        <v>2</v>
      </c>
      <c r="D1084" s="18">
        <v>7.54</v>
      </c>
    </row>
    <row r="1085" spans="1:4" x14ac:dyDescent="0.2">
      <c r="A1085" s="2">
        <v>2017</v>
      </c>
      <c r="B1085">
        <v>8</v>
      </c>
      <c r="C1085">
        <v>3</v>
      </c>
      <c r="D1085" s="18">
        <v>7.26</v>
      </c>
    </row>
    <row r="1086" spans="1:4" x14ac:dyDescent="0.2">
      <c r="A1086" s="2">
        <v>2017</v>
      </c>
      <c r="B1086">
        <v>8</v>
      </c>
      <c r="C1086">
        <v>4</v>
      </c>
      <c r="D1086" s="18">
        <v>7.08</v>
      </c>
    </row>
    <row r="1087" spans="1:4" x14ac:dyDescent="0.2">
      <c r="A1087" s="2">
        <v>2017</v>
      </c>
      <c r="B1087">
        <v>8</v>
      </c>
      <c r="C1087">
        <v>5</v>
      </c>
      <c r="D1087" s="18">
        <v>7</v>
      </c>
    </row>
    <row r="1088" spans="1:4" x14ac:dyDescent="0.2">
      <c r="A1088" s="2">
        <v>2017</v>
      </c>
      <c r="B1088">
        <v>8</v>
      </c>
      <c r="C1088">
        <v>6</v>
      </c>
      <c r="D1088" s="18">
        <v>6.7</v>
      </c>
    </row>
    <row r="1089" spans="1:4" x14ac:dyDescent="0.2">
      <c r="A1089" s="2">
        <v>2017</v>
      </c>
      <c r="B1089">
        <v>8</v>
      </c>
      <c r="C1089">
        <v>7</v>
      </c>
      <c r="D1089" s="18">
        <v>6.6</v>
      </c>
    </row>
    <row r="1090" spans="1:4" x14ac:dyDescent="0.2">
      <c r="A1090" s="2">
        <v>2017</v>
      </c>
      <c r="B1090">
        <v>8</v>
      </c>
      <c r="C1090">
        <v>8</v>
      </c>
      <c r="D1090" s="18">
        <v>6.92</v>
      </c>
    </row>
    <row r="1091" spans="1:4" x14ac:dyDescent="0.2">
      <c r="A1091" s="2">
        <v>2017</v>
      </c>
      <c r="B1091">
        <v>8</v>
      </c>
      <c r="C1091">
        <v>9</v>
      </c>
      <c r="D1091" s="18">
        <v>6.66</v>
      </c>
    </row>
    <row r="1092" spans="1:4" x14ac:dyDescent="0.2">
      <c r="A1092" s="2">
        <v>2017</v>
      </c>
      <c r="B1092">
        <v>8</v>
      </c>
      <c r="C1092">
        <v>10</v>
      </c>
      <c r="D1092" s="18">
        <v>7.09</v>
      </c>
    </row>
    <row r="1093" spans="1:4" x14ac:dyDescent="0.2">
      <c r="A1093" s="2">
        <v>2017</v>
      </c>
      <c r="B1093">
        <v>8</v>
      </c>
      <c r="C1093">
        <v>11</v>
      </c>
      <c r="D1093" s="18">
        <v>6.8</v>
      </c>
    </row>
    <row r="1094" spans="1:4" x14ac:dyDescent="0.2">
      <c r="A1094" s="2">
        <v>2017</v>
      </c>
      <c r="B1094">
        <v>8</v>
      </c>
      <c r="C1094">
        <v>12</v>
      </c>
      <c r="D1094" s="18">
        <v>7.73</v>
      </c>
    </row>
    <row r="1095" spans="1:4" x14ac:dyDescent="0.2">
      <c r="A1095" s="2">
        <v>2017</v>
      </c>
      <c r="B1095">
        <v>8</v>
      </c>
      <c r="C1095">
        <v>13</v>
      </c>
      <c r="D1095" s="18">
        <v>7.98</v>
      </c>
    </row>
    <row r="1096" spans="1:4" x14ac:dyDescent="0.2">
      <c r="A1096" s="2">
        <v>2017</v>
      </c>
      <c r="B1096">
        <v>8</v>
      </c>
      <c r="C1096">
        <v>14</v>
      </c>
      <c r="D1096" s="18">
        <v>7.19</v>
      </c>
    </row>
    <row r="1097" spans="1:4" x14ac:dyDescent="0.2">
      <c r="A1097" s="2">
        <v>2017</v>
      </c>
      <c r="B1097">
        <v>8</v>
      </c>
      <c r="C1097">
        <v>15</v>
      </c>
      <c r="D1097" s="18">
        <v>7.34</v>
      </c>
    </row>
    <row r="1098" spans="1:4" x14ac:dyDescent="0.2">
      <c r="A1098" s="2">
        <v>2017</v>
      </c>
      <c r="B1098">
        <v>8</v>
      </c>
      <c r="C1098">
        <v>16</v>
      </c>
      <c r="D1098" s="18">
        <v>7.23</v>
      </c>
    </row>
    <row r="1099" spans="1:4" x14ac:dyDescent="0.2">
      <c r="A1099" s="2">
        <v>2017</v>
      </c>
      <c r="B1099">
        <v>8</v>
      </c>
      <c r="C1099">
        <v>17</v>
      </c>
      <c r="D1099" s="18">
        <v>7.68</v>
      </c>
    </row>
    <row r="1100" spans="1:4" x14ac:dyDescent="0.2">
      <c r="A1100" s="2">
        <v>2017</v>
      </c>
      <c r="B1100">
        <v>8</v>
      </c>
      <c r="C1100">
        <v>18</v>
      </c>
      <c r="D1100" s="18">
        <v>7.2</v>
      </c>
    </row>
    <row r="1101" spans="1:4" x14ac:dyDescent="0.2">
      <c r="A1101" s="2">
        <v>2017</v>
      </c>
      <c r="B1101">
        <v>8</v>
      </c>
      <c r="C1101">
        <v>19</v>
      </c>
      <c r="D1101" s="18">
        <v>7.56</v>
      </c>
    </row>
    <row r="1102" spans="1:4" x14ac:dyDescent="0.2">
      <c r="A1102" s="2">
        <v>2017</v>
      </c>
      <c r="B1102">
        <v>8</v>
      </c>
      <c r="C1102">
        <v>21</v>
      </c>
      <c r="D1102" s="18">
        <v>6.54</v>
      </c>
    </row>
    <row r="1103" spans="1:4" x14ac:dyDescent="0.2">
      <c r="A1103" s="2">
        <v>2017</v>
      </c>
      <c r="B1103">
        <v>8</v>
      </c>
      <c r="C1103">
        <v>22</v>
      </c>
      <c r="D1103" s="18">
        <v>6.88</v>
      </c>
    </row>
    <row r="1104" spans="1:4" x14ac:dyDescent="0.2">
      <c r="A1104" s="2">
        <v>2017</v>
      </c>
      <c r="B1104">
        <v>8</v>
      </c>
      <c r="C1104">
        <v>23</v>
      </c>
      <c r="D1104" s="18">
        <v>6.8</v>
      </c>
    </row>
    <row r="1105" spans="1:4" x14ac:dyDescent="0.2">
      <c r="A1105" s="2">
        <v>2017</v>
      </c>
      <c r="B1105">
        <v>8</v>
      </c>
      <c r="C1105">
        <v>24</v>
      </c>
      <c r="D1105" s="18">
        <v>6.78</v>
      </c>
    </row>
    <row r="1106" spans="1:4" x14ac:dyDescent="0.2">
      <c r="A1106" s="2">
        <v>2017</v>
      </c>
      <c r="B1106">
        <v>8</v>
      </c>
      <c r="C1106">
        <v>25</v>
      </c>
      <c r="D1106" s="18">
        <v>6.73</v>
      </c>
    </row>
    <row r="1107" spans="1:4" x14ac:dyDescent="0.2">
      <c r="A1107" s="2">
        <v>2017</v>
      </c>
      <c r="B1107">
        <v>8</v>
      </c>
      <c r="C1107">
        <v>26</v>
      </c>
      <c r="D1107" s="18">
        <v>6.99</v>
      </c>
    </row>
    <row r="1108" spans="1:4" x14ac:dyDescent="0.2">
      <c r="A1108" s="2">
        <v>2017</v>
      </c>
      <c r="B1108">
        <v>8</v>
      </c>
      <c r="C1108">
        <v>27</v>
      </c>
      <c r="D1108" s="18">
        <v>6.31</v>
      </c>
    </row>
    <row r="1109" spans="1:4" x14ac:dyDescent="0.2">
      <c r="A1109" s="2">
        <v>2017</v>
      </c>
      <c r="B1109">
        <v>8</v>
      </c>
      <c r="C1109">
        <v>28</v>
      </c>
      <c r="D1109" s="18">
        <v>6.3</v>
      </c>
    </row>
    <row r="1110" spans="1:4" x14ac:dyDescent="0.2">
      <c r="A1110" s="2">
        <v>2017</v>
      </c>
      <c r="B1110">
        <v>9</v>
      </c>
      <c r="C1110">
        <v>1</v>
      </c>
      <c r="D1110" s="18">
        <v>8.0399999999999991</v>
      </c>
    </row>
    <row r="1111" spans="1:4" x14ac:dyDescent="0.2">
      <c r="A1111" s="2">
        <v>2017</v>
      </c>
      <c r="B1111">
        <v>9</v>
      </c>
      <c r="C1111">
        <v>2</v>
      </c>
      <c r="D1111" s="18">
        <v>9.36</v>
      </c>
    </row>
    <row r="1112" spans="1:4" x14ac:dyDescent="0.2">
      <c r="A1112" s="2">
        <v>2017</v>
      </c>
      <c r="B1112">
        <v>9</v>
      </c>
      <c r="C1112">
        <v>3</v>
      </c>
      <c r="D1112" s="18">
        <v>8.6199999999999992</v>
      </c>
    </row>
    <row r="1113" spans="1:4" x14ac:dyDescent="0.2">
      <c r="A1113" s="2">
        <v>2017</v>
      </c>
      <c r="B1113">
        <v>9</v>
      </c>
      <c r="C1113">
        <v>4</v>
      </c>
      <c r="D1113" s="18">
        <v>7.41</v>
      </c>
    </row>
    <row r="1114" spans="1:4" x14ac:dyDescent="0.2">
      <c r="A1114" s="2">
        <v>2017</v>
      </c>
      <c r="B1114">
        <v>9</v>
      </c>
      <c r="C1114">
        <v>5</v>
      </c>
      <c r="D1114" s="18">
        <v>8.0500000000000007</v>
      </c>
    </row>
    <row r="1115" spans="1:4" x14ac:dyDescent="0.2">
      <c r="A1115" s="2">
        <v>2017</v>
      </c>
      <c r="B1115">
        <v>9</v>
      </c>
      <c r="C1115">
        <v>6</v>
      </c>
      <c r="D1115" s="18">
        <v>8.3800000000000008</v>
      </c>
    </row>
    <row r="1116" spans="1:4" x14ac:dyDescent="0.2">
      <c r="A1116" s="2">
        <v>2017</v>
      </c>
      <c r="B1116">
        <v>9</v>
      </c>
      <c r="C1116">
        <v>7</v>
      </c>
      <c r="D1116" s="18">
        <v>8.33</v>
      </c>
    </row>
    <row r="1117" spans="1:4" x14ac:dyDescent="0.2">
      <c r="A1117" s="2">
        <v>2017</v>
      </c>
      <c r="B1117">
        <v>9</v>
      </c>
      <c r="C1117">
        <v>9</v>
      </c>
      <c r="D1117" s="18">
        <v>8.4600000000000009</v>
      </c>
    </row>
    <row r="1118" spans="1:4" x14ac:dyDescent="0.2">
      <c r="A1118" s="2">
        <v>2017</v>
      </c>
      <c r="B1118">
        <v>9</v>
      </c>
      <c r="C1118">
        <v>10</v>
      </c>
      <c r="D1118" s="18">
        <v>8.33</v>
      </c>
    </row>
    <row r="1119" spans="1:4" x14ac:dyDescent="0.2">
      <c r="A1119" s="2">
        <v>2017</v>
      </c>
      <c r="B1119">
        <v>9</v>
      </c>
      <c r="C1119">
        <v>11</v>
      </c>
      <c r="D1119" s="18">
        <v>8.42</v>
      </c>
    </row>
    <row r="1120" spans="1:4" x14ac:dyDescent="0.2">
      <c r="A1120" s="2">
        <v>2017</v>
      </c>
      <c r="B1120">
        <v>9</v>
      </c>
      <c r="C1120">
        <v>12</v>
      </c>
      <c r="D1120" s="18">
        <v>7.88</v>
      </c>
    </row>
    <row r="1121" spans="1:4" x14ac:dyDescent="0.2">
      <c r="A1121" s="2">
        <v>2017</v>
      </c>
      <c r="B1121">
        <v>9</v>
      </c>
      <c r="C1121">
        <v>13</v>
      </c>
      <c r="D1121" s="18">
        <v>9.02</v>
      </c>
    </row>
    <row r="1122" spans="1:4" x14ac:dyDescent="0.2">
      <c r="A1122" s="2">
        <v>2017</v>
      </c>
      <c r="B1122">
        <v>9</v>
      </c>
      <c r="C1122">
        <v>14</v>
      </c>
      <c r="D1122" s="18">
        <v>8.3699999999999992</v>
      </c>
    </row>
    <row r="1123" spans="1:4" x14ac:dyDescent="0.2">
      <c r="A1123" s="2">
        <v>2017</v>
      </c>
      <c r="B1123">
        <v>9</v>
      </c>
      <c r="C1123">
        <v>15</v>
      </c>
      <c r="D1123" s="18">
        <v>8.4</v>
      </c>
    </row>
    <row r="1124" spans="1:4" x14ac:dyDescent="0.2">
      <c r="A1124" s="2">
        <v>2017</v>
      </c>
      <c r="B1124">
        <v>9</v>
      </c>
      <c r="C1124">
        <v>16</v>
      </c>
      <c r="D1124" s="18">
        <v>8.3699999999999992</v>
      </c>
    </row>
    <row r="1125" spans="1:4" x14ac:dyDescent="0.2">
      <c r="A1125" s="2">
        <v>2017</v>
      </c>
      <c r="B1125">
        <v>9</v>
      </c>
      <c r="C1125">
        <v>17</v>
      </c>
      <c r="D1125" s="18">
        <v>7.46</v>
      </c>
    </row>
    <row r="1126" spans="1:4" x14ac:dyDescent="0.2">
      <c r="A1126" s="2">
        <v>2017</v>
      </c>
      <c r="B1126">
        <v>9</v>
      </c>
      <c r="C1126">
        <v>18</v>
      </c>
      <c r="D1126" s="18">
        <v>8.5</v>
      </c>
    </row>
    <row r="1127" spans="1:4" x14ac:dyDescent="0.2">
      <c r="A1127" s="2">
        <v>2017</v>
      </c>
      <c r="B1127">
        <v>9</v>
      </c>
      <c r="C1127">
        <v>19</v>
      </c>
      <c r="D1127" s="18">
        <v>8.5500000000000007</v>
      </c>
    </row>
    <row r="1128" spans="1:4" x14ac:dyDescent="0.2">
      <c r="A1128" s="2">
        <v>2017</v>
      </c>
      <c r="B1128">
        <v>9</v>
      </c>
      <c r="C1128">
        <v>20</v>
      </c>
      <c r="D1128" s="18">
        <v>8.2799999999999994</v>
      </c>
    </row>
    <row r="1129" spans="1:4" x14ac:dyDescent="0.2">
      <c r="A1129" s="2">
        <v>2017</v>
      </c>
      <c r="B1129">
        <v>9</v>
      </c>
      <c r="C1129">
        <v>21</v>
      </c>
      <c r="D1129" s="18">
        <v>8.56</v>
      </c>
    </row>
    <row r="1130" spans="1:4" x14ac:dyDescent="0.2">
      <c r="A1130" s="2">
        <v>2017</v>
      </c>
      <c r="B1130">
        <v>9</v>
      </c>
      <c r="C1130">
        <v>22</v>
      </c>
      <c r="D1130" s="18">
        <v>7.88</v>
      </c>
    </row>
    <row r="1131" spans="1:4" x14ac:dyDescent="0.2">
      <c r="A1131" s="2">
        <v>2017</v>
      </c>
      <c r="B1131">
        <v>9</v>
      </c>
      <c r="C1131">
        <v>23</v>
      </c>
      <c r="D1131" s="18">
        <v>8.24</v>
      </c>
    </row>
    <row r="1132" spans="1:4" x14ac:dyDescent="0.2">
      <c r="A1132" s="2">
        <v>2017</v>
      </c>
      <c r="B1132">
        <v>9</v>
      </c>
      <c r="C1132">
        <v>24</v>
      </c>
      <c r="D1132" s="18">
        <v>8.4700000000000006</v>
      </c>
    </row>
    <row r="1133" spans="1:4" x14ac:dyDescent="0.2">
      <c r="A1133" s="2">
        <v>2017</v>
      </c>
      <c r="B1133">
        <v>9</v>
      </c>
      <c r="C1133">
        <v>25</v>
      </c>
      <c r="D1133" s="18">
        <v>8.35</v>
      </c>
    </row>
    <row r="1134" spans="1:4" x14ac:dyDescent="0.2">
      <c r="A1134" s="2">
        <v>2017</v>
      </c>
      <c r="B1134">
        <v>9</v>
      </c>
      <c r="C1134">
        <v>26</v>
      </c>
      <c r="D1134" s="18">
        <v>8.1300000000000008</v>
      </c>
    </row>
    <row r="1135" spans="1:4" x14ac:dyDescent="0.2">
      <c r="A1135" s="2">
        <v>2017</v>
      </c>
      <c r="B1135">
        <v>9</v>
      </c>
      <c r="C1135">
        <v>27</v>
      </c>
      <c r="D1135" s="18">
        <v>8.2100000000000009</v>
      </c>
    </row>
    <row r="1136" spans="1:4" x14ac:dyDescent="0.2">
      <c r="A1136" s="2">
        <v>2017</v>
      </c>
      <c r="B1136">
        <v>9</v>
      </c>
      <c r="C1136">
        <v>28</v>
      </c>
      <c r="D1136" s="18">
        <v>8.49</v>
      </c>
    </row>
    <row r="1137" spans="1:4" x14ac:dyDescent="0.2">
      <c r="A1137" s="2">
        <v>2017</v>
      </c>
      <c r="B1137">
        <v>9</v>
      </c>
      <c r="C1137">
        <v>29</v>
      </c>
      <c r="D1137" s="18">
        <v>9.2100000000000009</v>
      </c>
    </row>
    <row r="1138" spans="1:4" x14ac:dyDescent="0.2">
      <c r="A1138" s="2">
        <v>2017</v>
      </c>
      <c r="B1138">
        <v>9</v>
      </c>
      <c r="C1138">
        <v>30</v>
      </c>
      <c r="D1138" s="18">
        <v>8.4700000000000006</v>
      </c>
    </row>
    <row r="1139" spans="1:4" x14ac:dyDescent="0.2">
      <c r="A1139" s="2">
        <v>2017</v>
      </c>
      <c r="B1139">
        <v>10</v>
      </c>
      <c r="C1139">
        <v>1</v>
      </c>
      <c r="D1139" s="18">
        <v>8.01</v>
      </c>
    </row>
    <row r="1140" spans="1:4" x14ac:dyDescent="0.2">
      <c r="A1140" s="2">
        <v>2017</v>
      </c>
      <c r="B1140">
        <v>10</v>
      </c>
      <c r="C1140">
        <v>1</v>
      </c>
      <c r="D1140" s="18">
        <v>8.01</v>
      </c>
    </row>
    <row r="1141" spans="1:4" x14ac:dyDescent="0.2">
      <c r="A1141" s="2">
        <v>2017</v>
      </c>
      <c r="B1141">
        <v>10</v>
      </c>
      <c r="C1141">
        <v>2</v>
      </c>
      <c r="D1141" s="18">
        <v>8.3000000000000007</v>
      </c>
    </row>
    <row r="1142" spans="1:4" x14ac:dyDescent="0.2">
      <c r="A1142" s="2">
        <v>2017</v>
      </c>
      <c r="B1142">
        <v>10</v>
      </c>
      <c r="C1142">
        <v>3</v>
      </c>
      <c r="D1142" s="18">
        <v>8.5</v>
      </c>
    </row>
    <row r="1143" spans="1:4" x14ac:dyDescent="0.2">
      <c r="A1143" s="2">
        <v>2017</v>
      </c>
      <c r="B1143">
        <v>10</v>
      </c>
      <c r="C1143">
        <v>4</v>
      </c>
      <c r="D1143" s="18">
        <v>8.1999999999999993</v>
      </c>
    </row>
    <row r="1144" spans="1:4" x14ac:dyDescent="0.2">
      <c r="A1144" s="2">
        <v>2017</v>
      </c>
      <c r="B1144">
        <v>10</v>
      </c>
      <c r="C1144">
        <v>5</v>
      </c>
      <c r="D1144" s="18">
        <v>7.08</v>
      </c>
    </row>
    <row r="1145" spans="1:4" x14ac:dyDescent="0.2">
      <c r="A1145" s="2">
        <v>2017</v>
      </c>
      <c r="B1145">
        <v>10</v>
      </c>
      <c r="C1145">
        <v>6</v>
      </c>
      <c r="D1145" s="18">
        <v>7.51</v>
      </c>
    </row>
    <row r="1146" spans="1:4" x14ac:dyDescent="0.2">
      <c r="A1146" s="2">
        <v>2017</v>
      </c>
      <c r="B1146">
        <v>10</v>
      </c>
      <c r="C1146">
        <v>7</v>
      </c>
      <c r="D1146" s="18">
        <v>7.71</v>
      </c>
    </row>
    <row r="1147" spans="1:4" x14ac:dyDescent="0.2">
      <c r="A1147" s="2">
        <v>2017</v>
      </c>
      <c r="B1147">
        <v>10</v>
      </c>
      <c r="C1147">
        <v>8</v>
      </c>
      <c r="D1147" s="18">
        <v>8.52</v>
      </c>
    </row>
    <row r="1148" spans="1:4" x14ac:dyDescent="0.2">
      <c r="A1148" s="2">
        <v>2017</v>
      </c>
      <c r="B1148">
        <v>10</v>
      </c>
      <c r="C1148">
        <v>9</v>
      </c>
      <c r="D1148" s="18">
        <v>8.42</v>
      </c>
    </row>
    <row r="1149" spans="1:4" x14ac:dyDescent="0.2">
      <c r="A1149" s="2">
        <v>2017</v>
      </c>
      <c r="B1149">
        <v>10</v>
      </c>
      <c r="C1149">
        <v>10</v>
      </c>
      <c r="D1149" s="18">
        <v>8.7200000000000006</v>
      </c>
    </row>
    <row r="1150" spans="1:4" x14ac:dyDescent="0.2">
      <c r="A1150" s="2">
        <v>2017</v>
      </c>
      <c r="B1150">
        <v>10</v>
      </c>
      <c r="C1150">
        <v>11</v>
      </c>
      <c r="D1150" s="18">
        <v>9.26</v>
      </c>
    </row>
    <row r="1151" spans="1:4" x14ac:dyDescent="0.2">
      <c r="A1151" s="2">
        <v>2017</v>
      </c>
      <c r="B1151">
        <v>10</v>
      </c>
      <c r="C1151">
        <v>13</v>
      </c>
      <c r="D1151" s="18">
        <v>8.6300000000000008</v>
      </c>
    </row>
    <row r="1152" spans="1:4" x14ac:dyDescent="0.2">
      <c r="A1152" s="2">
        <v>2017</v>
      </c>
      <c r="B1152">
        <v>10</v>
      </c>
      <c r="C1152">
        <v>14</v>
      </c>
      <c r="D1152" s="18">
        <v>8.4600000000000009</v>
      </c>
    </row>
    <row r="1153" spans="1:4" x14ac:dyDescent="0.2">
      <c r="A1153" s="2">
        <v>2017</v>
      </c>
      <c r="B1153">
        <v>10</v>
      </c>
      <c r="C1153">
        <v>15</v>
      </c>
      <c r="D1153" s="18">
        <v>8.3699999999999992</v>
      </c>
    </row>
    <row r="1154" spans="1:4" x14ac:dyDescent="0.2">
      <c r="A1154" s="2">
        <v>2017</v>
      </c>
      <c r="B1154">
        <v>10</v>
      </c>
      <c r="C1154">
        <v>16</v>
      </c>
      <c r="D1154" s="18">
        <v>8.17</v>
      </c>
    </row>
    <row r="1155" spans="1:4" x14ac:dyDescent="0.2">
      <c r="A1155" s="2">
        <v>2017</v>
      </c>
      <c r="B1155">
        <v>10</v>
      </c>
      <c r="C1155">
        <v>17</v>
      </c>
      <c r="D1155" s="18">
        <v>7.7</v>
      </c>
    </row>
    <row r="1156" spans="1:4" x14ac:dyDescent="0.2">
      <c r="A1156" s="2">
        <v>2017</v>
      </c>
      <c r="B1156">
        <v>10</v>
      </c>
      <c r="C1156">
        <v>18</v>
      </c>
      <c r="D1156" s="18">
        <v>7.86</v>
      </c>
    </row>
    <row r="1157" spans="1:4" x14ac:dyDescent="0.2">
      <c r="A1157" s="2">
        <v>2017</v>
      </c>
      <c r="B1157">
        <v>10</v>
      </c>
      <c r="C1157">
        <v>19</v>
      </c>
      <c r="D1157" s="18">
        <v>8.25</v>
      </c>
    </row>
    <row r="1158" spans="1:4" x14ac:dyDescent="0.2">
      <c r="A1158" s="2">
        <v>2017</v>
      </c>
      <c r="B1158">
        <v>10</v>
      </c>
      <c r="C1158">
        <v>20</v>
      </c>
      <c r="D1158" s="18">
        <v>8.1199999999999992</v>
      </c>
    </row>
    <row r="1159" spans="1:4" x14ac:dyDescent="0.2">
      <c r="A1159" s="2">
        <v>2017</v>
      </c>
      <c r="B1159">
        <v>10</v>
      </c>
      <c r="C1159">
        <v>21</v>
      </c>
      <c r="D1159" s="18">
        <v>8.0299999999999994</v>
      </c>
    </row>
    <row r="1160" spans="1:4" x14ac:dyDescent="0.2">
      <c r="A1160" s="2">
        <v>2017</v>
      </c>
      <c r="B1160">
        <v>10</v>
      </c>
      <c r="C1160">
        <v>22</v>
      </c>
      <c r="D1160" s="18">
        <v>8.01</v>
      </c>
    </row>
    <row r="1161" spans="1:4" x14ac:dyDescent="0.2">
      <c r="A1161" s="2">
        <v>2017</v>
      </c>
      <c r="B1161">
        <v>10</v>
      </c>
      <c r="C1161">
        <v>23</v>
      </c>
      <c r="D1161" s="18">
        <v>8.18</v>
      </c>
    </row>
    <row r="1162" spans="1:4" x14ac:dyDescent="0.2">
      <c r="A1162" s="2">
        <v>2017</v>
      </c>
      <c r="B1162">
        <v>10</v>
      </c>
      <c r="C1162">
        <v>24</v>
      </c>
      <c r="D1162" s="18">
        <v>8.0399999999999991</v>
      </c>
    </row>
    <row r="1163" spans="1:4" x14ac:dyDescent="0.2">
      <c r="A1163" s="2">
        <v>2017</v>
      </c>
      <c r="B1163">
        <v>10</v>
      </c>
      <c r="C1163">
        <v>25</v>
      </c>
      <c r="D1163" s="18">
        <v>8.52</v>
      </c>
    </row>
    <row r="1164" spans="1:4" x14ac:dyDescent="0.2">
      <c r="A1164" s="2">
        <v>2017</v>
      </c>
      <c r="B1164">
        <v>10</v>
      </c>
      <c r="C1164">
        <v>26</v>
      </c>
      <c r="D1164" s="18">
        <v>8.2799999999999994</v>
      </c>
    </row>
    <row r="1165" spans="1:4" x14ac:dyDescent="0.2">
      <c r="A1165" s="2">
        <v>2017</v>
      </c>
      <c r="B1165">
        <v>10</v>
      </c>
      <c r="C1165">
        <v>27</v>
      </c>
      <c r="D1165" s="18">
        <v>8.4</v>
      </c>
    </row>
    <row r="1166" spans="1:4" x14ac:dyDescent="0.2">
      <c r="A1166" s="2">
        <v>2017</v>
      </c>
      <c r="B1166">
        <v>10</v>
      </c>
      <c r="C1166">
        <v>28</v>
      </c>
      <c r="D1166" s="18">
        <v>8.27</v>
      </c>
    </row>
    <row r="1167" spans="1:4" x14ac:dyDescent="0.2">
      <c r="A1167" s="2">
        <v>2017</v>
      </c>
      <c r="B1167">
        <v>10</v>
      </c>
      <c r="C1167">
        <v>29</v>
      </c>
      <c r="D1167" s="18">
        <v>8.17</v>
      </c>
    </row>
    <row r="1168" spans="1:4" x14ac:dyDescent="0.2">
      <c r="A1168" s="2">
        <v>2017</v>
      </c>
      <c r="B1168">
        <v>10</v>
      </c>
      <c r="C1168">
        <v>31</v>
      </c>
      <c r="D1168" s="18">
        <v>8.15</v>
      </c>
    </row>
    <row r="1169" spans="1:4" x14ac:dyDescent="0.2">
      <c r="A1169" s="2">
        <v>2017</v>
      </c>
      <c r="B1169">
        <v>11</v>
      </c>
      <c r="C1169">
        <v>1</v>
      </c>
      <c r="D1169" s="18">
        <v>8.19</v>
      </c>
    </row>
    <row r="1170" spans="1:4" x14ac:dyDescent="0.2">
      <c r="A1170" s="2">
        <v>2017</v>
      </c>
      <c r="B1170">
        <v>11</v>
      </c>
      <c r="C1170">
        <v>2</v>
      </c>
      <c r="D1170" s="18">
        <v>8.0399999999999991</v>
      </c>
    </row>
    <row r="1171" spans="1:4" x14ac:dyDescent="0.2">
      <c r="A1171" s="2">
        <v>2017</v>
      </c>
      <c r="B1171">
        <v>11</v>
      </c>
      <c r="C1171">
        <v>3</v>
      </c>
      <c r="D1171" s="18">
        <v>7.86</v>
      </c>
    </row>
    <row r="1172" spans="1:4" x14ac:dyDescent="0.2">
      <c r="A1172" s="2">
        <v>2017</v>
      </c>
      <c r="B1172">
        <v>11</v>
      </c>
      <c r="C1172">
        <v>4</v>
      </c>
      <c r="D1172" s="18">
        <v>7.77</v>
      </c>
    </row>
    <row r="1173" spans="1:4" x14ac:dyDescent="0.2">
      <c r="A1173" s="2">
        <v>2017</v>
      </c>
      <c r="B1173">
        <v>11</v>
      </c>
      <c r="C1173">
        <v>5</v>
      </c>
      <c r="D1173" s="18">
        <v>8.08</v>
      </c>
    </row>
    <row r="1174" spans="1:4" x14ac:dyDescent="0.2">
      <c r="A1174" s="2">
        <v>2017</v>
      </c>
      <c r="B1174">
        <v>11</v>
      </c>
      <c r="C1174">
        <v>6</v>
      </c>
      <c r="D1174" s="18">
        <v>7.76</v>
      </c>
    </row>
    <row r="1175" spans="1:4" x14ac:dyDescent="0.2">
      <c r="A1175" s="2">
        <v>2017</v>
      </c>
      <c r="B1175">
        <v>11</v>
      </c>
      <c r="C1175">
        <v>7</v>
      </c>
      <c r="D1175" s="18">
        <v>8.0299999999999994</v>
      </c>
    </row>
    <row r="1176" spans="1:4" x14ac:dyDescent="0.2">
      <c r="A1176" s="2">
        <v>2017</v>
      </c>
      <c r="B1176">
        <v>11</v>
      </c>
      <c r="C1176">
        <v>8</v>
      </c>
      <c r="D1176" s="18">
        <v>8.0500000000000007</v>
      </c>
    </row>
    <row r="1177" spans="1:4" x14ac:dyDescent="0.2">
      <c r="A1177" s="2">
        <v>2017</v>
      </c>
      <c r="B1177">
        <v>11</v>
      </c>
      <c r="C1177">
        <v>9</v>
      </c>
      <c r="D1177" s="18">
        <v>8.1999999999999993</v>
      </c>
    </row>
    <row r="1178" spans="1:4" x14ac:dyDescent="0.2">
      <c r="A1178" s="2">
        <v>2017</v>
      </c>
      <c r="B1178">
        <v>11</v>
      </c>
      <c r="C1178">
        <v>10</v>
      </c>
      <c r="D1178" s="18">
        <v>8.1999999999999993</v>
      </c>
    </row>
    <row r="1179" spans="1:4" x14ac:dyDescent="0.2">
      <c r="A1179" s="2">
        <v>2017</v>
      </c>
      <c r="B1179">
        <v>11</v>
      </c>
      <c r="C1179">
        <v>11</v>
      </c>
      <c r="D1179" s="18">
        <v>8.44</v>
      </c>
    </row>
    <row r="1180" spans="1:4" x14ac:dyDescent="0.2">
      <c r="A1180" s="2">
        <v>2017</v>
      </c>
      <c r="B1180">
        <v>11</v>
      </c>
      <c r="C1180">
        <v>12</v>
      </c>
      <c r="D1180" s="18">
        <v>8.26</v>
      </c>
    </row>
    <row r="1181" spans="1:4" x14ac:dyDescent="0.2">
      <c r="A1181" s="2">
        <v>2017</v>
      </c>
      <c r="B1181">
        <v>11</v>
      </c>
      <c r="C1181">
        <v>13</v>
      </c>
      <c r="D1181" s="18">
        <v>8.36</v>
      </c>
    </row>
    <row r="1182" spans="1:4" x14ac:dyDescent="0.2">
      <c r="A1182" s="2">
        <v>2017</v>
      </c>
      <c r="B1182">
        <v>11</v>
      </c>
      <c r="C1182">
        <v>14</v>
      </c>
      <c r="D1182" s="18">
        <v>8.6999999999999993</v>
      </c>
    </row>
    <row r="1183" spans="1:4" x14ac:dyDescent="0.2">
      <c r="A1183" s="2">
        <v>2017</v>
      </c>
      <c r="B1183">
        <v>11</v>
      </c>
      <c r="C1183">
        <v>15</v>
      </c>
      <c r="D1183" s="18">
        <v>8.01</v>
      </c>
    </row>
    <row r="1184" spans="1:4" x14ac:dyDescent="0.2">
      <c r="A1184" s="2">
        <v>2017</v>
      </c>
      <c r="B1184">
        <v>11</v>
      </c>
      <c r="C1184">
        <v>16</v>
      </c>
      <c r="D1184" s="18">
        <v>8.7100000000000009</v>
      </c>
    </row>
    <row r="1185" spans="1:4" x14ac:dyDescent="0.2">
      <c r="A1185" s="2">
        <v>2017</v>
      </c>
      <c r="B1185">
        <v>11</v>
      </c>
      <c r="C1185">
        <v>17</v>
      </c>
      <c r="D1185" s="18">
        <v>8.35</v>
      </c>
    </row>
    <row r="1186" spans="1:4" x14ac:dyDescent="0.2">
      <c r="A1186" s="2">
        <v>2017</v>
      </c>
      <c r="B1186">
        <v>11</v>
      </c>
      <c r="C1186">
        <v>18</v>
      </c>
      <c r="D1186" s="18">
        <v>8.6</v>
      </c>
    </row>
    <row r="1187" spans="1:4" x14ac:dyDescent="0.2">
      <c r="A1187" s="2">
        <v>2017</v>
      </c>
      <c r="B1187">
        <v>11</v>
      </c>
      <c r="C1187">
        <v>19</v>
      </c>
      <c r="D1187" s="18">
        <v>8.2200000000000006</v>
      </c>
    </row>
    <row r="1188" spans="1:4" x14ac:dyDescent="0.2">
      <c r="A1188" s="2">
        <v>2017</v>
      </c>
      <c r="B1188">
        <v>11</v>
      </c>
      <c r="C1188">
        <v>20</v>
      </c>
      <c r="D1188" s="18">
        <v>8.57</v>
      </c>
    </row>
    <row r="1189" spans="1:4" x14ac:dyDescent="0.2">
      <c r="A1189" s="2">
        <v>2017</v>
      </c>
      <c r="B1189">
        <v>11</v>
      </c>
      <c r="C1189">
        <v>21</v>
      </c>
      <c r="D1189" s="18">
        <v>9.02</v>
      </c>
    </row>
    <row r="1190" spans="1:4" x14ac:dyDescent="0.2">
      <c r="A1190" s="2">
        <v>2017</v>
      </c>
      <c r="B1190">
        <v>11</v>
      </c>
      <c r="C1190">
        <v>22</v>
      </c>
      <c r="D1190" s="18">
        <v>9.01</v>
      </c>
    </row>
    <row r="1191" spans="1:4" x14ac:dyDescent="0.2">
      <c r="A1191" s="2">
        <v>2017</v>
      </c>
      <c r="B1191">
        <v>11</v>
      </c>
      <c r="C1191">
        <v>23</v>
      </c>
      <c r="D1191" s="18">
        <v>8.64</v>
      </c>
    </row>
    <row r="1192" spans="1:4" x14ac:dyDescent="0.2">
      <c r="A1192" s="2">
        <v>2017</v>
      </c>
      <c r="B1192">
        <v>11</v>
      </c>
      <c r="C1192">
        <v>24</v>
      </c>
      <c r="D1192" s="18">
        <v>8.59</v>
      </c>
    </row>
    <row r="1193" spans="1:4" x14ac:dyDescent="0.2">
      <c r="A1193" s="2">
        <v>2017</v>
      </c>
      <c r="B1193">
        <v>11</v>
      </c>
      <c r="C1193">
        <v>25</v>
      </c>
      <c r="D1193" s="18">
        <v>8.68</v>
      </c>
    </row>
    <row r="1194" spans="1:4" x14ac:dyDescent="0.2">
      <c r="A1194" s="2">
        <v>2017</v>
      </c>
      <c r="B1194">
        <v>11</v>
      </c>
      <c r="C1194">
        <v>26</v>
      </c>
      <c r="D1194" s="18">
        <v>8.92</v>
      </c>
    </row>
    <row r="1195" spans="1:4" x14ac:dyDescent="0.2">
      <c r="A1195" s="2">
        <v>2017</v>
      </c>
      <c r="B1195">
        <v>11</v>
      </c>
      <c r="C1195">
        <v>27</v>
      </c>
      <c r="D1195" s="18">
        <v>8.9499999999999993</v>
      </c>
    </row>
    <row r="1196" spans="1:4" x14ac:dyDescent="0.2">
      <c r="A1196" s="2">
        <v>2017</v>
      </c>
      <c r="B1196">
        <v>11</v>
      </c>
      <c r="C1196">
        <v>28</v>
      </c>
      <c r="D1196" s="18">
        <v>9.2799999999999994</v>
      </c>
    </row>
    <row r="1197" spans="1:4" x14ac:dyDescent="0.2">
      <c r="A1197" s="2">
        <v>2017</v>
      </c>
      <c r="B1197">
        <v>11</v>
      </c>
      <c r="C1197">
        <v>29</v>
      </c>
      <c r="D1197" s="18">
        <v>9.34</v>
      </c>
    </row>
    <row r="1198" spans="1:4" x14ac:dyDescent="0.2">
      <c r="A1198" s="2">
        <v>2017</v>
      </c>
      <c r="B1198">
        <v>11</v>
      </c>
      <c r="C1198">
        <v>30</v>
      </c>
      <c r="D1198" s="18">
        <v>9.6999999999999993</v>
      </c>
    </row>
    <row r="1199" spans="1:4" x14ac:dyDescent="0.2">
      <c r="A1199" s="2">
        <v>2017</v>
      </c>
      <c r="B1199">
        <v>12</v>
      </c>
      <c r="C1199">
        <v>1</v>
      </c>
      <c r="D1199" s="18">
        <v>9.81</v>
      </c>
    </row>
    <row r="1200" spans="1:4" x14ac:dyDescent="0.2">
      <c r="A1200" s="2">
        <v>2017</v>
      </c>
      <c r="B1200">
        <v>12</v>
      </c>
      <c r="C1200">
        <v>2</v>
      </c>
      <c r="D1200" s="18">
        <v>9.07</v>
      </c>
    </row>
    <row r="1201" spans="1:4" x14ac:dyDescent="0.2">
      <c r="A1201" s="2">
        <v>2017</v>
      </c>
      <c r="B1201">
        <v>12</v>
      </c>
      <c r="C1201">
        <v>3</v>
      </c>
      <c r="D1201" s="18">
        <v>9.16</v>
      </c>
    </row>
    <row r="1202" spans="1:4" x14ac:dyDescent="0.2">
      <c r="A1202" s="2">
        <v>2017</v>
      </c>
      <c r="B1202">
        <v>12</v>
      </c>
      <c r="C1202">
        <v>4</v>
      </c>
      <c r="D1202" s="18">
        <v>9.93</v>
      </c>
    </row>
    <row r="1203" spans="1:4" x14ac:dyDescent="0.2">
      <c r="A1203" s="2">
        <v>2017</v>
      </c>
      <c r="B1203">
        <v>12</v>
      </c>
      <c r="C1203">
        <v>5</v>
      </c>
      <c r="D1203" s="18">
        <v>9.83</v>
      </c>
    </row>
    <row r="1204" spans="1:4" x14ac:dyDescent="0.2">
      <c r="A1204" s="2">
        <v>2017</v>
      </c>
      <c r="B1204">
        <v>12</v>
      </c>
      <c r="C1204">
        <v>6</v>
      </c>
      <c r="D1204" s="18">
        <v>9.74</v>
      </c>
    </row>
    <row r="1205" spans="1:4" x14ac:dyDescent="0.2">
      <c r="A1205" s="2">
        <v>2017</v>
      </c>
      <c r="B1205">
        <v>12</v>
      </c>
      <c r="C1205">
        <v>7</v>
      </c>
      <c r="D1205" s="18">
        <v>9.8699999999999992</v>
      </c>
    </row>
    <row r="1206" spans="1:4" x14ac:dyDescent="0.2">
      <c r="A1206" s="2">
        <v>2017</v>
      </c>
      <c r="B1206">
        <v>12</v>
      </c>
      <c r="C1206">
        <v>8</v>
      </c>
      <c r="D1206" s="18">
        <v>8.67</v>
      </c>
    </row>
    <row r="1207" spans="1:4" x14ac:dyDescent="0.2">
      <c r="A1207" s="2">
        <v>2017</v>
      </c>
      <c r="B1207">
        <v>12</v>
      </c>
      <c r="C1207">
        <v>9</v>
      </c>
      <c r="D1207" s="18">
        <v>10.119999999999999</v>
      </c>
    </row>
    <row r="1208" spans="1:4" x14ac:dyDescent="0.2">
      <c r="A1208" s="2">
        <v>2017</v>
      </c>
      <c r="B1208">
        <v>12</v>
      </c>
      <c r="C1208">
        <v>10</v>
      </c>
      <c r="D1208" s="18">
        <v>9.61</v>
      </c>
    </row>
    <row r="1209" spans="1:4" x14ac:dyDescent="0.2">
      <c r="A1209" s="2">
        <v>2017</v>
      </c>
      <c r="B1209">
        <v>12</v>
      </c>
      <c r="C1209">
        <v>11</v>
      </c>
      <c r="D1209" s="18">
        <v>10.11</v>
      </c>
    </row>
    <row r="1210" spans="1:4" x14ac:dyDescent="0.2">
      <c r="A1210" s="2">
        <v>2017</v>
      </c>
      <c r="B1210">
        <v>12</v>
      </c>
      <c r="C1210">
        <v>12</v>
      </c>
      <c r="D1210" s="18">
        <v>10.02</v>
      </c>
    </row>
    <row r="1211" spans="1:4" x14ac:dyDescent="0.2">
      <c r="A1211" s="2">
        <v>2017</v>
      </c>
      <c r="B1211">
        <v>12</v>
      </c>
      <c r="C1211">
        <v>13</v>
      </c>
      <c r="D1211" s="18">
        <v>10.17</v>
      </c>
    </row>
    <row r="1212" spans="1:4" x14ac:dyDescent="0.2">
      <c r="A1212" s="2">
        <v>2017</v>
      </c>
      <c r="B1212">
        <v>12</v>
      </c>
      <c r="C1212">
        <v>14</v>
      </c>
      <c r="D1212" s="18">
        <v>10.029999999999999</v>
      </c>
    </row>
    <row r="1213" spans="1:4" x14ac:dyDescent="0.2">
      <c r="A1213" s="2">
        <v>2017</v>
      </c>
      <c r="B1213">
        <v>12</v>
      </c>
      <c r="C1213">
        <v>15</v>
      </c>
      <c r="D1213" s="18">
        <v>9.86</v>
      </c>
    </row>
    <row r="1214" spans="1:4" x14ac:dyDescent="0.2">
      <c r="A1214" s="2">
        <v>2017</v>
      </c>
      <c r="B1214">
        <v>12</v>
      </c>
      <c r="C1214">
        <v>16</v>
      </c>
      <c r="D1214" s="18">
        <v>9.42</v>
      </c>
    </row>
    <row r="1215" spans="1:4" x14ac:dyDescent="0.2">
      <c r="A1215" s="2">
        <v>2017</v>
      </c>
      <c r="B1215">
        <v>12</v>
      </c>
      <c r="C1215">
        <v>17</v>
      </c>
      <c r="D1215" s="18">
        <v>10.77</v>
      </c>
    </row>
    <row r="1216" spans="1:4" x14ac:dyDescent="0.2">
      <c r="A1216" s="2">
        <v>2017</v>
      </c>
      <c r="B1216">
        <v>12</v>
      </c>
      <c r="C1216">
        <v>18</v>
      </c>
      <c r="D1216" s="18">
        <v>10.5</v>
      </c>
    </row>
    <row r="1217" spans="1:4" x14ac:dyDescent="0.2">
      <c r="A1217" s="2">
        <v>2017</v>
      </c>
      <c r="B1217">
        <v>12</v>
      </c>
      <c r="C1217">
        <v>19</v>
      </c>
      <c r="D1217" s="18">
        <v>10.39</v>
      </c>
    </row>
    <row r="1218" spans="1:4" x14ac:dyDescent="0.2">
      <c r="A1218" s="2">
        <v>2017</v>
      </c>
      <c r="B1218">
        <v>12</v>
      </c>
      <c r="C1218">
        <v>20</v>
      </c>
      <c r="D1218" s="18">
        <v>10.64</v>
      </c>
    </row>
    <row r="1219" spans="1:4" x14ac:dyDescent="0.2">
      <c r="A1219" s="2">
        <v>2017</v>
      </c>
      <c r="B1219">
        <v>12</v>
      </c>
      <c r="C1219">
        <v>21</v>
      </c>
      <c r="D1219" s="18">
        <v>10.53</v>
      </c>
    </row>
    <row r="1220" spans="1:4" x14ac:dyDescent="0.2">
      <c r="A1220" s="2">
        <v>2017</v>
      </c>
      <c r="B1220">
        <v>12</v>
      </c>
      <c r="C1220">
        <v>22</v>
      </c>
      <c r="D1220" s="18">
        <v>10.35</v>
      </c>
    </row>
    <row r="1221" spans="1:4" x14ac:dyDescent="0.2">
      <c r="A1221" s="2">
        <v>2017</v>
      </c>
      <c r="B1221">
        <v>12</v>
      </c>
      <c r="C1221">
        <v>23</v>
      </c>
      <c r="D1221" s="18">
        <v>10.51</v>
      </c>
    </row>
    <row r="1222" spans="1:4" x14ac:dyDescent="0.2">
      <c r="A1222" s="2">
        <v>2017</v>
      </c>
      <c r="B1222">
        <v>12</v>
      </c>
      <c r="C1222">
        <v>24</v>
      </c>
      <c r="D1222" s="18">
        <v>10.72</v>
      </c>
    </row>
    <row r="1223" spans="1:4" x14ac:dyDescent="0.2">
      <c r="A1223" s="2">
        <v>2017</v>
      </c>
      <c r="B1223">
        <v>12</v>
      </c>
      <c r="C1223">
        <v>25</v>
      </c>
      <c r="D1223" s="18">
        <v>11.26</v>
      </c>
    </row>
    <row r="1224" spans="1:4" x14ac:dyDescent="0.2">
      <c r="A1224" s="2">
        <v>2017</v>
      </c>
      <c r="B1224">
        <v>12</v>
      </c>
      <c r="C1224">
        <v>26</v>
      </c>
      <c r="D1224" s="18">
        <v>11.98</v>
      </c>
    </row>
    <row r="1225" spans="1:4" x14ac:dyDescent="0.2">
      <c r="A1225" s="2">
        <v>2017</v>
      </c>
      <c r="B1225">
        <v>12</v>
      </c>
      <c r="C1225">
        <v>27</v>
      </c>
      <c r="D1225" s="18">
        <v>11.5</v>
      </c>
    </row>
    <row r="1226" spans="1:4" x14ac:dyDescent="0.2">
      <c r="A1226" s="2">
        <v>2017</v>
      </c>
      <c r="B1226">
        <v>12</v>
      </c>
      <c r="C1226">
        <v>28</v>
      </c>
      <c r="D1226" s="18">
        <v>11.89</v>
      </c>
    </row>
    <row r="1227" spans="1:4" x14ac:dyDescent="0.2">
      <c r="A1227" s="2">
        <v>2017</v>
      </c>
      <c r="B1227">
        <v>12</v>
      </c>
      <c r="C1227">
        <v>29</v>
      </c>
      <c r="D1227" s="18">
        <v>11.6</v>
      </c>
    </row>
    <row r="1228" spans="1:4" x14ac:dyDescent="0.2">
      <c r="A1228" s="2">
        <v>2017</v>
      </c>
      <c r="B1228">
        <v>12</v>
      </c>
      <c r="C1228">
        <v>31</v>
      </c>
      <c r="D1228" s="18">
        <v>12.05</v>
      </c>
    </row>
    <row r="1229" spans="1:4" x14ac:dyDescent="0.2">
      <c r="A1229" s="2">
        <v>2018</v>
      </c>
      <c r="B1229">
        <v>1</v>
      </c>
      <c r="C1229">
        <v>1</v>
      </c>
      <c r="D1229" s="18">
        <v>12.51</v>
      </c>
    </row>
    <row r="1230" spans="1:4" x14ac:dyDescent="0.2">
      <c r="A1230" s="2">
        <v>2018</v>
      </c>
      <c r="B1230">
        <v>1</v>
      </c>
      <c r="C1230">
        <v>3</v>
      </c>
      <c r="D1230" s="18">
        <v>11.72</v>
      </c>
    </row>
    <row r="1231" spans="1:4" x14ac:dyDescent="0.2">
      <c r="A1231" s="2">
        <v>2018</v>
      </c>
      <c r="B1231">
        <v>1</v>
      </c>
      <c r="C1231">
        <v>4</v>
      </c>
      <c r="D1231" s="18">
        <v>12.14</v>
      </c>
    </row>
    <row r="1232" spans="1:4" x14ac:dyDescent="0.2">
      <c r="A1232" s="2">
        <v>2018</v>
      </c>
      <c r="B1232">
        <v>1</v>
      </c>
      <c r="C1232">
        <v>5</v>
      </c>
      <c r="D1232" s="18">
        <v>11.53</v>
      </c>
    </row>
    <row r="1233" spans="1:4" x14ac:dyDescent="0.2">
      <c r="A1233" s="2">
        <v>2018</v>
      </c>
      <c r="B1233">
        <v>1</v>
      </c>
      <c r="C1233">
        <v>6</v>
      </c>
      <c r="D1233" s="18">
        <v>10.97</v>
      </c>
    </row>
    <row r="1234" spans="1:4" x14ac:dyDescent="0.2">
      <c r="A1234" s="2">
        <v>2018</v>
      </c>
      <c r="B1234">
        <v>1</v>
      </c>
      <c r="C1234">
        <v>7</v>
      </c>
      <c r="D1234" s="18">
        <v>11.98</v>
      </c>
    </row>
    <row r="1235" spans="1:4" x14ac:dyDescent="0.2">
      <c r="A1235" s="2">
        <v>2018</v>
      </c>
      <c r="B1235">
        <v>1</v>
      </c>
      <c r="C1235">
        <v>8</v>
      </c>
      <c r="D1235" s="18">
        <v>12.2</v>
      </c>
    </row>
    <row r="1236" spans="1:4" x14ac:dyDescent="0.2">
      <c r="A1236" s="2">
        <v>2018</v>
      </c>
      <c r="B1236">
        <v>1</v>
      </c>
      <c r="C1236">
        <v>9</v>
      </c>
      <c r="D1236" s="18">
        <v>11.5</v>
      </c>
    </row>
    <row r="1237" spans="1:4" x14ac:dyDescent="0.2">
      <c r="A1237" s="2">
        <v>2018</v>
      </c>
      <c r="B1237">
        <v>1</v>
      </c>
      <c r="C1237">
        <v>10</v>
      </c>
      <c r="D1237" s="18">
        <v>11.37</v>
      </c>
    </row>
    <row r="1238" spans="1:4" x14ac:dyDescent="0.2">
      <c r="A1238" s="2">
        <v>2018</v>
      </c>
      <c r="B1238">
        <v>1</v>
      </c>
      <c r="C1238">
        <v>11</v>
      </c>
      <c r="D1238" s="18">
        <v>12.92</v>
      </c>
    </row>
    <row r="1239" spans="1:4" x14ac:dyDescent="0.2">
      <c r="A1239" s="2">
        <v>2018</v>
      </c>
      <c r="B1239">
        <v>1</v>
      </c>
      <c r="C1239">
        <v>12</v>
      </c>
      <c r="D1239" s="18">
        <v>13.18</v>
      </c>
    </row>
    <row r="1240" spans="1:4" x14ac:dyDescent="0.2">
      <c r="A1240" s="2">
        <v>2018</v>
      </c>
      <c r="B1240">
        <v>1</v>
      </c>
      <c r="C1240">
        <v>13</v>
      </c>
      <c r="D1240" s="18">
        <v>11.67</v>
      </c>
    </row>
    <row r="1241" spans="1:4" x14ac:dyDescent="0.2">
      <c r="A1241" s="2">
        <v>2018</v>
      </c>
      <c r="B1241">
        <v>1</v>
      </c>
      <c r="C1241">
        <v>14</v>
      </c>
      <c r="D1241" s="18">
        <v>11.01</v>
      </c>
    </row>
    <row r="1242" spans="1:4" x14ac:dyDescent="0.2">
      <c r="A1242" s="2">
        <v>2018</v>
      </c>
      <c r="B1242">
        <v>1</v>
      </c>
      <c r="C1242">
        <v>15</v>
      </c>
      <c r="D1242" s="18">
        <v>10.97</v>
      </c>
    </row>
    <row r="1243" spans="1:4" x14ac:dyDescent="0.2">
      <c r="A1243" s="2">
        <v>2018</v>
      </c>
      <c r="B1243">
        <v>1</v>
      </c>
      <c r="C1243">
        <v>16</v>
      </c>
      <c r="D1243" s="18">
        <v>11.2</v>
      </c>
    </row>
    <row r="1244" spans="1:4" x14ac:dyDescent="0.2">
      <c r="A1244" s="2">
        <v>2018</v>
      </c>
      <c r="B1244">
        <v>1</v>
      </c>
      <c r="C1244">
        <v>17</v>
      </c>
      <c r="D1244" s="18">
        <v>11.42</v>
      </c>
    </row>
    <row r="1245" spans="1:4" x14ac:dyDescent="0.2">
      <c r="A1245" s="2">
        <v>2018</v>
      </c>
      <c r="B1245">
        <v>1</v>
      </c>
      <c r="C1245">
        <v>18</v>
      </c>
      <c r="D1245" s="18">
        <v>10.72</v>
      </c>
    </row>
    <row r="1246" spans="1:4" x14ac:dyDescent="0.2">
      <c r="A1246" s="2">
        <v>2018</v>
      </c>
      <c r="B1246">
        <v>1</v>
      </c>
      <c r="C1246">
        <v>19</v>
      </c>
      <c r="D1246" s="18">
        <v>10.6</v>
      </c>
    </row>
    <row r="1247" spans="1:4" x14ac:dyDescent="0.2">
      <c r="A1247" s="2">
        <v>2018</v>
      </c>
      <c r="B1247">
        <v>1</v>
      </c>
      <c r="C1247">
        <v>20</v>
      </c>
      <c r="D1247" s="18">
        <v>10.6</v>
      </c>
    </row>
    <row r="1248" spans="1:4" x14ac:dyDescent="0.2">
      <c r="A1248" s="2">
        <v>2018</v>
      </c>
      <c r="B1248">
        <v>1</v>
      </c>
      <c r="C1248">
        <v>21</v>
      </c>
      <c r="D1248" s="18">
        <v>11.19</v>
      </c>
    </row>
    <row r="1249" spans="1:4" x14ac:dyDescent="0.2">
      <c r="A1249" s="2">
        <v>2018</v>
      </c>
      <c r="B1249">
        <v>1</v>
      </c>
      <c r="C1249">
        <v>22</v>
      </c>
      <c r="D1249" s="18">
        <v>13.15</v>
      </c>
    </row>
    <row r="1250" spans="1:4" x14ac:dyDescent="0.2">
      <c r="A1250" s="2">
        <v>2018</v>
      </c>
      <c r="B1250">
        <v>1</v>
      </c>
      <c r="C1250">
        <v>23</v>
      </c>
      <c r="D1250" s="18">
        <v>10.81</v>
      </c>
    </row>
    <row r="1251" spans="1:4" x14ac:dyDescent="0.2">
      <c r="A1251" s="2">
        <v>2018</v>
      </c>
      <c r="B1251">
        <v>1</v>
      </c>
      <c r="C1251">
        <v>24</v>
      </c>
      <c r="D1251" s="18">
        <v>11.53</v>
      </c>
    </row>
    <row r="1252" spans="1:4" x14ac:dyDescent="0.2">
      <c r="A1252" s="2">
        <v>2018</v>
      </c>
      <c r="B1252">
        <v>1</v>
      </c>
      <c r="C1252">
        <v>25</v>
      </c>
      <c r="D1252" s="18">
        <v>10.9</v>
      </c>
    </row>
    <row r="1253" spans="1:4" x14ac:dyDescent="0.2">
      <c r="A1253" s="2">
        <v>2018</v>
      </c>
      <c r="B1253">
        <v>1</v>
      </c>
      <c r="C1253">
        <v>26</v>
      </c>
      <c r="D1253" s="18">
        <v>10.43</v>
      </c>
    </row>
    <row r="1254" spans="1:4" x14ac:dyDescent="0.2">
      <c r="A1254" s="2">
        <v>2018</v>
      </c>
      <c r="B1254">
        <v>1</v>
      </c>
      <c r="C1254">
        <v>27</v>
      </c>
      <c r="D1254" s="18">
        <v>8.86</v>
      </c>
    </row>
    <row r="1255" spans="1:4" x14ac:dyDescent="0.2">
      <c r="A1255" s="2">
        <v>2018</v>
      </c>
      <c r="B1255">
        <v>1</v>
      </c>
      <c r="C1255">
        <v>28</v>
      </c>
      <c r="D1255" s="18">
        <v>10.46</v>
      </c>
    </row>
    <row r="1256" spans="1:4" x14ac:dyDescent="0.2">
      <c r="A1256" s="2">
        <v>2018</v>
      </c>
      <c r="B1256">
        <v>1</v>
      </c>
      <c r="C1256">
        <v>29</v>
      </c>
      <c r="D1256" s="18">
        <v>10.16</v>
      </c>
    </row>
    <row r="1257" spans="1:4" x14ac:dyDescent="0.2">
      <c r="A1257" s="2">
        <v>2018</v>
      </c>
      <c r="B1257">
        <v>1</v>
      </c>
      <c r="C1257">
        <v>31</v>
      </c>
      <c r="D1257" s="18">
        <v>11.25</v>
      </c>
    </row>
    <row r="1258" spans="1:4" x14ac:dyDescent="0.2">
      <c r="A1258" s="2">
        <v>2018</v>
      </c>
      <c r="B1258">
        <v>2</v>
      </c>
      <c r="C1258">
        <v>1</v>
      </c>
      <c r="D1258" s="18">
        <v>10.57</v>
      </c>
    </row>
    <row r="1259" spans="1:4" x14ac:dyDescent="0.2">
      <c r="A1259" s="2">
        <v>2018</v>
      </c>
      <c r="B1259">
        <v>2</v>
      </c>
      <c r="C1259">
        <v>2</v>
      </c>
      <c r="D1259" s="18">
        <v>10.96</v>
      </c>
    </row>
    <row r="1260" spans="1:4" x14ac:dyDescent="0.2">
      <c r="A1260" s="2">
        <v>2018</v>
      </c>
      <c r="B1260">
        <v>2</v>
      </c>
      <c r="C1260">
        <v>3</v>
      </c>
      <c r="D1260" s="18">
        <v>10.95</v>
      </c>
    </row>
    <row r="1261" spans="1:4" x14ac:dyDescent="0.2">
      <c r="A1261" s="2">
        <v>2018</v>
      </c>
      <c r="B1261">
        <v>2</v>
      </c>
      <c r="C1261">
        <v>4</v>
      </c>
      <c r="D1261" s="18">
        <v>10.26</v>
      </c>
    </row>
    <row r="1262" spans="1:4" x14ac:dyDescent="0.2">
      <c r="A1262" s="2">
        <v>2018</v>
      </c>
      <c r="B1262">
        <v>2</v>
      </c>
      <c r="C1262">
        <v>5</v>
      </c>
      <c r="D1262" s="18">
        <v>11.15</v>
      </c>
    </row>
    <row r="1263" spans="1:4" x14ac:dyDescent="0.2">
      <c r="A1263" s="2">
        <v>2018</v>
      </c>
      <c r="B1263">
        <v>2</v>
      </c>
      <c r="C1263">
        <v>6</v>
      </c>
      <c r="D1263" s="18">
        <v>10.5</v>
      </c>
    </row>
    <row r="1264" spans="1:4" x14ac:dyDescent="0.2">
      <c r="A1264" s="2">
        <v>2018</v>
      </c>
      <c r="B1264">
        <v>2</v>
      </c>
      <c r="C1264">
        <v>7</v>
      </c>
      <c r="D1264" s="18">
        <v>10.75</v>
      </c>
    </row>
    <row r="1265" spans="1:4" x14ac:dyDescent="0.2">
      <c r="A1265" s="2">
        <v>2018</v>
      </c>
      <c r="B1265">
        <v>2</v>
      </c>
      <c r="C1265">
        <v>8</v>
      </c>
      <c r="D1265" s="18">
        <v>10.8</v>
      </c>
    </row>
    <row r="1266" spans="1:4" x14ac:dyDescent="0.2">
      <c r="A1266" s="2">
        <v>2018</v>
      </c>
      <c r="B1266">
        <v>2</v>
      </c>
      <c r="C1266">
        <v>9</v>
      </c>
      <c r="D1266" s="18">
        <v>11.03</v>
      </c>
    </row>
    <row r="1267" spans="1:4" x14ac:dyDescent="0.2">
      <c r="A1267" s="2">
        <v>2018</v>
      </c>
      <c r="B1267">
        <v>2</v>
      </c>
      <c r="C1267">
        <v>10</v>
      </c>
      <c r="D1267" s="18">
        <v>10.41</v>
      </c>
    </row>
    <row r="1268" spans="1:4" x14ac:dyDescent="0.2">
      <c r="A1268" s="2">
        <v>2018</v>
      </c>
      <c r="B1268">
        <v>2</v>
      </c>
      <c r="C1268">
        <v>11</v>
      </c>
      <c r="D1268" s="18">
        <v>10.91</v>
      </c>
    </row>
    <row r="1269" spans="1:4" x14ac:dyDescent="0.2">
      <c r="A1269" s="2">
        <v>2018</v>
      </c>
      <c r="B1269">
        <v>2</v>
      </c>
      <c r="C1269">
        <v>12</v>
      </c>
      <c r="D1269" s="18">
        <v>10.97</v>
      </c>
    </row>
    <row r="1270" spans="1:4" x14ac:dyDescent="0.2">
      <c r="A1270" s="2">
        <v>2018</v>
      </c>
      <c r="B1270">
        <v>2</v>
      </c>
      <c r="C1270">
        <v>13</v>
      </c>
      <c r="D1270" s="18">
        <v>11.09</v>
      </c>
    </row>
    <row r="1271" spans="1:4" x14ac:dyDescent="0.2">
      <c r="A1271" s="2">
        <v>2018</v>
      </c>
      <c r="B1271">
        <v>2</v>
      </c>
      <c r="C1271">
        <v>14</v>
      </c>
      <c r="D1271" s="18">
        <v>11.1</v>
      </c>
    </row>
    <row r="1272" spans="1:4" x14ac:dyDescent="0.2">
      <c r="A1272" s="2">
        <v>2018</v>
      </c>
      <c r="B1272">
        <v>2</v>
      </c>
      <c r="C1272">
        <v>15</v>
      </c>
      <c r="D1272" s="18">
        <v>10.6</v>
      </c>
    </row>
    <row r="1273" spans="1:4" x14ac:dyDescent="0.2">
      <c r="A1273" s="2">
        <v>2018</v>
      </c>
      <c r="B1273">
        <v>2</v>
      </c>
      <c r="C1273">
        <v>16</v>
      </c>
      <c r="D1273" s="18">
        <v>10.94</v>
      </c>
    </row>
    <row r="1274" spans="1:4" x14ac:dyDescent="0.2">
      <c r="A1274" s="2">
        <v>2018</v>
      </c>
      <c r="B1274">
        <v>2</v>
      </c>
      <c r="C1274">
        <v>17</v>
      </c>
      <c r="D1274" s="18">
        <v>10.47</v>
      </c>
    </row>
    <row r="1275" spans="1:4" x14ac:dyDescent="0.2">
      <c r="A1275" s="2">
        <v>2018</v>
      </c>
      <c r="B1275">
        <v>2</v>
      </c>
      <c r="C1275">
        <v>21</v>
      </c>
      <c r="D1275" s="18">
        <v>11.61</v>
      </c>
    </row>
    <row r="1276" spans="1:4" x14ac:dyDescent="0.2">
      <c r="A1276" s="2">
        <v>2018</v>
      </c>
      <c r="B1276">
        <v>2</v>
      </c>
      <c r="C1276">
        <v>22</v>
      </c>
      <c r="D1276" s="18">
        <v>10.47</v>
      </c>
    </row>
    <row r="1277" spans="1:4" x14ac:dyDescent="0.2">
      <c r="A1277" s="2">
        <v>2018</v>
      </c>
      <c r="B1277">
        <v>2</v>
      </c>
      <c r="C1277">
        <v>23</v>
      </c>
      <c r="D1277" s="18">
        <v>10.1</v>
      </c>
    </row>
    <row r="1278" spans="1:4" x14ac:dyDescent="0.2">
      <c r="A1278" s="2">
        <v>2018</v>
      </c>
      <c r="B1278">
        <v>2</v>
      </c>
      <c r="C1278">
        <v>24</v>
      </c>
      <c r="D1278" s="18">
        <v>8.6300000000000008</v>
      </c>
    </row>
    <row r="1279" spans="1:4" x14ac:dyDescent="0.2">
      <c r="A1279" s="2">
        <v>2018</v>
      </c>
      <c r="B1279">
        <v>2</v>
      </c>
      <c r="C1279">
        <v>25</v>
      </c>
      <c r="D1279" s="18">
        <v>11.38</v>
      </c>
    </row>
    <row r="1280" spans="1:4" x14ac:dyDescent="0.2">
      <c r="A1280" s="2">
        <v>2018</v>
      </c>
      <c r="B1280">
        <v>2</v>
      </c>
      <c r="C1280">
        <v>27</v>
      </c>
      <c r="D1280" s="18">
        <v>10.93</v>
      </c>
    </row>
    <row r="1281" spans="1:4" x14ac:dyDescent="0.2">
      <c r="A1281" s="2">
        <v>2018</v>
      </c>
      <c r="B1281">
        <v>2</v>
      </c>
      <c r="C1281">
        <v>28</v>
      </c>
      <c r="D1281" s="18">
        <v>10.92</v>
      </c>
    </row>
    <row r="1282" spans="1:4" x14ac:dyDescent="0.2">
      <c r="A1282" s="2">
        <v>2018</v>
      </c>
      <c r="B1282">
        <v>3</v>
      </c>
      <c r="C1282">
        <v>1</v>
      </c>
      <c r="D1282" s="18">
        <v>10.44</v>
      </c>
    </row>
    <row r="1283" spans="1:4" x14ac:dyDescent="0.2">
      <c r="A1283" s="2">
        <v>2018</v>
      </c>
      <c r="B1283">
        <v>3</v>
      </c>
      <c r="C1283">
        <v>2</v>
      </c>
      <c r="D1283" s="18">
        <v>9.9600000000000009</v>
      </c>
    </row>
    <row r="1284" spans="1:4" x14ac:dyDescent="0.2">
      <c r="A1284" s="2">
        <v>2018</v>
      </c>
      <c r="B1284">
        <v>3</v>
      </c>
      <c r="C1284">
        <v>3</v>
      </c>
      <c r="D1284" s="18">
        <v>9.7899999999999991</v>
      </c>
    </row>
    <row r="1285" spans="1:4" x14ac:dyDescent="0.2">
      <c r="A1285" s="2">
        <v>2018</v>
      </c>
      <c r="B1285">
        <v>3</v>
      </c>
      <c r="C1285">
        <v>4</v>
      </c>
      <c r="D1285" s="18">
        <v>9.6199999999999992</v>
      </c>
    </row>
    <row r="1286" spans="1:4" x14ac:dyDescent="0.2">
      <c r="A1286" s="2">
        <v>2018</v>
      </c>
      <c r="B1286">
        <v>3</v>
      </c>
      <c r="C1286">
        <v>5</v>
      </c>
      <c r="D1286" s="18">
        <v>9.9</v>
      </c>
    </row>
    <row r="1287" spans="1:4" x14ac:dyDescent="0.2">
      <c r="A1287" s="2">
        <v>2018</v>
      </c>
      <c r="B1287">
        <v>3</v>
      </c>
      <c r="C1287">
        <v>6</v>
      </c>
      <c r="D1287" s="18">
        <v>9.5399999999999991</v>
      </c>
    </row>
    <row r="1288" spans="1:4" x14ac:dyDescent="0.2">
      <c r="A1288" s="2">
        <v>2018</v>
      </c>
      <c r="B1288">
        <v>3</v>
      </c>
      <c r="C1288">
        <v>7</v>
      </c>
      <c r="D1288" s="18">
        <v>9.73</v>
      </c>
    </row>
    <row r="1289" spans="1:4" x14ac:dyDescent="0.2">
      <c r="A1289" s="2">
        <v>2018</v>
      </c>
      <c r="B1289">
        <v>3</v>
      </c>
      <c r="C1289">
        <v>8</v>
      </c>
      <c r="D1289" s="18">
        <v>9.4700000000000006</v>
      </c>
    </row>
    <row r="1290" spans="1:4" x14ac:dyDescent="0.2">
      <c r="A1290" s="2">
        <v>2018</v>
      </c>
      <c r="B1290">
        <v>3</v>
      </c>
      <c r="C1290">
        <v>9</v>
      </c>
      <c r="D1290" s="18">
        <v>9.19</v>
      </c>
    </row>
    <row r="1291" spans="1:4" x14ac:dyDescent="0.2">
      <c r="A1291" s="2">
        <v>2018</v>
      </c>
      <c r="B1291">
        <v>3</v>
      </c>
      <c r="C1291">
        <v>10</v>
      </c>
      <c r="D1291" s="18">
        <v>9.42</v>
      </c>
    </row>
    <row r="1292" spans="1:4" x14ac:dyDescent="0.2">
      <c r="A1292" s="2">
        <v>2018</v>
      </c>
      <c r="B1292">
        <v>3</v>
      </c>
      <c r="C1292">
        <v>11</v>
      </c>
      <c r="D1292" s="18">
        <v>9.34</v>
      </c>
    </row>
    <row r="1293" spans="1:4" x14ac:dyDescent="0.2">
      <c r="A1293" s="2">
        <v>2018</v>
      </c>
      <c r="B1293">
        <v>3</v>
      </c>
      <c r="C1293">
        <v>12</v>
      </c>
      <c r="D1293" s="18">
        <v>9.48</v>
      </c>
    </row>
    <row r="1294" spans="1:4" x14ac:dyDescent="0.2">
      <c r="A1294" s="2">
        <v>2018</v>
      </c>
      <c r="B1294">
        <v>3</v>
      </c>
      <c r="C1294">
        <v>13</v>
      </c>
      <c r="D1294" s="18">
        <v>9.3699999999999992</v>
      </c>
    </row>
    <row r="1295" spans="1:4" x14ac:dyDescent="0.2">
      <c r="A1295" s="2">
        <v>2018</v>
      </c>
      <c r="B1295">
        <v>3</v>
      </c>
      <c r="C1295">
        <v>14</v>
      </c>
      <c r="D1295" s="18">
        <v>9.4499999999999993</v>
      </c>
    </row>
    <row r="1296" spans="1:4" x14ac:dyDescent="0.2">
      <c r="A1296" s="2">
        <v>2018</v>
      </c>
      <c r="B1296">
        <v>3</v>
      </c>
      <c r="C1296">
        <v>15</v>
      </c>
      <c r="D1296" s="18">
        <v>9.08</v>
      </c>
    </row>
    <row r="1297" spans="1:4" x14ac:dyDescent="0.2">
      <c r="A1297" s="2">
        <v>2018</v>
      </c>
      <c r="B1297">
        <v>3</v>
      </c>
      <c r="C1297">
        <v>16</v>
      </c>
      <c r="D1297" s="18">
        <v>9.67</v>
      </c>
    </row>
    <row r="1298" spans="1:4" x14ac:dyDescent="0.2">
      <c r="A1298" s="2">
        <v>2018</v>
      </c>
      <c r="B1298">
        <v>3</v>
      </c>
      <c r="C1298">
        <v>17</v>
      </c>
      <c r="D1298" s="18">
        <v>9.2899999999999991</v>
      </c>
    </row>
    <row r="1299" spans="1:4" x14ac:dyDescent="0.2">
      <c r="A1299" s="2">
        <v>2018</v>
      </c>
      <c r="B1299">
        <v>3</v>
      </c>
      <c r="C1299">
        <v>18</v>
      </c>
      <c r="D1299" s="18">
        <v>9.8000000000000007</v>
      </c>
    </row>
    <row r="1300" spans="1:4" x14ac:dyDescent="0.2">
      <c r="A1300" s="2">
        <v>2018</v>
      </c>
      <c r="B1300">
        <v>3</v>
      </c>
      <c r="C1300">
        <v>19</v>
      </c>
      <c r="D1300" s="18">
        <v>9.3000000000000007</v>
      </c>
    </row>
    <row r="1301" spans="1:4" x14ac:dyDescent="0.2">
      <c r="A1301" s="2">
        <v>2018</v>
      </c>
      <c r="B1301">
        <v>3</v>
      </c>
      <c r="C1301">
        <v>21</v>
      </c>
      <c r="D1301" s="18">
        <v>8.99</v>
      </c>
    </row>
    <row r="1302" spans="1:4" x14ac:dyDescent="0.2">
      <c r="A1302" s="2">
        <v>2018</v>
      </c>
      <c r="B1302">
        <v>3</v>
      </c>
      <c r="C1302">
        <v>22</v>
      </c>
      <c r="D1302" s="18">
        <v>9.4499999999999993</v>
      </c>
    </row>
    <row r="1303" spans="1:4" x14ac:dyDescent="0.2">
      <c r="A1303" s="2">
        <v>2018</v>
      </c>
      <c r="B1303">
        <v>3</v>
      </c>
      <c r="C1303">
        <v>23</v>
      </c>
      <c r="D1303" s="18">
        <v>9.64</v>
      </c>
    </row>
    <row r="1304" spans="1:4" x14ac:dyDescent="0.2">
      <c r="A1304" s="2">
        <v>2018</v>
      </c>
      <c r="B1304">
        <v>3</v>
      </c>
      <c r="C1304">
        <v>24</v>
      </c>
      <c r="D1304" s="18">
        <v>9.6</v>
      </c>
    </row>
    <row r="1305" spans="1:4" x14ac:dyDescent="0.2">
      <c r="A1305" s="2">
        <v>2018</v>
      </c>
      <c r="B1305">
        <v>3</v>
      </c>
      <c r="C1305">
        <v>25</v>
      </c>
      <c r="D1305" s="18">
        <v>10.029999999999999</v>
      </c>
    </row>
    <row r="1306" spans="1:4" x14ac:dyDescent="0.2">
      <c r="A1306" s="2">
        <v>2018</v>
      </c>
      <c r="B1306">
        <v>3</v>
      </c>
      <c r="C1306">
        <v>26</v>
      </c>
      <c r="D1306" s="18">
        <v>9.51</v>
      </c>
    </row>
    <row r="1307" spans="1:4" x14ac:dyDescent="0.2">
      <c r="A1307" s="2">
        <v>2018</v>
      </c>
      <c r="B1307">
        <v>3</v>
      </c>
      <c r="C1307">
        <v>27</v>
      </c>
      <c r="D1307" s="18">
        <v>9.4700000000000006</v>
      </c>
    </row>
    <row r="1308" spans="1:4" x14ac:dyDescent="0.2">
      <c r="A1308" s="2">
        <v>2018</v>
      </c>
      <c r="B1308">
        <v>3</v>
      </c>
      <c r="C1308">
        <v>28</v>
      </c>
      <c r="D1308" s="18">
        <v>9.57</v>
      </c>
    </row>
    <row r="1309" spans="1:4" x14ac:dyDescent="0.2">
      <c r="A1309" s="2">
        <v>2018</v>
      </c>
      <c r="B1309">
        <v>3</v>
      </c>
      <c r="C1309">
        <v>29</v>
      </c>
      <c r="D1309" s="18">
        <v>9.32</v>
      </c>
    </row>
    <row r="1310" spans="1:4" x14ac:dyDescent="0.2">
      <c r="A1310" s="2">
        <v>2018</v>
      </c>
      <c r="B1310">
        <v>3</v>
      </c>
      <c r="C1310">
        <v>30</v>
      </c>
      <c r="D1310" s="18">
        <v>9.3699999999999992</v>
      </c>
    </row>
    <row r="1311" spans="1:4" x14ac:dyDescent="0.2">
      <c r="A1311" s="2">
        <v>2018</v>
      </c>
      <c r="B1311">
        <v>3</v>
      </c>
      <c r="C1311">
        <v>31</v>
      </c>
      <c r="D1311" s="18">
        <v>9.34</v>
      </c>
    </row>
    <row r="1312" spans="1:4" x14ac:dyDescent="0.2">
      <c r="A1312" s="2">
        <v>2018</v>
      </c>
      <c r="B1312">
        <v>4</v>
      </c>
      <c r="C1312">
        <v>1</v>
      </c>
      <c r="D1312" s="18">
        <v>9.51</v>
      </c>
    </row>
    <row r="1313" spans="1:4" x14ac:dyDescent="0.2">
      <c r="A1313" s="2">
        <v>2018</v>
      </c>
      <c r="B1313">
        <v>4</v>
      </c>
      <c r="C1313">
        <v>1</v>
      </c>
      <c r="D1313" s="18">
        <v>9.51</v>
      </c>
    </row>
    <row r="1314" spans="1:4" x14ac:dyDescent="0.2">
      <c r="A1314" s="2">
        <v>2018</v>
      </c>
      <c r="B1314">
        <v>4</v>
      </c>
      <c r="C1314">
        <v>2</v>
      </c>
      <c r="D1314" s="18">
        <v>9.4600000000000009</v>
      </c>
    </row>
    <row r="1315" spans="1:4" x14ac:dyDescent="0.2">
      <c r="A1315" s="2">
        <v>2018</v>
      </c>
      <c r="B1315">
        <v>4</v>
      </c>
      <c r="C1315">
        <v>3</v>
      </c>
      <c r="D1315" s="18">
        <v>9.44</v>
      </c>
    </row>
    <row r="1316" spans="1:4" x14ac:dyDescent="0.2">
      <c r="A1316" s="2">
        <v>2018</v>
      </c>
      <c r="B1316">
        <v>4</v>
      </c>
      <c r="C1316">
        <v>4</v>
      </c>
      <c r="D1316" s="18">
        <v>9.64</v>
      </c>
    </row>
    <row r="1317" spans="1:4" x14ac:dyDescent="0.2">
      <c r="A1317" s="2">
        <v>2018</v>
      </c>
      <c r="B1317">
        <v>4</v>
      </c>
      <c r="C1317">
        <v>5</v>
      </c>
      <c r="D1317" s="18">
        <v>9.69</v>
      </c>
    </row>
    <row r="1318" spans="1:4" x14ac:dyDescent="0.2">
      <c r="A1318" s="2">
        <v>2018</v>
      </c>
      <c r="B1318">
        <v>4</v>
      </c>
      <c r="C1318">
        <v>6</v>
      </c>
      <c r="D1318" s="18">
        <v>9.73</v>
      </c>
    </row>
    <row r="1319" spans="1:4" x14ac:dyDescent="0.2">
      <c r="A1319" s="2">
        <v>2018</v>
      </c>
      <c r="B1319">
        <v>4</v>
      </c>
      <c r="C1319">
        <v>7</v>
      </c>
      <c r="D1319" s="18">
        <v>9.31</v>
      </c>
    </row>
    <row r="1320" spans="1:4" x14ac:dyDescent="0.2">
      <c r="A1320" s="2">
        <v>2018</v>
      </c>
      <c r="B1320">
        <v>4</v>
      </c>
      <c r="C1320">
        <v>8</v>
      </c>
      <c r="D1320" s="18">
        <v>9.5399999999999991</v>
      </c>
    </row>
    <row r="1321" spans="1:4" x14ac:dyDescent="0.2">
      <c r="A1321" s="2">
        <v>2018</v>
      </c>
      <c r="B1321">
        <v>4</v>
      </c>
      <c r="C1321">
        <v>9</v>
      </c>
      <c r="D1321" s="18">
        <v>9.65</v>
      </c>
    </row>
    <row r="1322" spans="1:4" x14ac:dyDescent="0.2">
      <c r="A1322" s="2">
        <v>2018</v>
      </c>
      <c r="B1322">
        <v>4</v>
      </c>
      <c r="C1322">
        <v>10</v>
      </c>
      <c r="D1322" s="18">
        <v>9.4600000000000009</v>
      </c>
    </row>
    <row r="1323" spans="1:4" x14ac:dyDescent="0.2">
      <c r="A1323" s="2">
        <v>2018</v>
      </c>
      <c r="B1323">
        <v>4</v>
      </c>
      <c r="C1323">
        <v>11</v>
      </c>
      <c r="D1323" s="18">
        <v>10.02</v>
      </c>
    </row>
    <row r="1324" spans="1:4" x14ac:dyDescent="0.2">
      <c r="A1324" s="2">
        <v>2018</v>
      </c>
      <c r="B1324">
        <v>4</v>
      </c>
      <c r="C1324">
        <v>13</v>
      </c>
      <c r="D1324" s="18">
        <v>9.65</v>
      </c>
    </row>
    <row r="1325" spans="1:4" x14ac:dyDescent="0.2">
      <c r="A1325" s="2">
        <v>2018</v>
      </c>
      <c r="B1325">
        <v>4</v>
      </c>
      <c r="C1325">
        <v>14</v>
      </c>
      <c r="D1325" s="18">
        <v>9.9499999999999993</v>
      </c>
    </row>
    <row r="1326" spans="1:4" x14ac:dyDescent="0.2">
      <c r="A1326" s="2">
        <v>2018</v>
      </c>
      <c r="B1326">
        <v>4</v>
      </c>
      <c r="C1326">
        <v>15</v>
      </c>
      <c r="D1326" s="18">
        <v>10.29</v>
      </c>
    </row>
    <row r="1327" spans="1:4" x14ac:dyDescent="0.2">
      <c r="A1327" s="2">
        <v>2018</v>
      </c>
      <c r="B1327">
        <v>4</v>
      </c>
      <c r="C1327">
        <v>16</v>
      </c>
      <c r="D1327" s="18">
        <v>9.91</v>
      </c>
    </row>
    <row r="1328" spans="1:4" x14ac:dyDescent="0.2">
      <c r="A1328" s="2">
        <v>2018</v>
      </c>
      <c r="B1328">
        <v>4</v>
      </c>
      <c r="C1328">
        <v>17</v>
      </c>
      <c r="D1328" s="18">
        <v>9.89</v>
      </c>
    </row>
    <row r="1329" spans="1:4" x14ac:dyDescent="0.2">
      <c r="A1329" s="2">
        <v>2018</v>
      </c>
      <c r="B1329">
        <v>4</v>
      </c>
      <c r="C1329">
        <v>18</v>
      </c>
      <c r="D1329" s="18">
        <v>9.84</v>
      </c>
    </row>
    <row r="1330" spans="1:4" x14ac:dyDescent="0.2">
      <c r="A1330" s="2">
        <v>2018</v>
      </c>
      <c r="B1330">
        <v>4</v>
      </c>
      <c r="C1330">
        <v>19</v>
      </c>
      <c r="D1330" s="18">
        <v>9.76</v>
      </c>
    </row>
    <row r="1331" spans="1:4" x14ac:dyDescent="0.2">
      <c r="A1331" s="2">
        <v>2018</v>
      </c>
      <c r="B1331">
        <v>4</v>
      </c>
      <c r="C1331">
        <v>20</v>
      </c>
      <c r="D1331" s="18">
        <v>9.33</v>
      </c>
    </row>
    <row r="1332" spans="1:4" x14ac:dyDescent="0.2">
      <c r="A1332" s="2">
        <v>2018</v>
      </c>
      <c r="B1332">
        <v>4</v>
      </c>
      <c r="C1332">
        <v>21</v>
      </c>
      <c r="D1332" s="18">
        <v>9.33</v>
      </c>
    </row>
    <row r="1333" spans="1:4" x14ac:dyDescent="0.2">
      <c r="A1333" s="2">
        <v>2018</v>
      </c>
      <c r="B1333">
        <v>4</v>
      </c>
      <c r="C1333">
        <v>22</v>
      </c>
      <c r="D1333" s="18">
        <v>9.33</v>
      </c>
    </row>
    <row r="1334" spans="1:4" x14ac:dyDescent="0.2">
      <c r="A1334" s="2">
        <v>2018</v>
      </c>
      <c r="B1334">
        <v>4</v>
      </c>
      <c r="C1334">
        <v>24</v>
      </c>
      <c r="D1334" s="18">
        <v>9.18</v>
      </c>
    </row>
    <row r="1335" spans="1:4" x14ac:dyDescent="0.2">
      <c r="A1335" s="2">
        <v>2018</v>
      </c>
      <c r="B1335">
        <v>4</v>
      </c>
      <c r="C1335">
        <v>25</v>
      </c>
      <c r="D1335" s="18">
        <v>8.86</v>
      </c>
    </row>
    <row r="1336" spans="1:4" x14ac:dyDescent="0.2">
      <c r="A1336" s="2">
        <v>2018</v>
      </c>
      <c r="B1336">
        <v>4</v>
      </c>
      <c r="C1336">
        <v>26</v>
      </c>
      <c r="D1336" s="18">
        <v>9.1</v>
      </c>
    </row>
    <row r="1337" spans="1:4" x14ac:dyDescent="0.2">
      <c r="A1337" s="2">
        <v>2018</v>
      </c>
      <c r="B1337">
        <v>4</v>
      </c>
      <c r="C1337">
        <v>27</v>
      </c>
      <c r="D1337" s="18">
        <v>8.85</v>
      </c>
    </row>
    <row r="1338" spans="1:4" x14ac:dyDescent="0.2">
      <c r="A1338" s="2">
        <v>2018</v>
      </c>
      <c r="B1338">
        <v>4</v>
      </c>
      <c r="C1338">
        <v>28</v>
      </c>
      <c r="D1338" s="18">
        <v>8.75</v>
      </c>
    </row>
    <row r="1339" spans="1:4" x14ac:dyDescent="0.2">
      <c r="A1339" s="2">
        <v>2018</v>
      </c>
      <c r="B1339">
        <v>4</v>
      </c>
      <c r="C1339">
        <v>29</v>
      </c>
      <c r="D1339" s="18">
        <v>9.07</v>
      </c>
    </row>
    <row r="1340" spans="1:4" x14ac:dyDescent="0.2">
      <c r="A1340" s="2">
        <v>2018</v>
      </c>
      <c r="B1340">
        <v>4</v>
      </c>
      <c r="C1340">
        <v>30</v>
      </c>
      <c r="D1340" s="18">
        <v>8.73</v>
      </c>
    </row>
    <row r="1341" spans="1:4" x14ac:dyDescent="0.2">
      <c r="A1341" s="2">
        <v>2018</v>
      </c>
      <c r="B1341">
        <v>5</v>
      </c>
      <c r="C1341">
        <v>2</v>
      </c>
      <c r="D1341" s="18">
        <v>8.52</v>
      </c>
    </row>
    <row r="1342" spans="1:4" x14ac:dyDescent="0.2">
      <c r="A1342" s="2">
        <v>2018</v>
      </c>
      <c r="B1342">
        <v>5</v>
      </c>
      <c r="C1342">
        <v>3</v>
      </c>
      <c r="D1342" s="18">
        <v>8.65</v>
      </c>
    </row>
    <row r="1343" spans="1:4" x14ac:dyDescent="0.2">
      <c r="A1343" s="2">
        <v>2018</v>
      </c>
      <c r="B1343">
        <v>5</v>
      </c>
      <c r="C1343">
        <v>4</v>
      </c>
      <c r="D1343" s="18">
        <v>7.5</v>
      </c>
    </row>
    <row r="1344" spans="1:4" x14ac:dyDescent="0.2">
      <c r="A1344" s="2">
        <v>2018</v>
      </c>
      <c r="B1344">
        <v>5</v>
      </c>
      <c r="C1344">
        <v>5</v>
      </c>
      <c r="D1344" s="18">
        <v>8.4</v>
      </c>
    </row>
    <row r="1345" spans="1:4" x14ac:dyDescent="0.2">
      <c r="A1345" s="2">
        <v>2018</v>
      </c>
      <c r="B1345">
        <v>5</v>
      </c>
      <c r="C1345">
        <v>6</v>
      </c>
      <c r="D1345" s="18">
        <v>8.19</v>
      </c>
    </row>
    <row r="1346" spans="1:4" x14ac:dyDescent="0.2">
      <c r="A1346" s="2">
        <v>2018</v>
      </c>
      <c r="B1346">
        <v>5</v>
      </c>
      <c r="C1346">
        <v>7</v>
      </c>
      <c r="D1346" s="18">
        <v>7.9</v>
      </c>
    </row>
    <row r="1347" spans="1:4" x14ac:dyDescent="0.2">
      <c r="A1347" s="2">
        <v>2018</v>
      </c>
      <c r="B1347">
        <v>5</v>
      </c>
      <c r="C1347">
        <v>9</v>
      </c>
      <c r="D1347" s="18">
        <v>7.58</v>
      </c>
    </row>
    <row r="1348" spans="1:4" x14ac:dyDescent="0.2">
      <c r="A1348" s="2">
        <v>2018</v>
      </c>
      <c r="B1348">
        <v>5</v>
      </c>
      <c r="C1348">
        <v>10</v>
      </c>
      <c r="D1348" s="18">
        <v>7.76</v>
      </c>
    </row>
    <row r="1349" spans="1:4" x14ac:dyDescent="0.2">
      <c r="A1349" s="2">
        <v>2018</v>
      </c>
      <c r="B1349">
        <v>5</v>
      </c>
      <c r="C1349">
        <v>11</v>
      </c>
      <c r="D1349" s="18">
        <v>7.47</v>
      </c>
    </row>
    <row r="1350" spans="1:4" x14ac:dyDescent="0.2">
      <c r="A1350" s="2">
        <v>2018</v>
      </c>
      <c r="B1350">
        <v>5</v>
      </c>
      <c r="C1350">
        <v>12</v>
      </c>
      <c r="D1350" s="18">
        <v>7.65</v>
      </c>
    </row>
    <row r="1351" spans="1:4" x14ac:dyDescent="0.2">
      <c r="A1351" s="2">
        <v>2018</v>
      </c>
      <c r="B1351">
        <v>5</v>
      </c>
      <c r="C1351">
        <v>13</v>
      </c>
      <c r="D1351" s="18">
        <v>7.89</v>
      </c>
    </row>
    <row r="1352" spans="1:4" x14ac:dyDescent="0.2">
      <c r="A1352" s="2">
        <v>2018</v>
      </c>
      <c r="B1352">
        <v>5</v>
      </c>
      <c r="C1352">
        <v>15</v>
      </c>
      <c r="D1352" s="18">
        <v>8.14</v>
      </c>
    </row>
    <row r="1353" spans="1:4" x14ac:dyDescent="0.2">
      <c r="A1353" s="2">
        <v>2018</v>
      </c>
      <c r="B1353">
        <v>5</v>
      </c>
      <c r="C1353">
        <v>16</v>
      </c>
      <c r="D1353" s="18">
        <v>7.78</v>
      </c>
    </row>
    <row r="1354" spans="1:4" x14ac:dyDescent="0.2">
      <c r="A1354" s="2">
        <v>2018</v>
      </c>
      <c r="B1354">
        <v>5</v>
      </c>
      <c r="C1354">
        <v>17</v>
      </c>
      <c r="D1354" s="18">
        <v>7.78</v>
      </c>
    </row>
    <row r="1355" spans="1:4" x14ac:dyDescent="0.2">
      <c r="A1355" s="2">
        <v>2018</v>
      </c>
      <c r="B1355">
        <v>5</v>
      </c>
      <c r="C1355">
        <v>18</v>
      </c>
      <c r="D1355" s="18">
        <v>8.02</v>
      </c>
    </row>
    <row r="1356" spans="1:4" x14ac:dyDescent="0.2">
      <c r="A1356" s="2">
        <v>2018</v>
      </c>
      <c r="B1356">
        <v>5</v>
      </c>
      <c r="C1356">
        <v>19</v>
      </c>
      <c r="D1356" s="18">
        <v>7.88</v>
      </c>
    </row>
    <row r="1357" spans="1:4" x14ac:dyDescent="0.2">
      <c r="A1357" s="2">
        <v>2018</v>
      </c>
      <c r="B1357">
        <v>5</v>
      </c>
      <c r="C1357">
        <v>20</v>
      </c>
      <c r="D1357" s="18">
        <v>7.62</v>
      </c>
    </row>
    <row r="1358" spans="1:4" x14ac:dyDescent="0.2">
      <c r="A1358" s="2">
        <v>2018</v>
      </c>
      <c r="B1358">
        <v>5</v>
      </c>
      <c r="C1358">
        <v>21</v>
      </c>
      <c r="D1358" s="18">
        <v>7.7</v>
      </c>
    </row>
    <row r="1359" spans="1:4" x14ac:dyDescent="0.2">
      <c r="A1359" s="2">
        <v>2018</v>
      </c>
      <c r="B1359">
        <v>5</v>
      </c>
      <c r="C1359">
        <v>22</v>
      </c>
      <c r="D1359" s="18">
        <v>7.5</v>
      </c>
    </row>
    <row r="1360" spans="1:4" x14ac:dyDescent="0.2">
      <c r="A1360" s="2">
        <v>2018</v>
      </c>
      <c r="B1360">
        <v>5</v>
      </c>
      <c r="C1360">
        <v>23</v>
      </c>
      <c r="D1360" s="18">
        <v>7.27</v>
      </c>
    </row>
    <row r="1361" spans="1:4" x14ac:dyDescent="0.2">
      <c r="A1361" s="2">
        <v>2018</v>
      </c>
      <c r="B1361">
        <v>5</v>
      </c>
      <c r="C1361">
        <v>24</v>
      </c>
      <c r="D1361" s="18">
        <v>7.01</v>
      </c>
    </row>
    <row r="1362" spans="1:4" x14ac:dyDescent="0.2">
      <c r="A1362" s="2">
        <v>2018</v>
      </c>
      <c r="B1362">
        <v>5</v>
      </c>
      <c r="C1362">
        <v>25</v>
      </c>
      <c r="D1362" s="18">
        <v>6.85</v>
      </c>
    </row>
    <row r="1363" spans="1:4" x14ac:dyDescent="0.2">
      <c r="A1363" s="2">
        <v>2018</v>
      </c>
      <c r="B1363">
        <v>5</v>
      </c>
      <c r="C1363">
        <v>26</v>
      </c>
      <c r="D1363" s="18">
        <v>6.91</v>
      </c>
    </row>
    <row r="1364" spans="1:4" x14ac:dyDescent="0.2">
      <c r="A1364" s="2">
        <v>2018</v>
      </c>
      <c r="B1364">
        <v>5</v>
      </c>
      <c r="C1364">
        <v>27</v>
      </c>
      <c r="D1364" s="18">
        <v>6.71</v>
      </c>
    </row>
    <row r="1365" spans="1:4" x14ac:dyDescent="0.2">
      <c r="A1365" s="2">
        <v>2018</v>
      </c>
      <c r="B1365">
        <v>5</v>
      </c>
      <c r="C1365">
        <v>28</v>
      </c>
      <c r="D1365" s="18">
        <v>6.58</v>
      </c>
    </row>
    <row r="1366" spans="1:4" x14ac:dyDescent="0.2">
      <c r="A1366" s="2">
        <v>2018</v>
      </c>
      <c r="B1366">
        <v>5</v>
      </c>
      <c r="C1366">
        <v>29</v>
      </c>
      <c r="D1366" s="18">
        <v>6.94</v>
      </c>
    </row>
    <row r="1367" spans="1:4" x14ac:dyDescent="0.2">
      <c r="A1367" s="2">
        <v>2018</v>
      </c>
      <c r="B1367">
        <v>5</v>
      </c>
      <c r="C1367">
        <v>30</v>
      </c>
      <c r="D1367" s="18">
        <v>7.18</v>
      </c>
    </row>
    <row r="1368" spans="1:4" x14ac:dyDescent="0.2">
      <c r="A1368" s="2">
        <v>2018</v>
      </c>
      <c r="B1368">
        <v>5</v>
      </c>
      <c r="C1368">
        <v>31</v>
      </c>
      <c r="D1368" s="18">
        <v>6.28</v>
      </c>
    </row>
    <row r="1369" spans="1:4" x14ac:dyDescent="0.2">
      <c r="A1369" s="2">
        <v>2018</v>
      </c>
      <c r="B1369">
        <v>6</v>
      </c>
      <c r="C1369">
        <v>1</v>
      </c>
      <c r="D1369" s="18">
        <v>6.28</v>
      </c>
    </row>
    <row r="1370" spans="1:4" x14ac:dyDescent="0.2">
      <c r="A1370" s="2">
        <v>2018</v>
      </c>
      <c r="B1370">
        <v>6</v>
      </c>
      <c r="C1370">
        <v>2</v>
      </c>
      <c r="D1370" s="18">
        <v>5.89</v>
      </c>
    </row>
    <row r="1371" spans="1:4" x14ac:dyDescent="0.2">
      <c r="A1371" s="2">
        <v>2018</v>
      </c>
      <c r="B1371">
        <v>6</v>
      </c>
      <c r="C1371">
        <v>3</v>
      </c>
      <c r="D1371" s="18">
        <v>5.23</v>
      </c>
    </row>
    <row r="1372" spans="1:4" x14ac:dyDescent="0.2">
      <c r="A1372" s="2">
        <v>2018</v>
      </c>
      <c r="B1372">
        <v>6</v>
      </c>
      <c r="C1372">
        <v>4</v>
      </c>
      <c r="D1372" s="18">
        <v>5.05</v>
      </c>
    </row>
    <row r="1373" spans="1:4" x14ac:dyDescent="0.2">
      <c r="A1373" s="2">
        <v>2018</v>
      </c>
      <c r="B1373">
        <v>6</v>
      </c>
      <c r="C1373">
        <v>5</v>
      </c>
      <c r="D1373" s="18">
        <v>5.65</v>
      </c>
    </row>
    <row r="1374" spans="1:4" x14ac:dyDescent="0.2">
      <c r="A1374" s="2">
        <v>2018</v>
      </c>
      <c r="B1374">
        <v>6</v>
      </c>
      <c r="C1374">
        <v>6</v>
      </c>
      <c r="D1374" s="18">
        <v>5.2</v>
      </c>
    </row>
    <row r="1375" spans="1:4" x14ac:dyDescent="0.2">
      <c r="A1375" s="2">
        <v>2018</v>
      </c>
      <c r="B1375">
        <v>6</v>
      </c>
      <c r="C1375">
        <v>7</v>
      </c>
      <c r="D1375" s="18">
        <v>5.5</v>
      </c>
    </row>
    <row r="1376" spans="1:4" x14ac:dyDescent="0.2">
      <c r="A1376" s="2">
        <v>2018</v>
      </c>
      <c r="B1376">
        <v>6</v>
      </c>
      <c r="C1376">
        <v>8</v>
      </c>
      <c r="D1376" s="18">
        <v>4.5</v>
      </c>
    </row>
    <row r="1377" spans="1:4" x14ac:dyDescent="0.2">
      <c r="A1377" s="2">
        <v>2018</v>
      </c>
      <c r="B1377">
        <v>6</v>
      </c>
      <c r="C1377">
        <v>9</v>
      </c>
      <c r="D1377" s="18">
        <v>5.45</v>
      </c>
    </row>
    <row r="1378" spans="1:4" x14ac:dyDescent="0.2">
      <c r="A1378" s="2">
        <v>2018</v>
      </c>
      <c r="B1378">
        <v>6</v>
      </c>
      <c r="C1378">
        <v>10</v>
      </c>
      <c r="D1378" s="18">
        <v>5.15</v>
      </c>
    </row>
    <row r="1379" spans="1:4" x14ac:dyDescent="0.2">
      <c r="A1379" s="2">
        <v>2018</v>
      </c>
      <c r="B1379">
        <v>6</v>
      </c>
      <c r="C1379">
        <v>11</v>
      </c>
      <c r="D1379" s="18">
        <v>5.1100000000000003</v>
      </c>
    </row>
    <row r="1380" spans="1:4" x14ac:dyDescent="0.2">
      <c r="A1380" s="2">
        <v>2018</v>
      </c>
      <c r="B1380">
        <v>6</v>
      </c>
      <c r="C1380">
        <v>12</v>
      </c>
      <c r="D1380" s="18">
        <v>5.24</v>
      </c>
    </row>
    <row r="1381" spans="1:4" x14ac:dyDescent="0.2">
      <c r="A1381" s="2">
        <v>2018</v>
      </c>
      <c r="B1381">
        <v>6</v>
      </c>
      <c r="C1381">
        <v>13</v>
      </c>
      <c r="D1381" s="18">
        <v>5.1100000000000003</v>
      </c>
    </row>
    <row r="1382" spans="1:4" x14ac:dyDescent="0.2">
      <c r="A1382" s="2">
        <v>2018</v>
      </c>
      <c r="B1382">
        <v>6</v>
      </c>
      <c r="C1382">
        <v>14</v>
      </c>
      <c r="D1382" s="18">
        <v>4.68</v>
      </c>
    </row>
    <row r="1383" spans="1:4" x14ac:dyDescent="0.2">
      <c r="A1383" s="2">
        <v>2018</v>
      </c>
      <c r="B1383">
        <v>6</v>
      </c>
      <c r="C1383">
        <v>15</v>
      </c>
      <c r="D1383" s="18">
        <v>4.4000000000000004</v>
      </c>
    </row>
    <row r="1384" spans="1:4" x14ac:dyDescent="0.2">
      <c r="A1384" s="2">
        <v>2018</v>
      </c>
      <c r="B1384">
        <v>6</v>
      </c>
      <c r="C1384">
        <v>16</v>
      </c>
      <c r="D1384" s="18">
        <v>4.93</v>
      </c>
    </row>
    <row r="1385" spans="1:4" x14ac:dyDescent="0.2">
      <c r="A1385" s="2">
        <v>2018</v>
      </c>
      <c r="B1385">
        <v>6</v>
      </c>
      <c r="C1385">
        <v>17</v>
      </c>
      <c r="D1385" s="18">
        <v>5.22</v>
      </c>
    </row>
    <row r="1386" spans="1:4" x14ac:dyDescent="0.2">
      <c r="A1386" s="2">
        <v>2018</v>
      </c>
      <c r="B1386">
        <v>6</v>
      </c>
      <c r="C1386">
        <v>18</v>
      </c>
      <c r="D1386" s="18">
        <v>4.74</v>
      </c>
    </row>
    <row r="1387" spans="1:4" x14ac:dyDescent="0.2">
      <c r="A1387" s="2">
        <v>2018</v>
      </c>
      <c r="B1387">
        <v>6</v>
      </c>
      <c r="C1387">
        <v>19</v>
      </c>
      <c r="D1387" s="18">
        <v>4.9800000000000004</v>
      </c>
    </row>
    <row r="1388" spans="1:4" x14ac:dyDescent="0.2">
      <c r="A1388" s="2">
        <v>2018</v>
      </c>
      <c r="B1388">
        <v>6</v>
      </c>
      <c r="C1388">
        <v>20</v>
      </c>
      <c r="D1388" s="18">
        <v>4.7</v>
      </c>
    </row>
    <row r="1389" spans="1:4" x14ac:dyDescent="0.2">
      <c r="A1389" s="2">
        <v>2018</v>
      </c>
      <c r="B1389">
        <v>6</v>
      </c>
      <c r="C1389">
        <v>21</v>
      </c>
      <c r="D1389" s="18">
        <v>5.35</v>
      </c>
    </row>
    <row r="1390" spans="1:4" x14ac:dyDescent="0.2">
      <c r="A1390" s="2">
        <v>2018</v>
      </c>
      <c r="B1390">
        <v>6</v>
      </c>
      <c r="C1390">
        <v>22</v>
      </c>
      <c r="D1390" s="18">
        <v>4.26</v>
      </c>
    </row>
    <row r="1391" spans="1:4" x14ac:dyDescent="0.2">
      <c r="A1391" s="2">
        <v>2018</v>
      </c>
      <c r="B1391">
        <v>6</v>
      </c>
      <c r="C1391">
        <v>23</v>
      </c>
      <c r="D1391" s="18">
        <v>4.6399999999999997</v>
      </c>
    </row>
    <row r="1392" spans="1:4" x14ac:dyDescent="0.2">
      <c r="A1392" s="2">
        <v>2018</v>
      </c>
      <c r="B1392">
        <v>6</v>
      </c>
      <c r="C1392">
        <v>24</v>
      </c>
      <c r="D1392" s="18">
        <v>4.54</v>
      </c>
    </row>
    <row r="1393" spans="1:4" x14ac:dyDescent="0.2">
      <c r="A1393" s="2">
        <v>2018</v>
      </c>
      <c r="B1393">
        <v>6</v>
      </c>
      <c r="C1393">
        <v>25</v>
      </c>
      <c r="D1393" s="18">
        <v>4.87</v>
      </c>
    </row>
    <row r="1394" spans="1:4" x14ac:dyDescent="0.2">
      <c r="A1394" s="2">
        <v>2018</v>
      </c>
      <c r="B1394">
        <v>6</v>
      </c>
      <c r="C1394">
        <v>26</v>
      </c>
      <c r="D1394" s="18">
        <v>4.67</v>
      </c>
    </row>
    <row r="1395" spans="1:4" x14ac:dyDescent="0.2">
      <c r="A1395" s="2">
        <v>2018</v>
      </c>
      <c r="B1395">
        <v>6</v>
      </c>
      <c r="C1395">
        <v>27</v>
      </c>
      <c r="D1395" s="18">
        <v>5.0199999999999996</v>
      </c>
    </row>
    <row r="1396" spans="1:4" x14ac:dyDescent="0.2">
      <c r="A1396" s="2">
        <v>2018</v>
      </c>
      <c r="B1396">
        <v>6</v>
      </c>
      <c r="C1396">
        <v>28</v>
      </c>
      <c r="D1396" s="18">
        <v>4.97</v>
      </c>
    </row>
    <row r="1397" spans="1:4" x14ac:dyDescent="0.2">
      <c r="A1397" s="2">
        <v>2018</v>
      </c>
      <c r="B1397">
        <v>6</v>
      </c>
      <c r="C1397">
        <v>29</v>
      </c>
      <c r="D1397" s="18">
        <v>4.97</v>
      </c>
    </row>
    <row r="1398" spans="1:4" x14ac:dyDescent="0.2">
      <c r="A1398" s="2">
        <v>2018</v>
      </c>
      <c r="B1398">
        <v>6</v>
      </c>
      <c r="C1398">
        <v>30</v>
      </c>
      <c r="D1398" s="18">
        <v>5.26</v>
      </c>
    </row>
    <row r="1399" spans="1:4" x14ac:dyDescent="0.2">
      <c r="A1399" s="2">
        <v>2018</v>
      </c>
      <c r="B1399">
        <v>7</v>
      </c>
      <c r="C1399">
        <v>1</v>
      </c>
      <c r="D1399" s="18">
        <v>4.41</v>
      </c>
    </row>
    <row r="1400" spans="1:4" x14ac:dyDescent="0.2">
      <c r="A1400" s="2">
        <v>2018</v>
      </c>
      <c r="B1400">
        <v>7</v>
      </c>
      <c r="C1400">
        <v>1</v>
      </c>
      <c r="D1400" s="18">
        <v>4.41</v>
      </c>
    </row>
    <row r="1401" spans="1:4" x14ac:dyDescent="0.2">
      <c r="A1401" s="2">
        <v>2018</v>
      </c>
      <c r="B1401">
        <v>7</v>
      </c>
      <c r="C1401">
        <v>2</v>
      </c>
      <c r="D1401" s="18">
        <v>5.6</v>
      </c>
    </row>
    <row r="1402" spans="1:4" x14ac:dyDescent="0.2">
      <c r="A1402" s="2">
        <v>2018</v>
      </c>
      <c r="B1402">
        <v>7</v>
      </c>
      <c r="C1402">
        <v>4</v>
      </c>
      <c r="D1402" s="18">
        <v>5.58</v>
      </c>
    </row>
    <row r="1403" spans="1:4" x14ac:dyDescent="0.2">
      <c r="A1403" s="2">
        <v>2018</v>
      </c>
      <c r="B1403">
        <v>7</v>
      </c>
      <c r="C1403">
        <v>5</v>
      </c>
      <c r="D1403" s="18">
        <v>6.28</v>
      </c>
    </row>
    <row r="1404" spans="1:4" x14ac:dyDescent="0.2">
      <c r="A1404" s="2">
        <v>2018</v>
      </c>
      <c r="B1404">
        <v>7</v>
      </c>
      <c r="C1404">
        <v>6</v>
      </c>
      <c r="D1404" s="18">
        <v>5.37</v>
      </c>
    </row>
    <row r="1405" spans="1:4" x14ac:dyDescent="0.2">
      <c r="A1405" s="2">
        <v>2018</v>
      </c>
      <c r="B1405">
        <v>7</v>
      </c>
      <c r="C1405">
        <v>7</v>
      </c>
      <c r="D1405" s="18">
        <v>6.24</v>
      </c>
    </row>
    <row r="1406" spans="1:4" x14ac:dyDescent="0.2">
      <c r="A1406" s="2">
        <v>2018</v>
      </c>
      <c r="B1406">
        <v>7</v>
      </c>
      <c r="C1406">
        <v>8</v>
      </c>
      <c r="D1406" s="18">
        <v>5.96</v>
      </c>
    </row>
    <row r="1407" spans="1:4" x14ac:dyDescent="0.2">
      <c r="A1407" s="2">
        <v>2018</v>
      </c>
      <c r="B1407">
        <v>7</v>
      </c>
      <c r="C1407">
        <v>9</v>
      </c>
      <c r="D1407" s="18">
        <v>6.1</v>
      </c>
    </row>
    <row r="1408" spans="1:4" x14ac:dyDescent="0.2">
      <c r="A1408" s="2">
        <v>2018</v>
      </c>
      <c r="B1408">
        <v>7</v>
      </c>
      <c r="C1408">
        <v>10</v>
      </c>
      <c r="D1408" s="18">
        <v>5.96</v>
      </c>
    </row>
    <row r="1409" spans="1:4" x14ac:dyDescent="0.2">
      <c r="A1409" s="2">
        <v>2018</v>
      </c>
      <c r="B1409">
        <v>7</v>
      </c>
      <c r="C1409">
        <v>11</v>
      </c>
      <c r="D1409" s="18">
        <v>6.01</v>
      </c>
    </row>
    <row r="1410" spans="1:4" x14ac:dyDescent="0.2">
      <c r="A1410" s="2">
        <v>2018</v>
      </c>
      <c r="B1410">
        <v>7</v>
      </c>
      <c r="C1410">
        <v>12</v>
      </c>
      <c r="D1410" s="18">
        <v>5.93</v>
      </c>
    </row>
    <row r="1411" spans="1:4" x14ac:dyDescent="0.2">
      <c r="A1411" s="2">
        <v>2018</v>
      </c>
      <c r="B1411">
        <v>7</v>
      </c>
      <c r="C1411">
        <v>14</v>
      </c>
      <c r="D1411" s="18">
        <v>5.64</v>
      </c>
    </row>
    <row r="1412" spans="1:4" x14ac:dyDescent="0.2">
      <c r="A1412" s="2">
        <v>2018</v>
      </c>
      <c r="B1412">
        <v>7</v>
      </c>
      <c r="C1412">
        <v>15</v>
      </c>
      <c r="D1412" s="18">
        <v>6.18</v>
      </c>
    </row>
    <row r="1413" spans="1:4" x14ac:dyDescent="0.2">
      <c r="A1413" s="2">
        <v>2018</v>
      </c>
      <c r="B1413">
        <v>7</v>
      </c>
      <c r="C1413">
        <v>16</v>
      </c>
      <c r="D1413" s="18">
        <v>5.98</v>
      </c>
    </row>
    <row r="1414" spans="1:4" x14ac:dyDescent="0.2">
      <c r="A1414" s="2">
        <v>2018</v>
      </c>
      <c r="B1414">
        <v>7</v>
      </c>
      <c r="C1414">
        <v>17</v>
      </c>
      <c r="D1414" s="18">
        <v>6.23</v>
      </c>
    </row>
    <row r="1415" spans="1:4" x14ac:dyDescent="0.2">
      <c r="A1415" s="2">
        <v>2018</v>
      </c>
      <c r="B1415">
        <v>7</v>
      </c>
      <c r="C1415">
        <v>18</v>
      </c>
      <c r="D1415" s="18">
        <v>6.16</v>
      </c>
    </row>
    <row r="1416" spans="1:4" x14ac:dyDescent="0.2">
      <c r="A1416" s="2">
        <v>2018</v>
      </c>
      <c r="B1416">
        <v>7</v>
      </c>
      <c r="C1416">
        <v>19</v>
      </c>
      <c r="D1416" s="18">
        <v>6.66</v>
      </c>
    </row>
    <row r="1417" spans="1:4" x14ac:dyDescent="0.2">
      <c r="A1417" s="2">
        <v>2018</v>
      </c>
      <c r="B1417">
        <v>7</v>
      </c>
      <c r="C1417">
        <v>20</v>
      </c>
      <c r="D1417" s="18">
        <v>6.7</v>
      </c>
    </row>
    <row r="1418" spans="1:4" x14ac:dyDescent="0.2">
      <c r="A1418" s="2">
        <v>2018</v>
      </c>
      <c r="B1418">
        <v>7</v>
      </c>
      <c r="C1418">
        <v>21</v>
      </c>
      <c r="D1418" s="18">
        <v>7.25</v>
      </c>
    </row>
    <row r="1419" spans="1:4" x14ac:dyDescent="0.2">
      <c r="A1419" s="2">
        <v>2018</v>
      </c>
      <c r="B1419">
        <v>7</v>
      </c>
      <c r="C1419">
        <v>22</v>
      </c>
      <c r="D1419" s="18">
        <v>7.59</v>
      </c>
    </row>
    <row r="1420" spans="1:4" x14ac:dyDescent="0.2">
      <c r="A1420" s="2">
        <v>2018</v>
      </c>
      <c r="B1420">
        <v>7</v>
      </c>
      <c r="C1420">
        <v>23</v>
      </c>
      <c r="D1420" s="18">
        <v>7.58</v>
      </c>
    </row>
    <row r="1421" spans="1:4" x14ac:dyDescent="0.2">
      <c r="A1421" s="2">
        <v>2018</v>
      </c>
      <c r="B1421">
        <v>7</v>
      </c>
      <c r="C1421">
        <v>24</v>
      </c>
      <c r="D1421" s="18">
        <v>7.6</v>
      </c>
    </row>
    <row r="1422" spans="1:4" x14ac:dyDescent="0.2">
      <c r="A1422" s="2">
        <v>2018</v>
      </c>
      <c r="B1422">
        <v>7</v>
      </c>
      <c r="C1422">
        <v>25</v>
      </c>
      <c r="D1422" s="18">
        <v>7.45</v>
      </c>
    </row>
    <row r="1423" spans="1:4" x14ac:dyDescent="0.2">
      <c r="A1423" s="2">
        <v>2018</v>
      </c>
      <c r="B1423">
        <v>7</v>
      </c>
      <c r="C1423">
        <v>26</v>
      </c>
      <c r="D1423" s="18">
        <v>7.6</v>
      </c>
    </row>
    <row r="1424" spans="1:4" x14ac:dyDescent="0.2">
      <c r="A1424" s="2">
        <v>2018</v>
      </c>
      <c r="B1424">
        <v>7</v>
      </c>
      <c r="C1424">
        <v>27</v>
      </c>
      <c r="D1424" s="18">
        <v>7.89</v>
      </c>
    </row>
    <row r="1425" spans="1:4" x14ac:dyDescent="0.2">
      <c r="A1425" s="2">
        <v>2018</v>
      </c>
      <c r="B1425">
        <v>7</v>
      </c>
      <c r="C1425">
        <v>28</v>
      </c>
      <c r="D1425" s="18">
        <v>7.16</v>
      </c>
    </row>
    <row r="1426" spans="1:4" x14ac:dyDescent="0.2">
      <c r="A1426" s="2">
        <v>2018</v>
      </c>
      <c r="B1426">
        <v>7</v>
      </c>
      <c r="C1426">
        <v>29</v>
      </c>
      <c r="D1426" s="18">
        <v>7.48</v>
      </c>
    </row>
    <row r="1427" spans="1:4" x14ac:dyDescent="0.2">
      <c r="A1427" s="2">
        <v>2018</v>
      </c>
      <c r="B1427">
        <v>7</v>
      </c>
      <c r="C1427">
        <v>30</v>
      </c>
      <c r="D1427" s="18">
        <v>7.55</v>
      </c>
    </row>
    <row r="1428" spans="1:4" x14ac:dyDescent="0.2">
      <c r="A1428" s="2">
        <v>2018</v>
      </c>
      <c r="B1428">
        <v>7</v>
      </c>
      <c r="C1428">
        <v>31</v>
      </c>
      <c r="D1428" s="18">
        <v>7.6</v>
      </c>
    </row>
    <row r="1429" spans="1:4" x14ac:dyDescent="0.2">
      <c r="A1429" s="2">
        <v>2018</v>
      </c>
      <c r="B1429">
        <v>8</v>
      </c>
      <c r="C1429">
        <v>1</v>
      </c>
      <c r="D1429" s="18">
        <v>7.06</v>
      </c>
    </row>
    <row r="1430" spans="1:4" x14ac:dyDescent="0.2">
      <c r="A1430" s="2">
        <v>2018</v>
      </c>
      <c r="B1430">
        <v>8</v>
      </c>
      <c r="C1430">
        <v>2</v>
      </c>
      <c r="D1430" s="18">
        <v>7.02</v>
      </c>
    </row>
    <row r="1431" spans="1:4" x14ac:dyDescent="0.2">
      <c r="A1431" s="2">
        <v>2018</v>
      </c>
      <c r="B1431">
        <v>8</v>
      </c>
      <c r="C1431">
        <v>3</v>
      </c>
      <c r="D1431" s="18">
        <v>6.54</v>
      </c>
    </row>
    <row r="1432" spans="1:4" x14ac:dyDescent="0.2">
      <c r="A1432" s="2">
        <v>2018</v>
      </c>
      <c r="B1432">
        <v>8</v>
      </c>
      <c r="C1432">
        <v>4</v>
      </c>
      <c r="D1432" s="18">
        <v>6.63</v>
      </c>
    </row>
    <row r="1433" spans="1:4" x14ac:dyDescent="0.2">
      <c r="A1433" s="2">
        <v>2018</v>
      </c>
      <c r="B1433">
        <v>8</v>
      </c>
      <c r="C1433">
        <v>5</v>
      </c>
      <c r="D1433" s="18">
        <v>6.02</v>
      </c>
    </row>
    <row r="1434" spans="1:4" x14ac:dyDescent="0.2">
      <c r="A1434" s="2">
        <v>2018</v>
      </c>
      <c r="B1434">
        <v>8</v>
      </c>
      <c r="C1434">
        <v>6</v>
      </c>
      <c r="D1434" s="18">
        <v>6.75</v>
      </c>
    </row>
    <row r="1435" spans="1:4" x14ac:dyDescent="0.2">
      <c r="A1435" s="2">
        <v>2018</v>
      </c>
      <c r="B1435">
        <v>8</v>
      </c>
      <c r="C1435">
        <v>7</v>
      </c>
      <c r="D1435" s="18">
        <v>7.08</v>
      </c>
    </row>
    <row r="1436" spans="1:4" x14ac:dyDescent="0.2">
      <c r="A1436" s="2">
        <v>2018</v>
      </c>
      <c r="B1436">
        <v>8</v>
      </c>
      <c r="C1436">
        <v>8</v>
      </c>
      <c r="D1436" s="18">
        <v>7</v>
      </c>
    </row>
    <row r="1437" spans="1:4" x14ac:dyDescent="0.2">
      <c r="A1437" s="2">
        <v>2018</v>
      </c>
      <c r="B1437">
        <v>8</v>
      </c>
      <c r="C1437">
        <v>9</v>
      </c>
      <c r="D1437" s="18">
        <v>6.56</v>
      </c>
    </row>
    <row r="1438" spans="1:4" x14ac:dyDescent="0.2">
      <c r="A1438" s="2">
        <v>2018</v>
      </c>
      <c r="B1438">
        <v>8</v>
      </c>
      <c r="C1438">
        <v>10</v>
      </c>
      <c r="D1438" s="18">
        <v>7.21</v>
      </c>
    </row>
    <row r="1439" spans="1:4" x14ac:dyDescent="0.2">
      <c r="A1439" s="2">
        <v>2018</v>
      </c>
      <c r="B1439">
        <v>8</v>
      </c>
      <c r="C1439">
        <v>11</v>
      </c>
      <c r="D1439" s="18">
        <v>6.88</v>
      </c>
    </row>
    <row r="1440" spans="1:4" x14ac:dyDescent="0.2">
      <c r="A1440" s="2">
        <v>2018</v>
      </c>
      <c r="B1440">
        <v>8</v>
      </c>
      <c r="C1440">
        <v>12</v>
      </c>
      <c r="D1440" s="18">
        <v>7.2</v>
      </c>
    </row>
    <row r="1441" spans="1:4" x14ac:dyDescent="0.2">
      <c r="A1441" s="2">
        <v>2018</v>
      </c>
      <c r="B1441">
        <v>8</v>
      </c>
      <c r="C1441">
        <v>13</v>
      </c>
      <c r="D1441" s="18">
        <v>7.46</v>
      </c>
    </row>
    <row r="1442" spans="1:4" x14ac:dyDescent="0.2">
      <c r="A1442" s="2">
        <v>2018</v>
      </c>
      <c r="B1442">
        <v>8</v>
      </c>
      <c r="C1442">
        <v>14</v>
      </c>
      <c r="D1442" s="18">
        <v>7.13</v>
      </c>
    </row>
    <row r="1443" spans="1:4" x14ac:dyDescent="0.2">
      <c r="A1443" s="2">
        <v>2018</v>
      </c>
      <c r="B1443">
        <v>8</v>
      </c>
      <c r="C1443">
        <v>15</v>
      </c>
      <c r="D1443" s="18">
        <v>7.17</v>
      </c>
    </row>
    <row r="1444" spans="1:4" x14ac:dyDescent="0.2">
      <c r="A1444" s="2">
        <v>2018</v>
      </c>
      <c r="B1444">
        <v>8</v>
      </c>
      <c r="C1444">
        <v>16</v>
      </c>
      <c r="D1444" s="18">
        <v>7.22</v>
      </c>
    </row>
    <row r="1445" spans="1:4" x14ac:dyDescent="0.2">
      <c r="A1445" s="2">
        <v>2018</v>
      </c>
      <c r="B1445">
        <v>8</v>
      </c>
      <c r="C1445">
        <v>17</v>
      </c>
      <c r="D1445" s="18">
        <v>6.9</v>
      </c>
    </row>
    <row r="1446" spans="1:4" x14ac:dyDescent="0.2">
      <c r="A1446" s="2">
        <v>2018</v>
      </c>
      <c r="B1446">
        <v>8</v>
      </c>
      <c r="C1446">
        <v>18</v>
      </c>
      <c r="D1446" s="18">
        <v>6.43</v>
      </c>
    </row>
    <row r="1447" spans="1:4" x14ac:dyDescent="0.2">
      <c r="A1447" s="2">
        <v>2018</v>
      </c>
      <c r="B1447">
        <v>8</v>
      </c>
      <c r="C1447">
        <v>19</v>
      </c>
      <c r="D1447" s="18">
        <v>7.09</v>
      </c>
    </row>
    <row r="1448" spans="1:4" x14ac:dyDescent="0.2">
      <c r="A1448" s="2">
        <v>2018</v>
      </c>
      <c r="B1448">
        <v>8</v>
      </c>
      <c r="C1448">
        <v>20</v>
      </c>
      <c r="D1448" s="18">
        <v>7.21</v>
      </c>
    </row>
    <row r="1449" spans="1:4" x14ac:dyDescent="0.2">
      <c r="A1449" s="2">
        <v>2018</v>
      </c>
      <c r="B1449">
        <v>8</v>
      </c>
      <c r="C1449">
        <v>21</v>
      </c>
      <c r="D1449" s="18">
        <v>7.04</v>
      </c>
    </row>
    <row r="1450" spans="1:4" x14ac:dyDescent="0.2">
      <c r="A1450" s="2">
        <v>2018</v>
      </c>
      <c r="B1450">
        <v>8</v>
      </c>
      <c r="C1450">
        <v>22</v>
      </c>
      <c r="D1450" s="18">
        <v>6.8</v>
      </c>
    </row>
    <row r="1451" spans="1:4" x14ac:dyDescent="0.2">
      <c r="A1451" s="2">
        <v>2018</v>
      </c>
      <c r="B1451">
        <v>8</v>
      </c>
      <c r="C1451">
        <v>23</v>
      </c>
      <c r="D1451" s="18">
        <v>7.63</v>
      </c>
    </row>
    <row r="1452" spans="1:4" x14ac:dyDescent="0.2">
      <c r="A1452" s="2">
        <v>2018</v>
      </c>
      <c r="B1452">
        <v>8</v>
      </c>
      <c r="C1452">
        <v>24</v>
      </c>
      <c r="D1452" s="18">
        <v>6.72</v>
      </c>
    </row>
    <row r="1453" spans="1:4" x14ac:dyDescent="0.2">
      <c r="A1453" s="2">
        <v>2018</v>
      </c>
      <c r="B1453">
        <v>8</v>
      </c>
      <c r="C1453">
        <v>25</v>
      </c>
      <c r="D1453" s="18">
        <v>8.4</v>
      </c>
    </row>
    <row r="1454" spans="1:4" x14ac:dyDescent="0.2">
      <c r="A1454" s="2">
        <v>2018</v>
      </c>
      <c r="B1454">
        <v>8</v>
      </c>
      <c r="C1454">
        <v>26</v>
      </c>
      <c r="D1454" s="18">
        <v>7.24</v>
      </c>
    </row>
    <row r="1455" spans="1:4" x14ac:dyDescent="0.2">
      <c r="A1455" s="2">
        <v>2018</v>
      </c>
      <c r="B1455">
        <v>8</v>
      </c>
      <c r="C1455">
        <v>27</v>
      </c>
      <c r="D1455" s="18">
        <v>7.43</v>
      </c>
    </row>
    <row r="1456" spans="1:4" x14ac:dyDescent="0.2">
      <c r="A1456" s="2">
        <v>2018</v>
      </c>
      <c r="B1456">
        <v>8</v>
      </c>
      <c r="C1456">
        <v>28</v>
      </c>
      <c r="D1456" s="18">
        <v>7.33</v>
      </c>
    </row>
    <row r="1457" spans="1:4" x14ac:dyDescent="0.2">
      <c r="A1457" s="2">
        <v>2018</v>
      </c>
      <c r="B1457">
        <v>8</v>
      </c>
      <c r="C1457">
        <v>29</v>
      </c>
      <c r="D1457" s="18">
        <v>7.25</v>
      </c>
    </row>
    <row r="1458" spans="1:4" x14ac:dyDescent="0.2">
      <c r="A1458" s="2">
        <v>2018</v>
      </c>
      <c r="B1458">
        <v>8</v>
      </c>
      <c r="C1458">
        <v>30</v>
      </c>
      <c r="D1458" s="18">
        <v>7.32</v>
      </c>
    </row>
    <row r="1459" spans="1:4" x14ac:dyDescent="0.2">
      <c r="A1459" s="2">
        <v>2018</v>
      </c>
      <c r="B1459">
        <v>8</v>
      </c>
      <c r="C1459">
        <v>31</v>
      </c>
      <c r="D1459" s="18">
        <v>7.86</v>
      </c>
    </row>
    <row r="1460" spans="1:4" x14ac:dyDescent="0.2">
      <c r="A1460" s="2">
        <v>2018</v>
      </c>
      <c r="B1460">
        <v>9</v>
      </c>
      <c r="C1460">
        <v>1</v>
      </c>
      <c r="D1460" s="18">
        <v>8</v>
      </c>
    </row>
    <row r="1461" spans="1:4" x14ac:dyDescent="0.2">
      <c r="A1461" s="2">
        <v>2018</v>
      </c>
      <c r="B1461">
        <v>9</v>
      </c>
      <c r="C1461">
        <v>2</v>
      </c>
      <c r="D1461" s="18">
        <v>7.69</v>
      </c>
    </row>
    <row r="1462" spans="1:4" x14ac:dyDescent="0.2">
      <c r="A1462" s="2">
        <v>2018</v>
      </c>
      <c r="B1462">
        <v>9</v>
      </c>
      <c r="C1462">
        <v>3</v>
      </c>
      <c r="D1462" s="18">
        <v>8.36</v>
      </c>
    </row>
    <row r="1463" spans="1:4" x14ac:dyDescent="0.2">
      <c r="A1463" s="2">
        <v>2018</v>
      </c>
      <c r="B1463">
        <v>9</v>
      </c>
      <c r="C1463">
        <v>4</v>
      </c>
      <c r="D1463" s="18">
        <v>8.8000000000000007</v>
      </c>
    </row>
    <row r="1464" spans="1:4" x14ac:dyDescent="0.2">
      <c r="A1464" s="2">
        <v>2018</v>
      </c>
      <c r="B1464">
        <v>9</v>
      </c>
      <c r="C1464">
        <v>5</v>
      </c>
      <c r="D1464" s="18">
        <v>8.9</v>
      </c>
    </row>
    <row r="1465" spans="1:4" x14ac:dyDescent="0.2">
      <c r="A1465" s="2">
        <v>2018</v>
      </c>
      <c r="B1465">
        <v>9</v>
      </c>
      <c r="C1465">
        <v>6</v>
      </c>
      <c r="D1465" s="18">
        <v>7.72</v>
      </c>
    </row>
    <row r="1466" spans="1:4" x14ac:dyDescent="0.2">
      <c r="A1466" s="2">
        <v>2018</v>
      </c>
      <c r="B1466">
        <v>9</v>
      </c>
      <c r="C1466">
        <v>7</v>
      </c>
      <c r="D1466" s="18">
        <v>7.72</v>
      </c>
    </row>
    <row r="1467" spans="1:4" x14ac:dyDescent="0.2">
      <c r="A1467" s="2">
        <v>2018</v>
      </c>
      <c r="B1467">
        <v>9</v>
      </c>
      <c r="C1467">
        <v>9</v>
      </c>
      <c r="D1467" s="18">
        <v>7.44</v>
      </c>
    </row>
    <row r="1468" spans="1:4" x14ac:dyDescent="0.2">
      <c r="A1468" s="2">
        <v>2018</v>
      </c>
      <c r="B1468">
        <v>9</v>
      </c>
      <c r="C1468">
        <v>12</v>
      </c>
      <c r="D1468" s="18">
        <v>7.16</v>
      </c>
    </row>
    <row r="1469" spans="1:4" x14ac:dyDescent="0.2">
      <c r="A1469" s="2">
        <v>2018</v>
      </c>
      <c r="B1469">
        <v>9</v>
      </c>
      <c r="C1469">
        <v>13</v>
      </c>
      <c r="D1469" s="18">
        <v>6.95</v>
      </c>
    </row>
    <row r="1470" spans="1:4" x14ac:dyDescent="0.2">
      <c r="A1470" s="2">
        <v>2018</v>
      </c>
      <c r="B1470">
        <v>9</v>
      </c>
      <c r="C1470">
        <v>14</v>
      </c>
      <c r="D1470" s="18">
        <v>7.1</v>
      </c>
    </row>
    <row r="1471" spans="1:4" x14ac:dyDescent="0.2">
      <c r="A1471" s="2">
        <v>2018</v>
      </c>
      <c r="B1471">
        <v>9</v>
      </c>
      <c r="C1471">
        <v>15</v>
      </c>
      <c r="D1471" s="18">
        <v>7.15</v>
      </c>
    </row>
    <row r="1472" spans="1:4" x14ac:dyDescent="0.2">
      <c r="A1472" s="2">
        <v>2018</v>
      </c>
      <c r="B1472">
        <v>9</v>
      </c>
      <c r="C1472">
        <v>16</v>
      </c>
      <c r="D1472" s="18">
        <v>6.54</v>
      </c>
    </row>
    <row r="1473" spans="1:4" x14ac:dyDescent="0.2">
      <c r="A1473" s="2">
        <v>2018</v>
      </c>
      <c r="B1473">
        <v>9</v>
      </c>
      <c r="C1473">
        <v>17</v>
      </c>
      <c r="D1473" s="18">
        <v>6.68</v>
      </c>
    </row>
    <row r="1474" spans="1:4" x14ac:dyDescent="0.2">
      <c r="A1474" s="2">
        <v>2018</v>
      </c>
      <c r="B1474">
        <v>9</v>
      </c>
      <c r="C1474">
        <v>18</v>
      </c>
      <c r="D1474" s="18">
        <v>6.48</v>
      </c>
    </row>
    <row r="1475" spans="1:4" x14ac:dyDescent="0.2">
      <c r="A1475" s="2">
        <v>2018</v>
      </c>
      <c r="B1475">
        <v>9</v>
      </c>
      <c r="C1475">
        <v>19</v>
      </c>
      <c r="D1475" s="18">
        <v>6.5</v>
      </c>
    </row>
    <row r="1476" spans="1:4" x14ac:dyDescent="0.2">
      <c r="A1476" s="2">
        <v>2018</v>
      </c>
      <c r="B1476">
        <v>9</v>
      </c>
      <c r="C1476">
        <v>20</v>
      </c>
      <c r="D1476" s="18">
        <v>7.43</v>
      </c>
    </row>
    <row r="1477" spans="1:4" x14ac:dyDescent="0.2">
      <c r="A1477" s="2">
        <v>2018</v>
      </c>
      <c r="B1477">
        <v>9</v>
      </c>
      <c r="C1477">
        <v>21</v>
      </c>
      <c r="D1477" s="18">
        <v>7.23</v>
      </c>
    </row>
    <row r="1478" spans="1:4" x14ac:dyDescent="0.2">
      <c r="A1478" s="2">
        <v>2018</v>
      </c>
      <c r="B1478">
        <v>9</v>
      </c>
      <c r="C1478">
        <v>22</v>
      </c>
      <c r="D1478" s="18">
        <v>6.83</v>
      </c>
    </row>
    <row r="1479" spans="1:4" x14ac:dyDescent="0.2">
      <c r="A1479" s="2">
        <v>2018</v>
      </c>
      <c r="B1479">
        <v>9</v>
      </c>
      <c r="C1479">
        <v>23</v>
      </c>
      <c r="D1479" s="18">
        <v>7.18</v>
      </c>
    </row>
    <row r="1480" spans="1:4" x14ac:dyDescent="0.2">
      <c r="A1480" s="2">
        <v>2018</v>
      </c>
      <c r="B1480">
        <v>9</v>
      </c>
      <c r="C1480">
        <v>24</v>
      </c>
      <c r="D1480" s="18">
        <v>6.96</v>
      </c>
    </row>
    <row r="1481" spans="1:4" x14ac:dyDescent="0.2">
      <c r="A1481" s="2">
        <v>2018</v>
      </c>
      <c r="B1481">
        <v>9</v>
      </c>
      <c r="C1481">
        <v>25</v>
      </c>
      <c r="D1481" s="18">
        <v>6.46</v>
      </c>
    </row>
    <row r="1482" spans="1:4" x14ac:dyDescent="0.2">
      <c r="A1482" s="2">
        <v>2018</v>
      </c>
      <c r="B1482">
        <v>9</v>
      </c>
      <c r="C1482">
        <v>26</v>
      </c>
      <c r="D1482" s="18">
        <v>7.22</v>
      </c>
    </row>
    <row r="1483" spans="1:4" x14ac:dyDescent="0.2">
      <c r="A1483" s="2">
        <v>2018</v>
      </c>
      <c r="B1483">
        <v>9</v>
      </c>
      <c r="C1483">
        <v>27</v>
      </c>
      <c r="D1483" s="18">
        <v>6.68</v>
      </c>
    </row>
    <row r="1484" spans="1:4" x14ac:dyDescent="0.2">
      <c r="A1484" s="2">
        <v>2018</v>
      </c>
      <c r="B1484">
        <v>9</v>
      </c>
      <c r="C1484">
        <v>28</v>
      </c>
      <c r="D1484" s="18">
        <v>6.8</v>
      </c>
    </row>
    <row r="1485" spans="1:4" x14ac:dyDescent="0.2">
      <c r="A1485" s="2">
        <v>2018</v>
      </c>
      <c r="B1485">
        <v>9</v>
      </c>
      <c r="C1485">
        <v>29</v>
      </c>
      <c r="D1485" s="18">
        <v>7.1</v>
      </c>
    </row>
    <row r="1486" spans="1:4" x14ac:dyDescent="0.2">
      <c r="A1486" s="2">
        <v>2018</v>
      </c>
      <c r="B1486">
        <v>9</v>
      </c>
      <c r="C1486">
        <v>30</v>
      </c>
      <c r="D1486" s="18">
        <v>7.58</v>
      </c>
    </row>
    <row r="1487" spans="1:4" x14ac:dyDescent="0.2">
      <c r="A1487" s="2">
        <v>2018</v>
      </c>
      <c r="B1487">
        <v>10</v>
      </c>
      <c r="C1487">
        <v>1</v>
      </c>
      <c r="D1487" s="18">
        <v>7.27</v>
      </c>
    </row>
    <row r="1488" spans="1:4" x14ac:dyDescent="0.2">
      <c r="A1488" s="2">
        <v>2018</v>
      </c>
      <c r="B1488">
        <v>10</v>
      </c>
      <c r="C1488">
        <v>1</v>
      </c>
      <c r="D1488" s="18">
        <v>7.27</v>
      </c>
    </row>
    <row r="1489" spans="1:4" x14ac:dyDescent="0.2">
      <c r="A1489" s="2">
        <v>2018</v>
      </c>
      <c r="B1489">
        <v>10</v>
      </c>
      <c r="C1489">
        <v>2</v>
      </c>
      <c r="D1489" s="18">
        <v>7.58</v>
      </c>
    </row>
    <row r="1490" spans="1:4" x14ac:dyDescent="0.2">
      <c r="A1490" s="2">
        <v>2018</v>
      </c>
      <c r="B1490">
        <v>10</v>
      </c>
      <c r="C1490">
        <v>3</v>
      </c>
      <c r="D1490" s="18">
        <v>7.12</v>
      </c>
    </row>
    <row r="1491" spans="1:4" x14ac:dyDescent="0.2">
      <c r="A1491" s="2">
        <v>2018</v>
      </c>
      <c r="B1491">
        <v>10</v>
      </c>
      <c r="C1491">
        <v>4</v>
      </c>
      <c r="D1491" s="18">
        <v>7.61</v>
      </c>
    </row>
    <row r="1492" spans="1:4" x14ac:dyDescent="0.2">
      <c r="A1492" s="2">
        <v>2018</v>
      </c>
      <c r="B1492">
        <v>10</v>
      </c>
      <c r="C1492">
        <v>5</v>
      </c>
      <c r="D1492" s="18">
        <v>7.58</v>
      </c>
    </row>
    <row r="1493" spans="1:4" x14ac:dyDescent="0.2">
      <c r="A1493" s="2">
        <v>2018</v>
      </c>
      <c r="B1493">
        <v>10</v>
      </c>
      <c r="C1493">
        <v>6</v>
      </c>
      <c r="D1493" s="18">
        <v>7.3</v>
      </c>
    </row>
    <row r="1494" spans="1:4" x14ac:dyDescent="0.2">
      <c r="A1494" s="2">
        <v>2018</v>
      </c>
      <c r="B1494">
        <v>10</v>
      </c>
      <c r="C1494">
        <v>7</v>
      </c>
      <c r="D1494" s="18">
        <v>7.29</v>
      </c>
    </row>
    <row r="1495" spans="1:4" x14ac:dyDescent="0.2">
      <c r="A1495" s="2">
        <v>2018</v>
      </c>
      <c r="B1495">
        <v>10</v>
      </c>
      <c r="C1495">
        <v>8</v>
      </c>
      <c r="D1495" s="18">
        <v>7.45</v>
      </c>
    </row>
    <row r="1496" spans="1:4" x14ac:dyDescent="0.2">
      <c r="A1496" s="2">
        <v>2018</v>
      </c>
      <c r="B1496">
        <v>10</v>
      </c>
      <c r="C1496">
        <v>9</v>
      </c>
      <c r="D1496" s="18">
        <v>8.0299999999999994</v>
      </c>
    </row>
    <row r="1497" spans="1:4" x14ac:dyDescent="0.2">
      <c r="A1497" s="2">
        <v>2018</v>
      </c>
      <c r="B1497">
        <v>10</v>
      </c>
      <c r="C1497">
        <v>10</v>
      </c>
      <c r="D1497" s="18">
        <v>7.71</v>
      </c>
    </row>
    <row r="1498" spans="1:4" x14ac:dyDescent="0.2">
      <c r="A1498" s="2">
        <v>2018</v>
      </c>
      <c r="B1498">
        <v>10</v>
      </c>
      <c r="C1498">
        <v>11</v>
      </c>
      <c r="D1498" s="18">
        <v>7.16</v>
      </c>
    </row>
    <row r="1499" spans="1:4" x14ac:dyDescent="0.2">
      <c r="A1499" s="2">
        <v>2018</v>
      </c>
      <c r="B1499">
        <v>10</v>
      </c>
      <c r="C1499">
        <v>12</v>
      </c>
      <c r="D1499" s="18">
        <v>7.85</v>
      </c>
    </row>
    <row r="1500" spans="1:4" x14ac:dyDescent="0.2">
      <c r="A1500" s="2">
        <v>2018</v>
      </c>
      <c r="B1500">
        <v>10</v>
      </c>
      <c r="C1500">
        <v>13</v>
      </c>
      <c r="D1500" s="18">
        <v>7.61</v>
      </c>
    </row>
    <row r="1501" spans="1:4" x14ac:dyDescent="0.2">
      <c r="A1501" s="2">
        <v>2018</v>
      </c>
      <c r="B1501">
        <v>10</v>
      </c>
      <c r="C1501">
        <v>14</v>
      </c>
      <c r="D1501" s="18">
        <v>6.1</v>
      </c>
    </row>
    <row r="1502" spans="1:4" x14ac:dyDescent="0.2">
      <c r="A1502" s="2">
        <v>2018</v>
      </c>
      <c r="B1502">
        <v>10</v>
      </c>
      <c r="C1502">
        <v>15</v>
      </c>
      <c r="D1502" s="18">
        <v>8.2899999999999991</v>
      </c>
    </row>
    <row r="1503" spans="1:4" x14ac:dyDescent="0.2">
      <c r="A1503" s="2">
        <v>2018</v>
      </c>
      <c r="B1503">
        <v>10</v>
      </c>
      <c r="C1503">
        <v>16</v>
      </c>
      <c r="D1503" s="18">
        <v>9.06</v>
      </c>
    </row>
    <row r="1504" spans="1:4" x14ac:dyDescent="0.2">
      <c r="A1504" s="2">
        <v>2018</v>
      </c>
      <c r="B1504">
        <v>10</v>
      </c>
      <c r="C1504">
        <v>17</v>
      </c>
      <c r="D1504" s="18">
        <v>8.35</v>
      </c>
    </row>
    <row r="1505" spans="1:4" x14ac:dyDescent="0.2">
      <c r="A1505" s="2">
        <v>2018</v>
      </c>
      <c r="B1505">
        <v>10</v>
      </c>
      <c r="C1505">
        <v>18</v>
      </c>
      <c r="D1505" s="18">
        <v>9.1</v>
      </c>
    </row>
    <row r="1506" spans="1:4" x14ac:dyDescent="0.2">
      <c r="A1506" s="2">
        <v>2018</v>
      </c>
      <c r="B1506">
        <v>10</v>
      </c>
      <c r="C1506">
        <v>19</v>
      </c>
      <c r="D1506" s="18">
        <v>8.61</v>
      </c>
    </row>
    <row r="1507" spans="1:4" x14ac:dyDescent="0.2">
      <c r="A1507" s="2">
        <v>2018</v>
      </c>
      <c r="B1507">
        <v>10</v>
      </c>
      <c r="C1507">
        <v>20</v>
      </c>
      <c r="D1507" s="18">
        <v>8.48</v>
      </c>
    </row>
    <row r="1508" spans="1:4" x14ac:dyDescent="0.2">
      <c r="A1508" s="2">
        <v>2018</v>
      </c>
      <c r="B1508">
        <v>10</v>
      </c>
      <c r="C1508">
        <v>21</v>
      </c>
      <c r="D1508" s="18">
        <v>8.7200000000000006</v>
      </c>
    </row>
    <row r="1509" spans="1:4" x14ac:dyDescent="0.2">
      <c r="A1509" s="2">
        <v>2018</v>
      </c>
      <c r="B1509">
        <v>10</v>
      </c>
      <c r="C1509">
        <v>22</v>
      </c>
      <c r="D1509" s="18">
        <v>8.8800000000000008</v>
      </c>
    </row>
    <row r="1510" spans="1:4" x14ac:dyDescent="0.2">
      <c r="A1510" s="2">
        <v>2018</v>
      </c>
      <c r="B1510">
        <v>10</v>
      </c>
      <c r="C1510">
        <v>23</v>
      </c>
      <c r="D1510" s="18">
        <v>7.91</v>
      </c>
    </row>
    <row r="1511" spans="1:4" x14ac:dyDescent="0.2">
      <c r="A1511" s="2">
        <v>2018</v>
      </c>
      <c r="B1511">
        <v>10</v>
      </c>
      <c r="C1511">
        <v>24</v>
      </c>
      <c r="D1511" s="18">
        <v>8.67</v>
      </c>
    </row>
    <row r="1512" spans="1:4" x14ac:dyDescent="0.2">
      <c r="A1512" s="2">
        <v>2018</v>
      </c>
      <c r="B1512">
        <v>10</v>
      </c>
      <c r="C1512">
        <v>25</v>
      </c>
      <c r="D1512" s="18">
        <v>7.14</v>
      </c>
    </row>
    <row r="1513" spans="1:4" x14ac:dyDescent="0.2">
      <c r="A1513" s="2">
        <v>2018</v>
      </c>
      <c r="B1513">
        <v>10</v>
      </c>
      <c r="C1513">
        <v>26</v>
      </c>
      <c r="D1513" s="18">
        <v>7</v>
      </c>
    </row>
    <row r="1514" spans="1:4" x14ac:dyDescent="0.2">
      <c r="A1514" s="2">
        <v>2018</v>
      </c>
      <c r="B1514">
        <v>10</v>
      </c>
      <c r="C1514">
        <v>27</v>
      </c>
      <c r="D1514" s="18">
        <v>7.04</v>
      </c>
    </row>
    <row r="1515" spans="1:4" x14ac:dyDescent="0.2">
      <c r="A1515" s="2">
        <v>2018</v>
      </c>
      <c r="B1515">
        <v>10</v>
      </c>
      <c r="C1515">
        <v>28</v>
      </c>
      <c r="D1515" s="18">
        <v>7.56</v>
      </c>
    </row>
    <row r="1516" spans="1:4" x14ac:dyDescent="0.2">
      <c r="A1516" s="2">
        <v>2018</v>
      </c>
      <c r="B1516">
        <v>10</v>
      </c>
      <c r="C1516">
        <v>29</v>
      </c>
      <c r="D1516" s="18">
        <v>6.83</v>
      </c>
    </row>
    <row r="1517" spans="1:4" x14ac:dyDescent="0.2">
      <c r="A1517" s="2">
        <v>2018</v>
      </c>
      <c r="B1517">
        <v>10</v>
      </c>
      <c r="C1517">
        <v>30</v>
      </c>
      <c r="D1517" s="18">
        <v>6.47</v>
      </c>
    </row>
    <row r="1518" spans="1:4" x14ac:dyDescent="0.2">
      <c r="A1518" s="2">
        <v>2018</v>
      </c>
      <c r="B1518">
        <v>10</v>
      </c>
      <c r="C1518">
        <v>31</v>
      </c>
      <c r="D1518" s="18">
        <v>7.82</v>
      </c>
    </row>
    <row r="1519" spans="1:4" x14ac:dyDescent="0.2">
      <c r="A1519" s="2">
        <v>2018</v>
      </c>
      <c r="B1519">
        <v>11</v>
      </c>
      <c r="C1519">
        <v>2</v>
      </c>
      <c r="D1519" s="18">
        <v>6.01</v>
      </c>
    </row>
    <row r="1520" spans="1:4" x14ac:dyDescent="0.2">
      <c r="A1520" s="2">
        <v>2018</v>
      </c>
      <c r="B1520">
        <v>11</v>
      </c>
      <c r="C1520">
        <v>3</v>
      </c>
      <c r="D1520" s="18">
        <v>6.62</v>
      </c>
    </row>
    <row r="1521" spans="1:4" x14ac:dyDescent="0.2">
      <c r="A1521" s="2">
        <v>2018</v>
      </c>
      <c r="B1521">
        <v>11</v>
      </c>
      <c r="C1521">
        <v>4</v>
      </c>
      <c r="D1521" s="18">
        <v>7.19</v>
      </c>
    </row>
    <row r="1522" spans="1:4" x14ac:dyDescent="0.2">
      <c r="A1522" s="2">
        <v>2018</v>
      </c>
      <c r="B1522">
        <v>11</v>
      </c>
      <c r="C1522">
        <v>5</v>
      </c>
      <c r="D1522" s="18">
        <v>6.95</v>
      </c>
    </row>
    <row r="1523" spans="1:4" x14ac:dyDescent="0.2">
      <c r="A1523" s="2">
        <v>2018</v>
      </c>
      <c r="B1523">
        <v>11</v>
      </c>
      <c r="C1523">
        <v>6</v>
      </c>
      <c r="D1523" s="18">
        <v>7.27</v>
      </c>
    </row>
    <row r="1524" spans="1:4" x14ac:dyDescent="0.2">
      <c r="A1524" s="2">
        <v>2018</v>
      </c>
      <c r="B1524">
        <v>11</v>
      </c>
      <c r="C1524">
        <v>7</v>
      </c>
      <c r="D1524" s="18">
        <v>7.34</v>
      </c>
    </row>
    <row r="1525" spans="1:4" x14ac:dyDescent="0.2">
      <c r="A1525" s="2">
        <v>2018</v>
      </c>
      <c r="B1525">
        <v>11</v>
      </c>
      <c r="C1525">
        <v>8</v>
      </c>
      <c r="D1525" s="18">
        <v>7.05</v>
      </c>
    </row>
    <row r="1526" spans="1:4" x14ac:dyDescent="0.2">
      <c r="A1526" s="2">
        <v>2018</v>
      </c>
      <c r="B1526">
        <v>11</v>
      </c>
      <c r="C1526">
        <v>9</v>
      </c>
      <c r="D1526" s="18">
        <v>6.28</v>
      </c>
    </row>
    <row r="1527" spans="1:4" x14ac:dyDescent="0.2">
      <c r="A1527" s="2">
        <v>2018</v>
      </c>
      <c r="B1527">
        <v>11</v>
      </c>
      <c r="C1527">
        <v>10</v>
      </c>
      <c r="D1527" s="18">
        <v>6.9</v>
      </c>
    </row>
    <row r="1528" spans="1:4" x14ac:dyDescent="0.2">
      <c r="A1528" s="2">
        <v>2018</v>
      </c>
      <c r="B1528">
        <v>11</v>
      </c>
      <c r="C1528">
        <v>11</v>
      </c>
      <c r="D1528" s="18">
        <v>6.78</v>
      </c>
    </row>
    <row r="1529" spans="1:4" x14ac:dyDescent="0.2">
      <c r="A1529" s="2">
        <v>2018</v>
      </c>
      <c r="B1529">
        <v>11</v>
      </c>
      <c r="C1529">
        <v>12</v>
      </c>
      <c r="D1529" s="18">
        <v>7.12</v>
      </c>
    </row>
    <row r="1530" spans="1:4" x14ac:dyDescent="0.2">
      <c r="A1530" s="2">
        <v>2018</v>
      </c>
      <c r="B1530">
        <v>11</v>
      </c>
      <c r="C1530">
        <v>13</v>
      </c>
      <c r="D1530" s="18">
        <v>6.87</v>
      </c>
    </row>
    <row r="1531" spans="1:4" x14ac:dyDescent="0.2">
      <c r="A1531" s="2">
        <v>2018</v>
      </c>
      <c r="B1531">
        <v>11</v>
      </c>
      <c r="C1531">
        <v>14</v>
      </c>
      <c r="D1531" s="18">
        <v>7.15</v>
      </c>
    </row>
    <row r="1532" spans="1:4" x14ac:dyDescent="0.2">
      <c r="A1532" s="2">
        <v>2018</v>
      </c>
      <c r="B1532">
        <v>11</v>
      </c>
      <c r="C1532">
        <v>15</v>
      </c>
      <c r="D1532" s="18">
        <v>6.85</v>
      </c>
    </row>
    <row r="1533" spans="1:4" x14ac:dyDescent="0.2">
      <c r="A1533" s="2">
        <v>2018</v>
      </c>
      <c r="B1533">
        <v>11</v>
      </c>
      <c r="C1533">
        <v>16</v>
      </c>
      <c r="D1533" s="18">
        <v>6.75</v>
      </c>
    </row>
    <row r="1534" spans="1:4" x14ac:dyDescent="0.2">
      <c r="A1534" s="2">
        <v>2018</v>
      </c>
      <c r="B1534">
        <v>11</v>
      </c>
      <c r="C1534">
        <v>17</v>
      </c>
      <c r="D1534" s="18">
        <v>6.78</v>
      </c>
    </row>
    <row r="1535" spans="1:4" x14ac:dyDescent="0.2">
      <c r="A1535" s="2">
        <v>2018</v>
      </c>
      <c r="B1535">
        <v>11</v>
      </c>
      <c r="C1535">
        <v>18</v>
      </c>
      <c r="D1535" s="18">
        <v>6.82</v>
      </c>
    </row>
    <row r="1536" spans="1:4" x14ac:dyDescent="0.2">
      <c r="A1536" s="2">
        <v>2018</v>
      </c>
      <c r="B1536">
        <v>11</v>
      </c>
      <c r="C1536">
        <v>19</v>
      </c>
      <c r="D1536" s="18">
        <v>6.71</v>
      </c>
    </row>
    <row r="1537" spans="1:4" x14ac:dyDescent="0.2">
      <c r="A1537" s="2">
        <v>2018</v>
      </c>
      <c r="B1537">
        <v>11</v>
      </c>
      <c r="C1537">
        <v>20</v>
      </c>
      <c r="D1537" s="18">
        <v>6.34</v>
      </c>
    </row>
    <row r="1538" spans="1:4" x14ac:dyDescent="0.2">
      <c r="A1538" s="2">
        <v>2018</v>
      </c>
      <c r="B1538">
        <v>11</v>
      </c>
      <c r="C1538">
        <v>21</v>
      </c>
      <c r="D1538" s="18">
        <v>6.21</v>
      </c>
    </row>
    <row r="1539" spans="1:4" x14ac:dyDescent="0.2">
      <c r="A1539" s="2">
        <v>2018</v>
      </c>
      <c r="B1539">
        <v>11</v>
      </c>
      <c r="C1539">
        <v>22</v>
      </c>
      <c r="D1539" s="18">
        <v>6.36</v>
      </c>
    </row>
    <row r="1540" spans="1:4" x14ac:dyDescent="0.2">
      <c r="A1540" s="2">
        <v>2018</v>
      </c>
      <c r="B1540">
        <v>11</v>
      </c>
      <c r="C1540">
        <v>23</v>
      </c>
      <c r="D1540" s="18">
        <v>6.48</v>
      </c>
    </row>
    <row r="1541" spans="1:4" x14ac:dyDescent="0.2">
      <c r="A1541" s="2">
        <v>2018</v>
      </c>
      <c r="B1541">
        <v>11</v>
      </c>
      <c r="C1541">
        <v>24</v>
      </c>
      <c r="D1541" s="18">
        <v>6.5</v>
      </c>
    </row>
    <row r="1542" spans="1:4" x14ac:dyDescent="0.2">
      <c r="A1542" s="2">
        <v>2018</v>
      </c>
      <c r="B1542">
        <v>11</v>
      </c>
      <c r="C1542">
        <v>25</v>
      </c>
      <c r="D1542" s="18">
        <v>6.62</v>
      </c>
    </row>
    <row r="1543" spans="1:4" x14ac:dyDescent="0.2">
      <c r="A1543" s="2">
        <v>2018</v>
      </c>
      <c r="B1543">
        <v>11</v>
      </c>
      <c r="C1543">
        <v>26</v>
      </c>
      <c r="D1543" s="18">
        <v>6.72</v>
      </c>
    </row>
    <row r="1544" spans="1:4" x14ac:dyDescent="0.2">
      <c r="A1544" s="2">
        <v>2018</v>
      </c>
      <c r="B1544">
        <v>11</v>
      </c>
      <c r="C1544">
        <v>27</v>
      </c>
      <c r="D1544" s="18">
        <v>6.64</v>
      </c>
    </row>
    <row r="1545" spans="1:4" x14ac:dyDescent="0.2">
      <c r="A1545" s="2">
        <v>2018</v>
      </c>
      <c r="B1545">
        <v>11</v>
      </c>
      <c r="C1545">
        <v>28</v>
      </c>
      <c r="D1545" s="18">
        <v>6.6</v>
      </c>
    </row>
    <row r="1546" spans="1:4" x14ac:dyDescent="0.2">
      <c r="A1546" s="2">
        <v>2018</v>
      </c>
      <c r="B1546">
        <v>11</v>
      </c>
      <c r="C1546">
        <v>29</v>
      </c>
      <c r="D1546" s="18">
        <v>6.38</v>
      </c>
    </row>
    <row r="1547" spans="1:4" x14ac:dyDescent="0.2">
      <c r="A1547" s="2">
        <v>2018</v>
      </c>
      <c r="B1547">
        <v>11</v>
      </c>
      <c r="C1547">
        <v>30</v>
      </c>
      <c r="D1547" s="18">
        <v>6.17</v>
      </c>
    </row>
    <row r="1548" spans="1:4" x14ac:dyDescent="0.2">
      <c r="A1548" s="2">
        <v>2018</v>
      </c>
      <c r="B1548">
        <v>12</v>
      </c>
      <c r="C1548">
        <v>1</v>
      </c>
      <c r="D1548" s="18">
        <v>6.53</v>
      </c>
    </row>
    <row r="1549" spans="1:4" x14ac:dyDescent="0.2">
      <c r="A1549" s="2">
        <v>2018</v>
      </c>
      <c r="B1549">
        <v>12</v>
      </c>
      <c r="C1549">
        <v>2</v>
      </c>
      <c r="D1549" s="18">
        <v>6.15</v>
      </c>
    </row>
    <row r="1550" spans="1:4" x14ac:dyDescent="0.2">
      <c r="A1550" s="2">
        <v>2018</v>
      </c>
      <c r="B1550">
        <v>12</v>
      </c>
      <c r="C1550">
        <v>3</v>
      </c>
      <c r="D1550" s="18">
        <v>6.43</v>
      </c>
    </row>
    <row r="1551" spans="1:4" x14ac:dyDescent="0.2">
      <c r="A1551" s="2">
        <v>2018</v>
      </c>
      <c r="B1551">
        <v>12</v>
      </c>
      <c r="C1551">
        <v>4</v>
      </c>
      <c r="D1551" s="18">
        <v>6.28</v>
      </c>
    </row>
    <row r="1552" spans="1:4" x14ac:dyDescent="0.2">
      <c r="A1552" s="2">
        <v>2018</v>
      </c>
      <c r="B1552">
        <v>12</v>
      </c>
      <c r="C1552">
        <v>5</v>
      </c>
      <c r="D1552" s="18">
        <v>6.27</v>
      </c>
    </row>
    <row r="1553" spans="1:4" x14ac:dyDescent="0.2">
      <c r="A1553" s="2">
        <v>2018</v>
      </c>
      <c r="B1553">
        <v>12</v>
      </c>
      <c r="C1553">
        <v>6</v>
      </c>
      <c r="D1553" s="18">
        <v>6.55</v>
      </c>
    </row>
    <row r="1554" spans="1:4" x14ac:dyDescent="0.2">
      <c r="A1554" s="2">
        <v>2018</v>
      </c>
      <c r="B1554">
        <v>12</v>
      </c>
      <c r="C1554">
        <v>7</v>
      </c>
      <c r="D1554" s="18">
        <v>6.68</v>
      </c>
    </row>
    <row r="1555" spans="1:4" x14ac:dyDescent="0.2">
      <c r="A1555" s="2">
        <v>2018</v>
      </c>
      <c r="B1555">
        <v>12</v>
      </c>
      <c r="C1555">
        <v>8</v>
      </c>
      <c r="D1555" s="18">
        <v>6.38</v>
      </c>
    </row>
    <row r="1556" spans="1:4" x14ac:dyDescent="0.2">
      <c r="A1556" s="2">
        <v>2018</v>
      </c>
      <c r="B1556">
        <v>12</v>
      </c>
      <c r="C1556">
        <v>9</v>
      </c>
      <c r="D1556" s="18">
        <v>6.3</v>
      </c>
    </row>
    <row r="1557" spans="1:4" x14ac:dyDescent="0.2">
      <c r="A1557" s="2">
        <v>2018</v>
      </c>
      <c r="B1557">
        <v>12</v>
      </c>
      <c r="C1557">
        <v>10</v>
      </c>
      <c r="D1557" s="18">
        <v>5.91</v>
      </c>
    </row>
    <row r="1558" spans="1:4" x14ac:dyDescent="0.2">
      <c r="A1558" s="2">
        <v>2018</v>
      </c>
      <c r="B1558">
        <v>12</v>
      </c>
      <c r="C1558">
        <v>11</v>
      </c>
      <c r="D1558" s="18">
        <v>5.88</v>
      </c>
    </row>
    <row r="1559" spans="1:4" x14ac:dyDescent="0.2">
      <c r="A1559" s="2">
        <v>2018</v>
      </c>
      <c r="B1559">
        <v>12</v>
      </c>
      <c r="C1559">
        <v>12</v>
      </c>
      <c r="D1559" s="18">
        <v>6.04</v>
      </c>
    </row>
    <row r="1560" spans="1:4" x14ac:dyDescent="0.2">
      <c r="A1560" s="2">
        <v>2018</v>
      </c>
      <c r="B1560">
        <v>12</v>
      </c>
      <c r="C1560">
        <v>13</v>
      </c>
      <c r="D1560" s="18">
        <v>6.21</v>
      </c>
    </row>
    <row r="1561" spans="1:4" x14ac:dyDescent="0.2">
      <c r="A1561" s="2">
        <v>2018</v>
      </c>
      <c r="B1561">
        <v>12</v>
      </c>
      <c r="C1561">
        <v>14</v>
      </c>
      <c r="D1561" s="18">
        <v>5.9</v>
      </c>
    </row>
    <row r="1562" spans="1:4" x14ac:dyDescent="0.2">
      <c r="A1562" s="2">
        <v>2018</v>
      </c>
      <c r="B1562">
        <v>12</v>
      </c>
      <c r="C1562">
        <v>15</v>
      </c>
      <c r="D1562" s="18">
        <v>5.89</v>
      </c>
    </row>
    <row r="1563" spans="1:4" x14ac:dyDescent="0.2">
      <c r="A1563" s="2">
        <v>2018</v>
      </c>
      <c r="B1563">
        <v>12</v>
      </c>
      <c r="C1563">
        <v>16</v>
      </c>
      <c r="D1563" s="18">
        <v>5.65</v>
      </c>
    </row>
    <row r="1564" spans="1:4" x14ac:dyDescent="0.2">
      <c r="A1564" s="2">
        <v>2018</v>
      </c>
      <c r="B1564">
        <v>12</v>
      </c>
      <c r="C1564">
        <v>17</v>
      </c>
      <c r="D1564" s="18">
        <v>6.22</v>
      </c>
    </row>
    <row r="1565" spans="1:4" x14ac:dyDescent="0.2">
      <c r="A1565" s="2">
        <v>2018</v>
      </c>
      <c r="B1565">
        <v>12</v>
      </c>
      <c r="C1565">
        <v>18</v>
      </c>
      <c r="D1565" s="18">
        <v>6.63</v>
      </c>
    </row>
    <row r="1566" spans="1:4" x14ac:dyDescent="0.2">
      <c r="A1566" s="2">
        <v>2018</v>
      </c>
      <c r="B1566">
        <v>12</v>
      </c>
      <c r="C1566">
        <v>19</v>
      </c>
      <c r="D1566" s="18">
        <v>6.24</v>
      </c>
    </row>
    <row r="1567" spans="1:4" x14ac:dyDescent="0.2">
      <c r="A1567" s="2">
        <v>2018</v>
      </c>
      <c r="B1567">
        <v>12</v>
      </c>
      <c r="C1567">
        <v>20</v>
      </c>
      <c r="D1567" s="18">
        <v>6.9</v>
      </c>
    </row>
    <row r="1568" spans="1:4" x14ac:dyDescent="0.2">
      <c r="A1568" s="2">
        <v>2018</v>
      </c>
      <c r="B1568">
        <v>12</v>
      </c>
      <c r="C1568">
        <v>21</v>
      </c>
      <c r="D1568" s="18">
        <v>6.78</v>
      </c>
    </row>
    <row r="1569" spans="1:4" x14ac:dyDescent="0.2">
      <c r="A1569" s="2">
        <v>2018</v>
      </c>
      <c r="B1569">
        <v>12</v>
      </c>
      <c r="C1569">
        <v>22</v>
      </c>
      <c r="D1569" s="18">
        <v>6.65</v>
      </c>
    </row>
    <row r="1570" spans="1:4" x14ac:dyDescent="0.2">
      <c r="A1570" s="2">
        <v>2018</v>
      </c>
      <c r="B1570">
        <v>12</v>
      </c>
      <c r="C1570">
        <v>24</v>
      </c>
      <c r="D1570" s="18">
        <v>6.37</v>
      </c>
    </row>
    <row r="1571" spans="1:4" x14ac:dyDescent="0.2">
      <c r="A1571" s="2">
        <v>2018</v>
      </c>
      <c r="B1571">
        <v>12</v>
      </c>
      <c r="C1571">
        <v>25</v>
      </c>
      <c r="D1571" s="18">
        <v>6.34</v>
      </c>
    </row>
    <row r="1572" spans="1:4" x14ac:dyDescent="0.2">
      <c r="A1572" s="2">
        <v>2018</v>
      </c>
      <c r="B1572">
        <v>12</v>
      </c>
      <c r="C1572">
        <v>26</v>
      </c>
      <c r="D1572" s="18">
        <v>6.5</v>
      </c>
    </row>
    <row r="1573" spans="1:4" x14ac:dyDescent="0.2">
      <c r="A1573" s="2">
        <v>2018</v>
      </c>
      <c r="B1573">
        <v>12</v>
      </c>
      <c r="C1573">
        <v>27</v>
      </c>
      <c r="D1573" s="18">
        <v>6.37</v>
      </c>
    </row>
    <row r="1574" spans="1:4" x14ac:dyDescent="0.2">
      <c r="A1574" s="2">
        <v>2018</v>
      </c>
      <c r="B1574">
        <v>12</v>
      </c>
      <c r="C1574">
        <v>28</v>
      </c>
      <c r="D1574" s="18">
        <v>6.3</v>
      </c>
    </row>
    <row r="1575" spans="1:4" x14ac:dyDescent="0.2">
      <c r="A1575" s="2">
        <v>2018</v>
      </c>
      <c r="B1575">
        <v>12</v>
      </c>
      <c r="C1575">
        <v>29</v>
      </c>
      <c r="D1575" s="18">
        <v>6.23</v>
      </c>
    </row>
    <row r="1576" spans="1:4" x14ac:dyDescent="0.2">
      <c r="A1576" s="2">
        <v>2018</v>
      </c>
      <c r="B1576">
        <v>12</v>
      </c>
      <c r="C1576">
        <v>30</v>
      </c>
      <c r="D1576" s="18">
        <v>6.05</v>
      </c>
    </row>
    <row r="1577" spans="1:4" x14ac:dyDescent="0.2">
      <c r="A1577" s="2">
        <v>2018</v>
      </c>
      <c r="B1577">
        <v>12</v>
      </c>
      <c r="C1577">
        <v>31</v>
      </c>
      <c r="D1577" s="18">
        <v>5.6</v>
      </c>
    </row>
    <row r="1578" spans="1:4" x14ac:dyDescent="0.2">
      <c r="A1578" s="2">
        <v>2019</v>
      </c>
      <c r="B1578">
        <v>1</v>
      </c>
      <c r="C1578">
        <v>1</v>
      </c>
      <c r="D1578" s="18">
        <v>6.46</v>
      </c>
    </row>
    <row r="1579" spans="1:4" x14ac:dyDescent="0.2">
      <c r="A1579" s="2">
        <v>2019</v>
      </c>
      <c r="B1579">
        <v>1</v>
      </c>
      <c r="C1579">
        <v>3</v>
      </c>
      <c r="D1579" s="18">
        <v>6.1</v>
      </c>
    </row>
    <row r="1580" spans="1:4" x14ac:dyDescent="0.2">
      <c r="A1580" s="2">
        <v>2019</v>
      </c>
      <c r="B1580">
        <v>1</v>
      </c>
      <c r="C1580">
        <v>4</v>
      </c>
      <c r="D1580" s="18">
        <v>6.22</v>
      </c>
    </row>
    <row r="1581" spans="1:4" x14ac:dyDescent="0.2">
      <c r="A1581" s="2">
        <v>2019</v>
      </c>
      <c r="B1581">
        <v>1</v>
      </c>
      <c r="C1581">
        <v>5</v>
      </c>
      <c r="D1581" s="18">
        <v>6.42</v>
      </c>
    </row>
    <row r="1582" spans="1:4" x14ac:dyDescent="0.2">
      <c r="A1582" s="2">
        <v>2019</v>
      </c>
      <c r="B1582">
        <v>1</v>
      </c>
      <c r="C1582">
        <v>6</v>
      </c>
      <c r="D1582" s="18">
        <v>6.18</v>
      </c>
    </row>
    <row r="1583" spans="1:4" x14ac:dyDescent="0.2">
      <c r="A1583" s="2">
        <v>2019</v>
      </c>
      <c r="B1583">
        <v>1</v>
      </c>
      <c r="C1583">
        <v>7</v>
      </c>
      <c r="D1583" s="18">
        <v>5.61</v>
      </c>
    </row>
    <row r="1584" spans="1:4" x14ac:dyDescent="0.2">
      <c r="A1584" s="2">
        <v>2019</v>
      </c>
      <c r="B1584">
        <v>1</v>
      </c>
      <c r="C1584">
        <v>8</v>
      </c>
      <c r="D1584" s="18">
        <v>5.37</v>
      </c>
    </row>
    <row r="1585" spans="1:4" x14ac:dyDescent="0.2">
      <c r="A1585" s="2">
        <v>2019</v>
      </c>
      <c r="B1585">
        <v>1</v>
      </c>
      <c r="C1585">
        <v>9</v>
      </c>
      <c r="D1585" s="18">
        <v>5.63</v>
      </c>
    </row>
    <row r="1586" spans="1:4" x14ac:dyDescent="0.2">
      <c r="A1586" s="2">
        <v>2019</v>
      </c>
      <c r="B1586">
        <v>1</v>
      </c>
      <c r="C1586">
        <v>10</v>
      </c>
      <c r="D1586" s="18">
        <v>5.67</v>
      </c>
    </row>
    <row r="1587" spans="1:4" x14ac:dyDescent="0.2">
      <c r="A1587" s="2">
        <v>2019</v>
      </c>
      <c r="B1587">
        <v>1</v>
      </c>
      <c r="C1587">
        <v>11</v>
      </c>
      <c r="D1587" s="18">
        <v>5.66</v>
      </c>
    </row>
    <row r="1588" spans="1:4" x14ac:dyDescent="0.2">
      <c r="A1588" s="2">
        <v>2019</v>
      </c>
      <c r="B1588">
        <v>1</v>
      </c>
      <c r="C1588">
        <v>12</v>
      </c>
      <c r="D1588" s="18">
        <v>5.7</v>
      </c>
    </row>
    <row r="1589" spans="1:4" x14ac:dyDescent="0.2">
      <c r="A1589" s="2">
        <v>2019</v>
      </c>
      <c r="B1589">
        <v>1</v>
      </c>
      <c r="C1589">
        <v>13</v>
      </c>
      <c r="D1589" s="18">
        <v>5.88</v>
      </c>
    </row>
    <row r="1590" spans="1:4" x14ac:dyDescent="0.2">
      <c r="A1590" s="2">
        <v>2019</v>
      </c>
      <c r="B1590">
        <v>1</v>
      </c>
      <c r="C1590">
        <v>14</v>
      </c>
      <c r="D1590" s="18">
        <v>6.16</v>
      </c>
    </row>
    <row r="1591" spans="1:4" x14ac:dyDescent="0.2">
      <c r="A1591" s="2">
        <v>2019</v>
      </c>
      <c r="B1591">
        <v>1</v>
      </c>
      <c r="C1591">
        <v>15</v>
      </c>
      <c r="D1591" s="18">
        <v>6.1</v>
      </c>
    </row>
    <row r="1592" spans="1:4" x14ac:dyDescent="0.2">
      <c r="A1592" s="2">
        <v>2019</v>
      </c>
      <c r="B1592">
        <v>1</v>
      </c>
      <c r="C1592">
        <v>16</v>
      </c>
      <c r="D1592" s="18">
        <v>6.08</v>
      </c>
    </row>
    <row r="1593" spans="1:4" x14ac:dyDescent="0.2">
      <c r="A1593" s="2">
        <v>2019</v>
      </c>
      <c r="B1593">
        <v>1</v>
      </c>
      <c r="C1593">
        <v>17</v>
      </c>
      <c r="D1593" s="18">
        <v>5.2</v>
      </c>
    </row>
    <row r="1594" spans="1:4" x14ac:dyDescent="0.2">
      <c r="A1594" s="2">
        <v>2019</v>
      </c>
      <c r="B1594">
        <v>1</v>
      </c>
      <c r="C1594">
        <v>18</v>
      </c>
      <c r="D1594" s="18">
        <v>6.51</v>
      </c>
    </row>
    <row r="1595" spans="1:4" x14ac:dyDescent="0.2">
      <c r="A1595" s="2">
        <v>2019</v>
      </c>
      <c r="B1595">
        <v>1</v>
      </c>
      <c r="C1595">
        <v>19</v>
      </c>
      <c r="D1595" s="18">
        <v>5.91</v>
      </c>
    </row>
    <row r="1596" spans="1:4" x14ac:dyDescent="0.2">
      <c r="A1596" s="2">
        <v>2019</v>
      </c>
      <c r="B1596">
        <v>1</v>
      </c>
      <c r="C1596">
        <v>20</v>
      </c>
      <c r="D1596" s="18">
        <v>6.05</v>
      </c>
    </row>
    <row r="1597" spans="1:4" x14ac:dyDescent="0.2">
      <c r="A1597" s="2">
        <v>2019</v>
      </c>
      <c r="B1597">
        <v>1</v>
      </c>
      <c r="C1597">
        <v>21</v>
      </c>
      <c r="D1597" s="18">
        <v>5.04</v>
      </c>
    </row>
    <row r="1598" spans="1:4" x14ac:dyDescent="0.2">
      <c r="A1598" s="2">
        <v>2019</v>
      </c>
      <c r="B1598">
        <v>1</v>
      </c>
      <c r="C1598">
        <v>22</v>
      </c>
      <c r="D1598" s="18">
        <v>5.69</v>
      </c>
    </row>
    <row r="1599" spans="1:4" x14ac:dyDescent="0.2">
      <c r="A1599" s="2">
        <v>2019</v>
      </c>
      <c r="B1599">
        <v>1</v>
      </c>
      <c r="C1599">
        <v>23</v>
      </c>
      <c r="D1599" s="18">
        <v>5.75</v>
      </c>
    </row>
    <row r="1600" spans="1:4" x14ac:dyDescent="0.2">
      <c r="A1600" s="2">
        <v>2019</v>
      </c>
      <c r="B1600">
        <v>1</v>
      </c>
      <c r="C1600">
        <v>24</v>
      </c>
      <c r="D1600" s="18">
        <v>5.85</v>
      </c>
    </row>
    <row r="1601" spans="1:4" x14ac:dyDescent="0.2">
      <c r="A1601" s="2">
        <v>2019</v>
      </c>
      <c r="B1601">
        <v>1</v>
      </c>
      <c r="C1601">
        <v>25</v>
      </c>
      <c r="D1601" s="18">
        <v>5.83</v>
      </c>
    </row>
    <row r="1602" spans="1:4" x14ac:dyDescent="0.2">
      <c r="A1602" s="2">
        <v>2019</v>
      </c>
      <c r="B1602">
        <v>1</v>
      </c>
      <c r="C1602">
        <v>26</v>
      </c>
      <c r="D1602" s="18">
        <v>5.92</v>
      </c>
    </row>
    <row r="1603" spans="1:4" x14ac:dyDescent="0.2">
      <c r="A1603" s="2">
        <v>2019</v>
      </c>
      <c r="B1603">
        <v>1</v>
      </c>
      <c r="C1603">
        <v>28</v>
      </c>
      <c r="D1603" s="18">
        <v>5.57</v>
      </c>
    </row>
    <row r="1604" spans="1:4" x14ac:dyDescent="0.2">
      <c r="A1604" s="2">
        <v>2019</v>
      </c>
      <c r="B1604">
        <v>1</v>
      </c>
      <c r="C1604">
        <v>29</v>
      </c>
      <c r="D1604" s="18">
        <v>5.9</v>
      </c>
    </row>
    <row r="1605" spans="1:4" x14ac:dyDescent="0.2">
      <c r="A1605" s="2">
        <v>2019</v>
      </c>
      <c r="B1605">
        <v>1</v>
      </c>
      <c r="C1605">
        <v>30</v>
      </c>
      <c r="D1605" s="18">
        <v>5.81</v>
      </c>
    </row>
    <row r="1606" spans="1:4" x14ac:dyDescent="0.2">
      <c r="A1606" s="2">
        <v>2019</v>
      </c>
      <c r="B1606">
        <v>1</v>
      </c>
      <c r="C1606">
        <v>31</v>
      </c>
      <c r="D1606" s="18">
        <v>6.4</v>
      </c>
    </row>
    <row r="1607" spans="1:4" x14ac:dyDescent="0.2">
      <c r="A1607" s="2">
        <v>2019</v>
      </c>
      <c r="B1607">
        <v>2</v>
      </c>
      <c r="C1607">
        <v>1</v>
      </c>
      <c r="D1607" s="18">
        <v>5.72</v>
      </c>
    </row>
    <row r="1608" spans="1:4" x14ac:dyDescent="0.2">
      <c r="A1608" s="2">
        <v>2019</v>
      </c>
      <c r="B1608">
        <v>2</v>
      </c>
      <c r="C1608">
        <v>2</v>
      </c>
      <c r="D1608" s="18">
        <v>6.47</v>
      </c>
    </row>
    <row r="1609" spans="1:4" x14ac:dyDescent="0.2">
      <c r="A1609" s="2">
        <v>2019</v>
      </c>
      <c r="B1609">
        <v>2</v>
      </c>
      <c r="C1609">
        <v>3</v>
      </c>
      <c r="D1609" s="18">
        <v>6.41</v>
      </c>
    </row>
    <row r="1610" spans="1:4" x14ac:dyDescent="0.2">
      <c r="A1610" s="2">
        <v>2019</v>
      </c>
      <c r="B1610">
        <v>2</v>
      </c>
      <c r="C1610">
        <v>5</v>
      </c>
      <c r="D1610" s="18">
        <v>6.35</v>
      </c>
    </row>
    <row r="1611" spans="1:4" x14ac:dyDescent="0.2">
      <c r="A1611" s="2">
        <v>2019</v>
      </c>
      <c r="B1611">
        <v>2</v>
      </c>
      <c r="C1611">
        <v>6</v>
      </c>
      <c r="D1611" s="18">
        <v>6.35</v>
      </c>
    </row>
    <row r="1612" spans="1:4" x14ac:dyDescent="0.2">
      <c r="A1612" s="2">
        <v>2019</v>
      </c>
      <c r="B1612">
        <v>2</v>
      </c>
      <c r="C1612">
        <v>7</v>
      </c>
      <c r="D1612" s="18">
        <v>6.29</v>
      </c>
    </row>
    <row r="1613" spans="1:4" x14ac:dyDescent="0.2">
      <c r="A1613" s="2">
        <v>2019</v>
      </c>
      <c r="B1613">
        <v>2</v>
      </c>
      <c r="C1613">
        <v>8</v>
      </c>
      <c r="D1613" s="18">
        <v>6.29</v>
      </c>
    </row>
    <row r="1614" spans="1:4" x14ac:dyDescent="0.2">
      <c r="A1614" s="2">
        <v>2019</v>
      </c>
      <c r="B1614">
        <v>2</v>
      </c>
      <c r="C1614">
        <v>9</v>
      </c>
      <c r="D1614" s="18">
        <v>6.06</v>
      </c>
    </row>
    <row r="1615" spans="1:4" x14ac:dyDescent="0.2">
      <c r="A1615" s="2">
        <v>2019</v>
      </c>
      <c r="B1615">
        <v>2</v>
      </c>
      <c r="C1615">
        <v>10</v>
      </c>
      <c r="D1615" s="18">
        <v>6.22</v>
      </c>
    </row>
    <row r="1616" spans="1:4" x14ac:dyDescent="0.2">
      <c r="A1616" s="2">
        <v>2019</v>
      </c>
      <c r="B1616">
        <v>2</v>
      </c>
      <c r="C1616">
        <v>11</v>
      </c>
      <c r="D1616" s="18">
        <v>4.93</v>
      </c>
    </row>
    <row r="1617" spans="1:4" x14ac:dyDescent="0.2">
      <c r="A1617" s="2">
        <v>2019</v>
      </c>
      <c r="B1617">
        <v>2</v>
      </c>
      <c r="C1617">
        <v>12</v>
      </c>
      <c r="D1617" s="18">
        <v>6.1</v>
      </c>
    </row>
    <row r="1618" spans="1:4" x14ac:dyDescent="0.2">
      <c r="A1618" s="2">
        <v>2019</v>
      </c>
      <c r="B1618">
        <v>2</v>
      </c>
      <c r="C1618">
        <v>13</v>
      </c>
      <c r="D1618" s="18">
        <v>5.77</v>
      </c>
    </row>
    <row r="1619" spans="1:4" x14ac:dyDescent="0.2">
      <c r="A1619" s="2">
        <v>2019</v>
      </c>
      <c r="B1619">
        <v>2</v>
      </c>
      <c r="C1619">
        <v>14</v>
      </c>
      <c r="D1619" s="18">
        <v>5.55</v>
      </c>
    </row>
    <row r="1620" spans="1:4" x14ac:dyDescent="0.2">
      <c r="A1620" s="2">
        <v>2019</v>
      </c>
      <c r="B1620">
        <v>2</v>
      </c>
      <c r="C1620">
        <v>15</v>
      </c>
      <c r="D1620" s="18">
        <v>5.84</v>
      </c>
    </row>
    <row r="1621" spans="1:4" x14ac:dyDescent="0.2">
      <c r="A1621" s="2">
        <v>2019</v>
      </c>
      <c r="B1621">
        <v>2</v>
      </c>
      <c r="C1621">
        <v>16</v>
      </c>
      <c r="D1621" s="18">
        <v>5.9</v>
      </c>
    </row>
    <row r="1622" spans="1:4" x14ac:dyDescent="0.2">
      <c r="A1622" s="2">
        <v>2019</v>
      </c>
      <c r="B1622">
        <v>2</v>
      </c>
      <c r="C1622">
        <v>17</v>
      </c>
      <c r="D1622" s="18">
        <v>5.83</v>
      </c>
    </row>
    <row r="1623" spans="1:4" x14ac:dyDescent="0.2">
      <c r="A1623" s="2">
        <v>2019</v>
      </c>
      <c r="B1623">
        <v>2</v>
      </c>
      <c r="C1623">
        <v>18</v>
      </c>
      <c r="D1623" s="18">
        <v>6.42</v>
      </c>
    </row>
    <row r="1624" spans="1:4" x14ac:dyDescent="0.2">
      <c r="A1624" s="2">
        <v>2019</v>
      </c>
      <c r="B1624">
        <v>2</v>
      </c>
      <c r="C1624">
        <v>19</v>
      </c>
      <c r="D1624" s="18">
        <v>6.28</v>
      </c>
    </row>
    <row r="1625" spans="1:4" x14ac:dyDescent="0.2">
      <c r="A1625" s="2">
        <v>2019</v>
      </c>
      <c r="B1625">
        <v>2</v>
      </c>
      <c r="C1625">
        <v>20</v>
      </c>
      <c r="D1625" s="18">
        <v>5.53</v>
      </c>
    </row>
    <row r="1626" spans="1:4" x14ac:dyDescent="0.2">
      <c r="A1626" s="2">
        <v>2019</v>
      </c>
      <c r="B1626">
        <v>2</v>
      </c>
      <c r="C1626">
        <v>21</v>
      </c>
      <c r="D1626" s="18">
        <v>6.3</v>
      </c>
    </row>
    <row r="1627" spans="1:4" x14ac:dyDescent="0.2">
      <c r="A1627" s="2">
        <v>2019</v>
      </c>
      <c r="B1627">
        <v>2</v>
      </c>
      <c r="C1627">
        <v>22</v>
      </c>
      <c r="D1627" s="18">
        <v>6.66</v>
      </c>
    </row>
    <row r="1628" spans="1:4" x14ac:dyDescent="0.2">
      <c r="A1628" s="2">
        <v>2019</v>
      </c>
      <c r="B1628">
        <v>2</v>
      </c>
      <c r="C1628">
        <v>23</v>
      </c>
      <c r="D1628" s="18">
        <v>6.17</v>
      </c>
    </row>
    <row r="1629" spans="1:4" x14ac:dyDescent="0.2">
      <c r="A1629" s="2">
        <v>2019</v>
      </c>
      <c r="B1629">
        <v>2</v>
      </c>
      <c r="C1629">
        <v>24</v>
      </c>
      <c r="D1629" s="18">
        <v>5.81</v>
      </c>
    </row>
    <row r="1630" spans="1:4" x14ac:dyDescent="0.2">
      <c r="A1630" s="2">
        <v>2019</v>
      </c>
      <c r="B1630">
        <v>2</v>
      </c>
      <c r="C1630">
        <v>25</v>
      </c>
      <c r="D1630" s="18">
        <v>6.61</v>
      </c>
    </row>
    <row r="1631" spans="1:4" x14ac:dyDescent="0.2">
      <c r="A1631" s="2">
        <v>2019</v>
      </c>
      <c r="B1631">
        <v>2</v>
      </c>
      <c r="C1631">
        <v>26</v>
      </c>
      <c r="D1631" s="18">
        <v>6.99</v>
      </c>
    </row>
    <row r="1632" spans="1:4" x14ac:dyDescent="0.2">
      <c r="A1632" s="2">
        <v>2019</v>
      </c>
      <c r="B1632">
        <v>2</v>
      </c>
      <c r="C1632">
        <v>27</v>
      </c>
      <c r="D1632" s="18">
        <v>7.51</v>
      </c>
    </row>
    <row r="1633" spans="1:4" x14ac:dyDescent="0.2">
      <c r="A1633" s="2">
        <v>2019</v>
      </c>
      <c r="B1633">
        <v>2</v>
      </c>
      <c r="C1633">
        <v>28</v>
      </c>
      <c r="D1633" s="18">
        <v>7.11</v>
      </c>
    </row>
    <row r="1634" spans="1:4" x14ac:dyDescent="0.2">
      <c r="A1634" s="2">
        <v>2019</v>
      </c>
      <c r="B1634">
        <v>3</v>
      </c>
      <c r="C1634">
        <v>1</v>
      </c>
      <c r="D1634" s="18">
        <v>7.63</v>
      </c>
    </row>
    <row r="1635" spans="1:4" x14ac:dyDescent="0.2">
      <c r="A1635" s="2">
        <v>2019</v>
      </c>
      <c r="B1635">
        <v>3</v>
      </c>
      <c r="C1635">
        <v>2</v>
      </c>
      <c r="D1635" s="18">
        <v>7.54</v>
      </c>
    </row>
    <row r="1636" spans="1:4" x14ac:dyDescent="0.2">
      <c r="A1636" s="2">
        <v>2019</v>
      </c>
      <c r="B1636">
        <v>3</v>
      </c>
      <c r="C1636">
        <v>3</v>
      </c>
      <c r="D1636" s="18">
        <v>6.62</v>
      </c>
    </row>
    <row r="1637" spans="1:4" x14ac:dyDescent="0.2">
      <c r="A1637" s="2">
        <v>2019</v>
      </c>
      <c r="B1637">
        <v>3</v>
      </c>
      <c r="C1637">
        <v>4</v>
      </c>
      <c r="D1637" s="18">
        <v>7.3</v>
      </c>
    </row>
    <row r="1638" spans="1:4" x14ac:dyDescent="0.2">
      <c r="A1638" s="2">
        <v>2019</v>
      </c>
      <c r="B1638">
        <v>3</v>
      </c>
      <c r="C1638">
        <v>5</v>
      </c>
      <c r="D1638" s="18">
        <v>7.22</v>
      </c>
    </row>
    <row r="1639" spans="1:4" x14ac:dyDescent="0.2">
      <c r="A1639" s="2">
        <v>2019</v>
      </c>
      <c r="B1639">
        <v>3</v>
      </c>
      <c r="C1639">
        <v>6</v>
      </c>
      <c r="D1639" s="18">
        <v>7.52</v>
      </c>
    </row>
    <row r="1640" spans="1:4" x14ac:dyDescent="0.2">
      <c r="A1640" s="2">
        <v>2019</v>
      </c>
      <c r="B1640">
        <v>3</v>
      </c>
      <c r="C1640">
        <v>7</v>
      </c>
      <c r="D1640" s="18">
        <v>8.5500000000000007</v>
      </c>
    </row>
    <row r="1641" spans="1:4" x14ac:dyDescent="0.2">
      <c r="A1641" s="2">
        <v>2019</v>
      </c>
      <c r="B1641">
        <v>3</v>
      </c>
      <c r="C1641">
        <v>8</v>
      </c>
      <c r="D1641" s="18">
        <v>8</v>
      </c>
    </row>
    <row r="1642" spans="1:4" x14ac:dyDescent="0.2">
      <c r="A1642" s="2">
        <v>2019</v>
      </c>
      <c r="B1642">
        <v>3</v>
      </c>
      <c r="C1642">
        <v>10</v>
      </c>
      <c r="D1642" s="18">
        <v>7.67</v>
      </c>
    </row>
    <row r="1643" spans="1:4" x14ac:dyDescent="0.2">
      <c r="A1643" s="2">
        <v>2019</v>
      </c>
      <c r="B1643">
        <v>3</v>
      </c>
      <c r="C1643">
        <v>11</v>
      </c>
      <c r="D1643" s="18">
        <v>9.1</v>
      </c>
    </row>
    <row r="1644" spans="1:4" x14ac:dyDescent="0.2">
      <c r="A1644" s="2">
        <v>2019</v>
      </c>
      <c r="B1644">
        <v>3</v>
      </c>
      <c r="C1644">
        <v>12</v>
      </c>
      <c r="D1644" s="18">
        <v>8.9600000000000009</v>
      </c>
    </row>
    <row r="1645" spans="1:4" x14ac:dyDescent="0.2">
      <c r="A1645" s="2">
        <v>2019</v>
      </c>
      <c r="B1645">
        <v>3</v>
      </c>
      <c r="C1645">
        <v>13</v>
      </c>
      <c r="D1645" s="18">
        <v>8.85</v>
      </c>
    </row>
    <row r="1646" spans="1:4" x14ac:dyDescent="0.2">
      <c r="A1646" s="2">
        <v>2019</v>
      </c>
      <c r="B1646">
        <v>3</v>
      </c>
      <c r="C1646">
        <v>14</v>
      </c>
      <c r="D1646" s="18">
        <v>8.9499999999999993</v>
      </c>
    </row>
    <row r="1647" spans="1:4" x14ac:dyDescent="0.2">
      <c r="A1647" s="2">
        <v>2019</v>
      </c>
      <c r="B1647">
        <v>3</v>
      </c>
      <c r="C1647">
        <v>15</v>
      </c>
      <c r="D1647" s="18">
        <v>9.0399999999999991</v>
      </c>
    </row>
    <row r="1648" spans="1:4" x14ac:dyDescent="0.2">
      <c r="A1648" s="2">
        <v>2019</v>
      </c>
      <c r="B1648">
        <v>3</v>
      </c>
      <c r="C1648">
        <v>16</v>
      </c>
      <c r="D1648" s="18">
        <v>8.7899999999999991</v>
      </c>
    </row>
    <row r="1649" spans="1:4" x14ac:dyDescent="0.2">
      <c r="A1649" s="2">
        <v>2019</v>
      </c>
      <c r="B1649">
        <v>3</v>
      </c>
      <c r="C1649">
        <v>17</v>
      </c>
      <c r="D1649" s="18">
        <v>8.76</v>
      </c>
    </row>
    <row r="1650" spans="1:4" x14ac:dyDescent="0.2">
      <c r="A1650" s="2">
        <v>2019</v>
      </c>
      <c r="B1650">
        <v>3</v>
      </c>
      <c r="C1650">
        <v>18</v>
      </c>
      <c r="D1650" s="18">
        <v>9.07</v>
      </c>
    </row>
    <row r="1651" spans="1:4" x14ac:dyDescent="0.2">
      <c r="A1651" s="2">
        <v>2019</v>
      </c>
      <c r="B1651">
        <v>3</v>
      </c>
      <c r="C1651">
        <v>19</v>
      </c>
      <c r="D1651" s="18">
        <v>9.11</v>
      </c>
    </row>
    <row r="1652" spans="1:4" x14ac:dyDescent="0.2">
      <c r="A1652" s="2">
        <v>2019</v>
      </c>
      <c r="B1652">
        <v>3</v>
      </c>
      <c r="C1652">
        <v>20</v>
      </c>
      <c r="D1652" s="18">
        <v>8.91</v>
      </c>
    </row>
    <row r="1653" spans="1:4" x14ac:dyDescent="0.2">
      <c r="A1653" s="2">
        <v>2019</v>
      </c>
      <c r="B1653">
        <v>3</v>
      </c>
      <c r="C1653">
        <v>21</v>
      </c>
      <c r="D1653" s="18">
        <v>9.1</v>
      </c>
    </row>
    <row r="1654" spans="1:4" x14ac:dyDescent="0.2">
      <c r="A1654" s="2">
        <v>2019</v>
      </c>
      <c r="B1654">
        <v>3</v>
      </c>
      <c r="C1654">
        <v>22</v>
      </c>
      <c r="D1654" s="18">
        <v>8.65</v>
      </c>
    </row>
    <row r="1655" spans="1:4" x14ac:dyDescent="0.2">
      <c r="A1655" s="2">
        <v>2019</v>
      </c>
      <c r="B1655">
        <v>3</v>
      </c>
      <c r="C1655">
        <v>23</v>
      </c>
      <c r="D1655" s="18">
        <v>8.58</v>
      </c>
    </row>
    <row r="1656" spans="1:4" x14ac:dyDescent="0.2">
      <c r="A1656" s="2">
        <v>2019</v>
      </c>
      <c r="B1656">
        <v>3</v>
      </c>
      <c r="C1656">
        <v>24</v>
      </c>
      <c r="D1656" s="18">
        <v>8.9600000000000009</v>
      </c>
    </row>
    <row r="1657" spans="1:4" x14ac:dyDescent="0.2">
      <c r="A1657" s="2">
        <v>2019</v>
      </c>
      <c r="B1657">
        <v>3</v>
      </c>
      <c r="C1657">
        <v>25</v>
      </c>
      <c r="D1657" s="18">
        <v>8.99</v>
      </c>
    </row>
    <row r="1658" spans="1:4" x14ac:dyDescent="0.2">
      <c r="A1658" s="2">
        <v>2019</v>
      </c>
      <c r="B1658">
        <v>3</v>
      </c>
      <c r="C1658">
        <v>26</v>
      </c>
      <c r="D1658" s="18">
        <v>9.6300000000000008</v>
      </c>
    </row>
    <row r="1659" spans="1:4" x14ac:dyDescent="0.2">
      <c r="A1659" s="2">
        <v>2019</v>
      </c>
      <c r="B1659">
        <v>3</v>
      </c>
      <c r="C1659">
        <v>27</v>
      </c>
      <c r="D1659" s="18">
        <v>8.98</v>
      </c>
    </row>
    <row r="1660" spans="1:4" x14ac:dyDescent="0.2">
      <c r="A1660" s="2">
        <v>2019</v>
      </c>
      <c r="B1660">
        <v>3</v>
      </c>
      <c r="C1660">
        <v>28</v>
      </c>
      <c r="D1660" s="18">
        <v>9.7200000000000006</v>
      </c>
    </row>
    <row r="1661" spans="1:4" x14ac:dyDescent="0.2">
      <c r="A1661" s="2">
        <v>2019</v>
      </c>
      <c r="B1661">
        <v>3</v>
      </c>
      <c r="C1661">
        <v>29</v>
      </c>
      <c r="D1661" s="18">
        <v>8.6199999999999992</v>
      </c>
    </row>
    <row r="1662" spans="1:4" x14ac:dyDescent="0.2">
      <c r="A1662" s="2">
        <v>2019</v>
      </c>
      <c r="B1662">
        <v>3</v>
      </c>
      <c r="C1662">
        <v>30</v>
      </c>
      <c r="D1662" s="18">
        <v>9.09</v>
      </c>
    </row>
    <row r="1663" spans="1:4" x14ac:dyDescent="0.2">
      <c r="A1663" s="2">
        <v>2019</v>
      </c>
      <c r="B1663">
        <v>3</v>
      </c>
      <c r="C1663">
        <v>31</v>
      </c>
      <c r="D1663" s="18">
        <v>9.4499999999999993</v>
      </c>
    </row>
    <row r="1664" spans="1:4" x14ac:dyDescent="0.2">
      <c r="A1664" s="2">
        <v>2019</v>
      </c>
      <c r="B1664">
        <v>4</v>
      </c>
      <c r="C1664">
        <v>1</v>
      </c>
      <c r="D1664" s="18">
        <v>9.31</v>
      </c>
    </row>
    <row r="1665" spans="1:4" x14ac:dyDescent="0.2">
      <c r="A1665" s="2">
        <v>2019</v>
      </c>
      <c r="B1665">
        <v>4</v>
      </c>
      <c r="C1665">
        <v>1</v>
      </c>
      <c r="D1665" s="18">
        <v>9.31</v>
      </c>
    </row>
    <row r="1666" spans="1:4" x14ac:dyDescent="0.2">
      <c r="A1666" s="2">
        <v>2019</v>
      </c>
      <c r="B1666">
        <v>4</v>
      </c>
      <c r="C1666">
        <v>2</v>
      </c>
      <c r="D1666" s="18">
        <v>9.19</v>
      </c>
    </row>
    <row r="1667" spans="1:4" x14ac:dyDescent="0.2">
      <c r="A1667" s="2">
        <v>2019</v>
      </c>
      <c r="B1667">
        <v>4</v>
      </c>
      <c r="C1667">
        <v>3</v>
      </c>
      <c r="D1667" s="18">
        <v>9.67</v>
      </c>
    </row>
    <row r="1668" spans="1:4" x14ac:dyDescent="0.2">
      <c r="A1668" s="2">
        <v>2019</v>
      </c>
      <c r="B1668">
        <v>4</v>
      </c>
      <c r="C1668">
        <v>4</v>
      </c>
      <c r="D1668" s="18">
        <v>9.5500000000000007</v>
      </c>
    </row>
    <row r="1669" spans="1:4" x14ac:dyDescent="0.2">
      <c r="A1669" s="2">
        <v>2019</v>
      </c>
      <c r="B1669">
        <v>4</v>
      </c>
      <c r="C1669">
        <v>5</v>
      </c>
      <c r="D1669" s="18">
        <v>9.74</v>
      </c>
    </row>
    <row r="1670" spans="1:4" x14ac:dyDescent="0.2">
      <c r="A1670" s="2">
        <v>2019</v>
      </c>
      <c r="B1670">
        <v>4</v>
      </c>
      <c r="C1670">
        <v>6</v>
      </c>
      <c r="D1670" s="18">
        <v>9.39</v>
      </c>
    </row>
    <row r="1671" spans="1:4" x14ac:dyDescent="0.2">
      <c r="A1671" s="2">
        <v>2019</v>
      </c>
      <c r="B1671">
        <v>4</v>
      </c>
      <c r="C1671">
        <v>7</v>
      </c>
      <c r="D1671" s="18">
        <v>9.6199999999999992</v>
      </c>
    </row>
    <row r="1672" spans="1:4" x14ac:dyDescent="0.2">
      <c r="A1672" s="2">
        <v>2019</v>
      </c>
      <c r="B1672">
        <v>4</v>
      </c>
      <c r="C1672">
        <v>8</v>
      </c>
      <c r="D1672" s="18">
        <v>9.35</v>
      </c>
    </row>
    <row r="1673" spans="1:4" x14ac:dyDescent="0.2">
      <c r="A1673" s="2">
        <v>2019</v>
      </c>
      <c r="B1673">
        <v>4</v>
      </c>
      <c r="C1673">
        <v>9</v>
      </c>
      <c r="D1673" s="18">
        <v>10.23</v>
      </c>
    </row>
    <row r="1674" spans="1:4" x14ac:dyDescent="0.2">
      <c r="A1674" s="2">
        <v>2019</v>
      </c>
      <c r="B1674">
        <v>4</v>
      </c>
      <c r="C1674">
        <v>10</v>
      </c>
      <c r="D1674" s="18">
        <v>9.77</v>
      </c>
    </row>
    <row r="1675" spans="1:4" x14ac:dyDescent="0.2">
      <c r="A1675" s="2">
        <v>2019</v>
      </c>
      <c r="B1675">
        <v>4</v>
      </c>
      <c r="C1675">
        <v>11</v>
      </c>
      <c r="D1675" s="18">
        <v>10.25</v>
      </c>
    </row>
    <row r="1676" spans="1:4" x14ac:dyDescent="0.2">
      <c r="A1676" s="2">
        <v>2019</v>
      </c>
      <c r="B1676">
        <v>4</v>
      </c>
      <c r="C1676">
        <v>12</v>
      </c>
      <c r="D1676" s="18">
        <v>9.9600000000000009</v>
      </c>
    </row>
    <row r="1677" spans="1:4" x14ac:dyDescent="0.2">
      <c r="A1677" s="2">
        <v>2019</v>
      </c>
      <c r="B1677">
        <v>4</v>
      </c>
      <c r="C1677">
        <v>13</v>
      </c>
      <c r="D1677" s="18">
        <v>10.050000000000001</v>
      </c>
    </row>
    <row r="1678" spans="1:4" x14ac:dyDescent="0.2">
      <c r="A1678" s="2">
        <v>2019</v>
      </c>
      <c r="B1678">
        <v>4</v>
      </c>
      <c r="C1678">
        <v>15</v>
      </c>
      <c r="D1678" s="18">
        <v>9.44</v>
      </c>
    </row>
    <row r="1679" spans="1:4" x14ac:dyDescent="0.2">
      <c r="A1679" s="2">
        <v>2019</v>
      </c>
      <c r="B1679">
        <v>4</v>
      </c>
      <c r="C1679">
        <v>16</v>
      </c>
      <c r="D1679" s="18">
        <v>10.210000000000001</v>
      </c>
    </row>
    <row r="1680" spans="1:4" x14ac:dyDescent="0.2">
      <c r="A1680" s="2">
        <v>2019</v>
      </c>
      <c r="B1680">
        <v>4</v>
      </c>
      <c r="C1680">
        <v>17</v>
      </c>
      <c r="D1680" s="18">
        <v>9.42</v>
      </c>
    </row>
    <row r="1681" spans="1:4" x14ac:dyDescent="0.2">
      <c r="A1681" s="2">
        <v>2019</v>
      </c>
      <c r="B1681">
        <v>4</v>
      </c>
      <c r="C1681">
        <v>18</v>
      </c>
      <c r="D1681" s="18">
        <v>10.19</v>
      </c>
    </row>
    <row r="1682" spans="1:4" x14ac:dyDescent="0.2">
      <c r="A1682" s="2">
        <v>2019</v>
      </c>
      <c r="B1682">
        <v>4</v>
      </c>
      <c r="C1682">
        <v>19</v>
      </c>
      <c r="D1682" s="18">
        <v>10</v>
      </c>
    </row>
    <row r="1683" spans="1:4" x14ac:dyDescent="0.2">
      <c r="A1683" s="2">
        <v>2019</v>
      </c>
      <c r="B1683">
        <v>4</v>
      </c>
      <c r="C1683">
        <v>20</v>
      </c>
      <c r="D1683" s="18">
        <v>10.199999999999999</v>
      </c>
    </row>
    <row r="1684" spans="1:4" x14ac:dyDescent="0.2">
      <c r="A1684" s="2">
        <v>2019</v>
      </c>
      <c r="B1684">
        <v>4</v>
      </c>
      <c r="C1684">
        <v>22</v>
      </c>
      <c r="D1684" s="18">
        <v>10.31</v>
      </c>
    </row>
    <row r="1685" spans="1:4" x14ac:dyDescent="0.2">
      <c r="A1685" s="2">
        <v>2019</v>
      </c>
      <c r="B1685">
        <v>4</v>
      </c>
      <c r="C1685">
        <v>23</v>
      </c>
      <c r="D1685" s="18">
        <v>10.45</v>
      </c>
    </row>
    <row r="1686" spans="1:4" x14ac:dyDescent="0.2">
      <c r="A1686" s="2">
        <v>2019</v>
      </c>
      <c r="B1686">
        <v>4</v>
      </c>
      <c r="C1686">
        <v>25</v>
      </c>
      <c r="D1686" s="18">
        <v>10.61</v>
      </c>
    </row>
    <row r="1687" spans="1:4" x14ac:dyDescent="0.2">
      <c r="A1687" s="2">
        <v>2019</v>
      </c>
      <c r="B1687">
        <v>4</v>
      </c>
      <c r="C1687">
        <v>26</v>
      </c>
      <c r="D1687" s="18">
        <v>10.58</v>
      </c>
    </row>
    <row r="1688" spans="1:4" x14ac:dyDescent="0.2">
      <c r="A1688" s="2">
        <v>2019</v>
      </c>
      <c r="B1688">
        <v>4</v>
      </c>
      <c r="C1688">
        <v>27</v>
      </c>
      <c r="D1688" s="18">
        <v>10.64</v>
      </c>
    </row>
    <row r="1689" spans="1:4" x14ac:dyDescent="0.2">
      <c r="A1689" s="2">
        <v>2019</v>
      </c>
      <c r="B1689">
        <v>4</v>
      </c>
      <c r="C1689">
        <v>28</v>
      </c>
      <c r="D1689" s="18">
        <v>10.119999999999999</v>
      </c>
    </row>
    <row r="1690" spans="1:4" x14ac:dyDescent="0.2">
      <c r="A1690" s="2">
        <v>2019</v>
      </c>
      <c r="B1690">
        <v>4</v>
      </c>
      <c r="C1690">
        <v>29</v>
      </c>
      <c r="D1690" s="18">
        <v>10.48</v>
      </c>
    </row>
    <row r="1691" spans="1:4" x14ac:dyDescent="0.2">
      <c r="A1691" s="2">
        <v>2019</v>
      </c>
      <c r="B1691">
        <v>4</v>
      </c>
      <c r="C1691">
        <v>30</v>
      </c>
      <c r="D1691" s="18">
        <v>10.19</v>
      </c>
    </row>
    <row r="1692" spans="1:4" x14ac:dyDescent="0.2">
      <c r="A1692" s="2">
        <v>2019</v>
      </c>
      <c r="B1692">
        <v>5</v>
      </c>
      <c r="C1692">
        <v>1</v>
      </c>
      <c r="D1692" s="18">
        <v>10.14</v>
      </c>
    </row>
    <row r="1693" spans="1:4" x14ac:dyDescent="0.2">
      <c r="A1693" s="2">
        <v>2019</v>
      </c>
      <c r="B1693">
        <v>5</v>
      </c>
      <c r="C1693">
        <v>2</v>
      </c>
      <c r="D1693" s="18">
        <v>10.1</v>
      </c>
    </row>
    <row r="1694" spans="1:4" x14ac:dyDescent="0.2">
      <c r="A1694" s="2">
        <v>2019</v>
      </c>
      <c r="B1694">
        <v>5</v>
      </c>
      <c r="C1694">
        <v>3</v>
      </c>
      <c r="D1694" s="18">
        <v>10.02</v>
      </c>
    </row>
    <row r="1695" spans="1:4" x14ac:dyDescent="0.2">
      <c r="A1695" s="2">
        <v>2019</v>
      </c>
      <c r="B1695">
        <v>5</v>
      </c>
      <c r="C1695">
        <v>4</v>
      </c>
      <c r="D1695" s="18">
        <v>10.42</v>
      </c>
    </row>
    <row r="1696" spans="1:4" x14ac:dyDescent="0.2">
      <c r="A1696" s="2">
        <v>2019</v>
      </c>
      <c r="B1696">
        <v>5</v>
      </c>
      <c r="C1696">
        <v>5</v>
      </c>
      <c r="D1696" s="18">
        <v>10.61</v>
      </c>
    </row>
    <row r="1697" spans="1:4" x14ac:dyDescent="0.2">
      <c r="A1697" s="2">
        <v>2019</v>
      </c>
      <c r="B1697">
        <v>5</v>
      </c>
      <c r="C1697">
        <v>6</v>
      </c>
      <c r="D1697" s="18">
        <v>11</v>
      </c>
    </row>
    <row r="1698" spans="1:4" x14ac:dyDescent="0.2">
      <c r="A1698" s="2">
        <v>2019</v>
      </c>
      <c r="B1698">
        <v>5</v>
      </c>
      <c r="C1698">
        <v>8</v>
      </c>
      <c r="D1698" s="18">
        <v>11.14</v>
      </c>
    </row>
    <row r="1699" spans="1:4" x14ac:dyDescent="0.2">
      <c r="A1699" s="2">
        <v>2019</v>
      </c>
      <c r="B1699">
        <v>5</v>
      </c>
      <c r="C1699">
        <v>9</v>
      </c>
      <c r="D1699" s="18">
        <v>10.76</v>
      </c>
    </row>
    <row r="1700" spans="1:4" x14ac:dyDescent="0.2">
      <c r="A1700" s="2">
        <v>2019</v>
      </c>
      <c r="B1700">
        <v>5</v>
      </c>
      <c r="C1700">
        <v>10</v>
      </c>
      <c r="D1700" s="18">
        <v>10.46</v>
      </c>
    </row>
    <row r="1701" spans="1:4" x14ac:dyDescent="0.2">
      <c r="A1701" s="2">
        <v>2019</v>
      </c>
      <c r="B1701">
        <v>5</v>
      </c>
      <c r="C1701">
        <v>11</v>
      </c>
      <c r="D1701" s="18">
        <v>10.54</v>
      </c>
    </row>
    <row r="1702" spans="1:4" x14ac:dyDescent="0.2">
      <c r="A1702" s="2">
        <v>2019</v>
      </c>
      <c r="B1702">
        <v>5</v>
      </c>
      <c r="C1702">
        <v>12</v>
      </c>
      <c r="D1702" s="18">
        <v>10.1</v>
      </c>
    </row>
    <row r="1703" spans="1:4" x14ac:dyDescent="0.2">
      <c r="A1703" s="2">
        <v>2019</v>
      </c>
      <c r="B1703">
        <v>5</v>
      </c>
      <c r="C1703">
        <v>13</v>
      </c>
      <c r="D1703" s="18">
        <v>9.9</v>
      </c>
    </row>
    <row r="1704" spans="1:4" x14ac:dyDescent="0.2">
      <c r="A1704" s="2">
        <v>2019</v>
      </c>
      <c r="B1704">
        <v>5</v>
      </c>
      <c r="C1704">
        <v>14</v>
      </c>
      <c r="D1704" s="18">
        <v>10.3</v>
      </c>
    </row>
    <row r="1705" spans="1:4" x14ac:dyDescent="0.2">
      <c r="A1705" s="2">
        <v>2019</v>
      </c>
      <c r="B1705">
        <v>5</v>
      </c>
      <c r="C1705">
        <v>15</v>
      </c>
      <c r="D1705" s="18">
        <v>9.85</v>
      </c>
    </row>
    <row r="1706" spans="1:4" x14ac:dyDescent="0.2">
      <c r="A1706" s="2">
        <v>2019</v>
      </c>
      <c r="B1706">
        <v>5</v>
      </c>
      <c r="C1706">
        <v>16</v>
      </c>
      <c r="D1706" s="18">
        <v>9.75</v>
      </c>
    </row>
    <row r="1707" spans="1:4" x14ac:dyDescent="0.2">
      <c r="A1707" s="2">
        <v>2019</v>
      </c>
      <c r="B1707">
        <v>5</v>
      </c>
      <c r="C1707">
        <v>17</v>
      </c>
      <c r="D1707" s="18">
        <v>9.66</v>
      </c>
    </row>
    <row r="1708" spans="1:4" x14ac:dyDescent="0.2">
      <c r="A1708" s="2">
        <v>2019</v>
      </c>
      <c r="B1708">
        <v>5</v>
      </c>
      <c r="C1708">
        <v>18</v>
      </c>
      <c r="D1708" s="18">
        <v>9.5299999999999994</v>
      </c>
    </row>
    <row r="1709" spans="1:4" x14ac:dyDescent="0.2">
      <c r="A1709" s="2">
        <v>2019</v>
      </c>
      <c r="B1709">
        <v>5</v>
      </c>
      <c r="C1709">
        <v>19</v>
      </c>
      <c r="D1709" s="18">
        <v>9.2899999999999991</v>
      </c>
    </row>
    <row r="1710" spans="1:4" x14ac:dyDescent="0.2">
      <c r="A1710" s="2">
        <v>2019</v>
      </c>
      <c r="B1710">
        <v>5</v>
      </c>
      <c r="C1710">
        <v>20</v>
      </c>
      <c r="D1710" s="18">
        <v>8.98</v>
      </c>
    </row>
    <row r="1711" spans="1:4" x14ac:dyDescent="0.2">
      <c r="A1711" s="2">
        <v>2019</v>
      </c>
      <c r="B1711">
        <v>5</v>
      </c>
      <c r="C1711">
        <v>21</v>
      </c>
      <c r="D1711" s="18">
        <v>6.61</v>
      </c>
    </row>
    <row r="1712" spans="1:4" x14ac:dyDescent="0.2">
      <c r="A1712" s="2">
        <v>2019</v>
      </c>
      <c r="B1712">
        <v>5</v>
      </c>
      <c r="C1712">
        <v>22</v>
      </c>
      <c r="D1712" s="18">
        <v>8.6999999999999993</v>
      </c>
    </row>
    <row r="1713" spans="1:4" x14ac:dyDescent="0.2">
      <c r="A1713" s="2">
        <v>2019</v>
      </c>
      <c r="B1713">
        <v>5</v>
      </c>
      <c r="C1713">
        <v>23</v>
      </c>
      <c r="D1713" s="18">
        <v>8.18</v>
      </c>
    </row>
    <row r="1714" spans="1:4" x14ac:dyDescent="0.2">
      <c r="A1714" s="2">
        <v>2019</v>
      </c>
      <c r="B1714">
        <v>5</v>
      </c>
      <c r="C1714">
        <v>24</v>
      </c>
      <c r="D1714" s="18">
        <v>8.0299999999999994</v>
      </c>
    </row>
    <row r="1715" spans="1:4" x14ac:dyDescent="0.2">
      <c r="A1715" s="2">
        <v>2019</v>
      </c>
      <c r="B1715">
        <v>5</v>
      </c>
      <c r="C1715">
        <v>25</v>
      </c>
      <c r="D1715" s="18">
        <v>7.83</v>
      </c>
    </row>
    <row r="1716" spans="1:4" x14ac:dyDescent="0.2">
      <c r="A1716" s="2">
        <v>2019</v>
      </c>
      <c r="B1716">
        <v>5</v>
      </c>
      <c r="C1716">
        <v>26</v>
      </c>
      <c r="D1716" s="18">
        <v>7.63</v>
      </c>
    </row>
    <row r="1717" spans="1:4" x14ac:dyDescent="0.2">
      <c r="A1717" s="2">
        <v>2019</v>
      </c>
      <c r="B1717">
        <v>5</v>
      </c>
      <c r="C1717">
        <v>27</v>
      </c>
      <c r="D1717" s="18">
        <v>7.9</v>
      </c>
    </row>
    <row r="1718" spans="1:4" x14ac:dyDescent="0.2">
      <c r="A1718" s="2">
        <v>2019</v>
      </c>
      <c r="B1718">
        <v>5</v>
      </c>
      <c r="C1718">
        <v>28</v>
      </c>
      <c r="D1718" s="18">
        <v>8.09</v>
      </c>
    </row>
    <row r="1719" spans="1:4" x14ac:dyDescent="0.2">
      <c r="A1719" s="2">
        <v>2019</v>
      </c>
      <c r="B1719">
        <v>5</v>
      </c>
      <c r="C1719">
        <v>29</v>
      </c>
      <c r="D1719" s="18">
        <v>7.8</v>
      </c>
    </row>
    <row r="1720" spans="1:4" x14ac:dyDescent="0.2">
      <c r="A1720" s="2">
        <v>2019</v>
      </c>
      <c r="B1720">
        <v>5</v>
      </c>
      <c r="C1720">
        <v>30</v>
      </c>
      <c r="D1720" s="18">
        <v>7.76</v>
      </c>
    </row>
    <row r="1721" spans="1:4" x14ac:dyDescent="0.2">
      <c r="A1721" s="2">
        <v>2019</v>
      </c>
      <c r="B1721">
        <v>5</v>
      </c>
      <c r="C1721">
        <v>31</v>
      </c>
      <c r="D1721" s="18">
        <v>8.41</v>
      </c>
    </row>
    <row r="1722" spans="1:4" x14ac:dyDescent="0.2">
      <c r="A1722" s="2">
        <v>2019</v>
      </c>
      <c r="B1722">
        <v>6</v>
      </c>
      <c r="C1722">
        <v>2</v>
      </c>
      <c r="D1722" s="18">
        <v>8.51</v>
      </c>
    </row>
    <row r="1723" spans="1:4" x14ac:dyDescent="0.2">
      <c r="A1723" s="2">
        <v>2019</v>
      </c>
      <c r="B1723">
        <v>6</v>
      </c>
      <c r="C1723">
        <v>3</v>
      </c>
      <c r="D1723" s="18">
        <v>8.5</v>
      </c>
    </row>
    <row r="1724" spans="1:4" x14ac:dyDescent="0.2">
      <c r="A1724" s="2">
        <v>2019</v>
      </c>
      <c r="B1724">
        <v>6</v>
      </c>
      <c r="C1724">
        <v>4</v>
      </c>
      <c r="D1724" s="18">
        <v>8.4499999999999993</v>
      </c>
    </row>
    <row r="1725" spans="1:4" x14ac:dyDescent="0.2">
      <c r="A1725" s="2">
        <v>2019</v>
      </c>
      <c r="B1725">
        <v>6</v>
      </c>
      <c r="C1725">
        <v>5</v>
      </c>
      <c r="D1725" s="18">
        <v>8.0500000000000007</v>
      </c>
    </row>
    <row r="1726" spans="1:4" x14ac:dyDescent="0.2">
      <c r="A1726" s="2">
        <v>2019</v>
      </c>
      <c r="B1726">
        <v>6</v>
      </c>
      <c r="C1726">
        <v>6</v>
      </c>
      <c r="D1726" s="18">
        <v>8.1999999999999993</v>
      </c>
    </row>
    <row r="1727" spans="1:4" x14ac:dyDescent="0.2">
      <c r="A1727" s="2">
        <v>2019</v>
      </c>
      <c r="B1727">
        <v>6</v>
      </c>
      <c r="C1727">
        <v>7</v>
      </c>
      <c r="D1727" s="18">
        <v>7.73</v>
      </c>
    </row>
    <row r="1728" spans="1:4" x14ac:dyDescent="0.2">
      <c r="A1728" s="2">
        <v>2019</v>
      </c>
      <c r="B1728">
        <v>6</v>
      </c>
      <c r="C1728">
        <v>8</v>
      </c>
      <c r="D1728" s="18">
        <v>7.81</v>
      </c>
    </row>
    <row r="1729" spans="1:4" x14ac:dyDescent="0.2">
      <c r="A1729" s="2">
        <v>2019</v>
      </c>
      <c r="B1729">
        <v>6</v>
      </c>
      <c r="C1729">
        <v>9</v>
      </c>
      <c r="D1729" s="18">
        <v>7.59</v>
      </c>
    </row>
    <row r="1730" spans="1:4" x14ac:dyDescent="0.2">
      <c r="A1730" s="2">
        <v>2019</v>
      </c>
      <c r="B1730">
        <v>6</v>
      </c>
      <c r="C1730">
        <v>10</v>
      </c>
      <c r="D1730" s="18">
        <v>7.27</v>
      </c>
    </row>
    <row r="1731" spans="1:4" x14ac:dyDescent="0.2">
      <c r="A1731" s="2">
        <v>2019</v>
      </c>
      <c r="B1731">
        <v>6</v>
      </c>
      <c r="C1731">
        <v>11</v>
      </c>
      <c r="D1731" s="18">
        <v>7.56</v>
      </c>
    </row>
    <row r="1732" spans="1:4" x14ac:dyDescent="0.2">
      <c r="A1732" s="2">
        <v>2019</v>
      </c>
      <c r="B1732">
        <v>6</v>
      </c>
      <c r="C1732">
        <v>12</v>
      </c>
      <c r="D1732" s="18">
        <v>7.49</v>
      </c>
    </row>
    <row r="1733" spans="1:4" x14ac:dyDescent="0.2">
      <c r="A1733" s="2">
        <v>2019</v>
      </c>
      <c r="B1733">
        <v>6</v>
      </c>
      <c r="C1733">
        <v>13</v>
      </c>
      <c r="D1733" s="18">
        <v>7.16</v>
      </c>
    </row>
    <row r="1734" spans="1:4" x14ac:dyDescent="0.2">
      <c r="A1734" s="2">
        <v>2019</v>
      </c>
      <c r="B1734">
        <v>6</v>
      </c>
      <c r="C1734">
        <v>14</v>
      </c>
      <c r="D1734" s="18">
        <v>6.96</v>
      </c>
    </row>
    <row r="1735" spans="1:4" x14ac:dyDescent="0.2">
      <c r="A1735" s="2">
        <v>2019</v>
      </c>
      <c r="B1735">
        <v>6</v>
      </c>
      <c r="C1735">
        <v>15</v>
      </c>
      <c r="D1735" s="18">
        <v>6.78</v>
      </c>
    </row>
    <row r="1736" spans="1:4" x14ac:dyDescent="0.2">
      <c r="A1736" s="2">
        <v>2019</v>
      </c>
      <c r="B1736">
        <v>6</v>
      </c>
      <c r="C1736">
        <v>16</v>
      </c>
      <c r="D1736" s="18">
        <v>6.75</v>
      </c>
    </row>
    <row r="1737" spans="1:4" x14ac:dyDescent="0.2">
      <c r="A1737" s="2">
        <v>2019</v>
      </c>
      <c r="B1737">
        <v>6</v>
      </c>
      <c r="C1737">
        <v>17</v>
      </c>
      <c r="D1737" s="18">
        <v>6.56</v>
      </c>
    </row>
    <row r="1738" spans="1:4" x14ac:dyDescent="0.2">
      <c r="A1738" s="2">
        <v>2019</v>
      </c>
      <c r="B1738">
        <v>6</v>
      </c>
      <c r="C1738">
        <v>18</v>
      </c>
      <c r="D1738" s="18">
        <v>7.01</v>
      </c>
    </row>
    <row r="1739" spans="1:4" x14ac:dyDescent="0.2">
      <c r="A1739" s="2">
        <v>2019</v>
      </c>
      <c r="B1739">
        <v>6</v>
      </c>
      <c r="C1739">
        <v>19</v>
      </c>
      <c r="D1739" s="18">
        <v>7.68</v>
      </c>
    </row>
    <row r="1740" spans="1:4" x14ac:dyDescent="0.2">
      <c r="A1740" s="2">
        <v>2019</v>
      </c>
      <c r="B1740">
        <v>6</v>
      </c>
      <c r="C1740">
        <v>20</v>
      </c>
      <c r="D1740" s="18">
        <v>7.19</v>
      </c>
    </row>
    <row r="1741" spans="1:4" x14ac:dyDescent="0.2">
      <c r="A1741" s="2">
        <v>2019</v>
      </c>
      <c r="B1741">
        <v>6</v>
      </c>
      <c r="C1741">
        <v>21</v>
      </c>
      <c r="D1741" s="18">
        <v>6.97</v>
      </c>
    </row>
    <row r="1742" spans="1:4" x14ac:dyDescent="0.2">
      <c r="A1742" s="2">
        <v>2019</v>
      </c>
      <c r="B1742">
        <v>6</v>
      </c>
      <c r="C1742">
        <v>22</v>
      </c>
      <c r="D1742" s="18">
        <v>6.35</v>
      </c>
    </row>
    <row r="1743" spans="1:4" x14ac:dyDescent="0.2">
      <c r="A1743" s="2">
        <v>2019</v>
      </c>
      <c r="B1743">
        <v>6</v>
      </c>
      <c r="C1743">
        <v>23</v>
      </c>
      <c r="D1743" s="18">
        <v>6.87</v>
      </c>
    </row>
    <row r="1744" spans="1:4" x14ac:dyDescent="0.2">
      <c r="A1744" s="2">
        <v>2019</v>
      </c>
      <c r="B1744">
        <v>6</v>
      </c>
      <c r="C1744">
        <v>24</v>
      </c>
      <c r="D1744" s="18">
        <v>6.92</v>
      </c>
    </row>
    <row r="1745" spans="1:4" x14ac:dyDescent="0.2">
      <c r="A1745" s="2">
        <v>2019</v>
      </c>
      <c r="B1745">
        <v>6</v>
      </c>
      <c r="C1745">
        <v>25</v>
      </c>
      <c r="D1745" s="18">
        <v>6.65</v>
      </c>
    </row>
    <row r="1746" spans="1:4" x14ac:dyDescent="0.2">
      <c r="A1746" s="2">
        <v>2019</v>
      </c>
      <c r="B1746">
        <v>6</v>
      </c>
      <c r="C1746">
        <v>26</v>
      </c>
      <c r="D1746" s="18">
        <v>6.81</v>
      </c>
    </row>
    <row r="1747" spans="1:4" x14ac:dyDescent="0.2">
      <c r="A1747" s="2">
        <v>2019</v>
      </c>
      <c r="B1747">
        <v>6</v>
      </c>
      <c r="C1747">
        <v>27</v>
      </c>
      <c r="D1747" s="18">
        <v>6.76</v>
      </c>
    </row>
    <row r="1748" spans="1:4" x14ac:dyDescent="0.2">
      <c r="A1748" s="2">
        <v>2019</v>
      </c>
      <c r="B1748">
        <v>6</v>
      </c>
      <c r="C1748">
        <v>28</v>
      </c>
      <c r="D1748" s="18">
        <v>6.51</v>
      </c>
    </row>
    <row r="1749" spans="1:4" x14ac:dyDescent="0.2">
      <c r="A1749" s="2">
        <v>2019</v>
      </c>
      <c r="B1749">
        <v>6</v>
      </c>
      <c r="C1749">
        <v>29</v>
      </c>
      <c r="D1749" s="18">
        <v>6.65</v>
      </c>
    </row>
    <row r="1750" spans="1:4" x14ac:dyDescent="0.2">
      <c r="A1750" s="2">
        <v>2019</v>
      </c>
      <c r="B1750">
        <v>6</v>
      </c>
      <c r="C1750">
        <v>30</v>
      </c>
      <c r="D1750" s="18">
        <v>6.2</v>
      </c>
    </row>
    <row r="1751" spans="1:4" x14ac:dyDescent="0.2">
      <c r="A1751" s="2">
        <v>2019</v>
      </c>
      <c r="B1751">
        <v>7</v>
      </c>
      <c r="C1751">
        <v>1</v>
      </c>
      <c r="D1751" s="18">
        <v>6.43</v>
      </c>
    </row>
    <row r="1752" spans="1:4" x14ac:dyDescent="0.2">
      <c r="A1752" s="2">
        <v>2019</v>
      </c>
      <c r="B1752">
        <v>7</v>
      </c>
      <c r="C1752">
        <v>1</v>
      </c>
      <c r="D1752" s="18">
        <v>6.43</v>
      </c>
    </row>
    <row r="1753" spans="1:4" x14ac:dyDescent="0.2">
      <c r="A1753" s="2">
        <v>2019</v>
      </c>
      <c r="B1753">
        <v>7</v>
      </c>
      <c r="C1753">
        <v>2</v>
      </c>
      <c r="D1753" s="18">
        <v>6.85</v>
      </c>
    </row>
    <row r="1754" spans="1:4" x14ac:dyDescent="0.2">
      <c r="A1754" s="2">
        <v>2019</v>
      </c>
      <c r="B1754">
        <v>7</v>
      </c>
      <c r="C1754">
        <v>3</v>
      </c>
      <c r="D1754" s="18">
        <v>7.03</v>
      </c>
    </row>
    <row r="1755" spans="1:4" x14ac:dyDescent="0.2">
      <c r="A1755" s="2">
        <v>2019</v>
      </c>
      <c r="B1755">
        <v>7</v>
      </c>
      <c r="C1755">
        <v>4</v>
      </c>
      <c r="D1755" s="18">
        <v>7.05</v>
      </c>
    </row>
    <row r="1756" spans="1:4" x14ac:dyDescent="0.2">
      <c r="A1756" s="2">
        <v>2019</v>
      </c>
      <c r="B1756">
        <v>7</v>
      </c>
      <c r="C1756">
        <v>5</v>
      </c>
      <c r="D1756" s="18">
        <v>7.25</v>
      </c>
    </row>
    <row r="1757" spans="1:4" x14ac:dyDescent="0.2">
      <c r="A1757" s="2">
        <v>2019</v>
      </c>
      <c r="B1757">
        <v>7</v>
      </c>
      <c r="C1757">
        <v>6</v>
      </c>
      <c r="D1757" s="18">
        <v>7.38</v>
      </c>
    </row>
    <row r="1758" spans="1:4" x14ac:dyDescent="0.2">
      <c r="A1758" s="2">
        <v>2019</v>
      </c>
      <c r="B1758">
        <v>7</v>
      </c>
      <c r="C1758">
        <v>7</v>
      </c>
      <c r="D1758" s="18">
        <v>7.69</v>
      </c>
    </row>
    <row r="1759" spans="1:4" x14ac:dyDescent="0.2">
      <c r="A1759" s="2">
        <v>2019</v>
      </c>
      <c r="B1759">
        <v>7</v>
      </c>
      <c r="C1759">
        <v>8</v>
      </c>
      <c r="D1759" s="18">
        <v>7.25</v>
      </c>
    </row>
    <row r="1760" spans="1:4" x14ac:dyDescent="0.2">
      <c r="A1760" s="2">
        <v>2019</v>
      </c>
      <c r="B1760">
        <v>7</v>
      </c>
      <c r="C1760">
        <v>9</v>
      </c>
      <c r="D1760" s="18">
        <v>7.54</v>
      </c>
    </row>
    <row r="1761" spans="1:4" x14ac:dyDescent="0.2">
      <c r="A1761" s="2">
        <v>2019</v>
      </c>
      <c r="B1761">
        <v>7</v>
      </c>
      <c r="C1761">
        <v>10</v>
      </c>
      <c r="D1761" s="18">
        <v>7.5</v>
      </c>
    </row>
    <row r="1762" spans="1:4" x14ac:dyDescent="0.2">
      <c r="A1762" s="2">
        <v>2019</v>
      </c>
      <c r="B1762">
        <v>7</v>
      </c>
      <c r="C1762">
        <v>11</v>
      </c>
      <c r="D1762" s="18">
        <v>7.68</v>
      </c>
    </row>
    <row r="1763" spans="1:4" x14ac:dyDescent="0.2">
      <c r="A1763" s="2">
        <v>2019</v>
      </c>
      <c r="B1763">
        <v>7</v>
      </c>
      <c r="C1763">
        <v>12</v>
      </c>
      <c r="D1763" s="18">
        <v>7.57</v>
      </c>
    </row>
    <row r="1764" spans="1:4" x14ac:dyDescent="0.2">
      <c r="A1764" s="2">
        <v>2019</v>
      </c>
      <c r="B1764">
        <v>7</v>
      </c>
      <c r="C1764">
        <v>15</v>
      </c>
      <c r="D1764" s="18">
        <v>7.32</v>
      </c>
    </row>
    <row r="1765" spans="1:4" x14ac:dyDescent="0.2">
      <c r="A1765" s="2">
        <v>2019</v>
      </c>
      <c r="B1765">
        <v>7</v>
      </c>
      <c r="C1765">
        <v>16</v>
      </c>
      <c r="D1765" s="18">
        <v>7.63</v>
      </c>
    </row>
    <row r="1766" spans="1:4" x14ac:dyDescent="0.2">
      <c r="A1766" s="2">
        <v>2019</v>
      </c>
      <c r="B1766">
        <v>7</v>
      </c>
      <c r="C1766">
        <v>17</v>
      </c>
      <c r="D1766" s="18">
        <v>7.15</v>
      </c>
    </row>
    <row r="1767" spans="1:4" x14ac:dyDescent="0.2">
      <c r="A1767" s="2">
        <v>2019</v>
      </c>
      <c r="B1767">
        <v>7</v>
      </c>
      <c r="C1767">
        <v>18</v>
      </c>
      <c r="D1767" s="18">
        <v>7.33</v>
      </c>
    </row>
    <row r="1768" spans="1:4" x14ac:dyDescent="0.2">
      <c r="A1768" s="2">
        <v>2019</v>
      </c>
      <c r="B1768">
        <v>7</v>
      </c>
      <c r="C1768">
        <v>19</v>
      </c>
      <c r="D1768" s="18">
        <v>7</v>
      </c>
    </row>
    <row r="1769" spans="1:4" x14ac:dyDescent="0.2">
      <c r="A1769" s="2">
        <v>2019</v>
      </c>
      <c r="B1769">
        <v>7</v>
      </c>
      <c r="C1769">
        <v>20</v>
      </c>
      <c r="D1769" s="18">
        <v>7.17</v>
      </c>
    </row>
    <row r="1770" spans="1:4" x14ac:dyDescent="0.2">
      <c r="A1770" s="2">
        <v>2019</v>
      </c>
      <c r="B1770">
        <v>7</v>
      </c>
      <c r="C1770">
        <v>21</v>
      </c>
      <c r="D1770" s="18">
        <v>7.07</v>
      </c>
    </row>
    <row r="1771" spans="1:4" x14ac:dyDescent="0.2">
      <c r="A1771" s="2">
        <v>2019</v>
      </c>
      <c r="B1771">
        <v>7</v>
      </c>
      <c r="C1771">
        <v>22</v>
      </c>
      <c r="D1771" s="18">
        <v>8.08</v>
      </c>
    </row>
    <row r="1772" spans="1:4" x14ac:dyDescent="0.2">
      <c r="A1772" s="2">
        <v>2019</v>
      </c>
      <c r="B1772">
        <v>7</v>
      </c>
      <c r="C1772">
        <v>23</v>
      </c>
      <c r="D1772" s="18">
        <v>6.96</v>
      </c>
    </row>
    <row r="1773" spans="1:4" x14ac:dyDescent="0.2">
      <c r="A1773" s="2">
        <v>2019</v>
      </c>
      <c r="B1773">
        <v>7</v>
      </c>
      <c r="C1773">
        <v>24</v>
      </c>
      <c r="D1773" s="18">
        <v>6.9</v>
      </c>
    </row>
    <row r="1774" spans="1:4" x14ac:dyDescent="0.2">
      <c r="A1774" s="2">
        <v>2019</v>
      </c>
      <c r="B1774">
        <v>7</v>
      </c>
      <c r="C1774">
        <v>25</v>
      </c>
      <c r="D1774" s="18">
        <v>6.9</v>
      </c>
    </row>
    <row r="1775" spans="1:4" x14ac:dyDescent="0.2">
      <c r="A1775" s="2">
        <v>2019</v>
      </c>
      <c r="B1775">
        <v>7</v>
      </c>
      <c r="C1775">
        <v>26</v>
      </c>
      <c r="D1775" s="18">
        <v>7</v>
      </c>
    </row>
    <row r="1776" spans="1:4" x14ac:dyDescent="0.2">
      <c r="A1776" s="2">
        <v>2019</v>
      </c>
      <c r="B1776">
        <v>7</v>
      </c>
      <c r="C1776">
        <v>27</v>
      </c>
      <c r="D1776" s="18">
        <v>7.14</v>
      </c>
    </row>
    <row r="1777" spans="1:4" x14ac:dyDescent="0.2">
      <c r="A1777" s="2">
        <v>2019</v>
      </c>
      <c r="B1777">
        <v>7</v>
      </c>
      <c r="C1777">
        <v>28</v>
      </c>
      <c r="D1777" s="18">
        <v>7.08</v>
      </c>
    </row>
    <row r="1778" spans="1:4" x14ac:dyDescent="0.2">
      <c r="A1778" s="2">
        <v>2019</v>
      </c>
      <c r="B1778">
        <v>7</v>
      </c>
      <c r="C1778">
        <v>29</v>
      </c>
      <c r="D1778" s="18">
        <v>7.58</v>
      </c>
    </row>
    <row r="1779" spans="1:4" x14ac:dyDescent="0.2">
      <c r="A1779" s="2">
        <v>2019</v>
      </c>
      <c r="B1779">
        <v>7</v>
      </c>
      <c r="C1779">
        <v>31</v>
      </c>
      <c r="D1779" s="18">
        <v>7.5</v>
      </c>
    </row>
    <row r="1780" spans="1:4" x14ac:dyDescent="0.2">
      <c r="A1780" s="2">
        <v>2019</v>
      </c>
      <c r="B1780">
        <v>8</v>
      </c>
      <c r="C1780">
        <v>1</v>
      </c>
      <c r="D1780" s="18">
        <v>7.71</v>
      </c>
    </row>
    <row r="1781" spans="1:4" x14ac:dyDescent="0.2">
      <c r="A1781" s="2">
        <v>2019</v>
      </c>
      <c r="B1781">
        <v>8</v>
      </c>
      <c r="C1781">
        <v>2</v>
      </c>
      <c r="D1781" s="18">
        <v>7.89</v>
      </c>
    </row>
    <row r="1782" spans="1:4" x14ac:dyDescent="0.2">
      <c r="A1782" s="2">
        <v>2019</v>
      </c>
      <c r="B1782">
        <v>8</v>
      </c>
      <c r="C1782">
        <v>3</v>
      </c>
      <c r="D1782" s="18">
        <v>7.99</v>
      </c>
    </row>
    <row r="1783" spans="1:4" x14ac:dyDescent="0.2">
      <c r="A1783" s="2">
        <v>2019</v>
      </c>
      <c r="B1783">
        <v>8</v>
      </c>
      <c r="C1783">
        <v>4</v>
      </c>
      <c r="D1783" s="18">
        <v>7.68</v>
      </c>
    </row>
    <row r="1784" spans="1:4" x14ac:dyDescent="0.2">
      <c r="A1784" s="2">
        <v>2019</v>
      </c>
      <c r="B1784">
        <v>8</v>
      </c>
      <c r="C1784">
        <v>5</v>
      </c>
      <c r="D1784" s="18">
        <v>7.81</v>
      </c>
    </row>
    <row r="1785" spans="1:4" x14ac:dyDescent="0.2">
      <c r="A1785" s="2">
        <v>2019</v>
      </c>
      <c r="B1785">
        <v>8</v>
      </c>
      <c r="C1785">
        <v>6</v>
      </c>
      <c r="D1785" s="18">
        <v>7.35</v>
      </c>
    </row>
    <row r="1786" spans="1:4" x14ac:dyDescent="0.2">
      <c r="A1786" s="2">
        <v>2019</v>
      </c>
      <c r="B1786">
        <v>8</v>
      </c>
      <c r="C1786">
        <v>7</v>
      </c>
      <c r="D1786" s="18">
        <v>7.27</v>
      </c>
    </row>
    <row r="1787" spans="1:4" x14ac:dyDescent="0.2">
      <c r="A1787" s="2">
        <v>2019</v>
      </c>
      <c r="B1787">
        <v>8</v>
      </c>
      <c r="C1787">
        <v>8</v>
      </c>
      <c r="D1787" s="18">
        <v>7.71</v>
      </c>
    </row>
    <row r="1788" spans="1:4" x14ac:dyDescent="0.2">
      <c r="A1788" s="2">
        <v>2019</v>
      </c>
      <c r="B1788">
        <v>8</v>
      </c>
      <c r="C1788">
        <v>9</v>
      </c>
      <c r="D1788" s="18">
        <v>7</v>
      </c>
    </row>
    <row r="1789" spans="1:4" x14ac:dyDescent="0.2">
      <c r="A1789" s="2">
        <v>2019</v>
      </c>
      <c r="B1789">
        <v>8</v>
      </c>
      <c r="C1789">
        <v>10</v>
      </c>
      <c r="D1789" s="18">
        <v>6.92</v>
      </c>
    </row>
    <row r="1790" spans="1:4" x14ac:dyDescent="0.2">
      <c r="A1790" s="2">
        <v>2019</v>
      </c>
      <c r="B1790">
        <v>8</v>
      </c>
      <c r="C1790">
        <v>11</v>
      </c>
      <c r="D1790" s="18">
        <v>7.07</v>
      </c>
    </row>
    <row r="1791" spans="1:4" x14ac:dyDescent="0.2">
      <c r="A1791" s="2">
        <v>2019</v>
      </c>
      <c r="B1791">
        <v>8</v>
      </c>
      <c r="C1791">
        <v>13</v>
      </c>
      <c r="D1791" s="18">
        <v>7.75</v>
      </c>
    </row>
    <row r="1792" spans="1:4" x14ac:dyDescent="0.2">
      <c r="A1792" s="2">
        <v>2019</v>
      </c>
      <c r="B1792">
        <v>8</v>
      </c>
      <c r="C1792">
        <v>14</v>
      </c>
      <c r="D1792" s="18">
        <v>7.21</v>
      </c>
    </row>
    <row r="1793" spans="1:4" x14ac:dyDescent="0.2">
      <c r="A1793" s="2">
        <v>2019</v>
      </c>
      <c r="B1793">
        <v>8</v>
      </c>
      <c r="C1793">
        <v>15</v>
      </c>
      <c r="D1793" s="18">
        <v>8.0299999999999994</v>
      </c>
    </row>
    <row r="1794" spans="1:4" x14ac:dyDescent="0.2">
      <c r="A1794" s="2">
        <v>2019</v>
      </c>
      <c r="B1794">
        <v>8</v>
      </c>
      <c r="C1794">
        <v>16</v>
      </c>
      <c r="D1794" s="18">
        <v>7.8</v>
      </c>
    </row>
    <row r="1795" spans="1:4" x14ac:dyDescent="0.2">
      <c r="A1795" s="2">
        <v>2019</v>
      </c>
      <c r="B1795">
        <v>8</v>
      </c>
      <c r="C1795">
        <v>17</v>
      </c>
      <c r="D1795" s="18">
        <v>7.44</v>
      </c>
    </row>
    <row r="1796" spans="1:4" x14ac:dyDescent="0.2">
      <c r="A1796" s="2">
        <v>2019</v>
      </c>
      <c r="B1796">
        <v>8</v>
      </c>
      <c r="C1796">
        <v>18</v>
      </c>
      <c r="D1796" s="18">
        <v>7.63</v>
      </c>
    </row>
    <row r="1797" spans="1:4" x14ac:dyDescent="0.2">
      <c r="A1797" s="2">
        <v>2019</v>
      </c>
      <c r="B1797">
        <v>8</v>
      </c>
      <c r="C1797">
        <v>19</v>
      </c>
      <c r="D1797" s="18">
        <v>7.31</v>
      </c>
    </row>
    <row r="1798" spans="1:4" x14ac:dyDescent="0.2">
      <c r="A1798" s="2">
        <v>2019</v>
      </c>
      <c r="B1798">
        <v>8</v>
      </c>
      <c r="C1798">
        <v>20</v>
      </c>
      <c r="D1798" s="18">
        <v>7.67</v>
      </c>
    </row>
    <row r="1799" spans="1:4" x14ac:dyDescent="0.2">
      <c r="A1799" s="2">
        <v>2019</v>
      </c>
      <c r="B1799">
        <v>8</v>
      </c>
      <c r="C1799">
        <v>21</v>
      </c>
      <c r="D1799" s="18">
        <v>7.51</v>
      </c>
    </row>
    <row r="1800" spans="1:4" x14ac:dyDescent="0.2">
      <c r="A1800" s="2">
        <v>2019</v>
      </c>
      <c r="B1800">
        <v>8</v>
      </c>
      <c r="C1800">
        <v>22</v>
      </c>
      <c r="D1800" s="18">
        <v>7.7</v>
      </c>
    </row>
    <row r="1801" spans="1:4" x14ac:dyDescent="0.2">
      <c r="A1801" s="2">
        <v>2019</v>
      </c>
      <c r="B1801">
        <v>8</v>
      </c>
      <c r="C1801">
        <v>23</v>
      </c>
      <c r="D1801" s="18">
        <v>7.55</v>
      </c>
    </row>
    <row r="1802" spans="1:4" x14ac:dyDescent="0.2">
      <c r="A1802" s="2">
        <v>2019</v>
      </c>
      <c r="B1802">
        <v>8</v>
      </c>
      <c r="C1802">
        <v>24</v>
      </c>
      <c r="D1802" s="18">
        <v>7.9</v>
      </c>
    </row>
    <row r="1803" spans="1:4" x14ac:dyDescent="0.2">
      <c r="A1803" s="2">
        <v>2019</v>
      </c>
      <c r="B1803">
        <v>8</v>
      </c>
      <c r="C1803">
        <v>25</v>
      </c>
      <c r="D1803" s="18">
        <v>7.83</v>
      </c>
    </row>
    <row r="1804" spans="1:4" x14ac:dyDescent="0.2">
      <c r="A1804" s="2">
        <v>2019</v>
      </c>
      <c r="B1804">
        <v>8</v>
      </c>
      <c r="C1804">
        <v>27</v>
      </c>
      <c r="D1804" s="18">
        <v>8.15</v>
      </c>
    </row>
    <row r="1805" spans="1:4" x14ac:dyDescent="0.2">
      <c r="A1805" s="2">
        <v>2019</v>
      </c>
      <c r="B1805">
        <v>8</v>
      </c>
      <c r="C1805">
        <v>28</v>
      </c>
      <c r="D1805" s="18">
        <v>7.67</v>
      </c>
    </row>
    <row r="1806" spans="1:4" x14ac:dyDescent="0.2">
      <c r="A1806" s="2">
        <v>2019</v>
      </c>
      <c r="B1806">
        <v>8</v>
      </c>
      <c r="C1806">
        <v>29</v>
      </c>
      <c r="D1806" s="18">
        <v>8.1300000000000008</v>
      </c>
    </row>
    <row r="1807" spans="1:4" x14ac:dyDescent="0.2">
      <c r="A1807" s="2">
        <v>2019</v>
      </c>
      <c r="B1807">
        <v>8</v>
      </c>
      <c r="C1807">
        <v>30</v>
      </c>
      <c r="D1807" s="18">
        <v>8.1</v>
      </c>
    </row>
    <row r="1808" spans="1:4" x14ac:dyDescent="0.2">
      <c r="A1808" s="2">
        <v>2019</v>
      </c>
      <c r="B1808">
        <v>8</v>
      </c>
      <c r="C1808">
        <v>31</v>
      </c>
      <c r="D1808" s="18">
        <v>7.68</v>
      </c>
    </row>
    <row r="1809" spans="1:4" x14ac:dyDescent="0.2">
      <c r="A1809" s="2">
        <v>2019</v>
      </c>
      <c r="B1809">
        <v>9</v>
      </c>
      <c r="C1809">
        <v>1</v>
      </c>
      <c r="D1809" s="18">
        <v>7.71</v>
      </c>
    </row>
    <row r="1810" spans="1:4" x14ac:dyDescent="0.2">
      <c r="A1810" s="2">
        <v>2019</v>
      </c>
      <c r="B1810">
        <v>9</v>
      </c>
      <c r="C1810">
        <v>3</v>
      </c>
      <c r="D1810" s="18">
        <v>7.4</v>
      </c>
    </row>
    <row r="1811" spans="1:4" x14ac:dyDescent="0.2">
      <c r="A1811" s="2">
        <v>2019</v>
      </c>
      <c r="B1811">
        <v>9</v>
      </c>
      <c r="C1811">
        <v>4</v>
      </c>
      <c r="D1811" s="18">
        <v>7.65</v>
      </c>
    </row>
    <row r="1812" spans="1:4" x14ac:dyDescent="0.2">
      <c r="A1812" s="2">
        <v>2019</v>
      </c>
      <c r="B1812">
        <v>9</v>
      </c>
      <c r="C1812">
        <v>5</v>
      </c>
      <c r="D1812" s="18">
        <v>8.08</v>
      </c>
    </row>
    <row r="1813" spans="1:4" x14ac:dyDescent="0.2">
      <c r="A1813" s="2">
        <v>2019</v>
      </c>
      <c r="B1813">
        <v>9</v>
      </c>
      <c r="C1813">
        <v>6</v>
      </c>
      <c r="D1813" s="18">
        <v>7.8</v>
      </c>
    </row>
    <row r="1814" spans="1:4" x14ac:dyDescent="0.2">
      <c r="A1814" s="2">
        <v>2019</v>
      </c>
      <c r="B1814">
        <v>9</v>
      </c>
      <c r="C1814">
        <v>7</v>
      </c>
      <c r="D1814" s="18">
        <v>7.8</v>
      </c>
    </row>
    <row r="1815" spans="1:4" x14ac:dyDescent="0.2">
      <c r="A1815" s="2">
        <v>2019</v>
      </c>
      <c r="B1815">
        <v>9</v>
      </c>
      <c r="C1815">
        <v>8</v>
      </c>
      <c r="D1815" s="18">
        <v>7.8</v>
      </c>
    </row>
    <row r="1816" spans="1:4" x14ac:dyDescent="0.2">
      <c r="A1816" s="2">
        <v>2019</v>
      </c>
      <c r="B1816">
        <v>9</v>
      </c>
      <c r="C1816">
        <v>9</v>
      </c>
      <c r="D1816" s="18">
        <v>7.87</v>
      </c>
    </row>
    <row r="1817" spans="1:4" x14ac:dyDescent="0.2">
      <c r="A1817" s="2">
        <v>2019</v>
      </c>
      <c r="B1817">
        <v>9</v>
      </c>
      <c r="C1817">
        <v>10</v>
      </c>
      <c r="D1817" s="18">
        <v>8.52</v>
      </c>
    </row>
    <row r="1818" spans="1:4" x14ac:dyDescent="0.2">
      <c r="A1818" s="2">
        <v>2019</v>
      </c>
      <c r="B1818">
        <v>9</v>
      </c>
      <c r="C1818">
        <v>11</v>
      </c>
      <c r="D1818" s="18">
        <v>8.5299999999999994</v>
      </c>
    </row>
    <row r="1819" spans="1:4" x14ac:dyDescent="0.2">
      <c r="A1819" s="2">
        <v>2019</v>
      </c>
      <c r="B1819">
        <v>9</v>
      </c>
      <c r="C1819">
        <v>12</v>
      </c>
      <c r="D1819" s="18">
        <v>8.44</v>
      </c>
    </row>
    <row r="1820" spans="1:4" x14ac:dyDescent="0.2">
      <c r="A1820" s="2">
        <v>2019</v>
      </c>
      <c r="B1820">
        <v>9</v>
      </c>
      <c r="C1820">
        <v>13</v>
      </c>
      <c r="D1820" s="18">
        <v>7.8</v>
      </c>
    </row>
    <row r="1821" spans="1:4" x14ac:dyDescent="0.2">
      <c r="A1821" s="2">
        <v>2019</v>
      </c>
      <c r="B1821">
        <v>9</v>
      </c>
      <c r="C1821">
        <v>14</v>
      </c>
      <c r="D1821" s="18">
        <v>7.75</v>
      </c>
    </row>
    <row r="1822" spans="1:4" x14ac:dyDescent="0.2">
      <c r="A1822" s="2">
        <v>2019</v>
      </c>
      <c r="B1822">
        <v>9</v>
      </c>
      <c r="C1822">
        <v>15</v>
      </c>
      <c r="D1822" s="18">
        <v>8.15</v>
      </c>
    </row>
    <row r="1823" spans="1:4" x14ac:dyDescent="0.2">
      <c r="A1823" s="2">
        <v>2019</v>
      </c>
      <c r="B1823">
        <v>9</v>
      </c>
      <c r="C1823">
        <v>16</v>
      </c>
      <c r="D1823" s="18">
        <v>7.72</v>
      </c>
    </row>
    <row r="1824" spans="1:4" x14ac:dyDescent="0.2">
      <c r="A1824" s="2">
        <v>2019</v>
      </c>
      <c r="B1824">
        <v>9</v>
      </c>
      <c r="C1824">
        <v>17</v>
      </c>
      <c r="D1824" s="18">
        <v>8.74</v>
      </c>
    </row>
    <row r="1825" spans="1:4" x14ac:dyDescent="0.2">
      <c r="A1825" s="2">
        <v>2019</v>
      </c>
      <c r="B1825">
        <v>9</v>
      </c>
      <c r="C1825">
        <v>18</v>
      </c>
      <c r="D1825" s="18">
        <v>7.93</v>
      </c>
    </row>
    <row r="1826" spans="1:4" x14ac:dyDescent="0.2">
      <c r="A1826" s="2">
        <v>2019</v>
      </c>
      <c r="B1826">
        <v>9</v>
      </c>
      <c r="C1826">
        <v>19</v>
      </c>
      <c r="D1826" s="18">
        <v>8.1999999999999993</v>
      </c>
    </row>
    <row r="1827" spans="1:4" x14ac:dyDescent="0.2">
      <c r="A1827" s="2">
        <v>2019</v>
      </c>
      <c r="B1827">
        <v>9</v>
      </c>
      <c r="C1827">
        <v>20</v>
      </c>
      <c r="D1827" s="18">
        <v>8.3000000000000007</v>
      </c>
    </row>
    <row r="1828" spans="1:4" x14ac:dyDescent="0.2">
      <c r="A1828" s="2">
        <v>2019</v>
      </c>
      <c r="B1828">
        <v>9</v>
      </c>
      <c r="C1828">
        <v>21</v>
      </c>
      <c r="D1828" s="18">
        <v>8.34</v>
      </c>
    </row>
    <row r="1829" spans="1:4" x14ac:dyDescent="0.2">
      <c r="A1829" s="2">
        <v>2019</v>
      </c>
      <c r="B1829">
        <v>9</v>
      </c>
      <c r="C1829">
        <v>22</v>
      </c>
      <c r="D1829" s="18">
        <v>8.56</v>
      </c>
    </row>
    <row r="1830" spans="1:4" x14ac:dyDescent="0.2">
      <c r="A1830" s="2">
        <v>2019</v>
      </c>
      <c r="B1830">
        <v>9</v>
      </c>
      <c r="C1830">
        <v>23</v>
      </c>
      <c r="D1830" s="18">
        <v>8.01</v>
      </c>
    </row>
    <row r="1831" spans="1:4" x14ac:dyDescent="0.2">
      <c r="A1831" s="2">
        <v>2019</v>
      </c>
      <c r="B1831">
        <v>9</v>
      </c>
      <c r="C1831">
        <v>24</v>
      </c>
      <c r="D1831" s="18">
        <v>8.5299999999999994</v>
      </c>
    </row>
    <row r="1832" spans="1:4" x14ac:dyDescent="0.2">
      <c r="A1832" s="2">
        <v>2019</v>
      </c>
      <c r="B1832">
        <v>9</v>
      </c>
      <c r="C1832">
        <v>25</v>
      </c>
      <c r="D1832" s="18">
        <v>8.75</v>
      </c>
    </row>
    <row r="1833" spans="1:4" x14ac:dyDescent="0.2">
      <c r="A1833" s="2">
        <v>2019</v>
      </c>
      <c r="B1833">
        <v>9</v>
      </c>
      <c r="C1833">
        <v>26</v>
      </c>
      <c r="D1833" s="18">
        <v>8.65</v>
      </c>
    </row>
    <row r="1834" spans="1:4" x14ac:dyDescent="0.2">
      <c r="A1834" s="2">
        <v>2019</v>
      </c>
      <c r="B1834">
        <v>9</v>
      </c>
      <c r="C1834">
        <v>27</v>
      </c>
      <c r="D1834" s="18">
        <v>8.5</v>
      </c>
    </row>
    <row r="1835" spans="1:4" x14ac:dyDescent="0.2">
      <c r="A1835" s="2">
        <v>2019</v>
      </c>
      <c r="B1835">
        <v>9</v>
      </c>
      <c r="C1835">
        <v>28</v>
      </c>
      <c r="D1835" s="18">
        <v>8.6999999999999993</v>
      </c>
    </row>
    <row r="1836" spans="1:4" x14ac:dyDescent="0.2">
      <c r="A1836" s="2">
        <v>2019</v>
      </c>
      <c r="B1836">
        <v>9</v>
      </c>
      <c r="C1836">
        <v>29</v>
      </c>
      <c r="D1836" s="18">
        <v>8.14</v>
      </c>
    </row>
    <row r="1837" spans="1:4" x14ac:dyDescent="0.2">
      <c r="A1837" s="2">
        <v>2019</v>
      </c>
      <c r="B1837">
        <v>9</v>
      </c>
      <c r="C1837">
        <v>30</v>
      </c>
      <c r="D1837" s="18">
        <v>8.3699999999999992</v>
      </c>
    </row>
    <row r="1838" spans="1:4" x14ac:dyDescent="0.2">
      <c r="A1838" s="2">
        <v>2019</v>
      </c>
      <c r="B1838">
        <v>10</v>
      </c>
      <c r="C1838">
        <v>1</v>
      </c>
      <c r="D1838" s="18">
        <v>8.65</v>
      </c>
    </row>
    <row r="1839" spans="1:4" x14ac:dyDescent="0.2">
      <c r="A1839" s="2">
        <v>2019</v>
      </c>
      <c r="B1839">
        <v>10</v>
      </c>
      <c r="C1839">
        <v>1</v>
      </c>
      <c r="D1839" s="18">
        <v>8.65</v>
      </c>
    </row>
    <row r="1840" spans="1:4" x14ac:dyDescent="0.2">
      <c r="A1840" s="2">
        <v>2019</v>
      </c>
      <c r="B1840">
        <v>10</v>
      </c>
      <c r="C1840">
        <v>2</v>
      </c>
      <c r="D1840" s="18">
        <v>8.58</v>
      </c>
    </row>
    <row r="1841" spans="1:4" x14ac:dyDescent="0.2">
      <c r="A1841" s="2">
        <v>2019</v>
      </c>
      <c r="B1841">
        <v>10</v>
      </c>
      <c r="C1841">
        <v>3</v>
      </c>
      <c r="D1841" s="18">
        <v>8.74</v>
      </c>
    </row>
    <row r="1842" spans="1:4" x14ac:dyDescent="0.2">
      <c r="A1842" s="2">
        <v>2019</v>
      </c>
      <c r="B1842">
        <v>10</v>
      </c>
      <c r="C1842">
        <v>4</v>
      </c>
      <c r="D1842" s="18">
        <v>8.66</v>
      </c>
    </row>
    <row r="1843" spans="1:4" x14ac:dyDescent="0.2">
      <c r="A1843" s="2">
        <v>2019</v>
      </c>
      <c r="B1843">
        <v>10</v>
      </c>
      <c r="C1843">
        <v>5</v>
      </c>
      <c r="D1843" s="18">
        <v>8.4600000000000009</v>
      </c>
    </row>
    <row r="1844" spans="1:4" x14ac:dyDescent="0.2">
      <c r="A1844" s="2">
        <v>2019</v>
      </c>
      <c r="B1844">
        <v>10</v>
      </c>
      <c r="C1844">
        <v>6</v>
      </c>
      <c r="D1844" s="18">
        <v>9.44</v>
      </c>
    </row>
    <row r="1845" spans="1:4" x14ac:dyDescent="0.2">
      <c r="A1845" s="2">
        <v>2019</v>
      </c>
      <c r="B1845">
        <v>10</v>
      </c>
      <c r="C1845">
        <v>7</v>
      </c>
      <c r="D1845" s="18">
        <v>9.06</v>
      </c>
    </row>
    <row r="1846" spans="1:4" x14ac:dyDescent="0.2">
      <c r="A1846" s="2">
        <v>2019</v>
      </c>
      <c r="B1846">
        <v>10</v>
      </c>
      <c r="C1846">
        <v>8</v>
      </c>
      <c r="D1846" s="18">
        <v>10.18</v>
      </c>
    </row>
    <row r="1847" spans="1:4" x14ac:dyDescent="0.2">
      <c r="A1847" s="2">
        <v>2019</v>
      </c>
      <c r="B1847">
        <v>10</v>
      </c>
      <c r="C1847">
        <v>9</v>
      </c>
      <c r="D1847" s="18">
        <v>9.6300000000000008</v>
      </c>
    </row>
    <row r="1848" spans="1:4" x14ac:dyDescent="0.2">
      <c r="A1848" s="2">
        <v>2019</v>
      </c>
      <c r="B1848">
        <v>10</v>
      </c>
      <c r="C1848">
        <v>10</v>
      </c>
      <c r="D1848" s="18">
        <v>9.43</v>
      </c>
    </row>
    <row r="1849" spans="1:4" x14ac:dyDescent="0.2">
      <c r="A1849" s="2">
        <v>2019</v>
      </c>
      <c r="B1849">
        <v>10</v>
      </c>
      <c r="C1849">
        <v>11</v>
      </c>
      <c r="D1849" s="18">
        <v>9.3699999999999992</v>
      </c>
    </row>
    <row r="1850" spans="1:4" x14ac:dyDescent="0.2">
      <c r="A1850" s="2">
        <v>2019</v>
      </c>
      <c r="B1850">
        <v>10</v>
      </c>
      <c r="C1850">
        <v>12</v>
      </c>
      <c r="D1850" s="18">
        <v>9.5399999999999991</v>
      </c>
    </row>
    <row r="1851" spans="1:4" x14ac:dyDescent="0.2">
      <c r="A1851" s="2">
        <v>2019</v>
      </c>
      <c r="B1851">
        <v>10</v>
      </c>
      <c r="C1851">
        <v>13</v>
      </c>
      <c r="D1851" s="18">
        <v>8.92</v>
      </c>
    </row>
    <row r="1852" spans="1:4" x14ac:dyDescent="0.2">
      <c r="A1852" s="2">
        <v>2019</v>
      </c>
      <c r="B1852">
        <v>10</v>
      </c>
      <c r="C1852">
        <v>14</v>
      </c>
      <c r="D1852" s="18">
        <v>8.98</v>
      </c>
    </row>
    <row r="1853" spans="1:4" x14ac:dyDescent="0.2">
      <c r="A1853" s="2">
        <v>2019</v>
      </c>
      <c r="B1853">
        <v>10</v>
      </c>
      <c r="C1853">
        <v>15</v>
      </c>
      <c r="D1853" s="18">
        <v>8.8800000000000008</v>
      </c>
    </row>
    <row r="1854" spans="1:4" x14ac:dyDescent="0.2">
      <c r="A1854" s="2">
        <v>2019</v>
      </c>
      <c r="B1854">
        <v>10</v>
      </c>
      <c r="C1854">
        <v>16</v>
      </c>
      <c r="D1854" s="18">
        <v>8.56</v>
      </c>
    </row>
    <row r="1855" spans="1:4" x14ac:dyDescent="0.2">
      <c r="A1855" s="2">
        <v>2019</v>
      </c>
      <c r="B1855">
        <v>10</v>
      </c>
      <c r="C1855">
        <v>17</v>
      </c>
      <c r="D1855" s="18">
        <v>8.81</v>
      </c>
    </row>
    <row r="1856" spans="1:4" x14ac:dyDescent="0.2">
      <c r="A1856" s="2">
        <v>2019</v>
      </c>
      <c r="B1856">
        <v>10</v>
      </c>
      <c r="C1856">
        <v>18</v>
      </c>
      <c r="D1856" s="18">
        <v>8.68</v>
      </c>
    </row>
    <row r="1857" spans="1:4" x14ac:dyDescent="0.2">
      <c r="A1857" s="2">
        <v>2019</v>
      </c>
      <c r="B1857">
        <v>10</v>
      </c>
      <c r="C1857">
        <v>19</v>
      </c>
      <c r="D1857" s="18">
        <v>8.2799999999999994</v>
      </c>
    </row>
    <row r="1858" spans="1:4" x14ac:dyDescent="0.2">
      <c r="A1858" s="2">
        <v>2019</v>
      </c>
      <c r="B1858">
        <v>10</v>
      </c>
      <c r="C1858">
        <v>20</v>
      </c>
      <c r="D1858" s="18">
        <v>8.66</v>
      </c>
    </row>
    <row r="1859" spans="1:4" x14ac:dyDescent="0.2">
      <c r="A1859" s="2">
        <v>2019</v>
      </c>
      <c r="B1859">
        <v>10</v>
      </c>
      <c r="C1859">
        <v>21</v>
      </c>
      <c r="D1859" s="18">
        <v>8.66</v>
      </c>
    </row>
    <row r="1860" spans="1:4" x14ac:dyDescent="0.2">
      <c r="A1860" s="2">
        <v>2019</v>
      </c>
      <c r="B1860">
        <v>10</v>
      </c>
      <c r="C1860">
        <v>22</v>
      </c>
      <c r="D1860" s="18">
        <v>8.24</v>
      </c>
    </row>
    <row r="1861" spans="1:4" x14ac:dyDescent="0.2">
      <c r="A1861" s="2">
        <v>2019</v>
      </c>
      <c r="B1861">
        <v>10</v>
      </c>
      <c r="C1861">
        <v>23</v>
      </c>
      <c r="D1861" s="18">
        <v>8.24</v>
      </c>
    </row>
    <row r="1862" spans="1:4" x14ac:dyDescent="0.2">
      <c r="A1862" s="2">
        <v>2019</v>
      </c>
      <c r="B1862">
        <v>10</v>
      </c>
      <c r="C1862">
        <v>24</v>
      </c>
      <c r="D1862" s="18">
        <v>8.36</v>
      </c>
    </row>
    <row r="1863" spans="1:4" x14ac:dyDescent="0.2">
      <c r="A1863" s="2">
        <v>2019</v>
      </c>
      <c r="B1863">
        <v>10</v>
      </c>
      <c r="C1863">
        <v>25</v>
      </c>
      <c r="D1863" s="18">
        <v>8.08</v>
      </c>
    </row>
    <row r="1864" spans="1:4" x14ac:dyDescent="0.2">
      <c r="A1864" s="2">
        <v>2019</v>
      </c>
      <c r="B1864">
        <v>10</v>
      </c>
      <c r="C1864">
        <v>26</v>
      </c>
      <c r="D1864" s="18">
        <v>7.99</v>
      </c>
    </row>
    <row r="1865" spans="1:4" x14ac:dyDescent="0.2">
      <c r="A1865" s="2">
        <v>2019</v>
      </c>
      <c r="B1865">
        <v>10</v>
      </c>
      <c r="C1865">
        <v>27</v>
      </c>
      <c r="D1865" s="18">
        <v>7.64</v>
      </c>
    </row>
    <row r="1866" spans="1:4" x14ac:dyDescent="0.2">
      <c r="A1866" s="2">
        <v>2019</v>
      </c>
      <c r="B1866">
        <v>10</v>
      </c>
      <c r="C1866">
        <v>28</v>
      </c>
      <c r="D1866" s="18">
        <v>8.2200000000000006</v>
      </c>
    </row>
    <row r="1867" spans="1:4" x14ac:dyDescent="0.2">
      <c r="A1867" s="2">
        <v>2019</v>
      </c>
      <c r="B1867">
        <v>10</v>
      </c>
      <c r="C1867">
        <v>29</v>
      </c>
      <c r="D1867" s="18">
        <v>7.99</v>
      </c>
    </row>
    <row r="1868" spans="1:4" x14ac:dyDescent="0.2">
      <c r="A1868" s="2">
        <v>2019</v>
      </c>
      <c r="B1868">
        <v>10</v>
      </c>
      <c r="C1868">
        <v>30</v>
      </c>
      <c r="D1868" s="18">
        <v>7.97</v>
      </c>
    </row>
    <row r="1869" spans="1:4" x14ac:dyDescent="0.2">
      <c r="A1869" s="2">
        <v>2019</v>
      </c>
      <c r="B1869">
        <v>10</v>
      </c>
      <c r="C1869">
        <v>31</v>
      </c>
      <c r="D1869" s="18">
        <v>8.4</v>
      </c>
    </row>
    <row r="1870" spans="1:4" x14ac:dyDescent="0.2">
      <c r="A1870" s="2">
        <v>2019</v>
      </c>
      <c r="B1870">
        <v>11</v>
      </c>
      <c r="C1870">
        <v>1</v>
      </c>
      <c r="D1870" s="18">
        <v>8.1</v>
      </c>
    </row>
    <row r="1871" spans="1:4" x14ac:dyDescent="0.2">
      <c r="A1871" s="2">
        <v>2019</v>
      </c>
      <c r="B1871">
        <v>11</v>
      </c>
      <c r="C1871">
        <v>4</v>
      </c>
      <c r="D1871" s="18">
        <v>7.82</v>
      </c>
    </row>
    <row r="1872" spans="1:4" x14ac:dyDescent="0.2">
      <c r="A1872" s="2">
        <v>2019</v>
      </c>
      <c r="B1872">
        <v>11</v>
      </c>
      <c r="C1872">
        <v>5</v>
      </c>
      <c r="D1872" s="18">
        <v>8.18</v>
      </c>
    </row>
    <row r="1873" spans="1:4" x14ac:dyDescent="0.2">
      <c r="A1873" s="2">
        <v>2019</v>
      </c>
      <c r="B1873">
        <v>11</v>
      </c>
      <c r="C1873">
        <v>6</v>
      </c>
      <c r="D1873" s="18">
        <v>7.82</v>
      </c>
    </row>
    <row r="1874" spans="1:4" x14ac:dyDescent="0.2">
      <c r="A1874" s="2">
        <v>2019</v>
      </c>
      <c r="B1874">
        <v>11</v>
      </c>
      <c r="C1874">
        <v>7</v>
      </c>
      <c r="D1874" s="18">
        <v>7.97</v>
      </c>
    </row>
    <row r="1875" spans="1:4" x14ac:dyDescent="0.2">
      <c r="A1875" s="2">
        <v>2019</v>
      </c>
      <c r="B1875">
        <v>11</v>
      </c>
      <c r="C1875">
        <v>8</v>
      </c>
      <c r="D1875" s="18">
        <v>7.7</v>
      </c>
    </row>
    <row r="1876" spans="1:4" x14ac:dyDescent="0.2">
      <c r="A1876" s="2">
        <v>2019</v>
      </c>
      <c r="B1876">
        <v>11</v>
      </c>
      <c r="C1876">
        <v>9</v>
      </c>
      <c r="D1876" s="18">
        <v>8.02</v>
      </c>
    </row>
    <row r="1877" spans="1:4" x14ac:dyDescent="0.2">
      <c r="A1877" s="2">
        <v>2019</v>
      </c>
      <c r="B1877">
        <v>11</v>
      </c>
      <c r="C1877">
        <v>10</v>
      </c>
      <c r="D1877" s="18">
        <v>7.84</v>
      </c>
    </row>
    <row r="1878" spans="1:4" x14ac:dyDescent="0.2">
      <c r="A1878" s="2">
        <v>2019</v>
      </c>
      <c r="B1878">
        <v>11</v>
      </c>
      <c r="C1878">
        <v>11</v>
      </c>
      <c r="D1878" s="18">
        <v>7.76</v>
      </c>
    </row>
    <row r="1879" spans="1:4" x14ac:dyDescent="0.2">
      <c r="A1879" s="2">
        <v>2019</v>
      </c>
      <c r="B1879">
        <v>11</v>
      </c>
      <c r="C1879">
        <v>12</v>
      </c>
      <c r="D1879" s="18">
        <v>7.68</v>
      </c>
    </row>
    <row r="1880" spans="1:4" x14ac:dyDescent="0.2">
      <c r="A1880" s="2">
        <v>2019</v>
      </c>
      <c r="B1880">
        <v>11</v>
      </c>
      <c r="C1880">
        <v>13</v>
      </c>
      <c r="D1880" s="18">
        <v>7.5</v>
      </c>
    </row>
    <row r="1881" spans="1:4" x14ac:dyDescent="0.2">
      <c r="A1881" s="2">
        <v>2019</v>
      </c>
      <c r="B1881">
        <v>11</v>
      </c>
      <c r="C1881">
        <v>14</v>
      </c>
      <c r="D1881" s="18">
        <v>7.52</v>
      </c>
    </row>
    <row r="1882" spans="1:4" x14ac:dyDescent="0.2">
      <c r="A1882" s="2">
        <v>2019</v>
      </c>
      <c r="B1882">
        <v>11</v>
      </c>
      <c r="C1882">
        <v>15</v>
      </c>
      <c r="D1882" s="18">
        <v>7.5</v>
      </c>
    </row>
    <row r="1883" spans="1:4" x14ac:dyDescent="0.2">
      <c r="A1883" s="2">
        <v>2019</v>
      </c>
      <c r="B1883">
        <v>11</v>
      </c>
      <c r="C1883">
        <v>16</v>
      </c>
      <c r="D1883" s="18">
        <v>7.47</v>
      </c>
    </row>
    <row r="1884" spans="1:4" x14ac:dyDescent="0.2">
      <c r="A1884" s="2">
        <v>2019</v>
      </c>
      <c r="B1884">
        <v>11</v>
      </c>
      <c r="C1884">
        <v>17</v>
      </c>
      <c r="D1884" s="18">
        <v>7.61</v>
      </c>
    </row>
    <row r="1885" spans="1:4" x14ac:dyDescent="0.2">
      <c r="A1885" s="2">
        <v>2019</v>
      </c>
      <c r="B1885">
        <v>11</v>
      </c>
      <c r="C1885">
        <v>18</v>
      </c>
      <c r="D1885" s="18">
        <v>7.7</v>
      </c>
    </row>
    <row r="1886" spans="1:4" x14ac:dyDescent="0.2">
      <c r="A1886" s="2">
        <v>2019</v>
      </c>
      <c r="B1886">
        <v>11</v>
      </c>
      <c r="C1886">
        <v>19</v>
      </c>
      <c r="D1886" s="18">
        <v>7.58</v>
      </c>
    </row>
    <row r="1887" spans="1:4" x14ac:dyDescent="0.2">
      <c r="A1887" s="2">
        <v>2019</v>
      </c>
      <c r="B1887">
        <v>11</v>
      </c>
      <c r="C1887">
        <v>20</v>
      </c>
      <c r="D1887" s="18">
        <v>7.95</v>
      </c>
    </row>
    <row r="1888" spans="1:4" x14ac:dyDescent="0.2">
      <c r="A1888" s="2">
        <v>2019</v>
      </c>
      <c r="B1888">
        <v>11</v>
      </c>
      <c r="C1888">
        <v>21</v>
      </c>
      <c r="D1888" s="18">
        <v>7.75</v>
      </c>
    </row>
    <row r="1889" spans="1:4" x14ac:dyDescent="0.2">
      <c r="A1889" s="2">
        <v>2019</v>
      </c>
      <c r="B1889">
        <v>11</v>
      </c>
      <c r="C1889">
        <v>22</v>
      </c>
      <c r="D1889" s="18">
        <v>7.75</v>
      </c>
    </row>
    <row r="1890" spans="1:4" x14ac:dyDescent="0.2">
      <c r="A1890" s="2">
        <v>2019</v>
      </c>
      <c r="B1890">
        <v>11</v>
      </c>
      <c r="C1890">
        <v>23</v>
      </c>
      <c r="D1890" s="18">
        <v>7.45</v>
      </c>
    </row>
    <row r="1891" spans="1:4" x14ac:dyDescent="0.2">
      <c r="A1891" s="2">
        <v>2019</v>
      </c>
      <c r="B1891">
        <v>11</v>
      </c>
      <c r="C1891">
        <v>24</v>
      </c>
      <c r="D1891" s="18">
        <v>7.82</v>
      </c>
    </row>
    <row r="1892" spans="1:4" x14ac:dyDescent="0.2">
      <c r="A1892" s="2">
        <v>2019</v>
      </c>
      <c r="B1892">
        <v>11</v>
      </c>
      <c r="C1892">
        <v>25</v>
      </c>
      <c r="D1892" s="18">
        <v>7.86</v>
      </c>
    </row>
    <row r="1893" spans="1:4" x14ac:dyDescent="0.2">
      <c r="A1893" s="2">
        <v>2019</v>
      </c>
      <c r="B1893">
        <v>11</v>
      </c>
      <c r="C1893">
        <v>26</v>
      </c>
      <c r="D1893" s="18">
        <v>7.85</v>
      </c>
    </row>
    <row r="1894" spans="1:4" x14ac:dyDescent="0.2">
      <c r="A1894" s="2">
        <v>2019</v>
      </c>
      <c r="B1894">
        <v>11</v>
      </c>
      <c r="C1894">
        <v>27</v>
      </c>
      <c r="D1894" s="18">
        <v>7.5</v>
      </c>
    </row>
    <row r="1895" spans="1:4" x14ac:dyDescent="0.2">
      <c r="A1895" s="2">
        <v>2019</v>
      </c>
      <c r="B1895">
        <v>11</v>
      </c>
      <c r="C1895">
        <v>28</v>
      </c>
      <c r="D1895" s="18">
        <v>8.0399999999999991</v>
      </c>
    </row>
    <row r="1896" spans="1:4" x14ac:dyDescent="0.2">
      <c r="A1896" s="2">
        <v>2019</v>
      </c>
      <c r="B1896">
        <v>11</v>
      </c>
      <c r="C1896">
        <v>29</v>
      </c>
      <c r="D1896" s="18">
        <v>7.62</v>
      </c>
    </row>
    <row r="1897" spans="1:4" x14ac:dyDescent="0.2">
      <c r="A1897" s="2">
        <v>2019</v>
      </c>
      <c r="B1897">
        <v>11</v>
      </c>
      <c r="C1897">
        <v>30</v>
      </c>
      <c r="D1897" s="18">
        <v>7.24</v>
      </c>
    </row>
    <row r="1898" spans="1:4" x14ac:dyDescent="0.2">
      <c r="A1898" s="2">
        <v>2019</v>
      </c>
      <c r="B1898">
        <v>12</v>
      </c>
      <c r="C1898">
        <v>1</v>
      </c>
      <c r="D1898" s="18">
        <v>8.25</v>
      </c>
    </row>
    <row r="1899" spans="1:4" x14ac:dyDescent="0.2">
      <c r="A1899" s="2">
        <v>2019</v>
      </c>
      <c r="B1899">
        <v>12</v>
      </c>
      <c r="C1899">
        <v>2</v>
      </c>
      <c r="D1899" s="18">
        <v>7</v>
      </c>
    </row>
    <row r="1900" spans="1:4" x14ac:dyDescent="0.2">
      <c r="A1900" s="2">
        <v>2019</v>
      </c>
      <c r="B1900">
        <v>12</v>
      </c>
      <c r="C1900">
        <v>3</v>
      </c>
      <c r="D1900" s="18">
        <v>6.26</v>
      </c>
    </row>
    <row r="1901" spans="1:4" x14ac:dyDescent="0.2">
      <c r="A1901" s="2">
        <v>2019</v>
      </c>
      <c r="B1901">
        <v>12</v>
      </c>
      <c r="C1901">
        <v>4</v>
      </c>
      <c r="D1901" s="18">
        <v>6.92</v>
      </c>
    </row>
    <row r="1902" spans="1:4" x14ac:dyDescent="0.2">
      <c r="A1902" s="2">
        <v>2019</v>
      </c>
      <c r="B1902">
        <v>12</v>
      </c>
      <c r="C1902">
        <v>5</v>
      </c>
      <c r="D1902" s="18">
        <v>7.33</v>
      </c>
    </row>
    <row r="1903" spans="1:4" x14ac:dyDescent="0.2">
      <c r="A1903" s="2">
        <v>2019</v>
      </c>
      <c r="B1903">
        <v>12</v>
      </c>
      <c r="C1903">
        <v>6</v>
      </c>
      <c r="D1903" s="18">
        <v>7.21</v>
      </c>
    </row>
    <row r="1904" spans="1:4" x14ac:dyDescent="0.2">
      <c r="A1904" s="2">
        <v>2019</v>
      </c>
      <c r="B1904">
        <v>12</v>
      </c>
      <c r="C1904">
        <v>7</v>
      </c>
      <c r="D1904" s="18">
        <v>6.92</v>
      </c>
    </row>
    <row r="1905" spans="1:4" x14ac:dyDescent="0.2">
      <c r="A1905" s="2">
        <v>2019</v>
      </c>
      <c r="B1905">
        <v>12</v>
      </c>
      <c r="C1905">
        <v>8</v>
      </c>
      <c r="D1905" s="18">
        <v>7.11</v>
      </c>
    </row>
    <row r="1906" spans="1:4" x14ac:dyDescent="0.2">
      <c r="A1906" s="2">
        <v>2019</v>
      </c>
      <c r="B1906">
        <v>12</v>
      </c>
      <c r="C1906">
        <v>9</v>
      </c>
      <c r="D1906" s="18">
        <v>6.33</v>
      </c>
    </row>
    <row r="1907" spans="1:4" x14ac:dyDescent="0.2">
      <c r="A1907" s="2">
        <v>2019</v>
      </c>
      <c r="B1907">
        <v>12</v>
      </c>
      <c r="C1907">
        <v>10</v>
      </c>
      <c r="D1907" s="18">
        <v>7.1</v>
      </c>
    </row>
    <row r="1908" spans="1:4" x14ac:dyDescent="0.2">
      <c r="A1908" s="2">
        <v>2019</v>
      </c>
      <c r="B1908">
        <v>12</v>
      </c>
      <c r="C1908">
        <v>11</v>
      </c>
      <c r="D1908" s="18">
        <v>6.95</v>
      </c>
    </row>
    <row r="1909" spans="1:4" x14ac:dyDescent="0.2">
      <c r="A1909" s="2">
        <v>2019</v>
      </c>
      <c r="B1909">
        <v>12</v>
      </c>
      <c r="C1909">
        <v>12</v>
      </c>
      <c r="D1909" s="18">
        <v>7.25</v>
      </c>
    </row>
    <row r="1910" spans="1:4" x14ac:dyDescent="0.2">
      <c r="A1910" s="2">
        <v>2019</v>
      </c>
      <c r="B1910">
        <v>12</v>
      </c>
      <c r="C1910">
        <v>13</v>
      </c>
      <c r="D1910" s="18">
        <v>7</v>
      </c>
    </row>
    <row r="1911" spans="1:4" x14ac:dyDescent="0.2">
      <c r="A1911" s="2">
        <v>2019</v>
      </c>
      <c r="B1911">
        <v>12</v>
      </c>
      <c r="C1911">
        <v>14</v>
      </c>
      <c r="D1911" s="18">
        <v>7.64</v>
      </c>
    </row>
    <row r="1912" spans="1:4" x14ac:dyDescent="0.2">
      <c r="A1912" s="2">
        <v>2019</v>
      </c>
      <c r="B1912">
        <v>12</v>
      </c>
      <c r="C1912">
        <v>15</v>
      </c>
      <c r="D1912" s="18">
        <v>6.84</v>
      </c>
    </row>
    <row r="1913" spans="1:4" x14ac:dyDescent="0.2">
      <c r="A1913" s="2">
        <v>2019</v>
      </c>
      <c r="B1913">
        <v>12</v>
      </c>
      <c r="C1913">
        <v>16</v>
      </c>
      <c r="D1913" s="18">
        <v>7.56</v>
      </c>
    </row>
    <row r="1914" spans="1:4" x14ac:dyDescent="0.2">
      <c r="A1914" s="2">
        <v>2019</v>
      </c>
      <c r="B1914">
        <v>12</v>
      </c>
      <c r="C1914">
        <v>17</v>
      </c>
      <c r="D1914" s="18">
        <v>7.41</v>
      </c>
    </row>
    <row r="1915" spans="1:4" x14ac:dyDescent="0.2">
      <c r="A1915" s="2">
        <v>2019</v>
      </c>
      <c r="B1915">
        <v>12</v>
      </c>
      <c r="C1915">
        <v>18</v>
      </c>
      <c r="D1915" s="18">
        <v>7.53</v>
      </c>
    </row>
    <row r="1916" spans="1:4" x14ac:dyDescent="0.2">
      <c r="A1916" s="2">
        <v>2019</v>
      </c>
      <c r="B1916">
        <v>12</v>
      </c>
      <c r="C1916">
        <v>19</v>
      </c>
      <c r="D1916" s="18">
        <v>8.2200000000000006</v>
      </c>
    </row>
    <row r="1917" spans="1:4" x14ac:dyDescent="0.2">
      <c r="A1917" s="2">
        <v>2019</v>
      </c>
      <c r="B1917">
        <v>12</v>
      </c>
      <c r="C1917">
        <v>20</v>
      </c>
      <c r="D1917" s="18">
        <v>7.74</v>
      </c>
    </row>
    <row r="1918" spans="1:4" x14ac:dyDescent="0.2">
      <c r="A1918" s="2">
        <v>2019</v>
      </c>
      <c r="B1918">
        <v>12</v>
      </c>
      <c r="C1918">
        <v>21</v>
      </c>
      <c r="D1918" s="18">
        <v>8.64</v>
      </c>
    </row>
    <row r="1919" spans="1:4" x14ac:dyDescent="0.2">
      <c r="A1919" s="2">
        <v>2019</v>
      </c>
      <c r="B1919">
        <v>12</v>
      </c>
      <c r="C1919">
        <v>22</v>
      </c>
      <c r="D1919" s="18">
        <v>8.06</v>
      </c>
    </row>
    <row r="1920" spans="1:4" x14ac:dyDescent="0.2">
      <c r="A1920" s="2">
        <v>2019</v>
      </c>
      <c r="B1920">
        <v>12</v>
      </c>
      <c r="C1920">
        <v>23</v>
      </c>
      <c r="D1920" s="18">
        <v>8.4700000000000006</v>
      </c>
    </row>
    <row r="1921" spans="1:4" x14ac:dyDescent="0.2">
      <c r="A1921" s="2">
        <v>2019</v>
      </c>
      <c r="B1921">
        <v>12</v>
      </c>
      <c r="C1921">
        <v>24</v>
      </c>
      <c r="D1921" s="18">
        <v>8.3000000000000007</v>
      </c>
    </row>
    <row r="1922" spans="1:4" x14ac:dyDescent="0.2">
      <c r="A1922" s="2">
        <v>2019</v>
      </c>
      <c r="B1922">
        <v>12</v>
      </c>
      <c r="C1922">
        <v>25</v>
      </c>
      <c r="D1922" s="18">
        <v>6.95</v>
      </c>
    </row>
    <row r="1923" spans="1:4" x14ac:dyDescent="0.2">
      <c r="A1923" s="2">
        <v>2019</v>
      </c>
      <c r="B1923">
        <v>12</v>
      </c>
      <c r="C1923">
        <v>26</v>
      </c>
      <c r="D1923" s="18">
        <v>8.1</v>
      </c>
    </row>
    <row r="1924" spans="1:4" x14ac:dyDescent="0.2">
      <c r="A1924" s="2">
        <v>2019</v>
      </c>
      <c r="B1924">
        <v>12</v>
      </c>
      <c r="C1924">
        <v>27</v>
      </c>
      <c r="D1924" s="18">
        <v>9.1</v>
      </c>
    </row>
    <row r="1925" spans="1:4" x14ac:dyDescent="0.2">
      <c r="A1925" s="2">
        <v>2019</v>
      </c>
      <c r="B1925">
        <v>12</v>
      </c>
      <c r="C1925">
        <v>28</v>
      </c>
      <c r="D1925" s="18">
        <v>8.6999999999999993</v>
      </c>
    </row>
    <row r="1926" spans="1:4" x14ac:dyDescent="0.2">
      <c r="A1926" s="2">
        <v>2019</v>
      </c>
      <c r="B1926">
        <v>12</v>
      </c>
      <c r="C1926">
        <v>29</v>
      </c>
      <c r="D1926" s="18">
        <v>8.42</v>
      </c>
    </row>
    <row r="1927" spans="1:4" x14ac:dyDescent="0.2">
      <c r="A1927" s="2">
        <v>2019</v>
      </c>
      <c r="B1927">
        <v>12</v>
      </c>
      <c r="C1927">
        <v>30</v>
      </c>
      <c r="D1927" s="18">
        <v>8.93</v>
      </c>
    </row>
    <row r="1928" spans="1:4" x14ac:dyDescent="0.2">
      <c r="A1928" s="2">
        <v>2019</v>
      </c>
      <c r="B1928">
        <v>12</v>
      </c>
      <c r="C1928">
        <v>31</v>
      </c>
      <c r="D1928" s="18">
        <v>9.56</v>
      </c>
    </row>
    <row r="1929" spans="1:4" x14ac:dyDescent="0.2">
      <c r="A1929" s="2">
        <v>2020</v>
      </c>
      <c r="B1929">
        <v>1</v>
      </c>
      <c r="C1929">
        <v>1</v>
      </c>
      <c r="D1929" s="18">
        <v>9.4</v>
      </c>
    </row>
    <row r="1930" spans="1:4" x14ac:dyDescent="0.2">
      <c r="A1930" s="2">
        <v>2020</v>
      </c>
      <c r="B1930">
        <v>1</v>
      </c>
      <c r="C1930">
        <v>2</v>
      </c>
      <c r="D1930" s="18">
        <v>8.31</v>
      </c>
    </row>
    <row r="1931" spans="1:4" x14ac:dyDescent="0.2">
      <c r="A1931" s="2">
        <v>2020</v>
      </c>
      <c r="B1931">
        <v>1</v>
      </c>
      <c r="C1931">
        <v>3</v>
      </c>
      <c r="D1931" s="18">
        <v>7.67</v>
      </c>
    </row>
    <row r="1932" spans="1:4" x14ac:dyDescent="0.2">
      <c r="A1932" s="2">
        <v>2020</v>
      </c>
      <c r="B1932">
        <v>1</v>
      </c>
      <c r="C1932">
        <v>4</v>
      </c>
      <c r="D1932" s="18">
        <v>7.9</v>
      </c>
    </row>
    <row r="1933" spans="1:4" x14ac:dyDescent="0.2">
      <c r="A1933" s="2">
        <v>2020</v>
      </c>
      <c r="B1933">
        <v>1</v>
      </c>
      <c r="C1933">
        <v>5</v>
      </c>
      <c r="D1933" s="18">
        <v>8.19</v>
      </c>
    </row>
    <row r="1934" spans="1:4" x14ac:dyDescent="0.2">
      <c r="A1934" s="2">
        <v>2020</v>
      </c>
      <c r="B1934">
        <v>1</v>
      </c>
      <c r="C1934">
        <v>6</v>
      </c>
      <c r="D1934" s="18">
        <v>7.26</v>
      </c>
    </row>
    <row r="1935" spans="1:4" x14ac:dyDescent="0.2">
      <c r="A1935" s="2">
        <v>2020</v>
      </c>
      <c r="B1935">
        <v>1</v>
      </c>
      <c r="C1935">
        <v>7</v>
      </c>
      <c r="D1935" s="18">
        <v>8.1199999999999992</v>
      </c>
    </row>
    <row r="1936" spans="1:4" x14ac:dyDescent="0.2">
      <c r="A1936" s="2">
        <v>2020</v>
      </c>
      <c r="B1936">
        <v>1</v>
      </c>
      <c r="C1936">
        <v>8</v>
      </c>
      <c r="D1936" s="18">
        <v>7.94</v>
      </c>
    </row>
    <row r="1937" spans="1:4" x14ac:dyDescent="0.2">
      <c r="A1937" s="2">
        <v>2020</v>
      </c>
      <c r="B1937">
        <v>1</v>
      </c>
      <c r="C1937">
        <v>9</v>
      </c>
      <c r="D1937" s="18">
        <v>7.77</v>
      </c>
    </row>
    <row r="1938" spans="1:4" x14ac:dyDescent="0.2">
      <c r="A1938" s="2">
        <v>2020</v>
      </c>
      <c r="B1938">
        <v>1</v>
      </c>
      <c r="C1938">
        <v>10</v>
      </c>
      <c r="D1938" s="18">
        <v>7.64</v>
      </c>
    </row>
    <row r="1939" spans="1:4" x14ac:dyDescent="0.2">
      <c r="A1939" s="2">
        <v>2020</v>
      </c>
      <c r="B1939">
        <v>1</v>
      </c>
      <c r="C1939">
        <v>11</v>
      </c>
      <c r="D1939" s="18">
        <v>7.44</v>
      </c>
    </row>
    <row r="1940" spans="1:4" x14ac:dyDescent="0.2">
      <c r="A1940" s="2">
        <v>2020</v>
      </c>
      <c r="B1940">
        <v>1</v>
      </c>
      <c r="C1940">
        <v>12</v>
      </c>
      <c r="D1940" s="18">
        <v>7.31</v>
      </c>
    </row>
    <row r="1941" spans="1:4" x14ac:dyDescent="0.2">
      <c r="A1941" s="2">
        <v>2020</v>
      </c>
      <c r="B1941">
        <v>1</v>
      </c>
      <c r="C1941">
        <v>13</v>
      </c>
      <c r="D1941" s="18">
        <v>7.45</v>
      </c>
    </row>
    <row r="1942" spans="1:4" x14ac:dyDescent="0.2">
      <c r="A1942" s="2">
        <v>2020</v>
      </c>
      <c r="B1942">
        <v>1</v>
      </c>
      <c r="C1942">
        <v>14</v>
      </c>
      <c r="D1942" s="18">
        <v>7.52</v>
      </c>
    </row>
    <row r="1943" spans="1:4" x14ac:dyDescent="0.2">
      <c r="A1943" s="2">
        <v>2020</v>
      </c>
      <c r="B1943">
        <v>1</v>
      </c>
      <c r="C1943">
        <v>15</v>
      </c>
      <c r="D1943" s="18">
        <v>7.14</v>
      </c>
    </row>
    <row r="1944" spans="1:4" x14ac:dyDescent="0.2">
      <c r="A1944" s="2">
        <v>2020</v>
      </c>
      <c r="B1944">
        <v>1</v>
      </c>
      <c r="C1944">
        <v>16</v>
      </c>
      <c r="D1944" s="18">
        <v>7.41</v>
      </c>
    </row>
    <row r="1945" spans="1:4" x14ac:dyDescent="0.2">
      <c r="A1945" s="2">
        <v>2020</v>
      </c>
      <c r="B1945">
        <v>1</v>
      </c>
      <c r="C1945">
        <v>17</v>
      </c>
      <c r="D1945" s="18">
        <v>7.3</v>
      </c>
    </row>
    <row r="1946" spans="1:4" x14ac:dyDescent="0.2">
      <c r="A1946" s="2">
        <v>2020</v>
      </c>
      <c r="B1946">
        <v>1</v>
      </c>
      <c r="C1946">
        <v>18</v>
      </c>
      <c r="D1946" s="18">
        <v>7.63</v>
      </c>
    </row>
    <row r="1947" spans="1:4" x14ac:dyDescent="0.2">
      <c r="A1947" s="2">
        <v>2020</v>
      </c>
      <c r="B1947">
        <v>1</v>
      </c>
      <c r="C1947">
        <v>19</v>
      </c>
      <c r="D1947" s="18">
        <v>7.19</v>
      </c>
    </row>
    <row r="1948" spans="1:4" x14ac:dyDescent="0.2">
      <c r="A1948" s="2">
        <v>2020</v>
      </c>
      <c r="B1948">
        <v>1</v>
      </c>
      <c r="C1948">
        <v>20</v>
      </c>
      <c r="D1948" s="18">
        <v>7.15</v>
      </c>
    </row>
    <row r="1949" spans="1:4" x14ac:dyDescent="0.2">
      <c r="A1949" s="2">
        <v>2020</v>
      </c>
      <c r="B1949">
        <v>1</v>
      </c>
      <c r="C1949">
        <v>21</v>
      </c>
      <c r="D1949" s="18">
        <v>7.31</v>
      </c>
    </row>
    <row r="1950" spans="1:4" x14ac:dyDescent="0.2">
      <c r="A1950" s="2">
        <v>2020</v>
      </c>
      <c r="B1950">
        <v>1</v>
      </c>
      <c r="C1950">
        <v>22</v>
      </c>
      <c r="D1950" s="18">
        <v>7.2</v>
      </c>
    </row>
    <row r="1951" spans="1:4" x14ac:dyDescent="0.2">
      <c r="A1951" s="2">
        <v>2020</v>
      </c>
      <c r="B1951">
        <v>1</v>
      </c>
      <c r="C1951">
        <v>23</v>
      </c>
      <c r="D1951" s="18">
        <v>7.14</v>
      </c>
    </row>
    <row r="1952" spans="1:4" x14ac:dyDescent="0.2">
      <c r="A1952" s="2">
        <v>2020</v>
      </c>
      <c r="B1952">
        <v>1</v>
      </c>
      <c r="C1952">
        <v>24</v>
      </c>
      <c r="D1952" s="18">
        <v>7.45</v>
      </c>
    </row>
    <row r="1953" spans="1:4" x14ac:dyDescent="0.2">
      <c r="A1953" s="2">
        <v>2020</v>
      </c>
      <c r="B1953">
        <v>1</v>
      </c>
      <c r="C1953">
        <v>25</v>
      </c>
      <c r="D1953" s="18">
        <v>6.27</v>
      </c>
    </row>
    <row r="1954" spans="1:4" x14ac:dyDescent="0.2">
      <c r="A1954" s="2">
        <v>2020</v>
      </c>
      <c r="B1954">
        <v>1</v>
      </c>
      <c r="C1954">
        <v>26</v>
      </c>
      <c r="D1954" s="18">
        <v>7.56</v>
      </c>
    </row>
    <row r="1955" spans="1:4" x14ac:dyDescent="0.2">
      <c r="A1955" s="2">
        <v>2020</v>
      </c>
      <c r="B1955">
        <v>1</v>
      </c>
      <c r="C1955">
        <v>27</v>
      </c>
      <c r="D1955" s="18">
        <v>8.16</v>
      </c>
    </row>
    <row r="1956" spans="1:4" x14ac:dyDescent="0.2">
      <c r="A1956" s="2">
        <v>2020</v>
      </c>
      <c r="B1956">
        <v>1</v>
      </c>
      <c r="C1956">
        <v>28</v>
      </c>
      <c r="D1956" s="18">
        <v>7.82</v>
      </c>
    </row>
    <row r="1957" spans="1:4" x14ac:dyDescent="0.2">
      <c r="A1957" s="2">
        <v>2020</v>
      </c>
      <c r="B1957">
        <v>1</v>
      </c>
      <c r="C1957">
        <v>29</v>
      </c>
      <c r="D1957" s="18">
        <v>7.5</v>
      </c>
    </row>
    <row r="1958" spans="1:4" x14ac:dyDescent="0.2">
      <c r="A1958" s="2">
        <v>2020</v>
      </c>
      <c r="B1958">
        <v>1</v>
      </c>
      <c r="C1958">
        <v>30</v>
      </c>
      <c r="D1958" s="18">
        <v>7.01</v>
      </c>
    </row>
    <row r="1959" spans="1:4" x14ac:dyDescent="0.2">
      <c r="A1959" s="2">
        <v>2020</v>
      </c>
      <c r="B1959">
        <v>1</v>
      </c>
      <c r="C1959">
        <v>31</v>
      </c>
      <c r="D1959" s="18">
        <v>7.22</v>
      </c>
    </row>
    <row r="1960" spans="1:4" x14ac:dyDescent="0.2">
      <c r="A1960" s="2">
        <v>2020</v>
      </c>
      <c r="B1960">
        <v>2</v>
      </c>
      <c r="C1960">
        <v>1</v>
      </c>
      <c r="D1960" s="18">
        <v>7.67</v>
      </c>
    </row>
    <row r="1961" spans="1:4" x14ac:dyDescent="0.2">
      <c r="A1961" s="2">
        <v>2020</v>
      </c>
      <c r="B1961">
        <v>2</v>
      </c>
      <c r="C1961">
        <v>2</v>
      </c>
      <c r="D1961" s="18">
        <v>7.38</v>
      </c>
    </row>
    <row r="1962" spans="1:4" x14ac:dyDescent="0.2">
      <c r="A1962" s="2">
        <v>2020</v>
      </c>
      <c r="B1962">
        <v>2</v>
      </c>
      <c r="C1962">
        <v>3</v>
      </c>
      <c r="D1962" s="18">
        <v>6.98</v>
      </c>
    </row>
    <row r="1963" spans="1:4" x14ac:dyDescent="0.2">
      <c r="A1963" s="2">
        <v>2020</v>
      </c>
      <c r="B1963">
        <v>2</v>
      </c>
      <c r="C1963">
        <v>4</v>
      </c>
      <c r="D1963" s="18">
        <v>7.6</v>
      </c>
    </row>
    <row r="1964" spans="1:4" x14ac:dyDescent="0.2">
      <c r="A1964" s="2">
        <v>2020</v>
      </c>
      <c r="B1964">
        <v>2</v>
      </c>
      <c r="C1964">
        <v>5</v>
      </c>
      <c r="D1964" s="18">
        <v>7.33</v>
      </c>
    </row>
    <row r="1965" spans="1:4" x14ac:dyDescent="0.2">
      <c r="A1965" s="2">
        <v>2020</v>
      </c>
      <c r="B1965">
        <v>2</v>
      </c>
      <c r="C1965">
        <v>6</v>
      </c>
      <c r="D1965" s="18">
        <v>8.15</v>
      </c>
    </row>
    <row r="1966" spans="1:4" x14ac:dyDescent="0.2">
      <c r="A1966" s="2">
        <v>2020</v>
      </c>
      <c r="B1966">
        <v>2</v>
      </c>
      <c r="C1966">
        <v>7</v>
      </c>
      <c r="D1966" s="18">
        <v>8.9499999999999993</v>
      </c>
    </row>
    <row r="1967" spans="1:4" x14ac:dyDescent="0.2">
      <c r="A1967" s="2">
        <v>2020</v>
      </c>
      <c r="B1967">
        <v>2</v>
      </c>
      <c r="C1967">
        <v>8</v>
      </c>
      <c r="D1967" s="18">
        <v>8.4600000000000009</v>
      </c>
    </row>
    <row r="1968" spans="1:4" x14ac:dyDescent="0.2">
      <c r="A1968" s="2">
        <v>2020</v>
      </c>
      <c r="B1968">
        <v>2</v>
      </c>
      <c r="C1968">
        <v>9</v>
      </c>
      <c r="D1968" s="18">
        <v>8.16</v>
      </c>
    </row>
    <row r="1969" spans="1:4" x14ac:dyDescent="0.2">
      <c r="A1969" s="2">
        <v>2020</v>
      </c>
      <c r="B1969">
        <v>2</v>
      </c>
      <c r="C1969">
        <v>10</v>
      </c>
      <c r="D1969" s="18">
        <v>8.4</v>
      </c>
    </row>
    <row r="1970" spans="1:4" x14ac:dyDescent="0.2">
      <c r="A1970" s="2">
        <v>2020</v>
      </c>
      <c r="B1970">
        <v>2</v>
      </c>
      <c r="C1970">
        <v>11</v>
      </c>
      <c r="D1970" s="18">
        <v>8.66</v>
      </c>
    </row>
    <row r="1971" spans="1:4" x14ac:dyDescent="0.2">
      <c r="A1971" s="2">
        <v>2020</v>
      </c>
      <c r="B1971">
        <v>2</v>
      </c>
      <c r="C1971">
        <v>12</v>
      </c>
      <c r="D1971" s="18">
        <v>8.4600000000000009</v>
      </c>
    </row>
    <row r="1972" spans="1:4" x14ac:dyDescent="0.2">
      <c r="A1972" s="2">
        <v>2020</v>
      </c>
      <c r="B1972">
        <v>2</v>
      </c>
      <c r="C1972">
        <v>13</v>
      </c>
      <c r="D1972" s="18">
        <v>7.76</v>
      </c>
    </row>
    <row r="1973" spans="1:4" x14ac:dyDescent="0.2">
      <c r="A1973" s="2">
        <v>2020</v>
      </c>
      <c r="B1973">
        <v>2</v>
      </c>
      <c r="C1973">
        <v>14</v>
      </c>
      <c r="D1973" s="18">
        <v>7.7</v>
      </c>
    </row>
    <row r="1974" spans="1:4" x14ac:dyDescent="0.2">
      <c r="A1974" s="2">
        <v>2020</v>
      </c>
      <c r="B1974">
        <v>2</v>
      </c>
      <c r="C1974">
        <v>15</v>
      </c>
      <c r="D1974" s="18">
        <v>7.76</v>
      </c>
    </row>
    <row r="1975" spans="1:4" x14ac:dyDescent="0.2">
      <c r="A1975" s="2">
        <v>2020</v>
      </c>
      <c r="B1975">
        <v>2</v>
      </c>
      <c r="C1975">
        <v>16</v>
      </c>
      <c r="D1975" s="18">
        <v>7.59</v>
      </c>
    </row>
    <row r="1976" spans="1:4" x14ac:dyDescent="0.2">
      <c r="A1976" s="2">
        <v>2020</v>
      </c>
      <c r="B1976">
        <v>2</v>
      </c>
      <c r="C1976">
        <v>17</v>
      </c>
      <c r="D1976" s="18">
        <v>7.2</v>
      </c>
    </row>
    <row r="1977" spans="1:4" x14ac:dyDescent="0.2">
      <c r="A1977" s="2">
        <v>2020</v>
      </c>
      <c r="B1977">
        <v>2</v>
      </c>
      <c r="C1977">
        <v>18</v>
      </c>
      <c r="D1977" s="18">
        <v>8</v>
      </c>
    </row>
    <row r="1978" spans="1:4" x14ac:dyDescent="0.2">
      <c r="A1978" s="2">
        <v>2020</v>
      </c>
      <c r="B1978">
        <v>2</v>
      </c>
      <c r="C1978">
        <v>19</v>
      </c>
      <c r="D1978" s="18">
        <v>8.9</v>
      </c>
    </row>
    <row r="1979" spans="1:4" x14ac:dyDescent="0.2">
      <c r="A1979" s="2">
        <v>2020</v>
      </c>
      <c r="B1979">
        <v>2</v>
      </c>
      <c r="C1979">
        <v>20</v>
      </c>
      <c r="D1979" s="18">
        <v>7.78</v>
      </c>
    </row>
    <row r="1980" spans="1:4" x14ac:dyDescent="0.2">
      <c r="A1980" s="2">
        <v>2020</v>
      </c>
      <c r="B1980">
        <v>2</v>
      </c>
      <c r="C1980">
        <v>21</v>
      </c>
      <c r="D1980" s="18">
        <v>8.43</v>
      </c>
    </row>
    <row r="1981" spans="1:4" x14ac:dyDescent="0.2">
      <c r="A1981" s="2">
        <v>2020</v>
      </c>
      <c r="B1981">
        <v>2</v>
      </c>
      <c r="C1981">
        <v>22</v>
      </c>
      <c r="D1981" s="18">
        <v>8.3800000000000008</v>
      </c>
    </row>
    <row r="1982" spans="1:4" x14ac:dyDescent="0.2">
      <c r="A1982" s="2">
        <v>2020</v>
      </c>
      <c r="B1982">
        <v>2</v>
      </c>
      <c r="C1982">
        <v>23</v>
      </c>
      <c r="D1982" s="18">
        <v>7.76</v>
      </c>
    </row>
    <row r="1983" spans="1:4" x14ac:dyDescent="0.2">
      <c r="A1983" s="2">
        <v>2020</v>
      </c>
      <c r="B1983">
        <v>2</v>
      </c>
      <c r="C1983">
        <v>24</v>
      </c>
      <c r="D1983" s="18">
        <v>7.71</v>
      </c>
    </row>
    <row r="1984" spans="1:4" x14ac:dyDescent="0.2">
      <c r="A1984" s="2">
        <v>2020</v>
      </c>
      <c r="B1984">
        <v>2</v>
      </c>
      <c r="C1984">
        <v>25</v>
      </c>
      <c r="D1984" s="18">
        <v>7.95</v>
      </c>
    </row>
    <row r="1985" spans="1:4" x14ac:dyDescent="0.2">
      <c r="A1985" s="2">
        <v>2020</v>
      </c>
      <c r="B1985">
        <v>2</v>
      </c>
      <c r="C1985">
        <v>26</v>
      </c>
      <c r="D1985" s="18">
        <v>9.1300000000000008</v>
      </c>
    </row>
    <row r="1986" spans="1:4" x14ac:dyDescent="0.2">
      <c r="A1986" s="2">
        <v>2020</v>
      </c>
      <c r="B1986">
        <v>2</v>
      </c>
      <c r="C1986">
        <v>27</v>
      </c>
      <c r="D1986" s="18">
        <v>8.44</v>
      </c>
    </row>
    <row r="1987" spans="1:4" x14ac:dyDescent="0.2">
      <c r="A1987" s="2">
        <v>2020</v>
      </c>
      <c r="B1987">
        <v>2</v>
      </c>
      <c r="C1987">
        <v>28</v>
      </c>
      <c r="D1987" s="18">
        <v>7.84</v>
      </c>
    </row>
    <row r="1988" spans="1:4" x14ac:dyDescent="0.2">
      <c r="A1988" s="2">
        <v>2020</v>
      </c>
      <c r="B1988">
        <v>2</v>
      </c>
      <c r="C1988">
        <v>29</v>
      </c>
      <c r="D1988" s="18">
        <v>6.35</v>
      </c>
    </row>
    <row r="1989" spans="1:4" x14ac:dyDescent="0.2">
      <c r="A1989" s="2">
        <v>2020</v>
      </c>
      <c r="B1989">
        <v>3</v>
      </c>
      <c r="C1989">
        <v>1</v>
      </c>
      <c r="D1989" s="18">
        <v>6.26</v>
      </c>
    </row>
    <row r="1990" spans="1:4" x14ac:dyDescent="0.2">
      <c r="A1990" s="2">
        <v>2020</v>
      </c>
      <c r="B1990">
        <v>3</v>
      </c>
      <c r="C1990">
        <v>2</v>
      </c>
      <c r="D1990" s="18">
        <v>7.1</v>
      </c>
    </row>
    <row r="1991" spans="1:4" x14ac:dyDescent="0.2">
      <c r="A1991" s="2">
        <v>2020</v>
      </c>
      <c r="B1991">
        <v>3</v>
      </c>
      <c r="C1991">
        <v>3</v>
      </c>
      <c r="D1991" s="18">
        <v>7.28</v>
      </c>
    </row>
    <row r="1992" spans="1:4" x14ac:dyDescent="0.2">
      <c r="A1992" s="2">
        <v>2020</v>
      </c>
      <c r="B1992">
        <v>3</v>
      </c>
      <c r="C1992">
        <v>4</v>
      </c>
      <c r="D1992" s="18">
        <v>7.26</v>
      </c>
    </row>
    <row r="1993" spans="1:4" x14ac:dyDescent="0.2">
      <c r="A1993" s="2">
        <v>2020</v>
      </c>
      <c r="B1993">
        <v>3</v>
      </c>
      <c r="C1993">
        <v>5</v>
      </c>
      <c r="D1993" s="18">
        <v>7.31</v>
      </c>
    </row>
    <row r="1994" spans="1:4" x14ac:dyDescent="0.2">
      <c r="A1994" s="2">
        <v>2020</v>
      </c>
      <c r="B1994">
        <v>3</v>
      </c>
      <c r="C1994">
        <v>6</v>
      </c>
      <c r="D1994" s="18">
        <v>7.33</v>
      </c>
    </row>
    <row r="1995" spans="1:4" x14ac:dyDescent="0.2">
      <c r="A1995" s="2">
        <v>2020</v>
      </c>
      <c r="B1995">
        <v>3</v>
      </c>
      <c r="C1995">
        <v>7</v>
      </c>
      <c r="D1995" s="18">
        <v>7.1</v>
      </c>
    </row>
    <row r="1996" spans="1:4" x14ac:dyDescent="0.2">
      <c r="A1996" s="2">
        <v>2020</v>
      </c>
      <c r="B1996">
        <v>3</v>
      </c>
      <c r="C1996">
        <v>8</v>
      </c>
      <c r="D1996" s="18">
        <v>7.08</v>
      </c>
    </row>
    <row r="1997" spans="1:4" x14ac:dyDescent="0.2">
      <c r="A1997" s="2">
        <v>2020</v>
      </c>
      <c r="B1997">
        <v>3</v>
      </c>
      <c r="C1997">
        <v>9</v>
      </c>
      <c r="D1997" s="18">
        <v>7.44</v>
      </c>
    </row>
    <row r="1998" spans="1:4" x14ac:dyDescent="0.2">
      <c r="A1998" s="2">
        <v>2020</v>
      </c>
      <c r="B1998">
        <v>3</v>
      </c>
      <c r="C1998">
        <v>10</v>
      </c>
      <c r="D1998" s="18">
        <v>7.05</v>
      </c>
    </row>
    <row r="1999" spans="1:4" x14ac:dyDescent="0.2">
      <c r="A1999" s="2">
        <v>2020</v>
      </c>
      <c r="B1999">
        <v>3</v>
      </c>
      <c r="C1999">
        <v>11</v>
      </c>
      <c r="D1999" s="18">
        <v>7.3</v>
      </c>
    </row>
    <row r="2000" spans="1:4" x14ac:dyDescent="0.2">
      <c r="A2000" s="2">
        <v>2020</v>
      </c>
      <c r="B2000">
        <v>3</v>
      </c>
      <c r="C2000">
        <v>12</v>
      </c>
      <c r="D2000" s="18">
        <v>7.76</v>
      </c>
    </row>
    <row r="2001" spans="1:4" x14ac:dyDescent="0.2">
      <c r="A2001" s="2">
        <v>2020</v>
      </c>
      <c r="B2001">
        <v>3</v>
      </c>
      <c r="C2001">
        <v>13</v>
      </c>
      <c r="D2001" s="18">
        <v>6.65</v>
      </c>
    </row>
    <row r="2002" spans="1:4" x14ac:dyDescent="0.2">
      <c r="A2002" s="2">
        <v>2020</v>
      </c>
      <c r="B2002">
        <v>3</v>
      </c>
      <c r="C2002">
        <v>14</v>
      </c>
      <c r="D2002" s="18">
        <v>7.27</v>
      </c>
    </row>
    <row r="2003" spans="1:4" x14ac:dyDescent="0.2">
      <c r="A2003" s="2">
        <v>2020</v>
      </c>
      <c r="B2003">
        <v>3</v>
      </c>
      <c r="C2003">
        <v>15</v>
      </c>
      <c r="D2003" s="18">
        <v>7.08</v>
      </c>
    </row>
    <row r="2004" spans="1:4" x14ac:dyDescent="0.2">
      <c r="A2004" s="2">
        <v>2020</v>
      </c>
      <c r="B2004">
        <v>3</v>
      </c>
      <c r="C2004">
        <v>16</v>
      </c>
      <c r="D2004" s="18">
        <v>7.9</v>
      </c>
    </row>
    <row r="2005" spans="1:4" x14ac:dyDescent="0.2">
      <c r="A2005" s="2">
        <v>2020</v>
      </c>
      <c r="B2005">
        <v>3</v>
      </c>
      <c r="C2005">
        <v>17</v>
      </c>
      <c r="D2005" s="18">
        <v>7.96</v>
      </c>
    </row>
    <row r="2006" spans="1:4" x14ac:dyDescent="0.2">
      <c r="A2006" s="2">
        <v>2020</v>
      </c>
      <c r="B2006">
        <v>3</v>
      </c>
      <c r="C2006">
        <v>18</v>
      </c>
      <c r="D2006" s="18">
        <v>7.8</v>
      </c>
    </row>
    <row r="2007" spans="1:4" x14ac:dyDescent="0.2">
      <c r="A2007" s="2">
        <v>2020</v>
      </c>
      <c r="B2007">
        <v>3</v>
      </c>
      <c r="C2007">
        <v>19</v>
      </c>
      <c r="D2007" s="18">
        <v>8.1</v>
      </c>
    </row>
    <row r="2008" spans="1:4" x14ac:dyDescent="0.2">
      <c r="A2008" s="2">
        <v>2020</v>
      </c>
      <c r="B2008">
        <v>3</v>
      </c>
      <c r="C2008">
        <v>20</v>
      </c>
      <c r="D2008" s="18">
        <v>7.9</v>
      </c>
    </row>
    <row r="2009" spans="1:4" x14ac:dyDescent="0.2">
      <c r="A2009" s="2">
        <v>2020</v>
      </c>
      <c r="B2009">
        <v>3</v>
      </c>
      <c r="C2009">
        <v>21</v>
      </c>
      <c r="D2009" s="18">
        <v>8.35</v>
      </c>
    </row>
    <row r="2010" spans="1:4" x14ac:dyDescent="0.2">
      <c r="A2010" s="2">
        <v>2020</v>
      </c>
      <c r="B2010">
        <v>3</v>
      </c>
      <c r="C2010">
        <v>22</v>
      </c>
      <c r="D2010" s="18">
        <v>8.77</v>
      </c>
    </row>
    <row r="2011" spans="1:4" x14ac:dyDescent="0.2">
      <c r="A2011" s="2">
        <v>2020</v>
      </c>
      <c r="B2011">
        <v>3</v>
      </c>
      <c r="C2011">
        <v>23</v>
      </c>
      <c r="D2011" s="18">
        <v>7.74</v>
      </c>
    </row>
    <row r="2012" spans="1:4" x14ac:dyDescent="0.2">
      <c r="A2012" s="2">
        <v>2020</v>
      </c>
      <c r="B2012">
        <v>3</v>
      </c>
      <c r="C2012">
        <v>24</v>
      </c>
      <c r="D2012" s="18">
        <v>8.11</v>
      </c>
    </row>
    <row r="2013" spans="1:4" x14ac:dyDescent="0.2">
      <c r="A2013" s="2">
        <v>2020</v>
      </c>
      <c r="B2013">
        <v>3</v>
      </c>
      <c r="C2013">
        <v>25</v>
      </c>
      <c r="D2013" s="18">
        <v>8.4</v>
      </c>
    </row>
    <row r="2014" spans="1:4" x14ac:dyDescent="0.2">
      <c r="A2014" s="2">
        <v>2020</v>
      </c>
      <c r="B2014">
        <v>3</v>
      </c>
      <c r="C2014">
        <v>26</v>
      </c>
      <c r="D2014" s="18">
        <v>8.02</v>
      </c>
    </row>
    <row r="2015" spans="1:4" x14ac:dyDescent="0.2">
      <c r="A2015" s="2">
        <v>2020</v>
      </c>
      <c r="B2015">
        <v>3</v>
      </c>
      <c r="C2015">
        <v>27</v>
      </c>
      <c r="D2015" s="18">
        <v>7.98</v>
      </c>
    </row>
    <row r="2016" spans="1:4" x14ac:dyDescent="0.2">
      <c r="A2016" s="2">
        <v>2020</v>
      </c>
      <c r="B2016">
        <v>3</v>
      </c>
      <c r="C2016">
        <v>28</v>
      </c>
      <c r="D2016" s="18">
        <v>8.06</v>
      </c>
    </row>
    <row r="2017" spans="1:4" x14ac:dyDescent="0.2">
      <c r="A2017" s="2">
        <v>2020</v>
      </c>
      <c r="B2017">
        <v>3</v>
      </c>
      <c r="C2017">
        <v>29</v>
      </c>
      <c r="D2017" s="18">
        <v>7.57</v>
      </c>
    </row>
    <row r="2018" spans="1:4" x14ac:dyDescent="0.2">
      <c r="A2018" s="2">
        <v>2020</v>
      </c>
      <c r="B2018">
        <v>3</v>
      </c>
      <c r="C2018">
        <v>30</v>
      </c>
      <c r="D2018" s="18">
        <v>8.64</v>
      </c>
    </row>
    <row r="2019" spans="1:4" x14ac:dyDescent="0.2">
      <c r="A2019" s="2">
        <v>2020</v>
      </c>
      <c r="B2019">
        <v>3</v>
      </c>
      <c r="C2019">
        <v>31</v>
      </c>
      <c r="D2019" s="18">
        <v>8.2100000000000009</v>
      </c>
    </row>
    <row r="2020" spans="1:4" x14ac:dyDescent="0.2">
      <c r="A2020" s="2">
        <v>2020</v>
      </c>
      <c r="B2020">
        <v>4</v>
      </c>
      <c r="C2020">
        <v>1</v>
      </c>
      <c r="D2020" s="18">
        <v>8.65</v>
      </c>
    </row>
    <row r="2021" spans="1:4" x14ac:dyDescent="0.2">
      <c r="A2021" s="2">
        <v>2020</v>
      </c>
      <c r="B2021">
        <v>4</v>
      </c>
      <c r="C2021">
        <v>1</v>
      </c>
      <c r="D2021" s="18">
        <v>8.65</v>
      </c>
    </row>
    <row r="2022" spans="1:4" x14ac:dyDescent="0.2">
      <c r="A2022" s="2">
        <v>2020</v>
      </c>
      <c r="B2022">
        <v>4</v>
      </c>
      <c r="C2022">
        <v>2</v>
      </c>
      <c r="D2022" s="18">
        <v>8.56</v>
      </c>
    </row>
    <row r="2023" spans="1:4" x14ac:dyDescent="0.2">
      <c r="A2023" s="2">
        <v>2020</v>
      </c>
      <c r="B2023">
        <v>4</v>
      </c>
      <c r="C2023">
        <v>3</v>
      </c>
      <c r="D2023" s="18">
        <v>8</v>
      </c>
    </row>
    <row r="2024" spans="1:4" x14ac:dyDescent="0.2">
      <c r="A2024" s="2">
        <v>2020</v>
      </c>
      <c r="B2024">
        <v>4</v>
      </c>
      <c r="C2024">
        <v>4</v>
      </c>
      <c r="D2024" s="18">
        <v>8.1199999999999992</v>
      </c>
    </row>
    <row r="2025" spans="1:4" x14ac:dyDescent="0.2">
      <c r="A2025" s="2">
        <v>2020</v>
      </c>
      <c r="B2025">
        <v>4</v>
      </c>
      <c r="C2025">
        <v>5</v>
      </c>
      <c r="D2025" s="18">
        <v>8.48</v>
      </c>
    </row>
    <row r="2026" spans="1:4" x14ac:dyDescent="0.2">
      <c r="A2026" s="2">
        <v>2020</v>
      </c>
      <c r="B2026">
        <v>4</v>
      </c>
      <c r="C2026">
        <v>6</v>
      </c>
      <c r="D2026" s="18">
        <v>8.6</v>
      </c>
    </row>
    <row r="2027" spans="1:4" x14ac:dyDescent="0.2">
      <c r="A2027" s="2">
        <v>2020</v>
      </c>
      <c r="B2027">
        <v>4</v>
      </c>
      <c r="C2027">
        <v>7</v>
      </c>
      <c r="D2027" s="18">
        <v>8.41</v>
      </c>
    </row>
    <row r="2028" spans="1:4" x14ac:dyDescent="0.2">
      <c r="A2028" s="2">
        <v>2020</v>
      </c>
      <c r="B2028">
        <v>4</v>
      </c>
      <c r="C2028">
        <v>8</v>
      </c>
      <c r="D2028" s="18">
        <v>8.94</v>
      </c>
    </row>
    <row r="2029" spans="1:4" x14ac:dyDescent="0.2">
      <c r="A2029" s="2">
        <v>2020</v>
      </c>
      <c r="B2029">
        <v>4</v>
      </c>
      <c r="C2029">
        <v>9</v>
      </c>
      <c r="D2029" s="18">
        <v>9.4700000000000006</v>
      </c>
    </row>
    <row r="2030" spans="1:4" x14ac:dyDescent="0.2">
      <c r="A2030" s="2">
        <v>2020</v>
      </c>
      <c r="B2030">
        <v>4</v>
      </c>
      <c r="C2030">
        <v>10</v>
      </c>
      <c r="D2030" s="18">
        <v>9.2899999999999991</v>
      </c>
    </row>
    <row r="2031" spans="1:4" x14ac:dyDescent="0.2">
      <c r="A2031" s="2">
        <v>2020</v>
      </c>
      <c r="B2031">
        <v>4</v>
      </c>
      <c r="C2031">
        <v>11</v>
      </c>
      <c r="D2031" s="18">
        <v>9.31</v>
      </c>
    </row>
    <row r="2032" spans="1:4" x14ac:dyDescent="0.2">
      <c r="A2032" s="2">
        <v>2020</v>
      </c>
      <c r="B2032">
        <v>4</v>
      </c>
      <c r="C2032">
        <v>12</v>
      </c>
      <c r="D2032" s="18">
        <v>9.81</v>
      </c>
    </row>
    <row r="2033" spans="1:4" x14ac:dyDescent="0.2">
      <c r="A2033" s="2">
        <v>2020</v>
      </c>
      <c r="B2033">
        <v>4</v>
      </c>
      <c r="C2033">
        <v>13</v>
      </c>
      <c r="D2033" s="18">
        <v>9.81</v>
      </c>
    </row>
    <row r="2034" spans="1:4" x14ac:dyDescent="0.2">
      <c r="A2034" s="2">
        <v>2020</v>
      </c>
      <c r="B2034">
        <v>4</v>
      </c>
      <c r="C2034">
        <v>14</v>
      </c>
      <c r="D2034" s="18">
        <v>9.91</v>
      </c>
    </row>
    <row r="2035" spans="1:4" x14ac:dyDescent="0.2">
      <c r="A2035" s="2">
        <v>2020</v>
      </c>
      <c r="B2035">
        <v>4</v>
      </c>
      <c r="C2035">
        <v>15</v>
      </c>
      <c r="D2035" s="18">
        <v>10.210000000000001</v>
      </c>
    </row>
    <row r="2036" spans="1:4" x14ac:dyDescent="0.2">
      <c r="A2036" s="2">
        <v>2020</v>
      </c>
      <c r="B2036">
        <v>4</v>
      </c>
      <c r="C2036">
        <v>16</v>
      </c>
      <c r="D2036" s="18">
        <v>10.31</v>
      </c>
    </row>
    <row r="2037" spans="1:4" x14ac:dyDescent="0.2">
      <c r="A2037" s="2">
        <v>2020</v>
      </c>
      <c r="B2037">
        <v>4</v>
      </c>
      <c r="C2037">
        <v>17</v>
      </c>
      <c r="D2037" s="18">
        <v>10.42</v>
      </c>
    </row>
    <row r="2038" spans="1:4" x14ac:dyDescent="0.2">
      <c r="A2038" s="2">
        <v>2020</v>
      </c>
      <c r="B2038">
        <v>4</v>
      </c>
      <c r="C2038">
        <v>18</v>
      </c>
      <c r="D2038" s="18">
        <v>10.38</v>
      </c>
    </row>
    <row r="2039" spans="1:4" x14ac:dyDescent="0.2">
      <c r="A2039" s="2">
        <v>2020</v>
      </c>
      <c r="B2039">
        <v>4</v>
      </c>
      <c r="C2039">
        <v>19</v>
      </c>
      <c r="D2039" s="18">
        <v>10.36</v>
      </c>
    </row>
    <row r="2040" spans="1:4" x14ac:dyDescent="0.2">
      <c r="A2040" s="2">
        <v>2020</v>
      </c>
      <c r="B2040">
        <v>4</v>
      </c>
      <c r="C2040">
        <v>20</v>
      </c>
      <c r="D2040" s="18">
        <v>9.9700000000000006</v>
      </c>
    </row>
    <row r="2041" spans="1:4" x14ac:dyDescent="0.2">
      <c r="A2041" s="2">
        <v>2020</v>
      </c>
      <c r="B2041">
        <v>4</v>
      </c>
      <c r="C2041">
        <v>21</v>
      </c>
      <c r="D2041" s="18">
        <v>10.18</v>
      </c>
    </row>
    <row r="2042" spans="1:4" x14ac:dyDescent="0.2">
      <c r="A2042" s="2">
        <v>2020</v>
      </c>
      <c r="B2042">
        <v>4</v>
      </c>
      <c r="C2042">
        <v>22</v>
      </c>
      <c r="D2042" s="18">
        <v>9.85</v>
      </c>
    </row>
    <row r="2043" spans="1:4" x14ac:dyDescent="0.2">
      <c r="A2043" s="2">
        <v>2020</v>
      </c>
      <c r="B2043">
        <v>4</v>
      </c>
      <c r="C2043">
        <v>23</v>
      </c>
      <c r="D2043" s="18">
        <v>9.73</v>
      </c>
    </row>
    <row r="2044" spans="1:4" x14ac:dyDescent="0.2">
      <c r="A2044" s="2">
        <v>2020</v>
      </c>
      <c r="B2044">
        <v>4</v>
      </c>
      <c r="C2044">
        <v>24</v>
      </c>
      <c r="D2044" s="18">
        <v>9.35</v>
      </c>
    </row>
    <row r="2045" spans="1:4" x14ac:dyDescent="0.2">
      <c r="A2045" s="2">
        <v>2020</v>
      </c>
      <c r="B2045">
        <v>4</v>
      </c>
      <c r="C2045">
        <v>25</v>
      </c>
      <c r="D2045" s="18">
        <v>9.32</v>
      </c>
    </row>
    <row r="2046" spans="1:4" x14ac:dyDescent="0.2">
      <c r="A2046" s="2">
        <v>2020</v>
      </c>
      <c r="B2046">
        <v>4</v>
      </c>
      <c r="C2046">
        <v>26</v>
      </c>
      <c r="D2046" s="18">
        <v>8.84</v>
      </c>
    </row>
    <row r="2047" spans="1:4" x14ac:dyDescent="0.2">
      <c r="A2047" s="2">
        <v>2020</v>
      </c>
      <c r="B2047">
        <v>4</v>
      </c>
      <c r="C2047">
        <v>27</v>
      </c>
      <c r="D2047" s="18">
        <v>8.36</v>
      </c>
    </row>
    <row r="2048" spans="1:4" x14ac:dyDescent="0.2">
      <c r="A2048" s="2">
        <v>2020</v>
      </c>
      <c r="B2048">
        <v>4</v>
      </c>
      <c r="C2048">
        <v>28</v>
      </c>
      <c r="D2048" s="18">
        <v>8.66</v>
      </c>
    </row>
    <row r="2049" spans="1:4" x14ac:dyDescent="0.2">
      <c r="A2049" s="2">
        <v>2020</v>
      </c>
      <c r="B2049">
        <v>4</v>
      </c>
      <c r="C2049">
        <v>29</v>
      </c>
      <c r="D2049" s="18">
        <v>8.4700000000000006</v>
      </c>
    </row>
    <row r="2050" spans="1:4" x14ac:dyDescent="0.2">
      <c r="A2050" s="2">
        <v>2020</v>
      </c>
      <c r="B2050">
        <v>4</v>
      </c>
      <c r="C2050">
        <v>30</v>
      </c>
      <c r="D2050" s="18">
        <v>8.6</v>
      </c>
    </row>
    <row r="2051" spans="1:4" x14ac:dyDescent="0.2">
      <c r="A2051" s="2">
        <v>2020</v>
      </c>
      <c r="B2051">
        <v>5</v>
      </c>
      <c r="C2051">
        <v>1</v>
      </c>
      <c r="D2051" s="18">
        <v>8.3000000000000007</v>
      </c>
    </row>
    <row r="2052" spans="1:4" x14ac:dyDescent="0.2">
      <c r="A2052" s="2">
        <v>2020</v>
      </c>
      <c r="B2052">
        <v>5</v>
      </c>
      <c r="C2052">
        <v>2</v>
      </c>
      <c r="D2052" s="18">
        <v>8.4</v>
      </c>
    </row>
    <row r="2053" spans="1:4" x14ac:dyDescent="0.2">
      <c r="A2053" s="2">
        <v>2020</v>
      </c>
      <c r="B2053">
        <v>5</v>
      </c>
      <c r="C2053">
        <v>3</v>
      </c>
      <c r="D2053" s="18">
        <v>8.35</v>
      </c>
    </row>
    <row r="2054" spans="1:4" x14ac:dyDescent="0.2">
      <c r="A2054" s="2">
        <v>2020</v>
      </c>
      <c r="B2054">
        <v>5</v>
      </c>
      <c r="C2054">
        <v>4</v>
      </c>
      <c r="D2054" s="18">
        <v>8.6199999999999992</v>
      </c>
    </row>
    <row r="2055" spans="1:4" x14ac:dyDescent="0.2">
      <c r="A2055" s="2">
        <v>2020</v>
      </c>
      <c r="B2055">
        <v>5</v>
      </c>
      <c r="C2055">
        <v>5</v>
      </c>
      <c r="D2055" s="18">
        <v>8.34</v>
      </c>
    </row>
    <row r="2056" spans="1:4" x14ac:dyDescent="0.2">
      <c r="A2056" s="2">
        <v>2020</v>
      </c>
      <c r="B2056">
        <v>5</v>
      </c>
      <c r="C2056">
        <v>6</v>
      </c>
      <c r="D2056" s="18">
        <v>7.8</v>
      </c>
    </row>
    <row r="2057" spans="1:4" x14ac:dyDescent="0.2">
      <c r="A2057" s="2">
        <v>2020</v>
      </c>
      <c r="B2057">
        <v>5</v>
      </c>
      <c r="C2057">
        <v>7</v>
      </c>
      <c r="D2057" s="18">
        <v>7.68</v>
      </c>
    </row>
    <row r="2058" spans="1:4" x14ac:dyDescent="0.2">
      <c r="A2058" s="2">
        <v>2020</v>
      </c>
      <c r="B2058">
        <v>5</v>
      </c>
      <c r="C2058">
        <v>8</v>
      </c>
      <c r="D2058" s="18">
        <v>8.1999999999999993</v>
      </c>
    </row>
    <row r="2059" spans="1:4" x14ac:dyDescent="0.2">
      <c r="A2059" s="2">
        <v>2020</v>
      </c>
      <c r="B2059">
        <v>5</v>
      </c>
      <c r="C2059">
        <v>9</v>
      </c>
      <c r="D2059" s="18">
        <v>6.41</v>
      </c>
    </row>
    <row r="2060" spans="1:4" x14ac:dyDescent="0.2">
      <c r="A2060" s="2">
        <v>2020</v>
      </c>
      <c r="B2060">
        <v>5</v>
      </c>
      <c r="C2060">
        <v>10</v>
      </c>
      <c r="D2060" s="18">
        <v>7.74</v>
      </c>
    </row>
    <row r="2061" spans="1:4" x14ac:dyDescent="0.2">
      <c r="A2061" s="2">
        <v>2020</v>
      </c>
      <c r="B2061">
        <v>5</v>
      </c>
      <c r="C2061">
        <v>11</v>
      </c>
      <c r="D2061" s="18">
        <v>7.31</v>
      </c>
    </row>
    <row r="2062" spans="1:4" x14ac:dyDescent="0.2">
      <c r="A2062" s="2">
        <v>2020</v>
      </c>
      <c r="B2062">
        <v>5</v>
      </c>
      <c r="C2062">
        <v>12</v>
      </c>
      <c r="D2062" s="18">
        <v>7.8</v>
      </c>
    </row>
    <row r="2063" spans="1:4" x14ac:dyDescent="0.2">
      <c r="A2063" s="2">
        <v>2020</v>
      </c>
      <c r="B2063">
        <v>5</v>
      </c>
      <c r="C2063">
        <v>13</v>
      </c>
      <c r="D2063" s="18">
        <v>7.85</v>
      </c>
    </row>
    <row r="2064" spans="1:4" x14ac:dyDescent="0.2">
      <c r="A2064" s="2">
        <v>2020</v>
      </c>
      <c r="B2064">
        <v>5</v>
      </c>
      <c r="C2064">
        <v>14</v>
      </c>
      <c r="D2064" s="18">
        <v>7.66</v>
      </c>
    </row>
    <row r="2065" spans="1:4" x14ac:dyDescent="0.2">
      <c r="A2065" s="2">
        <v>2020</v>
      </c>
      <c r="B2065">
        <v>5</v>
      </c>
      <c r="C2065">
        <v>15</v>
      </c>
      <c r="D2065" s="18">
        <v>7.51</v>
      </c>
    </row>
    <row r="2066" spans="1:4" x14ac:dyDescent="0.2">
      <c r="A2066" s="2">
        <v>2020</v>
      </c>
      <c r="B2066">
        <v>5</v>
      </c>
      <c r="C2066">
        <v>16</v>
      </c>
      <c r="D2066" s="18">
        <f>AVERAGE(D2065,D2067)</f>
        <v>7.54</v>
      </c>
    </row>
    <row r="2067" spans="1:4" x14ac:dyDescent="0.2">
      <c r="A2067" s="2">
        <v>2020</v>
      </c>
      <c r="B2067">
        <v>5</v>
      </c>
      <c r="C2067">
        <v>17</v>
      </c>
      <c r="D2067" s="18">
        <v>7.57</v>
      </c>
    </row>
    <row r="2068" spans="1:4" x14ac:dyDescent="0.2">
      <c r="A2068" s="2">
        <v>2020</v>
      </c>
      <c r="B2068">
        <v>5</v>
      </c>
      <c r="C2068">
        <v>18</v>
      </c>
      <c r="D2068" s="18">
        <v>7.4</v>
      </c>
    </row>
    <row r="2069" spans="1:4" x14ac:dyDescent="0.2">
      <c r="A2069" s="2">
        <v>2020</v>
      </c>
      <c r="B2069">
        <v>5</v>
      </c>
      <c r="C2069">
        <v>19</v>
      </c>
      <c r="D2069" s="18">
        <v>7.4</v>
      </c>
    </row>
    <row r="2070" spans="1:4" x14ac:dyDescent="0.2">
      <c r="A2070" s="2">
        <v>2020</v>
      </c>
      <c r="B2070">
        <v>5</v>
      </c>
      <c r="C2070">
        <v>20</v>
      </c>
      <c r="D2070" s="18">
        <v>7.02</v>
      </c>
    </row>
    <row r="2071" spans="1:4" x14ac:dyDescent="0.2">
      <c r="A2071" s="2">
        <v>2020</v>
      </c>
      <c r="B2071">
        <v>5</v>
      </c>
      <c r="C2071">
        <v>21</v>
      </c>
      <c r="D2071" s="18">
        <v>7.37</v>
      </c>
    </row>
    <row r="2072" spans="1:4" x14ac:dyDescent="0.2">
      <c r="A2072" s="2">
        <v>2020</v>
      </c>
      <c r="B2072">
        <v>5</v>
      </c>
      <c r="C2072">
        <v>22</v>
      </c>
      <c r="D2072" s="18">
        <v>6.41</v>
      </c>
    </row>
    <row r="2073" spans="1:4" x14ac:dyDescent="0.2">
      <c r="A2073" s="2">
        <v>2020</v>
      </c>
      <c r="B2073">
        <v>5</v>
      </c>
      <c r="C2073">
        <v>23</v>
      </c>
      <c r="D2073" s="18">
        <v>7.17</v>
      </c>
    </row>
    <row r="2074" spans="1:4" x14ac:dyDescent="0.2">
      <c r="A2074" s="2">
        <v>2020</v>
      </c>
      <c r="B2074">
        <v>5</v>
      </c>
      <c r="C2074">
        <v>24</v>
      </c>
      <c r="D2074" s="18">
        <v>6.94</v>
      </c>
    </row>
    <row r="2075" spans="1:4" x14ac:dyDescent="0.2">
      <c r="A2075" s="2">
        <v>2020</v>
      </c>
      <c r="B2075">
        <v>5</v>
      </c>
      <c r="C2075">
        <v>25</v>
      </c>
      <c r="D2075" s="18">
        <v>6.27</v>
      </c>
    </row>
    <row r="2076" spans="1:4" x14ac:dyDescent="0.2">
      <c r="A2076" s="2">
        <v>2020</v>
      </c>
      <c r="B2076">
        <v>5</v>
      </c>
      <c r="C2076">
        <v>26</v>
      </c>
      <c r="D2076" s="18">
        <v>6.18</v>
      </c>
    </row>
    <row r="2077" spans="1:4" x14ac:dyDescent="0.2">
      <c r="A2077" s="2">
        <v>2020</v>
      </c>
      <c r="B2077">
        <v>5</v>
      </c>
      <c r="C2077">
        <v>27</v>
      </c>
      <c r="D2077" s="18">
        <v>6.45</v>
      </c>
    </row>
    <row r="2078" spans="1:4" x14ac:dyDescent="0.2">
      <c r="A2078" s="2">
        <v>2020</v>
      </c>
      <c r="B2078">
        <v>5</v>
      </c>
      <c r="C2078">
        <v>28</v>
      </c>
      <c r="D2078" s="18">
        <v>6.16</v>
      </c>
    </row>
    <row r="2079" spans="1:4" x14ac:dyDescent="0.2">
      <c r="A2079" s="2">
        <v>2020</v>
      </c>
      <c r="B2079">
        <v>5</v>
      </c>
      <c r="C2079">
        <v>29</v>
      </c>
      <c r="D2079" s="18">
        <v>6.3</v>
      </c>
    </row>
    <row r="2080" spans="1:4" x14ac:dyDescent="0.2">
      <c r="A2080" s="2">
        <v>2020</v>
      </c>
      <c r="B2080">
        <v>5</v>
      </c>
      <c r="C2080">
        <v>30</v>
      </c>
      <c r="D2080" s="18">
        <v>6.02</v>
      </c>
    </row>
    <row r="2081" spans="1:4" x14ac:dyDescent="0.2">
      <c r="A2081" s="2">
        <v>2020</v>
      </c>
      <c r="B2081">
        <v>5</v>
      </c>
      <c r="C2081">
        <v>31</v>
      </c>
      <c r="D2081" s="18">
        <v>5.52</v>
      </c>
    </row>
    <row r="2082" spans="1:4" x14ac:dyDescent="0.2">
      <c r="A2082" s="2">
        <v>2020</v>
      </c>
      <c r="B2082">
        <v>6</v>
      </c>
      <c r="C2082">
        <v>1</v>
      </c>
      <c r="D2082" s="18">
        <v>5.83</v>
      </c>
    </row>
    <row r="2083" spans="1:4" x14ac:dyDescent="0.2">
      <c r="A2083" s="2">
        <v>2020</v>
      </c>
      <c r="B2083">
        <v>6</v>
      </c>
      <c r="C2083">
        <v>2</v>
      </c>
      <c r="D2083" s="18">
        <v>6.1</v>
      </c>
    </row>
    <row r="2084" spans="1:4" x14ac:dyDescent="0.2">
      <c r="A2084" s="2">
        <v>2020</v>
      </c>
      <c r="B2084">
        <v>6</v>
      </c>
      <c r="C2084">
        <v>3</v>
      </c>
      <c r="D2084" s="18">
        <v>6.17</v>
      </c>
    </row>
    <row r="2085" spans="1:4" x14ac:dyDescent="0.2">
      <c r="A2085" s="2">
        <v>2020</v>
      </c>
      <c r="B2085">
        <v>6</v>
      </c>
      <c r="C2085">
        <v>4</v>
      </c>
      <c r="D2085" s="18">
        <v>5.7</v>
      </c>
    </row>
    <row r="2086" spans="1:4" x14ac:dyDescent="0.2">
      <c r="A2086" s="2">
        <v>2020</v>
      </c>
      <c r="B2086">
        <v>6</v>
      </c>
      <c r="C2086">
        <v>5</v>
      </c>
      <c r="D2086" s="18">
        <v>6.03</v>
      </c>
    </row>
    <row r="2087" spans="1:4" x14ac:dyDescent="0.2">
      <c r="A2087" s="2">
        <v>2020</v>
      </c>
      <c r="B2087">
        <v>6</v>
      </c>
      <c r="C2087">
        <v>6</v>
      </c>
      <c r="D2087" s="18">
        <v>6.2</v>
      </c>
    </row>
    <row r="2088" spans="1:4" x14ac:dyDescent="0.2">
      <c r="A2088" s="2">
        <v>2020</v>
      </c>
      <c r="B2088">
        <v>6</v>
      </c>
      <c r="C2088">
        <v>7</v>
      </c>
      <c r="D2088" s="18">
        <v>6.54</v>
      </c>
    </row>
    <row r="2089" spans="1:4" x14ac:dyDescent="0.2">
      <c r="A2089" s="2">
        <v>2020</v>
      </c>
      <c r="B2089">
        <v>6</v>
      </c>
      <c r="C2089">
        <v>8</v>
      </c>
      <c r="D2089" s="18">
        <v>5.97</v>
      </c>
    </row>
    <row r="2090" spans="1:4" x14ac:dyDescent="0.2">
      <c r="A2090" s="2">
        <v>2020</v>
      </c>
      <c r="B2090">
        <v>6</v>
      </c>
      <c r="C2090">
        <v>9</v>
      </c>
      <c r="D2090" s="18">
        <v>5.33</v>
      </c>
    </row>
    <row r="2091" spans="1:4" x14ac:dyDescent="0.2">
      <c r="A2091" s="2">
        <v>2020</v>
      </c>
      <c r="B2091">
        <v>6</v>
      </c>
      <c r="C2091">
        <v>10</v>
      </c>
      <c r="D2091" s="18">
        <v>5.92</v>
      </c>
    </row>
    <row r="2092" spans="1:4" x14ac:dyDescent="0.2">
      <c r="A2092" s="2">
        <v>2020</v>
      </c>
      <c r="B2092">
        <v>6</v>
      </c>
      <c r="C2092">
        <v>11</v>
      </c>
      <c r="D2092" s="18">
        <v>5.8</v>
      </c>
    </row>
    <row r="2093" spans="1:4" x14ac:dyDescent="0.2">
      <c r="A2093" s="2">
        <v>2020</v>
      </c>
      <c r="B2093">
        <v>6</v>
      </c>
      <c r="C2093">
        <v>12</v>
      </c>
      <c r="D2093" s="18">
        <v>6.11</v>
      </c>
    </row>
    <row r="2094" spans="1:4" x14ac:dyDescent="0.2">
      <c r="A2094" s="2">
        <v>2020</v>
      </c>
      <c r="B2094">
        <v>6</v>
      </c>
      <c r="C2094">
        <v>13</v>
      </c>
      <c r="D2094" s="18">
        <v>6.2</v>
      </c>
    </row>
    <row r="2095" spans="1:4" x14ac:dyDescent="0.2">
      <c r="A2095" s="2">
        <v>2020</v>
      </c>
      <c r="B2095">
        <v>6</v>
      </c>
      <c r="C2095">
        <v>14</v>
      </c>
      <c r="D2095" s="18">
        <v>5.74</v>
      </c>
    </row>
    <row r="2096" spans="1:4" x14ac:dyDescent="0.2">
      <c r="A2096" s="2">
        <v>2020</v>
      </c>
      <c r="B2096">
        <v>6</v>
      </c>
      <c r="C2096">
        <v>15</v>
      </c>
      <c r="D2096" s="18">
        <v>6.16</v>
      </c>
    </row>
    <row r="2097" spans="1:4" x14ac:dyDescent="0.2">
      <c r="A2097" s="2">
        <v>2020</v>
      </c>
      <c r="B2097">
        <v>6</v>
      </c>
      <c r="C2097">
        <v>16</v>
      </c>
      <c r="D2097" s="18">
        <v>6.26</v>
      </c>
    </row>
    <row r="2098" spans="1:4" x14ac:dyDescent="0.2">
      <c r="A2098" s="2">
        <v>2020</v>
      </c>
      <c r="B2098">
        <v>6</v>
      </c>
      <c r="C2098">
        <v>17</v>
      </c>
      <c r="D2098" s="18">
        <v>6.03</v>
      </c>
    </row>
    <row r="2099" spans="1:4" x14ac:dyDescent="0.2">
      <c r="A2099" s="2">
        <v>2020</v>
      </c>
      <c r="B2099">
        <v>6</v>
      </c>
      <c r="C2099">
        <v>18</v>
      </c>
      <c r="D2099" s="18">
        <v>6.13</v>
      </c>
    </row>
    <row r="2100" spans="1:4" x14ac:dyDescent="0.2">
      <c r="A2100" s="2">
        <v>2020</v>
      </c>
      <c r="B2100">
        <v>6</v>
      </c>
      <c r="C2100">
        <v>19</v>
      </c>
      <c r="D2100" s="18">
        <v>6.46</v>
      </c>
    </row>
    <row r="2101" spans="1:4" x14ac:dyDescent="0.2">
      <c r="A2101" s="2">
        <v>2020</v>
      </c>
      <c r="B2101">
        <v>6</v>
      </c>
      <c r="C2101">
        <v>20</v>
      </c>
      <c r="D2101" s="18">
        <v>5.81</v>
      </c>
    </row>
    <row r="2102" spans="1:4" x14ac:dyDescent="0.2">
      <c r="A2102" s="2">
        <v>2020</v>
      </c>
      <c r="B2102">
        <v>6</v>
      </c>
      <c r="C2102">
        <v>21</v>
      </c>
      <c r="D2102" s="18">
        <v>6.34</v>
      </c>
    </row>
    <row r="2103" spans="1:4" x14ac:dyDescent="0.2">
      <c r="A2103" s="2">
        <v>2020</v>
      </c>
      <c r="B2103">
        <v>6</v>
      </c>
      <c r="C2103">
        <v>22</v>
      </c>
      <c r="D2103" s="18">
        <v>6.4</v>
      </c>
    </row>
    <row r="2104" spans="1:4" x14ac:dyDescent="0.2">
      <c r="A2104" s="2">
        <v>2020</v>
      </c>
      <c r="B2104">
        <v>6</v>
      </c>
      <c r="C2104">
        <v>23</v>
      </c>
      <c r="D2104" s="18">
        <v>5.55</v>
      </c>
    </row>
    <row r="2105" spans="1:4" x14ac:dyDescent="0.2">
      <c r="A2105" s="2">
        <v>2020</v>
      </c>
      <c r="B2105">
        <v>6</v>
      </c>
      <c r="C2105">
        <v>24</v>
      </c>
      <c r="D2105" s="18">
        <v>6.42</v>
      </c>
    </row>
    <row r="2106" spans="1:4" x14ac:dyDescent="0.2">
      <c r="A2106" s="2">
        <v>2020</v>
      </c>
      <c r="B2106">
        <v>6</v>
      </c>
      <c r="C2106">
        <v>25</v>
      </c>
      <c r="D2106" s="18">
        <v>6.76</v>
      </c>
    </row>
    <row r="2107" spans="1:4" x14ac:dyDescent="0.2">
      <c r="A2107" s="2">
        <v>2020</v>
      </c>
      <c r="B2107">
        <v>6</v>
      </c>
      <c r="C2107">
        <v>26</v>
      </c>
      <c r="D2107" s="18">
        <v>6.64</v>
      </c>
    </row>
    <row r="2108" spans="1:4" x14ac:dyDescent="0.2">
      <c r="A2108" s="2">
        <v>2020</v>
      </c>
      <c r="B2108">
        <v>6</v>
      </c>
      <c r="C2108">
        <v>27</v>
      </c>
      <c r="D2108" s="18">
        <v>5.86</v>
      </c>
    </row>
    <row r="2109" spans="1:4" x14ac:dyDescent="0.2">
      <c r="A2109" s="2">
        <v>2020</v>
      </c>
      <c r="B2109">
        <v>6</v>
      </c>
      <c r="C2109">
        <v>28</v>
      </c>
      <c r="D2109" s="18">
        <v>6.52</v>
      </c>
    </row>
    <row r="2110" spans="1:4" x14ac:dyDescent="0.2">
      <c r="A2110" s="2">
        <v>2020</v>
      </c>
      <c r="B2110">
        <v>6</v>
      </c>
      <c r="C2110">
        <v>29</v>
      </c>
      <c r="D2110" s="18">
        <v>6.81</v>
      </c>
    </row>
    <row r="2111" spans="1:4" x14ac:dyDescent="0.2">
      <c r="A2111" s="2">
        <v>2020</v>
      </c>
      <c r="B2111">
        <v>6</v>
      </c>
      <c r="C2111">
        <v>30</v>
      </c>
      <c r="D2111" s="18">
        <v>6.05</v>
      </c>
    </row>
    <row r="2112" spans="1:4" x14ac:dyDescent="0.2">
      <c r="A2112" s="2">
        <v>2020</v>
      </c>
      <c r="B2112">
        <v>7</v>
      </c>
      <c r="C2112">
        <v>1</v>
      </c>
      <c r="D2112" s="18">
        <v>6.7</v>
      </c>
    </row>
    <row r="2113" spans="1:4" x14ac:dyDescent="0.2">
      <c r="A2113" s="2">
        <v>2020</v>
      </c>
      <c r="B2113">
        <v>7</v>
      </c>
      <c r="C2113">
        <v>2</v>
      </c>
      <c r="D2113" s="18">
        <v>6.15</v>
      </c>
    </row>
    <row r="2114" spans="1:4" x14ac:dyDescent="0.2">
      <c r="A2114" s="2">
        <v>2020</v>
      </c>
      <c r="B2114">
        <v>7</v>
      </c>
      <c r="C2114">
        <v>3</v>
      </c>
      <c r="D2114" s="18">
        <v>5.8</v>
      </c>
    </row>
    <row r="2115" spans="1:4" x14ac:dyDescent="0.2">
      <c r="A2115" s="2">
        <v>2020</v>
      </c>
      <c r="B2115">
        <v>7</v>
      </c>
      <c r="C2115">
        <v>4</v>
      </c>
      <c r="D2115" s="18">
        <v>6.22</v>
      </c>
    </row>
    <row r="2116" spans="1:4" x14ac:dyDescent="0.2">
      <c r="A2116" s="2">
        <v>2020</v>
      </c>
      <c r="B2116">
        <v>7</v>
      </c>
      <c r="C2116">
        <v>5</v>
      </c>
      <c r="D2116" s="18">
        <v>6.41</v>
      </c>
    </row>
    <row r="2117" spans="1:4" x14ac:dyDescent="0.2">
      <c r="A2117" s="2">
        <v>2020</v>
      </c>
      <c r="B2117">
        <v>7</v>
      </c>
      <c r="C2117">
        <v>6</v>
      </c>
      <c r="D2117" s="18">
        <f>AVERAGE(D2116,D2118)</f>
        <v>6.8149999999999995</v>
      </c>
    </row>
    <row r="2118" spans="1:4" x14ac:dyDescent="0.2">
      <c r="A2118" s="2">
        <v>2020</v>
      </c>
      <c r="B2118">
        <v>7</v>
      </c>
      <c r="C2118">
        <v>7</v>
      </c>
      <c r="D2118" s="18">
        <v>7.22</v>
      </c>
    </row>
    <row r="2119" spans="1:4" x14ac:dyDescent="0.2">
      <c r="A2119" s="2">
        <v>2020</v>
      </c>
      <c r="B2119">
        <v>7</v>
      </c>
      <c r="C2119">
        <v>8</v>
      </c>
      <c r="D2119" s="18">
        <v>6.61</v>
      </c>
    </row>
    <row r="2120" spans="1:4" x14ac:dyDescent="0.2">
      <c r="A2120" s="2">
        <v>2020</v>
      </c>
      <c r="B2120">
        <v>7</v>
      </c>
      <c r="C2120">
        <v>9</v>
      </c>
      <c r="D2120" s="18">
        <v>7.75</v>
      </c>
    </row>
    <row r="2121" spans="1:4" x14ac:dyDescent="0.2">
      <c r="A2121" s="2">
        <v>2020</v>
      </c>
      <c r="B2121">
        <v>7</v>
      </c>
      <c r="C2121">
        <v>10</v>
      </c>
      <c r="D2121" s="18">
        <v>7.45</v>
      </c>
    </row>
    <row r="2122" spans="1:4" x14ac:dyDescent="0.2">
      <c r="A2122" s="2">
        <v>2020</v>
      </c>
      <c r="B2122">
        <v>7</v>
      </c>
      <c r="C2122">
        <v>11</v>
      </c>
      <c r="D2122" s="18">
        <v>7.91</v>
      </c>
    </row>
    <row r="2123" spans="1:4" x14ac:dyDescent="0.2">
      <c r="A2123" s="2">
        <v>2020</v>
      </c>
      <c r="B2123">
        <v>7</v>
      </c>
      <c r="C2123">
        <v>12</v>
      </c>
      <c r="D2123" s="18">
        <v>7.8</v>
      </c>
    </row>
    <row r="2124" spans="1:4" x14ac:dyDescent="0.2">
      <c r="A2124" s="2">
        <v>2020</v>
      </c>
      <c r="B2124">
        <v>7</v>
      </c>
      <c r="C2124">
        <v>13</v>
      </c>
      <c r="D2124" s="18">
        <v>7.63</v>
      </c>
    </row>
    <row r="2125" spans="1:4" x14ac:dyDescent="0.2">
      <c r="A2125" s="2">
        <v>2020</v>
      </c>
      <c r="B2125">
        <v>7</v>
      </c>
      <c r="C2125">
        <v>14</v>
      </c>
      <c r="D2125" s="18">
        <v>7.76</v>
      </c>
    </row>
    <row r="2126" spans="1:4" x14ac:dyDescent="0.2">
      <c r="A2126" s="2">
        <v>2020</v>
      </c>
      <c r="B2126">
        <v>7</v>
      </c>
      <c r="C2126">
        <v>15</v>
      </c>
      <c r="D2126" s="18">
        <v>7.35</v>
      </c>
    </row>
    <row r="2127" spans="1:4" x14ac:dyDescent="0.2">
      <c r="A2127" s="2">
        <v>2020</v>
      </c>
      <c r="B2127">
        <v>7</v>
      </c>
      <c r="C2127">
        <v>16</v>
      </c>
      <c r="D2127" s="18">
        <v>7.86</v>
      </c>
    </row>
    <row r="2128" spans="1:4" x14ac:dyDescent="0.2">
      <c r="A2128" s="2">
        <v>2020</v>
      </c>
      <c r="B2128">
        <v>7</v>
      </c>
      <c r="C2128">
        <v>17</v>
      </c>
      <c r="D2128" s="18">
        <v>8.35</v>
      </c>
    </row>
    <row r="2129" spans="1:4" x14ac:dyDescent="0.2">
      <c r="A2129" s="2">
        <v>2020</v>
      </c>
      <c r="B2129">
        <v>7</v>
      </c>
      <c r="C2129">
        <v>18</v>
      </c>
      <c r="D2129" s="18">
        <v>8.3000000000000007</v>
      </c>
    </row>
    <row r="2130" spans="1:4" x14ac:dyDescent="0.2">
      <c r="A2130" s="2">
        <v>2020</v>
      </c>
      <c r="B2130">
        <v>7</v>
      </c>
      <c r="C2130">
        <v>19</v>
      </c>
      <c r="D2130" s="18">
        <v>9.2200000000000006</v>
      </c>
    </row>
    <row r="2131" spans="1:4" x14ac:dyDescent="0.2">
      <c r="A2131" s="2">
        <v>2020</v>
      </c>
      <c r="B2131">
        <v>7</v>
      </c>
      <c r="C2131">
        <v>20</v>
      </c>
      <c r="D2131" s="18">
        <v>8.41</v>
      </c>
    </row>
    <row r="2132" spans="1:4" x14ac:dyDescent="0.2">
      <c r="A2132" s="2">
        <v>2020</v>
      </c>
      <c r="B2132">
        <v>7</v>
      </c>
      <c r="C2132">
        <v>21</v>
      </c>
      <c r="D2132" s="18">
        <v>8.7100000000000009</v>
      </c>
    </row>
    <row r="2133" spans="1:4" x14ac:dyDescent="0.2">
      <c r="A2133" s="2">
        <v>2020</v>
      </c>
      <c r="B2133">
        <v>7</v>
      </c>
      <c r="C2133">
        <v>22</v>
      </c>
      <c r="D2133" s="18">
        <v>8.84</v>
      </c>
    </row>
    <row r="2134" spans="1:4" x14ac:dyDescent="0.2">
      <c r="A2134" s="2">
        <v>2020</v>
      </c>
      <c r="B2134">
        <v>7</v>
      </c>
      <c r="C2134">
        <v>23</v>
      </c>
      <c r="D2134" s="18">
        <v>9.08</v>
      </c>
    </row>
    <row r="2135" spans="1:4" x14ac:dyDescent="0.2">
      <c r="A2135" s="2">
        <v>2020</v>
      </c>
      <c r="B2135">
        <v>7</v>
      </c>
      <c r="C2135">
        <v>24</v>
      </c>
      <c r="D2135" s="18">
        <v>9</v>
      </c>
    </row>
    <row r="2136" spans="1:4" x14ac:dyDescent="0.2">
      <c r="A2136" s="2">
        <v>2020</v>
      </c>
      <c r="B2136">
        <v>7</v>
      </c>
      <c r="C2136">
        <v>25</v>
      </c>
      <c r="D2136" s="18">
        <v>9.7799999999999994</v>
      </c>
    </row>
    <row r="2137" spans="1:4" x14ac:dyDescent="0.2">
      <c r="A2137" s="2">
        <v>2020</v>
      </c>
      <c r="B2137">
        <v>7</v>
      </c>
      <c r="C2137">
        <v>26</v>
      </c>
      <c r="D2137" s="18">
        <v>9.2200000000000006</v>
      </c>
    </row>
    <row r="2138" spans="1:4" x14ac:dyDescent="0.2">
      <c r="A2138" s="2">
        <v>2020</v>
      </c>
      <c r="B2138">
        <v>7</v>
      </c>
      <c r="C2138">
        <v>27</v>
      </c>
      <c r="D2138" s="18">
        <v>9.61</v>
      </c>
    </row>
    <row r="2139" spans="1:4" x14ac:dyDescent="0.2">
      <c r="A2139" s="2">
        <v>2020</v>
      </c>
      <c r="B2139">
        <v>7</v>
      </c>
      <c r="C2139">
        <v>28</v>
      </c>
      <c r="D2139" s="18">
        <v>8.5</v>
      </c>
    </row>
    <row r="2140" spans="1:4" x14ac:dyDescent="0.2">
      <c r="A2140" s="2">
        <v>2020</v>
      </c>
      <c r="B2140">
        <v>7</v>
      </c>
      <c r="C2140">
        <v>29</v>
      </c>
      <c r="D2140" s="18">
        <v>10.8</v>
      </c>
    </row>
    <row r="2141" spans="1:4" x14ac:dyDescent="0.2">
      <c r="A2141" s="2">
        <v>2020</v>
      </c>
      <c r="B2141">
        <v>7</v>
      </c>
      <c r="C2141">
        <v>30</v>
      </c>
      <c r="D2141" s="18">
        <v>9.16</v>
      </c>
    </row>
    <row r="2142" spans="1:4" x14ac:dyDescent="0.2">
      <c r="A2142" s="2">
        <v>2020</v>
      </c>
      <c r="B2142">
        <v>7</v>
      </c>
      <c r="C2142">
        <v>31</v>
      </c>
      <c r="D2142" s="18">
        <v>8.91</v>
      </c>
    </row>
    <row r="2143" spans="1:4" x14ac:dyDescent="0.2">
      <c r="A2143" s="2">
        <v>2020</v>
      </c>
      <c r="B2143">
        <v>8</v>
      </c>
      <c r="C2143">
        <v>1</v>
      </c>
      <c r="D2143" s="18">
        <v>9.06</v>
      </c>
    </row>
    <row r="2144" spans="1:4" x14ac:dyDescent="0.2">
      <c r="A2144" s="2">
        <v>2020</v>
      </c>
      <c r="B2144">
        <v>8</v>
      </c>
      <c r="C2144">
        <v>2</v>
      </c>
      <c r="D2144" s="18">
        <v>7.87</v>
      </c>
    </row>
    <row r="2145" spans="1:4" x14ac:dyDescent="0.2">
      <c r="A2145" s="2">
        <v>2020</v>
      </c>
      <c r="B2145">
        <v>8</v>
      </c>
      <c r="C2145">
        <v>3</v>
      </c>
      <c r="D2145" s="18">
        <v>9.33</v>
      </c>
    </row>
    <row r="2146" spans="1:4" x14ac:dyDescent="0.2">
      <c r="A2146" s="2">
        <v>2020</v>
      </c>
      <c r="B2146">
        <v>8</v>
      </c>
      <c r="C2146">
        <v>4</v>
      </c>
      <c r="D2146" s="18">
        <v>9.1999999999999993</v>
      </c>
    </row>
    <row r="2147" spans="1:4" x14ac:dyDescent="0.2">
      <c r="A2147" s="2">
        <v>2020</v>
      </c>
      <c r="B2147">
        <v>8</v>
      </c>
      <c r="C2147">
        <v>5</v>
      </c>
      <c r="D2147" s="18">
        <v>8.33</v>
      </c>
    </row>
    <row r="2148" spans="1:4" x14ac:dyDescent="0.2">
      <c r="A2148" s="2">
        <v>2020</v>
      </c>
      <c r="B2148">
        <v>8</v>
      </c>
      <c r="C2148">
        <v>6</v>
      </c>
      <c r="D2148" s="18">
        <v>8.33</v>
      </c>
    </row>
    <row r="2149" spans="1:4" x14ac:dyDescent="0.2">
      <c r="A2149" s="2">
        <v>2020</v>
      </c>
      <c r="B2149">
        <v>8</v>
      </c>
      <c r="C2149">
        <v>7</v>
      </c>
      <c r="D2149" s="18">
        <v>9.2100000000000009</v>
      </c>
    </row>
    <row r="2150" spans="1:4" x14ac:dyDescent="0.2">
      <c r="A2150" s="2">
        <v>2020</v>
      </c>
      <c r="B2150">
        <v>8</v>
      </c>
      <c r="C2150">
        <v>8</v>
      </c>
      <c r="D2150" s="18">
        <v>8</v>
      </c>
    </row>
    <row r="2151" spans="1:4" x14ac:dyDescent="0.2">
      <c r="A2151" s="2">
        <v>2020</v>
      </c>
      <c r="B2151">
        <v>8</v>
      </c>
      <c r="C2151">
        <v>9</v>
      </c>
      <c r="D2151" s="18">
        <v>8.6</v>
      </c>
    </row>
    <row r="2152" spans="1:4" x14ac:dyDescent="0.2">
      <c r="A2152" s="2">
        <v>2020</v>
      </c>
      <c r="B2152">
        <v>8</v>
      </c>
      <c r="C2152">
        <v>10</v>
      </c>
      <c r="D2152" s="18">
        <v>9.16</v>
      </c>
    </row>
    <row r="2153" spans="1:4" x14ac:dyDescent="0.2">
      <c r="A2153" s="2">
        <v>2020</v>
      </c>
      <c r="B2153">
        <v>8</v>
      </c>
      <c r="C2153">
        <v>11</v>
      </c>
      <c r="D2153" s="18">
        <v>8.77</v>
      </c>
    </row>
    <row r="2154" spans="1:4" x14ac:dyDescent="0.2">
      <c r="A2154" s="2">
        <v>2020</v>
      </c>
      <c r="B2154">
        <v>8</v>
      </c>
      <c r="C2154">
        <v>12</v>
      </c>
      <c r="D2154" s="18">
        <v>9.09</v>
      </c>
    </row>
    <row r="2155" spans="1:4" x14ac:dyDescent="0.2">
      <c r="A2155" s="2">
        <v>2020</v>
      </c>
      <c r="B2155">
        <v>8</v>
      </c>
      <c r="C2155">
        <v>13</v>
      </c>
      <c r="D2155" s="18">
        <v>9.41</v>
      </c>
    </row>
    <row r="2156" spans="1:4" x14ac:dyDescent="0.2">
      <c r="A2156" s="2">
        <v>2020</v>
      </c>
      <c r="B2156">
        <v>8</v>
      </c>
      <c r="C2156">
        <v>14</v>
      </c>
      <c r="D2156" s="18">
        <v>9.2200000000000006</v>
      </c>
    </row>
    <row r="2157" spans="1:4" x14ac:dyDescent="0.2">
      <c r="A2157" s="2">
        <v>2020</v>
      </c>
      <c r="B2157">
        <v>8</v>
      </c>
      <c r="C2157">
        <v>15</v>
      </c>
      <c r="D2157" s="18">
        <v>9.64</v>
      </c>
    </row>
    <row r="2158" spans="1:4" x14ac:dyDescent="0.2">
      <c r="A2158" s="2">
        <v>2020</v>
      </c>
      <c r="B2158">
        <v>8</v>
      </c>
      <c r="C2158">
        <v>16</v>
      </c>
      <c r="D2158" s="18">
        <v>9.08</v>
      </c>
    </row>
    <row r="2159" spans="1:4" x14ac:dyDescent="0.2">
      <c r="A2159" s="2">
        <v>2020</v>
      </c>
      <c r="B2159">
        <v>8</v>
      </c>
      <c r="C2159">
        <v>17</v>
      </c>
      <c r="D2159" s="18">
        <v>9.24</v>
      </c>
    </row>
    <row r="2160" spans="1:4" x14ac:dyDescent="0.2">
      <c r="A2160" s="2">
        <v>2020</v>
      </c>
      <c r="B2160">
        <v>8</v>
      </c>
      <c r="C2160">
        <v>18</v>
      </c>
      <c r="D2160" s="18">
        <v>9.0399999999999991</v>
      </c>
    </row>
    <row r="2161" spans="1:4" x14ac:dyDescent="0.2">
      <c r="A2161" s="2">
        <v>2020</v>
      </c>
      <c r="B2161">
        <v>8</v>
      </c>
      <c r="C2161">
        <v>19</v>
      </c>
      <c r="D2161" s="18">
        <v>9.42</v>
      </c>
    </row>
    <row r="2162" spans="1:4" x14ac:dyDescent="0.2">
      <c r="A2162" s="2">
        <v>2020</v>
      </c>
      <c r="B2162">
        <v>8</v>
      </c>
      <c r="C2162">
        <v>20</v>
      </c>
      <c r="D2162" s="18">
        <v>9.6</v>
      </c>
    </row>
    <row r="2163" spans="1:4" x14ac:dyDescent="0.2">
      <c r="A2163" s="2">
        <v>2020</v>
      </c>
      <c r="B2163">
        <v>8</v>
      </c>
      <c r="C2163">
        <v>21</v>
      </c>
      <c r="D2163" s="18">
        <v>7.4</v>
      </c>
    </row>
    <row r="2164" spans="1:4" x14ac:dyDescent="0.2">
      <c r="A2164" s="2">
        <v>2020</v>
      </c>
      <c r="B2164">
        <v>8</v>
      </c>
      <c r="C2164">
        <v>22</v>
      </c>
      <c r="D2164" s="18">
        <v>9.4499999999999993</v>
      </c>
    </row>
    <row r="2165" spans="1:4" x14ac:dyDescent="0.2">
      <c r="A2165" s="2">
        <v>2020</v>
      </c>
      <c r="B2165">
        <v>8</v>
      </c>
      <c r="C2165">
        <v>23</v>
      </c>
      <c r="D2165" s="18">
        <v>8.81</v>
      </c>
    </row>
    <row r="2166" spans="1:4" x14ac:dyDescent="0.2">
      <c r="A2166" s="2">
        <v>2020</v>
      </c>
      <c r="B2166">
        <v>8</v>
      </c>
      <c r="C2166">
        <v>24</v>
      </c>
      <c r="D2166" s="18">
        <v>9.56</v>
      </c>
    </row>
    <row r="2167" spans="1:4" x14ac:dyDescent="0.2">
      <c r="A2167" s="2">
        <v>2020</v>
      </c>
      <c r="B2167">
        <v>8</v>
      </c>
      <c r="C2167">
        <v>25</v>
      </c>
      <c r="D2167" s="18">
        <f>AVERAGE(D2166,D2168)</f>
        <v>9.2600000000000016</v>
      </c>
    </row>
    <row r="2168" spans="1:4" x14ac:dyDescent="0.2">
      <c r="A2168" s="2">
        <v>2020</v>
      </c>
      <c r="B2168">
        <v>8</v>
      </c>
      <c r="C2168">
        <v>26</v>
      </c>
      <c r="D2168" s="18">
        <v>8.9600000000000009</v>
      </c>
    </row>
    <row r="2169" spans="1:4" x14ac:dyDescent="0.2">
      <c r="A2169" s="2">
        <v>2020</v>
      </c>
      <c r="B2169">
        <v>8</v>
      </c>
      <c r="C2169">
        <v>27</v>
      </c>
      <c r="D2169" s="18">
        <v>9.5</v>
      </c>
    </row>
    <row r="2170" spans="1:4" x14ac:dyDescent="0.2">
      <c r="A2170" s="2">
        <v>2020</v>
      </c>
      <c r="B2170">
        <v>8</v>
      </c>
      <c r="C2170">
        <v>28</v>
      </c>
      <c r="D2170" s="18">
        <v>9.1300000000000008</v>
      </c>
    </row>
    <row r="2171" spans="1:4" x14ac:dyDescent="0.2">
      <c r="A2171" s="2">
        <v>2020</v>
      </c>
      <c r="B2171">
        <v>8</v>
      </c>
      <c r="C2171">
        <v>29</v>
      </c>
      <c r="D2171" s="18">
        <f>AVERAGE(D2170,D2173)</f>
        <v>9.8249999999999993</v>
      </c>
    </row>
    <row r="2172" spans="1:4" x14ac:dyDescent="0.2">
      <c r="A2172" s="2">
        <v>2020</v>
      </c>
      <c r="B2172">
        <v>8</v>
      </c>
      <c r="C2172">
        <v>30</v>
      </c>
      <c r="D2172" s="18">
        <f>AVERAGE(D2170,D2173)</f>
        <v>9.8249999999999993</v>
      </c>
    </row>
    <row r="2173" spans="1:4" x14ac:dyDescent="0.2">
      <c r="A2173" s="2">
        <v>2020</v>
      </c>
      <c r="B2173">
        <v>8</v>
      </c>
      <c r="C2173">
        <v>31</v>
      </c>
      <c r="D2173" s="18">
        <v>10.52</v>
      </c>
    </row>
    <row r="2174" spans="1:4" x14ac:dyDescent="0.2">
      <c r="A2174" s="2">
        <v>2020</v>
      </c>
      <c r="B2174">
        <v>9</v>
      </c>
      <c r="C2174">
        <v>1</v>
      </c>
      <c r="D2174" s="18">
        <v>8.9700000000000006</v>
      </c>
    </row>
    <row r="2175" spans="1:4" x14ac:dyDescent="0.2">
      <c r="A2175" s="2">
        <v>2020</v>
      </c>
      <c r="B2175">
        <v>9</v>
      </c>
      <c r="C2175">
        <v>2</v>
      </c>
      <c r="D2175" s="18">
        <v>9.6300000000000008</v>
      </c>
    </row>
    <row r="2176" spans="1:4" x14ac:dyDescent="0.2">
      <c r="A2176" s="2">
        <v>2020</v>
      </c>
      <c r="B2176">
        <v>9</v>
      </c>
      <c r="C2176">
        <v>3</v>
      </c>
      <c r="D2176" s="18">
        <v>8.77</v>
      </c>
    </row>
    <row r="2177" spans="1:4" x14ac:dyDescent="0.2">
      <c r="A2177" s="2">
        <v>2020</v>
      </c>
      <c r="B2177">
        <v>9</v>
      </c>
      <c r="C2177">
        <v>4</v>
      </c>
      <c r="D2177" s="18">
        <v>9.58</v>
      </c>
    </row>
    <row r="2178" spans="1:4" x14ac:dyDescent="0.2">
      <c r="A2178" s="2">
        <v>2020</v>
      </c>
      <c r="B2178">
        <v>9</v>
      </c>
      <c r="C2178">
        <v>5</v>
      </c>
      <c r="D2178" s="18">
        <v>8.8800000000000008</v>
      </c>
    </row>
    <row r="2179" spans="1:4" x14ac:dyDescent="0.2">
      <c r="A2179" s="2">
        <v>2020</v>
      </c>
      <c r="B2179">
        <v>9</v>
      </c>
      <c r="C2179">
        <v>6</v>
      </c>
    </row>
    <row r="2180" spans="1:4" x14ac:dyDescent="0.2">
      <c r="A2180" s="2">
        <v>2020</v>
      </c>
      <c r="B2180">
        <v>9</v>
      </c>
      <c r="C2180">
        <v>7</v>
      </c>
      <c r="D2180" s="18">
        <v>10.79</v>
      </c>
    </row>
    <row r="2181" spans="1:4" x14ac:dyDescent="0.2">
      <c r="A2181" s="2">
        <v>2020</v>
      </c>
      <c r="B2181">
        <v>9</v>
      </c>
      <c r="C2181">
        <v>8</v>
      </c>
      <c r="D2181" s="18">
        <v>10.8</v>
      </c>
    </row>
    <row r="2182" spans="1:4" x14ac:dyDescent="0.2">
      <c r="A2182" s="2">
        <v>2020</v>
      </c>
      <c r="B2182">
        <v>9</v>
      </c>
      <c r="C2182">
        <v>9</v>
      </c>
      <c r="D2182" s="18">
        <v>10.02</v>
      </c>
    </row>
    <row r="2183" spans="1:4" x14ac:dyDescent="0.2">
      <c r="A2183" s="2">
        <v>2020</v>
      </c>
      <c r="B2183">
        <v>9</v>
      </c>
      <c r="C2183">
        <v>10</v>
      </c>
      <c r="D2183" s="18">
        <v>11.42</v>
      </c>
    </row>
    <row r="2184" spans="1:4" x14ac:dyDescent="0.2">
      <c r="A2184" s="2">
        <v>2020</v>
      </c>
      <c r="B2184">
        <v>9</v>
      </c>
      <c r="C2184">
        <v>11</v>
      </c>
      <c r="D2184" s="18">
        <v>11.5</v>
      </c>
    </row>
    <row r="2185" spans="1:4" x14ac:dyDescent="0.2">
      <c r="A2185" s="2">
        <v>2020</v>
      </c>
      <c r="B2185">
        <v>9</v>
      </c>
      <c r="C2185">
        <v>12</v>
      </c>
      <c r="D2185" s="18">
        <v>11.6</v>
      </c>
    </row>
    <row r="2186" spans="1:4" x14ac:dyDescent="0.2">
      <c r="A2186" s="2">
        <v>2020</v>
      </c>
      <c r="B2186">
        <v>9</v>
      </c>
      <c r="C2186">
        <v>13</v>
      </c>
      <c r="D2186" s="18">
        <v>11.32</v>
      </c>
    </row>
    <row r="2187" spans="1:4" x14ac:dyDescent="0.2">
      <c r="A2187" s="2">
        <v>2020</v>
      </c>
      <c r="B2187">
        <v>9</v>
      </c>
      <c r="C2187">
        <v>14</v>
      </c>
      <c r="D2187" s="18">
        <v>9.08</v>
      </c>
    </row>
    <row r="2188" spans="1:4" x14ac:dyDescent="0.2">
      <c r="A2188" s="2">
        <v>2020</v>
      </c>
      <c r="B2188">
        <v>9</v>
      </c>
      <c r="C2188">
        <v>15</v>
      </c>
      <c r="D2188" s="18">
        <v>11.12</v>
      </c>
    </row>
    <row r="2189" spans="1:4" x14ac:dyDescent="0.2">
      <c r="A2189" s="2">
        <v>2020</v>
      </c>
      <c r="B2189">
        <v>9</v>
      </c>
      <c r="C2189">
        <v>16</v>
      </c>
      <c r="D2189" s="18">
        <v>11.14</v>
      </c>
    </row>
    <row r="2190" spans="1:4" x14ac:dyDescent="0.2">
      <c r="A2190" s="2">
        <v>2020</v>
      </c>
      <c r="B2190">
        <v>9</v>
      </c>
      <c r="C2190">
        <v>17</v>
      </c>
      <c r="D2190" s="18">
        <v>11.91</v>
      </c>
    </row>
    <row r="2191" spans="1:4" x14ac:dyDescent="0.2">
      <c r="A2191" s="2">
        <v>2020</v>
      </c>
      <c r="B2191">
        <v>9</v>
      </c>
      <c r="C2191">
        <v>18</v>
      </c>
      <c r="D2191" s="18">
        <v>11.63</v>
      </c>
    </row>
    <row r="2192" spans="1:4" x14ac:dyDescent="0.2">
      <c r="A2192" s="2">
        <v>2020</v>
      </c>
      <c r="B2192">
        <v>9</v>
      </c>
      <c r="C2192">
        <v>19</v>
      </c>
      <c r="D2192" s="18">
        <v>11.62</v>
      </c>
    </row>
    <row r="2193" spans="1:4" x14ac:dyDescent="0.2">
      <c r="A2193" s="2">
        <v>2020</v>
      </c>
      <c r="B2193">
        <v>9</v>
      </c>
      <c r="C2193">
        <v>20</v>
      </c>
      <c r="D2193" s="18">
        <v>10.18</v>
      </c>
    </row>
    <row r="2194" spans="1:4" x14ac:dyDescent="0.2">
      <c r="A2194" s="2">
        <v>2020</v>
      </c>
      <c r="B2194">
        <v>9</v>
      </c>
      <c r="C2194">
        <v>21</v>
      </c>
      <c r="D2194" s="18">
        <v>10.98</v>
      </c>
    </row>
    <row r="2195" spans="1:4" x14ac:dyDescent="0.2">
      <c r="A2195" s="2">
        <v>2020</v>
      </c>
      <c r="B2195">
        <v>9</v>
      </c>
      <c r="C2195">
        <v>22</v>
      </c>
      <c r="D2195" s="18">
        <v>11.67</v>
      </c>
    </row>
    <row r="2196" spans="1:4" x14ac:dyDescent="0.2">
      <c r="A2196" s="2">
        <v>2020</v>
      </c>
      <c r="B2196">
        <v>9</v>
      </c>
      <c r="C2196">
        <v>23</v>
      </c>
      <c r="D2196" s="18">
        <v>11.32</v>
      </c>
    </row>
    <row r="2197" spans="1:4" x14ac:dyDescent="0.2">
      <c r="A2197" s="2">
        <v>2020</v>
      </c>
      <c r="B2197">
        <v>9</v>
      </c>
      <c r="C2197">
        <v>24</v>
      </c>
      <c r="D2197" s="18">
        <v>11.63</v>
      </c>
    </row>
    <row r="2198" spans="1:4" x14ac:dyDescent="0.2">
      <c r="A2198" s="2">
        <v>2020</v>
      </c>
      <c r="B2198">
        <v>9</v>
      </c>
      <c r="C2198">
        <v>25</v>
      </c>
      <c r="D2198" s="18">
        <v>11.84</v>
      </c>
    </row>
    <row r="2199" spans="1:4" x14ac:dyDescent="0.2">
      <c r="A2199" s="2">
        <v>2020</v>
      </c>
      <c r="B2199">
        <v>9</v>
      </c>
      <c r="C2199">
        <v>26</v>
      </c>
      <c r="D2199" s="18">
        <v>11.83</v>
      </c>
    </row>
    <row r="2200" spans="1:4" x14ac:dyDescent="0.2">
      <c r="A2200" s="2">
        <v>2020</v>
      </c>
      <c r="B2200">
        <v>9</v>
      </c>
      <c r="C2200">
        <v>27</v>
      </c>
      <c r="D2200" s="18">
        <v>11.97</v>
      </c>
    </row>
    <row r="2201" spans="1:4" x14ac:dyDescent="0.2">
      <c r="A2201" s="2">
        <v>2020</v>
      </c>
      <c r="B2201">
        <v>9</v>
      </c>
      <c r="C2201">
        <v>28</v>
      </c>
      <c r="D2201" s="18">
        <v>11.37</v>
      </c>
    </row>
    <row r="2202" spans="1:4" x14ac:dyDescent="0.2">
      <c r="A2202" s="2">
        <v>2020</v>
      </c>
      <c r="B2202">
        <v>9</v>
      </c>
      <c r="C2202">
        <v>29</v>
      </c>
      <c r="D2202" s="18">
        <v>11.28</v>
      </c>
    </row>
    <row r="2203" spans="1:4" x14ac:dyDescent="0.2">
      <c r="A2203" s="2">
        <v>2020</v>
      </c>
      <c r="B2203">
        <v>9</v>
      </c>
      <c r="C2203">
        <v>30</v>
      </c>
      <c r="D2203" s="18">
        <v>10.94</v>
      </c>
    </row>
    <row r="2204" spans="1:4" x14ac:dyDescent="0.2">
      <c r="A2204" s="2">
        <v>2020</v>
      </c>
      <c r="B2204">
        <v>10</v>
      </c>
      <c r="C2204">
        <v>1</v>
      </c>
      <c r="D2204" s="18">
        <v>10.52</v>
      </c>
    </row>
    <row r="2205" spans="1:4" x14ac:dyDescent="0.2">
      <c r="A2205" s="2">
        <v>2020</v>
      </c>
      <c r="B2205">
        <v>10</v>
      </c>
      <c r="C2205">
        <v>2</v>
      </c>
      <c r="D2205" s="18">
        <v>11</v>
      </c>
    </row>
    <row r="2206" spans="1:4" x14ac:dyDescent="0.2">
      <c r="A2206" s="2">
        <v>2020</v>
      </c>
      <c r="B2206">
        <v>10</v>
      </c>
      <c r="C2206">
        <v>3</v>
      </c>
      <c r="D2206" s="18">
        <f>AVERAGE(D2205,D2207)</f>
        <v>10.74</v>
      </c>
    </row>
    <row r="2207" spans="1:4" x14ac:dyDescent="0.2">
      <c r="A2207" s="2">
        <v>2020</v>
      </c>
      <c r="B2207">
        <v>10</v>
      </c>
      <c r="C2207">
        <v>4</v>
      </c>
      <c r="D2207" s="18">
        <v>10.48</v>
      </c>
    </row>
    <row r="2208" spans="1:4" x14ac:dyDescent="0.2">
      <c r="A2208" s="2">
        <v>2020</v>
      </c>
      <c r="B2208">
        <v>10</v>
      </c>
      <c r="C2208">
        <v>5</v>
      </c>
      <c r="D2208" s="18">
        <v>10.94</v>
      </c>
    </row>
    <row r="2209" spans="1:4" x14ac:dyDescent="0.2">
      <c r="A2209" s="2">
        <v>2020</v>
      </c>
      <c r="B2209">
        <v>10</v>
      </c>
      <c r="C2209">
        <v>6</v>
      </c>
      <c r="D2209" s="18">
        <v>11.4</v>
      </c>
    </row>
    <row r="2210" spans="1:4" x14ac:dyDescent="0.2">
      <c r="A2210" s="2">
        <v>2020</v>
      </c>
      <c r="B2210">
        <v>10</v>
      </c>
      <c r="C2210">
        <v>7</v>
      </c>
      <c r="D2210" s="18">
        <v>11.54</v>
      </c>
    </row>
    <row r="2211" spans="1:4" x14ac:dyDescent="0.2">
      <c r="A2211" s="2">
        <v>2020</v>
      </c>
      <c r="B2211">
        <v>10</v>
      </c>
      <c r="C2211">
        <v>8</v>
      </c>
      <c r="D2211" s="18">
        <v>11.3</v>
      </c>
    </row>
    <row r="2212" spans="1:4" x14ac:dyDescent="0.2">
      <c r="A2212" s="2">
        <v>2020</v>
      </c>
      <c r="B2212">
        <v>10</v>
      </c>
      <c r="C2212">
        <v>9</v>
      </c>
      <c r="D2212" s="18">
        <v>11.2</v>
      </c>
    </row>
    <row r="2213" spans="1:4" x14ac:dyDescent="0.2">
      <c r="A2213" s="2">
        <v>2020</v>
      </c>
      <c r="B2213">
        <v>10</v>
      </c>
      <c r="C2213">
        <v>10</v>
      </c>
      <c r="D2213" s="18">
        <v>11.06</v>
      </c>
    </row>
    <row r="2214" spans="1:4" x14ac:dyDescent="0.2">
      <c r="A2214" s="2">
        <v>2020</v>
      </c>
      <c r="B2214">
        <v>10</v>
      </c>
      <c r="C2214">
        <v>11</v>
      </c>
      <c r="D2214" s="18">
        <v>12.05</v>
      </c>
    </row>
    <row r="2215" spans="1:4" x14ac:dyDescent="0.2">
      <c r="A2215" s="2">
        <v>2020</v>
      </c>
      <c r="B2215">
        <v>10</v>
      </c>
      <c r="C2215">
        <v>12</v>
      </c>
      <c r="D2215" s="18">
        <v>11.7</v>
      </c>
    </row>
    <row r="2216" spans="1:4" x14ac:dyDescent="0.2">
      <c r="A2216" s="2">
        <v>2020</v>
      </c>
      <c r="B2216">
        <v>10</v>
      </c>
      <c r="C2216">
        <v>13</v>
      </c>
      <c r="D2216" s="18">
        <v>10.97</v>
      </c>
    </row>
    <row r="2217" spans="1:4" x14ac:dyDescent="0.2">
      <c r="A2217" s="2">
        <v>2020</v>
      </c>
      <c r="B2217">
        <v>10</v>
      </c>
      <c r="C2217">
        <v>14</v>
      </c>
      <c r="D2217" s="18">
        <v>11</v>
      </c>
    </row>
    <row r="2218" spans="1:4" x14ac:dyDescent="0.2">
      <c r="A2218" s="2">
        <v>2020</v>
      </c>
      <c r="B2218">
        <v>10</v>
      </c>
      <c r="C2218">
        <v>15</v>
      </c>
      <c r="D2218" s="18">
        <v>11.74</v>
      </c>
    </row>
    <row r="2219" spans="1:4" x14ac:dyDescent="0.2">
      <c r="A2219" s="2">
        <v>2020</v>
      </c>
      <c r="B2219">
        <v>10</v>
      </c>
      <c r="C2219">
        <v>16</v>
      </c>
      <c r="D2219" s="18">
        <v>10.43</v>
      </c>
    </row>
    <row r="2220" spans="1:4" x14ac:dyDescent="0.2">
      <c r="A2220" s="2">
        <v>2020</v>
      </c>
      <c r="B2220">
        <v>10</v>
      </c>
      <c r="C2220">
        <v>17</v>
      </c>
      <c r="D2220" s="18">
        <v>10.43</v>
      </c>
    </row>
    <row r="2221" spans="1:4" x14ac:dyDescent="0.2">
      <c r="A2221" s="2">
        <v>2020</v>
      </c>
      <c r="B2221">
        <v>10</v>
      </c>
      <c r="C2221">
        <v>18</v>
      </c>
      <c r="D2221" s="18">
        <v>10.01</v>
      </c>
    </row>
    <row r="2222" spans="1:4" x14ac:dyDescent="0.2">
      <c r="A2222" s="2">
        <v>2020</v>
      </c>
      <c r="B2222">
        <v>10</v>
      </c>
      <c r="C2222">
        <v>19</v>
      </c>
      <c r="D2222" s="18">
        <v>10.56</v>
      </c>
    </row>
    <row r="2223" spans="1:4" x14ac:dyDescent="0.2">
      <c r="A2223" s="2">
        <v>2020</v>
      </c>
      <c r="B2223">
        <v>10</v>
      </c>
      <c r="C2223">
        <v>20</v>
      </c>
      <c r="D2223" s="18">
        <v>10.72</v>
      </c>
    </row>
    <row r="2224" spans="1:4" x14ac:dyDescent="0.2">
      <c r="A2224" s="2">
        <v>2020</v>
      </c>
      <c r="B2224">
        <v>10</v>
      </c>
      <c r="C2224">
        <v>21</v>
      </c>
      <c r="D2224" s="18">
        <v>10.050000000000001</v>
      </c>
    </row>
    <row r="2225" spans="1:4" x14ac:dyDescent="0.2">
      <c r="A2225" s="2">
        <v>2020</v>
      </c>
      <c r="B2225">
        <v>10</v>
      </c>
      <c r="C2225">
        <v>22</v>
      </c>
      <c r="D2225" s="18">
        <v>10.47</v>
      </c>
    </row>
    <row r="2226" spans="1:4" x14ac:dyDescent="0.2">
      <c r="A2226" s="2">
        <v>2020</v>
      </c>
      <c r="B2226">
        <v>10</v>
      </c>
      <c r="C2226">
        <v>23</v>
      </c>
      <c r="D2226" s="18">
        <v>10.1</v>
      </c>
    </row>
    <row r="2227" spans="1:4" x14ac:dyDescent="0.2">
      <c r="A2227" s="2">
        <v>2020</v>
      </c>
      <c r="B2227">
        <v>10</v>
      </c>
      <c r="C2227">
        <v>24</v>
      </c>
      <c r="D2227" s="18">
        <v>10.119999999999999</v>
      </c>
    </row>
    <row r="2228" spans="1:4" x14ac:dyDescent="0.2">
      <c r="A2228" s="2">
        <v>2020</v>
      </c>
      <c r="B2228">
        <v>10</v>
      </c>
      <c r="C2228">
        <v>25</v>
      </c>
      <c r="D2228" s="18">
        <v>10.09</v>
      </c>
    </row>
    <row r="2229" spans="1:4" x14ac:dyDescent="0.2">
      <c r="A2229" s="2">
        <v>2020</v>
      </c>
      <c r="B2229">
        <v>10</v>
      </c>
      <c r="C2229">
        <v>26</v>
      </c>
      <c r="D2229" s="18">
        <v>9.85</v>
      </c>
    </row>
    <row r="2230" spans="1:4" x14ac:dyDescent="0.2">
      <c r="A2230" s="2">
        <v>2020</v>
      </c>
      <c r="B2230">
        <v>10</v>
      </c>
      <c r="C2230">
        <v>27</v>
      </c>
      <c r="D2230" s="18">
        <v>9.2799999999999994</v>
      </c>
    </row>
    <row r="2231" spans="1:4" x14ac:dyDescent="0.2">
      <c r="A2231" s="2">
        <v>2020</v>
      </c>
      <c r="B2231">
        <v>10</v>
      </c>
      <c r="C2231">
        <v>28</v>
      </c>
      <c r="D2231" s="18">
        <v>9.15</v>
      </c>
    </row>
    <row r="2232" spans="1:4" x14ac:dyDescent="0.2">
      <c r="A2232" s="2">
        <v>2020</v>
      </c>
      <c r="B2232">
        <v>10</v>
      </c>
      <c r="C2232">
        <v>29</v>
      </c>
      <c r="D2232" s="18">
        <v>9.1999999999999993</v>
      </c>
    </row>
    <row r="2233" spans="1:4" x14ac:dyDescent="0.2">
      <c r="A2233" s="2">
        <v>2020</v>
      </c>
      <c r="B2233">
        <v>10</v>
      </c>
      <c r="C2233">
        <v>30</v>
      </c>
      <c r="D2233" s="18">
        <v>9.8000000000000007</v>
      </c>
    </row>
    <row r="2234" spans="1:4" x14ac:dyDescent="0.2">
      <c r="A2234" s="2">
        <v>2020</v>
      </c>
      <c r="B2234">
        <v>10</v>
      </c>
      <c r="C2234">
        <v>31</v>
      </c>
      <c r="D2234" s="18">
        <v>9.6</v>
      </c>
    </row>
    <row r="2235" spans="1:4" x14ac:dyDescent="0.2">
      <c r="A2235" s="2">
        <v>2020</v>
      </c>
      <c r="B2235">
        <v>11</v>
      </c>
      <c r="C2235">
        <v>1</v>
      </c>
      <c r="D2235" s="18">
        <v>9.34</v>
      </c>
    </row>
    <row r="2236" spans="1:4" x14ac:dyDescent="0.2">
      <c r="A2236" s="2">
        <v>2020</v>
      </c>
      <c r="B2236">
        <v>11</v>
      </c>
      <c r="C2236">
        <v>2</v>
      </c>
      <c r="D2236" s="18">
        <v>9.9700000000000006</v>
      </c>
    </row>
    <row r="2237" spans="1:4" x14ac:dyDescent="0.2">
      <c r="A2237" s="2">
        <v>2020</v>
      </c>
      <c r="B2237">
        <v>11</v>
      </c>
      <c r="C2237">
        <v>3</v>
      </c>
      <c r="D2237" s="18">
        <v>9.4</v>
      </c>
    </row>
    <row r="2238" spans="1:4" x14ac:dyDescent="0.2">
      <c r="A2238" s="2">
        <v>2020</v>
      </c>
      <c r="B2238">
        <v>11</v>
      </c>
      <c r="C2238">
        <v>4</v>
      </c>
      <c r="D2238" s="18">
        <v>9.1199999999999992</v>
      </c>
    </row>
    <row r="2239" spans="1:4" x14ac:dyDescent="0.2">
      <c r="A2239" s="2">
        <v>2020</v>
      </c>
      <c r="B2239">
        <v>11</v>
      </c>
      <c r="C2239">
        <v>5</v>
      </c>
      <c r="D2239" s="18">
        <v>9.1999999999999993</v>
      </c>
    </row>
    <row r="2240" spans="1:4" x14ac:dyDescent="0.2">
      <c r="A2240" s="2">
        <v>2020</v>
      </c>
      <c r="B2240">
        <v>11</v>
      </c>
      <c r="C2240">
        <v>6</v>
      </c>
      <c r="D2240" s="18">
        <v>8.6199999999999992</v>
      </c>
    </row>
    <row r="2241" spans="1:4" x14ac:dyDescent="0.2">
      <c r="A2241" s="2">
        <v>2020</v>
      </c>
      <c r="B2241">
        <v>11</v>
      </c>
      <c r="C2241">
        <v>7</v>
      </c>
      <c r="D2241" s="18">
        <v>7.28</v>
      </c>
    </row>
    <row r="2242" spans="1:4" x14ac:dyDescent="0.2">
      <c r="A2242" s="2">
        <v>2020</v>
      </c>
      <c r="B2242">
        <v>11</v>
      </c>
      <c r="C2242">
        <v>8</v>
      </c>
      <c r="D2242" s="18">
        <v>7.34</v>
      </c>
    </row>
    <row r="2243" spans="1:4" x14ac:dyDescent="0.2">
      <c r="A2243" s="2">
        <v>2020</v>
      </c>
      <c r="B2243">
        <v>11</v>
      </c>
      <c r="C2243">
        <v>9</v>
      </c>
      <c r="D2243" s="18">
        <v>6.35</v>
      </c>
    </row>
    <row r="2244" spans="1:4" x14ac:dyDescent="0.2">
      <c r="A2244" s="2">
        <v>2020</v>
      </c>
      <c r="B2244">
        <v>11</v>
      </c>
      <c r="C2244">
        <v>10</v>
      </c>
      <c r="D2244" s="18">
        <v>8.66</v>
      </c>
    </row>
    <row r="2245" spans="1:4" x14ac:dyDescent="0.2">
      <c r="A2245" s="2">
        <v>2020</v>
      </c>
      <c r="B2245">
        <v>11</v>
      </c>
      <c r="C2245">
        <v>11</v>
      </c>
      <c r="D2245" s="18">
        <v>7.96</v>
      </c>
    </row>
    <row r="2246" spans="1:4" x14ac:dyDescent="0.2">
      <c r="A2246" s="2">
        <v>2020</v>
      </c>
      <c r="B2246">
        <v>11</v>
      </c>
      <c r="C2246">
        <v>12</v>
      </c>
      <c r="D2246" s="18">
        <v>8.6</v>
      </c>
    </row>
    <row r="2247" spans="1:4" x14ac:dyDescent="0.2">
      <c r="A2247" s="2">
        <v>2020</v>
      </c>
      <c r="B2247">
        <v>11</v>
      </c>
      <c r="C2247">
        <v>13</v>
      </c>
      <c r="D2247" s="18">
        <v>8.5500000000000007</v>
      </c>
    </row>
    <row r="2248" spans="1:4" x14ac:dyDescent="0.2">
      <c r="A2248" s="2">
        <v>2020</v>
      </c>
      <c r="B2248">
        <v>11</v>
      </c>
      <c r="C2248">
        <v>14</v>
      </c>
      <c r="D2248" s="18">
        <v>8.1999999999999993</v>
      </c>
    </row>
    <row r="2249" spans="1:4" x14ac:dyDescent="0.2">
      <c r="A2249" s="2">
        <v>2020</v>
      </c>
      <c r="B2249">
        <v>11</v>
      </c>
      <c r="C2249">
        <v>15</v>
      </c>
      <c r="D2249" s="18">
        <v>7.98</v>
      </c>
    </row>
    <row r="2250" spans="1:4" x14ac:dyDescent="0.2">
      <c r="A2250" s="2">
        <v>2020</v>
      </c>
      <c r="B2250">
        <v>11</v>
      </c>
      <c r="C2250">
        <v>16</v>
      </c>
      <c r="D2250" s="18">
        <v>8.18</v>
      </c>
    </row>
    <row r="2251" spans="1:4" x14ac:dyDescent="0.2">
      <c r="A2251" s="2">
        <v>2020</v>
      </c>
      <c r="B2251">
        <v>11</v>
      </c>
      <c r="C2251">
        <v>17</v>
      </c>
      <c r="D2251" s="18">
        <v>8.6199999999999992</v>
      </c>
    </row>
    <row r="2252" spans="1:4" x14ac:dyDescent="0.2">
      <c r="A2252" s="2">
        <v>2020</v>
      </c>
      <c r="B2252">
        <v>11</v>
      </c>
      <c r="C2252">
        <v>18</v>
      </c>
      <c r="D2252" s="18">
        <v>6.42</v>
      </c>
    </row>
    <row r="2253" spans="1:4" x14ac:dyDescent="0.2">
      <c r="A2253" s="2">
        <v>2020</v>
      </c>
      <c r="B2253">
        <v>11</v>
      </c>
      <c r="C2253">
        <v>19</v>
      </c>
      <c r="D2253" s="18">
        <v>7.58</v>
      </c>
    </row>
    <row r="2254" spans="1:4" x14ac:dyDescent="0.2">
      <c r="A2254" s="2">
        <v>2020</v>
      </c>
      <c r="B2254">
        <v>11</v>
      </c>
      <c r="C2254">
        <v>20</v>
      </c>
      <c r="D2254" s="18">
        <v>7.58</v>
      </c>
    </row>
    <row r="2255" spans="1:4" x14ac:dyDescent="0.2">
      <c r="A2255" s="2">
        <v>2020</v>
      </c>
      <c r="B2255">
        <v>11</v>
      </c>
      <c r="C2255">
        <v>21</v>
      </c>
      <c r="D2255" s="18">
        <v>8.4700000000000006</v>
      </c>
    </row>
    <row r="2256" spans="1:4" x14ac:dyDescent="0.2">
      <c r="A2256" s="2">
        <v>2020</v>
      </c>
      <c r="B2256">
        <v>11</v>
      </c>
      <c r="C2256">
        <v>22</v>
      </c>
      <c r="D2256" s="18">
        <v>8.23</v>
      </c>
    </row>
    <row r="2257" spans="1:5" x14ac:dyDescent="0.2">
      <c r="A2257" s="2">
        <v>2020</v>
      </c>
      <c r="B2257">
        <v>11</v>
      </c>
      <c r="C2257">
        <v>23</v>
      </c>
      <c r="D2257" s="18">
        <v>7.98</v>
      </c>
    </row>
    <row r="2258" spans="1:5" x14ac:dyDescent="0.2">
      <c r="A2258" s="2">
        <v>2020</v>
      </c>
      <c r="B2258">
        <v>11</v>
      </c>
      <c r="C2258">
        <v>24</v>
      </c>
      <c r="D2258" s="18">
        <v>7.82</v>
      </c>
    </row>
    <row r="2259" spans="1:5" x14ac:dyDescent="0.2">
      <c r="A2259" s="2">
        <v>2020</v>
      </c>
      <c r="B2259">
        <v>11</v>
      </c>
      <c r="C2259">
        <v>25</v>
      </c>
      <c r="D2259" s="18">
        <v>7.72</v>
      </c>
    </row>
    <row r="2260" spans="1:5" x14ac:dyDescent="0.2">
      <c r="A2260" s="2">
        <v>2020</v>
      </c>
      <c r="B2260">
        <v>11</v>
      </c>
      <c r="C2260">
        <v>26</v>
      </c>
      <c r="D2260" s="18">
        <v>7.9</v>
      </c>
    </row>
    <row r="2261" spans="1:5" x14ac:dyDescent="0.2">
      <c r="A2261" s="2">
        <v>2020</v>
      </c>
      <c r="B2261">
        <v>11</v>
      </c>
      <c r="C2261">
        <v>27</v>
      </c>
      <c r="D2261" s="18">
        <v>7.98</v>
      </c>
    </row>
    <row r="2262" spans="1:5" x14ac:dyDescent="0.2">
      <c r="A2262" s="2">
        <v>2020</v>
      </c>
      <c r="B2262">
        <v>11</v>
      </c>
      <c r="C2262">
        <v>28</v>
      </c>
      <c r="D2262" s="18">
        <v>7.46</v>
      </c>
    </row>
    <row r="2263" spans="1:5" x14ac:dyDescent="0.2">
      <c r="A2263" s="2">
        <v>2020</v>
      </c>
      <c r="B2263">
        <v>11</v>
      </c>
      <c r="C2263">
        <v>29</v>
      </c>
      <c r="D2263" s="18">
        <v>7.67</v>
      </c>
    </row>
    <row r="2264" spans="1:5" x14ac:dyDescent="0.2">
      <c r="A2264" s="2">
        <v>2020</v>
      </c>
      <c r="B2264">
        <v>11</v>
      </c>
      <c r="C2264">
        <v>30</v>
      </c>
      <c r="D2264" s="18">
        <v>7.44</v>
      </c>
    </row>
    <row r="2265" spans="1:5" x14ac:dyDescent="0.2">
      <c r="A2265" s="2">
        <v>2020</v>
      </c>
      <c r="B2265">
        <v>12</v>
      </c>
      <c r="C2265">
        <v>1</v>
      </c>
      <c r="D2265" s="18">
        <v>7.48</v>
      </c>
    </row>
    <row r="2266" spans="1:5" x14ac:dyDescent="0.2">
      <c r="A2266" s="2">
        <v>2020</v>
      </c>
      <c r="B2266">
        <v>12</v>
      </c>
      <c r="C2266">
        <v>2</v>
      </c>
      <c r="D2266" s="18">
        <v>7.06</v>
      </c>
    </row>
    <row r="2267" spans="1:5" x14ac:dyDescent="0.2">
      <c r="A2267" s="2">
        <v>2020</v>
      </c>
      <c r="B2267">
        <v>12</v>
      </c>
      <c r="C2267">
        <v>3</v>
      </c>
      <c r="D2267" s="18">
        <v>7.78</v>
      </c>
    </row>
    <row r="2268" spans="1:5" x14ac:dyDescent="0.2">
      <c r="A2268" s="2">
        <v>2020</v>
      </c>
      <c r="B2268">
        <v>12</v>
      </c>
      <c r="C2268">
        <v>4</v>
      </c>
      <c r="D2268" s="18">
        <v>7.99</v>
      </c>
    </row>
    <row r="2269" spans="1:5" x14ac:dyDescent="0.2">
      <c r="A2269" s="2">
        <v>2020</v>
      </c>
      <c r="B2269">
        <v>12</v>
      </c>
      <c r="C2269">
        <v>5</v>
      </c>
      <c r="D2269" s="18">
        <v>8.32</v>
      </c>
    </row>
    <row r="2270" spans="1:5" x14ac:dyDescent="0.2">
      <c r="A2270" s="2">
        <v>2020</v>
      </c>
      <c r="B2270">
        <v>12</v>
      </c>
      <c r="C2270">
        <v>6</v>
      </c>
      <c r="D2270" s="18">
        <v>8.1</v>
      </c>
    </row>
    <row r="2271" spans="1:5" x14ac:dyDescent="0.2">
      <c r="A2271" s="2">
        <v>2020</v>
      </c>
      <c r="B2271" s="54">
        <v>12</v>
      </c>
      <c r="C2271" s="54">
        <v>7</v>
      </c>
      <c r="D2271" s="55">
        <v>8.64</v>
      </c>
      <c r="E2271" s="54"/>
    </row>
    <row r="2272" spans="1:5" x14ac:dyDescent="0.2">
      <c r="A2272" s="2">
        <v>2020</v>
      </c>
      <c r="B2272" s="54">
        <v>12</v>
      </c>
      <c r="C2272" s="54">
        <v>8</v>
      </c>
      <c r="D2272" s="55">
        <v>7.72</v>
      </c>
      <c r="E2272" s="54"/>
    </row>
    <row r="2273" spans="1:5" x14ac:dyDescent="0.2">
      <c r="A2273" s="2">
        <v>2020</v>
      </c>
      <c r="B2273" s="54">
        <v>12</v>
      </c>
      <c r="C2273" s="54">
        <v>9</v>
      </c>
      <c r="D2273" s="55">
        <v>9.14</v>
      </c>
      <c r="E2273" s="54"/>
    </row>
    <row r="2274" spans="1:5" x14ac:dyDescent="0.2">
      <c r="A2274" s="2">
        <v>2020</v>
      </c>
      <c r="B2274" s="54">
        <v>12</v>
      </c>
      <c r="C2274" s="54">
        <v>10</v>
      </c>
      <c r="D2274" s="56">
        <v>8.74</v>
      </c>
      <c r="E2274" s="54"/>
    </row>
    <row r="2275" spans="1:5" x14ac:dyDescent="0.2">
      <c r="A2275" s="2">
        <v>2020</v>
      </c>
      <c r="B2275" s="54">
        <v>12</v>
      </c>
      <c r="C2275" s="54">
        <v>11</v>
      </c>
      <c r="D2275" s="56">
        <v>9.1999999999999993</v>
      </c>
      <c r="E2275" s="54"/>
    </row>
    <row r="2276" spans="1:5" x14ac:dyDescent="0.2">
      <c r="A2276" s="2">
        <v>2020</v>
      </c>
      <c r="B2276" s="54">
        <v>12</v>
      </c>
      <c r="C2276" s="54">
        <v>12</v>
      </c>
      <c r="D2276" s="56">
        <v>9.1199999999999992</v>
      </c>
      <c r="E2276" s="54"/>
    </row>
    <row r="2277" spans="1:5" x14ac:dyDescent="0.2">
      <c r="A2277" s="2">
        <v>2020</v>
      </c>
      <c r="B2277" s="54">
        <v>12</v>
      </c>
      <c r="C2277" s="54">
        <v>13</v>
      </c>
      <c r="D2277" s="56">
        <v>8.6999999999999993</v>
      </c>
      <c r="E2277" s="54"/>
    </row>
    <row r="2278" spans="1:5" x14ac:dyDescent="0.2">
      <c r="A2278" s="2">
        <v>2020</v>
      </c>
      <c r="B2278" s="54">
        <v>12</v>
      </c>
      <c r="C2278" s="54">
        <v>14</v>
      </c>
      <c r="D2278" s="56">
        <v>8.93</v>
      </c>
      <c r="E2278" s="54"/>
    </row>
    <row r="2279" spans="1:5" x14ac:dyDescent="0.2">
      <c r="A2279" s="2">
        <v>2020</v>
      </c>
      <c r="B2279" s="54">
        <v>12</v>
      </c>
      <c r="C2279" s="54">
        <v>15</v>
      </c>
      <c r="D2279" s="56">
        <v>8.25</v>
      </c>
      <c r="E2279" s="54"/>
    </row>
    <row r="2280" spans="1:5" x14ac:dyDescent="0.2">
      <c r="A2280" s="2">
        <v>2020</v>
      </c>
      <c r="B2280" s="54">
        <v>12</v>
      </c>
      <c r="C2280" s="54">
        <v>16</v>
      </c>
      <c r="D2280" s="56">
        <v>7.68</v>
      </c>
      <c r="E2280" s="54"/>
    </row>
    <row r="2281" spans="1:5" x14ac:dyDescent="0.2">
      <c r="A2281" s="2">
        <v>2020</v>
      </c>
      <c r="B2281" s="54">
        <v>12</v>
      </c>
      <c r="C2281" s="54">
        <v>17</v>
      </c>
      <c r="D2281" s="56">
        <v>7.15</v>
      </c>
      <c r="E2281" s="54"/>
    </row>
    <row r="2282" spans="1:5" x14ac:dyDescent="0.2">
      <c r="A2282" s="2">
        <v>2020</v>
      </c>
      <c r="B2282" s="54">
        <v>12</v>
      </c>
      <c r="C2282" s="54">
        <v>18</v>
      </c>
      <c r="D2282" s="55">
        <v>8.08</v>
      </c>
      <c r="E2282" s="54"/>
    </row>
    <row r="2283" spans="1:5" x14ac:dyDescent="0.2">
      <c r="A2283" s="2">
        <v>2020</v>
      </c>
      <c r="B2283" s="54">
        <v>12</v>
      </c>
      <c r="C2283" s="54">
        <v>19</v>
      </c>
      <c r="D2283" s="56">
        <v>6.58</v>
      </c>
      <c r="E2283" s="54"/>
    </row>
    <row r="2284" spans="1:5" x14ac:dyDescent="0.2">
      <c r="A2284" s="2">
        <v>2020</v>
      </c>
      <c r="B2284" s="54">
        <v>12</v>
      </c>
      <c r="C2284" s="54">
        <v>20</v>
      </c>
      <c r="D2284" s="56">
        <v>7.21</v>
      </c>
      <c r="E2284" s="54"/>
    </row>
    <row r="2285" spans="1:5" x14ac:dyDescent="0.2">
      <c r="A2285" s="2">
        <v>2020</v>
      </c>
      <c r="B2285" s="54">
        <v>12</v>
      </c>
      <c r="C2285" s="54">
        <v>21</v>
      </c>
      <c r="D2285" s="56">
        <v>6.93</v>
      </c>
      <c r="E2285" s="54"/>
    </row>
    <row r="2286" spans="1:5" x14ac:dyDescent="0.2">
      <c r="A2286" s="2">
        <v>2020</v>
      </c>
      <c r="B2286" s="54">
        <v>12</v>
      </c>
      <c r="C2286" s="54">
        <v>22</v>
      </c>
      <c r="D2286" s="56">
        <v>7.65</v>
      </c>
      <c r="E2286" s="54"/>
    </row>
    <row r="2287" spans="1:5" x14ac:dyDescent="0.2">
      <c r="A2287" s="2">
        <v>2020</v>
      </c>
      <c r="B2287" s="54">
        <v>12</v>
      </c>
      <c r="C2287" s="54">
        <v>23</v>
      </c>
      <c r="D2287" s="56">
        <v>7.63</v>
      </c>
      <c r="E2287" s="54"/>
    </row>
    <row r="2288" spans="1:5" x14ac:dyDescent="0.2">
      <c r="A2288" s="2">
        <v>2020</v>
      </c>
      <c r="B2288" s="54">
        <v>12</v>
      </c>
      <c r="C2288" s="54">
        <v>24</v>
      </c>
      <c r="D2288" s="56">
        <v>7.68</v>
      </c>
      <c r="E2288" s="54"/>
    </row>
    <row r="2289" spans="1:5" x14ac:dyDescent="0.2">
      <c r="A2289" s="2">
        <v>2020</v>
      </c>
      <c r="B2289" s="54">
        <v>12</v>
      </c>
      <c r="C2289" s="54">
        <v>25</v>
      </c>
      <c r="D2289" s="56">
        <f>AVERAGE(D2288,D2290)</f>
        <v>7.23</v>
      </c>
      <c r="E2289" s="54"/>
    </row>
    <row r="2290" spans="1:5" x14ac:dyDescent="0.2">
      <c r="A2290" s="2">
        <v>2020</v>
      </c>
      <c r="B2290" s="54">
        <v>12</v>
      </c>
      <c r="C2290" s="54">
        <v>26</v>
      </c>
      <c r="D2290" s="56">
        <v>6.78</v>
      </c>
      <c r="E2290" s="54"/>
    </row>
    <row r="2291" spans="1:5" x14ac:dyDescent="0.2">
      <c r="A2291" s="2">
        <v>2020</v>
      </c>
      <c r="B2291" s="54">
        <v>12</v>
      </c>
      <c r="C2291" s="54">
        <v>27</v>
      </c>
      <c r="D2291" s="56">
        <v>8.02</v>
      </c>
      <c r="E2291" s="54"/>
    </row>
    <row r="2292" spans="1:5" x14ac:dyDescent="0.2">
      <c r="A2292" s="2">
        <v>2020</v>
      </c>
      <c r="B2292" s="54">
        <v>12</v>
      </c>
      <c r="C2292" s="54">
        <v>28</v>
      </c>
      <c r="D2292" s="56">
        <v>8.75</v>
      </c>
      <c r="E2292" s="54"/>
    </row>
    <row r="2293" spans="1:5" x14ac:dyDescent="0.2">
      <c r="A2293" s="2">
        <v>2020</v>
      </c>
      <c r="B2293" s="54">
        <v>12</v>
      </c>
      <c r="C2293" s="54">
        <v>29</v>
      </c>
      <c r="D2293" s="56">
        <f>AVERAGE(D2292,D2294)</f>
        <v>9.1849999999999987</v>
      </c>
      <c r="E2293" s="54"/>
    </row>
    <row r="2294" spans="1:5" x14ac:dyDescent="0.2">
      <c r="A2294" s="2">
        <v>2020</v>
      </c>
      <c r="B2294" s="54">
        <v>12</v>
      </c>
      <c r="C2294" s="54">
        <v>30</v>
      </c>
      <c r="D2294" s="56">
        <v>9.6199999999999992</v>
      </c>
      <c r="E2294" s="54"/>
    </row>
    <row r="2295" spans="1:5" x14ac:dyDescent="0.2">
      <c r="A2295" s="2">
        <v>2020</v>
      </c>
      <c r="B2295" s="54">
        <v>12</v>
      </c>
      <c r="C2295" s="54">
        <v>31</v>
      </c>
      <c r="D2295" s="55">
        <f>AVERAGE(D2294,D2296)</f>
        <v>9.66</v>
      </c>
      <c r="E2295" s="54"/>
    </row>
    <row r="2296" spans="1:5" x14ac:dyDescent="0.2">
      <c r="A2296" s="2">
        <v>2021</v>
      </c>
      <c r="B2296" s="54">
        <v>1</v>
      </c>
      <c r="C2296" s="54">
        <v>1</v>
      </c>
      <c r="D2296" s="55">
        <v>9.6999999999999993</v>
      </c>
      <c r="E2296" s="54"/>
    </row>
    <row r="2297" spans="1:5" x14ac:dyDescent="0.2">
      <c r="A2297" s="2">
        <v>2021</v>
      </c>
      <c r="B2297" s="54">
        <v>1</v>
      </c>
      <c r="C2297" s="54">
        <v>2</v>
      </c>
      <c r="D2297" s="55">
        <v>8.91</v>
      </c>
      <c r="E2297" s="54"/>
    </row>
    <row r="2298" spans="1:5" x14ac:dyDescent="0.2">
      <c r="A2298" s="2">
        <v>2021</v>
      </c>
      <c r="B2298" s="54">
        <v>1</v>
      </c>
      <c r="C2298" s="54">
        <v>3</v>
      </c>
      <c r="D2298" s="55">
        <v>9.24</v>
      </c>
      <c r="E2298" s="54"/>
    </row>
    <row r="2299" spans="1:5" x14ac:dyDescent="0.2">
      <c r="A2299" s="2">
        <v>2021</v>
      </c>
      <c r="B2299" s="54">
        <v>1</v>
      </c>
      <c r="C2299" s="54">
        <v>4</v>
      </c>
      <c r="D2299" s="55">
        <v>8.7799999999999994</v>
      </c>
      <c r="E2299" s="54"/>
    </row>
    <row r="2300" spans="1:5" x14ac:dyDescent="0.2">
      <c r="A2300" s="2">
        <v>2021</v>
      </c>
      <c r="B2300" s="54">
        <v>1</v>
      </c>
      <c r="C2300" s="54">
        <v>5</v>
      </c>
      <c r="D2300" s="55">
        <v>8.9499999999999993</v>
      </c>
      <c r="E2300" s="54"/>
    </row>
    <row r="2301" spans="1:5" x14ac:dyDescent="0.2">
      <c r="A2301" s="2">
        <v>2021</v>
      </c>
      <c r="B2301" s="54">
        <v>1</v>
      </c>
      <c r="C2301" s="54">
        <v>6</v>
      </c>
      <c r="D2301" s="55">
        <v>8.91</v>
      </c>
      <c r="E2301" s="54"/>
    </row>
    <row r="2302" spans="1:5" x14ac:dyDescent="0.2">
      <c r="A2302" s="2">
        <v>2021</v>
      </c>
      <c r="B2302" s="54">
        <v>1</v>
      </c>
      <c r="C2302" s="54">
        <v>7</v>
      </c>
      <c r="D2302" s="55">
        <v>8.65</v>
      </c>
      <c r="E2302" s="54"/>
    </row>
    <row r="2303" spans="1:5" x14ac:dyDescent="0.2">
      <c r="A2303" s="2">
        <v>2021</v>
      </c>
      <c r="B2303" s="54">
        <v>1</v>
      </c>
      <c r="C2303" s="54">
        <v>8</v>
      </c>
      <c r="D2303" s="55">
        <v>8.83</v>
      </c>
      <c r="E2303" s="54"/>
    </row>
    <row r="2304" spans="1:5" x14ac:dyDescent="0.2">
      <c r="A2304" s="2">
        <v>2021</v>
      </c>
      <c r="B2304" s="54">
        <v>1</v>
      </c>
      <c r="C2304" s="54">
        <v>9</v>
      </c>
      <c r="D2304" s="55">
        <v>7.92</v>
      </c>
      <c r="E2304" s="54"/>
    </row>
    <row r="2305" spans="1:4" x14ac:dyDescent="0.2">
      <c r="A2305" s="2">
        <v>2021</v>
      </c>
      <c r="B2305">
        <v>1</v>
      </c>
      <c r="C2305">
        <v>10</v>
      </c>
      <c r="D2305" s="18">
        <v>7.7</v>
      </c>
    </row>
    <row r="2306" spans="1:4" x14ac:dyDescent="0.2">
      <c r="A2306" s="2">
        <v>2021</v>
      </c>
      <c r="B2306">
        <v>1</v>
      </c>
      <c r="C2306">
        <v>13</v>
      </c>
      <c r="D2306" s="18">
        <v>7.05</v>
      </c>
    </row>
    <row r="2307" spans="1:4" x14ac:dyDescent="0.2">
      <c r="A2307" s="2">
        <v>2021</v>
      </c>
      <c r="B2307">
        <v>1</v>
      </c>
      <c r="C2307">
        <v>14</v>
      </c>
      <c r="D2307" s="18">
        <v>7.17</v>
      </c>
    </row>
    <row r="2308" spans="1:4" x14ac:dyDescent="0.2">
      <c r="A2308" s="2">
        <v>2021</v>
      </c>
      <c r="B2308">
        <v>1</v>
      </c>
      <c r="C2308">
        <v>15</v>
      </c>
      <c r="D2308" s="18">
        <v>7.4</v>
      </c>
    </row>
    <row r="2309" spans="1:4" x14ac:dyDescent="0.2">
      <c r="A2309" s="2">
        <v>2021</v>
      </c>
      <c r="B2309">
        <v>1</v>
      </c>
      <c r="C2309">
        <v>16</v>
      </c>
      <c r="D2309" s="18">
        <v>7.85</v>
      </c>
    </row>
    <row r="2310" spans="1:4" x14ac:dyDescent="0.2">
      <c r="A2310" s="2">
        <v>2021</v>
      </c>
      <c r="B2310">
        <v>1</v>
      </c>
      <c r="C2310">
        <v>17</v>
      </c>
      <c r="D2310" s="18">
        <v>7.28</v>
      </c>
    </row>
    <row r="2311" spans="1:4" x14ac:dyDescent="0.2">
      <c r="A2311" s="2">
        <v>2021</v>
      </c>
      <c r="B2311">
        <v>1</v>
      </c>
      <c r="C2311">
        <v>18</v>
      </c>
      <c r="D2311" s="18">
        <v>7.36</v>
      </c>
    </row>
    <row r="2312" spans="1:4" x14ac:dyDescent="0.2">
      <c r="A2312" s="2">
        <v>2021</v>
      </c>
      <c r="B2312">
        <v>1</v>
      </c>
      <c r="C2312">
        <v>19</v>
      </c>
      <c r="D2312" s="18">
        <v>7.42</v>
      </c>
    </row>
    <row r="2313" spans="1:4" x14ac:dyDescent="0.2">
      <c r="A2313" s="2">
        <v>2021</v>
      </c>
      <c r="B2313">
        <v>1</v>
      </c>
      <c r="C2313">
        <v>20</v>
      </c>
      <c r="D2313" s="18">
        <v>6.91</v>
      </c>
    </row>
    <row r="2314" spans="1:4" x14ac:dyDescent="0.2">
      <c r="A2314" s="2">
        <v>2021</v>
      </c>
      <c r="B2314">
        <v>1</v>
      </c>
      <c r="C2314">
        <v>21</v>
      </c>
      <c r="D2314" s="18">
        <v>7.62</v>
      </c>
    </row>
    <row r="2315" spans="1:4" x14ac:dyDescent="0.2">
      <c r="A2315" s="2">
        <v>2021</v>
      </c>
      <c r="B2315">
        <v>1</v>
      </c>
      <c r="C2315">
        <v>22</v>
      </c>
      <c r="D2315" s="18">
        <v>7.36</v>
      </c>
    </row>
    <row r="2316" spans="1:4" x14ac:dyDescent="0.2">
      <c r="A2316" s="2">
        <v>2021</v>
      </c>
      <c r="B2316">
        <v>1</v>
      </c>
      <c r="C2316">
        <v>23</v>
      </c>
      <c r="D2316" s="18">
        <v>7.9</v>
      </c>
    </row>
    <row r="2317" spans="1:4" x14ac:dyDescent="0.2">
      <c r="A2317" s="2">
        <v>2021</v>
      </c>
      <c r="B2317">
        <v>1</v>
      </c>
      <c r="C2317">
        <v>24</v>
      </c>
      <c r="D2317" s="18">
        <v>7.51</v>
      </c>
    </row>
    <row r="2318" spans="1:4" x14ac:dyDescent="0.2">
      <c r="A2318" s="2">
        <v>2021</v>
      </c>
      <c r="B2318">
        <v>1</v>
      </c>
      <c r="C2318">
        <v>25</v>
      </c>
      <c r="D2318" s="18">
        <v>7.66</v>
      </c>
    </row>
    <row r="2319" spans="1:4" x14ac:dyDescent="0.2">
      <c r="A2319" s="2">
        <v>2021</v>
      </c>
      <c r="B2319">
        <v>1</v>
      </c>
      <c r="C2319">
        <v>26</v>
      </c>
      <c r="D2319" s="18">
        <v>8.2899999999999991</v>
      </c>
    </row>
    <row r="2320" spans="1:4" x14ac:dyDescent="0.2">
      <c r="A2320" s="2">
        <v>2021</v>
      </c>
      <c r="B2320">
        <v>1</v>
      </c>
      <c r="C2320">
        <v>27</v>
      </c>
      <c r="D2320" s="18">
        <v>8.3800000000000008</v>
      </c>
    </row>
    <row r="2321" spans="1:4" x14ac:dyDescent="0.2">
      <c r="A2321" s="2">
        <v>2021</v>
      </c>
      <c r="B2321">
        <v>1</v>
      </c>
      <c r="C2321">
        <v>28</v>
      </c>
      <c r="D2321" s="18">
        <v>8.1</v>
      </c>
    </row>
    <row r="2322" spans="1:4" x14ac:dyDescent="0.2">
      <c r="A2322" s="2">
        <v>2021</v>
      </c>
      <c r="B2322">
        <v>1</v>
      </c>
      <c r="C2322">
        <v>29</v>
      </c>
      <c r="D2322" s="18">
        <v>7.48</v>
      </c>
    </row>
    <row r="2323" spans="1:4" x14ac:dyDescent="0.2">
      <c r="A2323" s="2">
        <v>2021</v>
      </c>
      <c r="B2323">
        <v>1</v>
      </c>
      <c r="C2323">
        <v>30</v>
      </c>
      <c r="D2323" s="18">
        <v>7.43</v>
      </c>
    </row>
    <row r="2324" spans="1:4" x14ac:dyDescent="0.2">
      <c r="A2324" s="2">
        <v>2021</v>
      </c>
      <c r="B2324">
        <v>1</v>
      </c>
      <c r="C2324">
        <v>31</v>
      </c>
      <c r="D2324" s="18">
        <v>8.27</v>
      </c>
    </row>
    <row r="2325" spans="1:4" x14ac:dyDescent="0.2">
      <c r="A2325" s="2">
        <v>2021</v>
      </c>
      <c r="B2325">
        <v>2</v>
      </c>
      <c r="C2325">
        <v>1</v>
      </c>
      <c r="D2325" s="18">
        <v>7.92</v>
      </c>
    </row>
    <row r="2326" spans="1:4" x14ac:dyDescent="0.2">
      <c r="A2326" s="2">
        <v>2021</v>
      </c>
      <c r="B2326">
        <v>2</v>
      </c>
      <c r="C2326">
        <v>2</v>
      </c>
      <c r="D2326" s="18">
        <v>7.83</v>
      </c>
    </row>
    <row r="2327" spans="1:4" x14ac:dyDescent="0.2">
      <c r="A2327" s="2">
        <v>2021</v>
      </c>
      <c r="B2327">
        <v>2</v>
      </c>
      <c r="C2327">
        <v>3</v>
      </c>
      <c r="D2327" s="18">
        <v>7.91</v>
      </c>
    </row>
    <row r="2328" spans="1:4" x14ac:dyDescent="0.2">
      <c r="A2328" s="2">
        <v>2021</v>
      </c>
      <c r="B2328">
        <v>2</v>
      </c>
      <c r="C2328">
        <v>4</v>
      </c>
      <c r="D2328" s="18">
        <v>5.61</v>
      </c>
    </row>
    <row r="2329" spans="1:4" x14ac:dyDescent="0.2">
      <c r="A2329" s="2">
        <v>2021</v>
      </c>
      <c r="B2329">
        <v>2</v>
      </c>
      <c r="C2329">
        <v>5</v>
      </c>
      <c r="D2329" s="18">
        <v>7.68</v>
      </c>
    </row>
    <row r="2330" spans="1:4" x14ac:dyDescent="0.2">
      <c r="A2330" s="2">
        <v>2021</v>
      </c>
      <c r="B2330">
        <v>2</v>
      </c>
      <c r="C2330">
        <v>6</v>
      </c>
      <c r="D2330" s="18">
        <v>7.76</v>
      </c>
    </row>
    <row r="2331" spans="1:4" x14ac:dyDescent="0.2">
      <c r="A2331" s="2">
        <v>2021</v>
      </c>
      <c r="B2331">
        <v>2</v>
      </c>
      <c r="C2331">
        <v>7</v>
      </c>
      <c r="D2331" s="18">
        <v>7.76</v>
      </c>
    </row>
    <row r="2332" spans="1:4" x14ac:dyDescent="0.2">
      <c r="A2332" s="2">
        <v>2021</v>
      </c>
      <c r="B2332">
        <v>2</v>
      </c>
      <c r="C2332">
        <v>8</v>
      </c>
      <c r="D2332" s="18">
        <v>7.99</v>
      </c>
    </row>
    <row r="2333" spans="1:4" x14ac:dyDescent="0.2">
      <c r="A2333" s="2">
        <v>2021</v>
      </c>
      <c r="B2333">
        <v>2</v>
      </c>
      <c r="C2333">
        <v>10</v>
      </c>
      <c r="D2333" s="18">
        <v>8.2100000000000009</v>
      </c>
    </row>
    <row r="2334" spans="1:4" x14ac:dyDescent="0.2">
      <c r="A2334" s="2">
        <v>2021</v>
      </c>
      <c r="B2334">
        <v>2</v>
      </c>
      <c r="C2334">
        <v>11</v>
      </c>
      <c r="D2334" s="18">
        <v>8.19</v>
      </c>
    </row>
    <row r="2335" spans="1:4" x14ac:dyDescent="0.2">
      <c r="A2335" s="2">
        <v>2021</v>
      </c>
      <c r="B2335">
        <v>2</v>
      </c>
      <c r="C2335">
        <v>12</v>
      </c>
      <c r="D2335" s="18">
        <v>9.0500000000000007</v>
      </c>
    </row>
    <row r="2336" spans="1:4" x14ac:dyDescent="0.2">
      <c r="A2336" s="2">
        <v>2021</v>
      </c>
      <c r="B2336">
        <v>2</v>
      </c>
      <c r="C2336">
        <v>13</v>
      </c>
      <c r="D2336" s="18">
        <v>8.39</v>
      </c>
    </row>
    <row r="2337" spans="1:4" x14ac:dyDescent="0.2">
      <c r="A2337" s="2">
        <v>2021</v>
      </c>
      <c r="B2337">
        <v>2</v>
      </c>
      <c r="C2337">
        <v>14</v>
      </c>
      <c r="D2337" s="18">
        <v>7.93</v>
      </c>
    </row>
    <row r="2338" spans="1:4" x14ac:dyDescent="0.2">
      <c r="A2338" s="2">
        <v>2021</v>
      </c>
      <c r="B2338">
        <v>2</v>
      </c>
      <c r="C2338">
        <v>15</v>
      </c>
      <c r="D2338" s="18">
        <v>8.5500000000000007</v>
      </c>
    </row>
    <row r="2339" spans="1:4" x14ac:dyDescent="0.2">
      <c r="A2339" s="2">
        <v>2021</v>
      </c>
      <c r="B2339">
        <v>2</v>
      </c>
      <c r="C2339">
        <v>16</v>
      </c>
      <c r="D2339" s="18">
        <v>8.69</v>
      </c>
    </row>
    <row r="2340" spans="1:4" x14ac:dyDescent="0.2">
      <c r="A2340" s="2">
        <v>2021</v>
      </c>
      <c r="B2340">
        <v>2</v>
      </c>
      <c r="C2340">
        <v>17</v>
      </c>
      <c r="D2340" s="18">
        <v>8.15</v>
      </c>
    </row>
    <row r="2341" spans="1:4" x14ac:dyDescent="0.2">
      <c r="A2341" s="2">
        <v>2021</v>
      </c>
      <c r="B2341">
        <v>2</v>
      </c>
      <c r="C2341">
        <v>18</v>
      </c>
      <c r="D2341" s="18">
        <v>7.33</v>
      </c>
    </row>
    <row r="2342" spans="1:4" x14ac:dyDescent="0.2">
      <c r="A2342" s="2">
        <v>2021</v>
      </c>
      <c r="B2342">
        <v>2</v>
      </c>
      <c r="C2342">
        <v>19</v>
      </c>
      <c r="D2342" s="18">
        <v>8.0399999999999991</v>
      </c>
    </row>
    <row r="2343" spans="1:4" x14ac:dyDescent="0.2">
      <c r="A2343" s="2">
        <v>2021</v>
      </c>
      <c r="B2343">
        <v>2</v>
      </c>
      <c r="C2343">
        <v>20</v>
      </c>
      <c r="D2343" s="18">
        <v>6.87</v>
      </c>
    </row>
    <row r="2344" spans="1:4" x14ac:dyDescent="0.2">
      <c r="A2344" s="2">
        <v>2021</v>
      </c>
      <c r="B2344">
        <v>2</v>
      </c>
      <c r="C2344">
        <v>21</v>
      </c>
      <c r="D2344" s="18">
        <v>7.25</v>
      </c>
    </row>
    <row r="2345" spans="1:4" x14ac:dyDescent="0.2">
      <c r="A2345" s="2">
        <v>2021</v>
      </c>
      <c r="B2345">
        <v>2</v>
      </c>
      <c r="C2345">
        <v>22</v>
      </c>
      <c r="D2345" s="18">
        <v>6.7</v>
      </c>
    </row>
    <row r="2346" spans="1:4" x14ac:dyDescent="0.2">
      <c r="A2346" s="2">
        <v>2021</v>
      </c>
      <c r="B2346">
        <v>2</v>
      </c>
      <c r="C2346">
        <v>23</v>
      </c>
      <c r="D2346" s="18">
        <v>6.48</v>
      </c>
    </row>
    <row r="2347" spans="1:4" x14ac:dyDescent="0.2">
      <c r="A2347" s="2">
        <v>2021</v>
      </c>
      <c r="B2347">
        <v>2</v>
      </c>
      <c r="C2347">
        <v>24</v>
      </c>
      <c r="D2347" s="18">
        <v>6.22</v>
      </c>
    </row>
    <row r="2348" spans="1:4" x14ac:dyDescent="0.2">
      <c r="A2348" s="2">
        <v>2021</v>
      </c>
      <c r="B2348">
        <v>2</v>
      </c>
      <c r="C2348">
        <v>25</v>
      </c>
      <c r="D2348" s="18">
        <v>5.93</v>
      </c>
    </row>
    <row r="2349" spans="1:4" x14ac:dyDescent="0.2">
      <c r="A2349" s="2">
        <v>2021</v>
      </c>
      <c r="B2349">
        <v>2</v>
      </c>
      <c r="C2349">
        <v>26</v>
      </c>
      <c r="D2349" s="18">
        <v>6.41</v>
      </c>
    </row>
    <row r="2350" spans="1:4" x14ac:dyDescent="0.2">
      <c r="A2350" s="2">
        <v>2021</v>
      </c>
      <c r="B2350">
        <v>2</v>
      </c>
      <c r="C2350">
        <v>27</v>
      </c>
      <c r="D2350" s="18">
        <v>6.28</v>
      </c>
    </row>
    <row r="2351" spans="1:4" x14ac:dyDescent="0.2">
      <c r="A2351" s="2">
        <v>2021</v>
      </c>
      <c r="B2351">
        <v>2</v>
      </c>
      <c r="C2351">
        <v>28</v>
      </c>
      <c r="D2351" s="18">
        <v>5.95</v>
      </c>
    </row>
    <row r="2352" spans="1:4" x14ac:dyDescent="0.2">
      <c r="A2352" s="2">
        <v>2021</v>
      </c>
      <c r="B2352">
        <v>3</v>
      </c>
      <c r="C2352">
        <v>1</v>
      </c>
      <c r="D2352" s="18">
        <v>5.77</v>
      </c>
    </row>
    <row r="2353" spans="1:4" x14ac:dyDescent="0.2">
      <c r="A2353" s="2">
        <v>2021</v>
      </c>
      <c r="B2353">
        <v>3</v>
      </c>
      <c r="C2353">
        <v>2</v>
      </c>
      <c r="D2353" s="18">
        <v>5.69</v>
      </c>
    </row>
    <row r="2354" spans="1:4" x14ac:dyDescent="0.2">
      <c r="A2354" s="2">
        <v>2021</v>
      </c>
      <c r="B2354">
        <v>3</v>
      </c>
      <c r="C2354">
        <v>3</v>
      </c>
      <c r="D2354" s="18">
        <v>5.81</v>
      </c>
    </row>
    <row r="2355" spans="1:4" x14ac:dyDescent="0.2">
      <c r="A2355" s="2">
        <v>2021</v>
      </c>
      <c r="B2355">
        <v>3</v>
      </c>
      <c r="C2355">
        <v>4</v>
      </c>
      <c r="D2355" s="18">
        <v>5.24</v>
      </c>
    </row>
    <row r="2356" spans="1:4" x14ac:dyDescent="0.2">
      <c r="A2356" s="2">
        <v>2021</v>
      </c>
      <c r="B2356">
        <v>3</v>
      </c>
      <c r="C2356">
        <v>5</v>
      </c>
      <c r="D2356" s="18">
        <v>5.86</v>
      </c>
    </row>
    <row r="2357" spans="1:4" x14ac:dyDescent="0.2">
      <c r="A2357" s="2">
        <v>2021</v>
      </c>
      <c r="B2357">
        <v>3</v>
      </c>
      <c r="C2357">
        <v>6</v>
      </c>
      <c r="D2357" s="18">
        <v>5.71</v>
      </c>
    </row>
    <row r="2358" spans="1:4" x14ac:dyDescent="0.2">
      <c r="A2358" s="2">
        <v>2021</v>
      </c>
      <c r="B2358">
        <v>3</v>
      </c>
      <c r="C2358">
        <v>7</v>
      </c>
      <c r="D2358" s="18">
        <v>5.9</v>
      </c>
    </row>
    <row r="2359" spans="1:4" x14ac:dyDescent="0.2">
      <c r="A2359" s="2">
        <v>2021</v>
      </c>
      <c r="B2359">
        <v>3</v>
      </c>
      <c r="C2359">
        <v>8</v>
      </c>
      <c r="D2359" s="18">
        <v>5.93</v>
      </c>
    </row>
    <row r="2360" spans="1:4" x14ac:dyDescent="0.2">
      <c r="A2360" s="2">
        <v>2021</v>
      </c>
      <c r="B2360">
        <v>3</v>
      </c>
      <c r="C2360">
        <v>9</v>
      </c>
      <c r="D2360" s="18">
        <v>5.9</v>
      </c>
    </row>
    <row r="2361" spans="1:4" x14ac:dyDescent="0.2">
      <c r="A2361" s="2">
        <v>2021</v>
      </c>
      <c r="B2361">
        <v>3</v>
      </c>
      <c r="C2361">
        <v>10</v>
      </c>
      <c r="D2361" s="18">
        <v>6.33</v>
      </c>
    </row>
    <row r="2362" spans="1:4" x14ac:dyDescent="0.2">
      <c r="A2362" s="2">
        <v>2021</v>
      </c>
      <c r="B2362">
        <v>3</v>
      </c>
      <c r="C2362">
        <v>11</v>
      </c>
      <c r="D2362" s="18">
        <v>5.56</v>
      </c>
    </row>
    <row r="2363" spans="1:4" x14ac:dyDescent="0.2">
      <c r="A2363" s="2">
        <v>2021</v>
      </c>
      <c r="B2363">
        <v>3</v>
      </c>
      <c r="C2363">
        <v>12</v>
      </c>
      <c r="D2363" s="18">
        <v>6.37</v>
      </c>
    </row>
    <row r="2364" spans="1:4" x14ac:dyDescent="0.2">
      <c r="A2364" s="2">
        <v>2021</v>
      </c>
      <c r="B2364">
        <v>3</v>
      </c>
      <c r="C2364">
        <v>13</v>
      </c>
      <c r="D2364" s="18">
        <v>6.5</v>
      </c>
    </row>
    <row r="2365" spans="1:4" x14ac:dyDescent="0.2">
      <c r="A2365" s="2">
        <v>2021</v>
      </c>
      <c r="B2365">
        <v>3</v>
      </c>
      <c r="C2365">
        <v>14</v>
      </c>
      <c r="D2365" s="18">
        <v>6.75</v>
      </c>
    </row>
    <row r="2366" spans="1:4" x14ac:dyDescent="0.2">
      <c r="A2366" s="2">
        <v>2021</v>
      </c>
      <c r="B2366">
        <v>3</v>
      </c>
      <c r="C2366">
        <v>15</v>
      </c>
      <c r="D2366" s="18">
        <v>6.59</v>
      </c>
    </row>
    <row r="2367" spans="1:4" x14ac:dyDescent="0.2">
      <c r="A2367" s="2">
        <v>2021</v>
      </c>
      <c r="B2367">
        <v>3</v>
      </c>
      <c r="C2367">
        <v>16</v>
      </c>
      <c r="D2367" s="18">
        <v>6.64</v>
      </c>
    </row>
    <row r="2368" spans="1:4" x14ac:dyDescent="0.2">
      <c r="A2368" s="2">
        <v>2021</v>
      </c>
      <c r="B2368">
        <v>3</v>
      </c>
      <c r="C2368">
        <v>17</v>
      </c>
      <c r="D2368" s="18">
        <v>7.07</v>
      </c>
    </row>
    <row r="2369" spans="1:4" x14ac:dyDescent="0.2">
      <c r="A2369" s="2">
        <v>2021</v>
      </c>
      <c r="B2369">
        <v>3</v>
      </c>
      <c r="C2369">
        <v>18</v>
      </c>
      <c r="D2369" s="18">
        <v>6.71</v>
      </c>
    </row>
    <row r="2370" spans="1:4" x14ac:dyDescent="0.2">
      <c r="A2370" s="2">
        <v>2021</v>
      </c>
      <c r="B2370">
        <v>3</v>
      </c>
      <c r="C2370">
        <v>19</v>
      </c>
      <c r="D2370" s="18">
        <v>7.24</v>
      </c>
    </row>
    <row r="2371" spans="1:4" x14ac:dyDescent="0.2">
      <c r="A2371" s="2">
        <v>2021</v>
      </c>
      <c r="B2371">
        <v>3</v>
      </c>
      <c r="C2371">
        <v>20</v>
      </c>
      <c r="D2371" s="18">
        <v>7.04</v>
      </c>
    </row>
    <row r="2372" spans="1:4" x14ac:dyDescent="0.2">
      <c r="A2372" s="2">
        <v>2021</v>
      </c>
      <c r="B2372">
        <v>3</v>
      </c>
      <c r="C2372">
        <v>21</v>
      </c>
      <c r="D2372" s="18">
        <v>6.89</v>
      </c>
    </row>
    <row r="2373" spans="1:4" x14ac:dyDescent="0.2">
      <c r="A2373" s="2">
        <v>2021</v>
      </c>
      <c r="B2373">
        <v>3</v>
      </c>
      <c r="C2373">
        <v>22</v>
      </c>
      <c r="D2373" s="18">
        <v>7.12</v>
      </c>
    </row>
    <row r="2374" spans="1:4" x14ac:dyDescent="0.2">
      <c r="A2374" s="2">
        <v>2021</v>
      </c>
      <c r="B2374">
        <v>3</v>
      </c>
      <c r="C2374">
        <v>23</v>
      </c>
      <c r="D2374" s="18">
        <v>6.8</v>
      </c>
    </row>
    <row r="2375" spans="1:4" x14ac:dyDescent="0.2">
      <c r="A2375" s="2">
        <v>2021</v>
      </c>
      <c r="B2375">
        <v>3</v>
      </c>
      <c r="C2375">
        <v>24</v>
      </c>
      <c r="D2375" s="18">
        <v>6.26</v>
      </c>
    </row>
    <row r="2376" spans="1:4" x14ac:dyDescent="0.2">
      <c r="A2376" s="2">
        <v>2021</v>
      </c>
      <c r="B2376">
        <v>3</v>
      </c>
      <c r="C2376">
        <v>25</v>
      </c>
      <c r="D2376" s="18">
        <v>6.85</v>
      </c>
    </row>
    <row r="2377" spans="1:4" x14ac:dyDescent="0.2">
      <c r="A2377" s="2">
        <v>2021</v>
      </c>
      <c r="B2377">
        <v>3</v>
      </c>
      <c r="C2377">
        <v>26</v>
      </c>
      <c r="D2377" s="18">
        <v>6.84</v>
      </c>
    </row>
    <row r="2378" spans="1:4" x14ac:dyDescent="0.2">
      <c r="A2378" s="2">
        <v>2021</v>
      </c>
      <c r="B2378">
        <v>3</v>
      </c>
      <c r="C2378">
        <v>27</v>
      </c>
      <c r="D2378" s="18">
        <v>6.78</v>
      </c>
    </row>
    <row r="2379" spans="1:4" x14ac:dyDescent="0.2">
      <c r="A2379" s="2">
        <v>2021</v>
      </c>
      <c r="B2379">
        <v>3</v>
      </c>
      <c r="C2379">
        <v>28</v>
      </c>
      <c r="D2379" s="18">
        <v>6.51</v>
      </c>
    </row>
    <row r="2380" spans="1:4" x14ac:dyDescent="0.2">
      <c r="A2380" s="2">
        <v>2021</v>
      </c>
      <c r="B2380">
        <v>3</v>
      </c>
      <c r="C2380">
        <v>29</v>
      </c>
      <c r="D2380" s="18">
        <v>6.86</v>
      </c>
    </row>
    <row r="2381" spans="1:4" x14ac:dyDescent="0.2">
      <c r="A2381" s="2">
        <v>2021</v>
      </c>
      <c r="B2381">
        <v>3</v>
      </c>
      <c r="C2381">
        <v>30</v>
      </c>
      <c r="D2381" s="18">
        <v>6.72</v>
      </c>
    </row>
    <row r="2382" spans="1:4" x14ac:dyDescent="0.2">
      <c r="A2382" s="2">
        <v>2021</v>
      </c>
      <c r="B2382">
        <v>3</v>
      </c>
      <c r="C2382">
        <v>31</v>
      </c>
      <c r="D2382" s="18">
        <v>6.38</v>
      </c>
    </row>
    <row r="2383" spans="1:4" x14ac:dyDescent="0.2">
      <c r="A2383" s="2">
        <v>2021</v>
      </c>
      <c r="B2383">
        <v>4</v>
      </c>
      <c r="C2383">
        <v>1</v>
      </c>
      <c r="D2383" s="18">
        <v>6.65</v>
      </c>
    </row>
    <row r="2384" spans="1:4" x14ac:dyDescent="0.2">
      <c r="A2384" s="2">
        <v>2021</v>
      </c>
      <c r="B2384">
        <v>4</v>
      </c>
      <c r="C2384">
        <v>2</v>
      </c>
      <c r="D2384" s="18">
        <v>6.38</v>
      </c>
    </row>
    <row r="2385" spans="1:4" x14ac:dyDescent="0.2">
      <c r="A2385" s="2">
        <v>2021</v>
      </c>
      <c r="B2385">
        <v>4</v>
      </c>
      <c r="C2385">
        <v>3</v>
      </c>
      <c r="D2385" s="18">
        <v>6.36</v>
      </c>
    </row>
    <row r="2386" spans="1:4" x14ac:dyDescent="0.2">
      <c r="A2386" s="2">
        <v>2021</v>
      </c>
      <c r="B2386">
        <v>4</v>
      </c>
      <c r="C2386">
        <v>4</v>
      </c>
      <c r="D2386" s="18">
        <v>6.93</v>
      </c>
    </row>
    <row r="2387" spans="1:4" x14ac:dyDescent="0.2">
      <c r="A2387" s="2">
        <v>2021</v>
      </c>
      <c r="B2387">
        <v>4</v>
      </c>
      <c r="C2387">
        <v>5</v>
      </c>
      <c r="D2387" s="18">
        <v>6.93</v>
      </c>
    </row>
    <row r="2388" spans="1:4" x14ac:dyDescent="0.2">
      <c r="A2388" s="2">
        <v>2021</v>
      </c>
      <c r="B2388">
        <v>4</v>
      </c>
      <c r="C2388">
        <v>7</v>
      </c>
      <c r="D2388" s="18">
        <v>6.81</v>
      </c>
    </row>
    <row r="2389" spans="1:4" x14ac:dyDescent="0.2">
      <c r="A2389" s="2">
        <v>2021</v>
      </c>
      <c r="B2389">
        <v>4</v>
      </c>
      <c r="C2389">
        <v>8</v>
      </c>
      <c r="D2389" s="18">
        <v>6.53</v>
      </c>
    </row>
    <row r="2390" spans="1:4" x14ac:dyDescent="0.2">
      <c r="A2390" s="2">
        <v>2021</v>
      </c>
      <c r="B2390">
        <v>4</v>
      </c>
      <c r="C2390">
        <v>9</v>
      </c>
      <c r="D2390" s="18">
        <v>6.81</v>
      </c>
    </row>
    <row r="2391" spans="1:4" x14ac:dyDescent="0.2">
      <c r="A2391" s="2">
        <v>2021</v>
      </c>
      <c r="B2391">
        <v>4</v>
      </c>
      <c r="C2391">
        <v>10</v>
      </c>
      <c r="D2391" s="18">
        <v>6.66</v>
      </c>
    </row>
    <row r="2392" spans="1:4" x14ac:dyDescent="0.2">
      <c r="A2392" s="2">
        <v>2021</v>
      </c>
      <c r="B2392">
        <v>4</v>
      </c>
      <c r="C2392">
        <v>11</v>
      </c>
      <c r="D2392" s="18">
        <v>7.58</v>
      </c>
    </row>
    <row r="2393" spans="1:4" x14ac:dyDescent="0.2">
      <c r="A2393" s="2">
        <v>2021</v>
      </c>
      <c r="B2393">
        <v>4</v>
      </c>
      <c r="C2393">
        <v>12</v>
      </c>
      <c r="D2393" s="18">
        <v>7.1</v>
      </c>
    </row>
    <row r="2394" spans="1:4" x14ac:dyDescent="0.2">
      <c r="A2394" s="2">
        <v>2021</v>
      </c>
      <c r="B2394">
        <v>4</v>
      </c>
      <c r="C2394">
        <v>13</v>
      </c>
      <c r="D2394" s="18">
        <v>7.19</v>
      </c>
    </row>
    <row r="2395" spans="1:4" x14ac:dyDescent="0.2">
      <c r="A2395" s="2">
        <v>2021</v>
      </c>
      <c r="B2395">
        <v>4</v>
      </c>
      <c r="C2395">
        <v>15</v>
      </c>
      <c r="D2395" s="18">
        <v>6.05</v>
      </c>
    </row>
    <row r="2396" spans="1:4" x14ac:dyDescent="0.2">
      <c r="A2396" s="2">
        <v>2021</v>
      </c>
      <c r="B2396">
        <v>4</v>
      </c>
      <c r="C2396">
        <v>16</v>
      </c>
      <c r="D2396" s="18">
        <v>7.45</v>
      </c>
    </row>
    <row r="2397" spans="1:4" x14ac:dyDescent="0.2">
      <c r="A2397" s="2">
        <v>2021</v>
      </c>
      <c r="B2397">
        <v>4</v>
      </c>
      <c r="C2397">
        <v>17</v>
      </c>
      <c r="D2397" s="18">
        <v>7.65</v>
      </c>
    </row>
    <row r="2398" spans="1:4" x14ac:dyDescent="0.2">
      <c r="A2398" s="2">
        <v>2021</v>
      </c>
      <c r="B2398">
        <v>4</v>
      </c>
      <c r="C2398">
        <v>18</v>
      </c>
      <c r="D2398" s="18">
        <v>7.17</v>
      </c>
    </row>
    <row r="2399" spans="1:4" x14ac:dyDescent="0.2">
      <c r="A2399" s="2">
        <v>2021</v>
      </c>
      <c r="B2399">
        <v>4</v>
      </c>
      <c r="C2399">
        <v>19</v>
      </c>
      <c r="D2399" s="18">
        <v>7.63</v>
      </c>
    </row>
    <row r="2400" spans="1:4" x14ac:dyDescent="0.2">
      <c r="A2400" s="2">
        <v>2021</v>
      </c>
      <c r="B2400">
        <v>4</v>
      </c>
      <c r="C2400">
        <v>20</v>
      </c>
      <c r="D2400" s="18">
        <v>7.84</v>
      </c>
    </row>
    <row r="2401" spans="1:4" x14ac:dyDescent="0.2">
      <c r="A2401" s="2">
        <v>2021</v>
      </c>
      <c r="B2401">
        <v>4</v>
      </c>
      <c r="C2401">
        <v>21</v>
      </c>
      <c r="D2401" s="18">
        <v>7.97</v>
      </c>
    </row>
    <row r="2402" spans="1:4" x14ac:dyDescent="0.2">
      <c r="A2402" s="2">
        <v>2021</v>
      </c>
      <c r="B2402">
        <v>4</v>
      </c>
      <c r="C2402">
        <v>22</v>
      </c>
      <c r="D2402" s="18">
        <v>7.39</v>
      </c>
    </row>
    <row r="2403" spans="1:4" x14ac:dyDescent="0.2">
      <c r="A2403" s="2">
        <v>2021</v>
      </c>
      <c r="B2403">
        <v>4</v>
      </c>
      <c r="C2403">
        <v>23</v>
      </c>
      <c r="D2403" s="18">
        <v>7.66</v>
      </c>
    </row>
    <row r="2404" spans="1:4" x14ac:dyDescent="0.2">
      <c r="A2404" s="2">
        <v>2021</v>
      </c>
      <c r="B2404">
        <v>4</v>
      </c>
      <c r="C2404">
        <v>24</v>
      </c>
      <c r="D2404" s="18">
        <v>7.35</v>
      </c>
    </row>
    <row r="2405" spans="1:4" x14ac:dyDescent="0.2">
      <c r="A2405" s="2">
        <v>2021</v>
      </c>
      <c r="B2405">
        <v>4</v>
      </c>
      <c r="C2405">
        <v>25</v>
      </c>
      <c r="D2405" s="18">
        <v>8.01</v>
      </c>
    </row>
    <row r="2406" spans="1:4" x14ac:dyDescent="0.2">
      <c r="A2406" s="2">
        <v>2021</v>
      </c>
      <c r="B2406">
        <v>4</v>
      </c>
      <c r="C2406">
        <v>26</v>
      </c>
      <c r="D2406" s="18">
        <v>7.62</v>
      </c>
    </row>
    <row r="2407" spans="1:4" x14ac:dyDescent="0.2">
      <c r="A2407" s="2">
        <v>2021</v>
      </c>
      <c r="B2407">
        <v>4</v>
      </c>
      <c r="C2407">
        <v>27</v>
      </c>
      <c r="D2407" s="18">
        <v>8.59</v>
      </c>
    </row>
    <row r="2408" spans="1:4" x14ac:dyDescent="0.2">
      <c r="A2408" s="2">
        <v>2021</v>
      </c>
      <c r="B2408">
        <v>4</v>
      </c>
      <c r="C2408">
        <v>28</v>
      </c>
      <c r="D2408" s="18">
        <v>8.14</v>
      </c>
    </row>
    <row r="2409" spans="1:4" x14ac:dyDescent="0.2">
      <c r="A2409" s="2">
        <v>2021</v>
      </c>
      <c r="B2409">
        <v>4</v>
      </c>
      <c r="C2409">
        <v>29</v>
      </c>
      <c r="D2409" s="18">
        <v>8.56</v>
      </c>
    </row>
    <row r="2410" spans="1:4" x14ac:dyDescent="0.2">
      <c r="A2410" s="2">
        <v>2021</v>
      </c>
      <c r="B2410">
        <v>4</v>
      </c>
      <c r="C2410">
        <v>30</v>
      </c>
      <c r="D2410" s="18">
        <v>8.81</v>
      </c>
    </row>
    <row r="2411" spans="1:4" x14ac:dyDescent="0.2">
      <c r="A2411" s="2">
        <v>2021</v>
      </c>
      <c r="B2411">
        <v>5</v>
      </c>
      <c r="C2411">
        <v>1</v>
      </c>
      <c r="D2411" s="18">
        <v>9.23</v>
      </c>
    </row>
    <row r="2412" spans="1:4" x14ac:dyDescent="0.2">
      <c r="A2412" s="2">
        <v>2021</v>
      </c>
      <c r="B2412">
        <v>5</v>
      </c>
      <c r="C2412">
        <v>2</v>
      </c>
      <c r="D2412" s="18">
        <v>9.81</v>
      </c>
    </row>
    <row r="2413" spans="1:4" x14ac:dyDescent="0.2">
      <c r="A2413" s="2">
        <v>2021</v>
      </c>
      <c r="B2413">
        <v>5</v>
      </c>
      <c r="C2413">
        <v>3</v>
      </c>
      <c r="D2413" s="18">
        <v>9.76</v>
      </c>
    </row>
    <row r="2414" spans="1:4" x14ac:dyDescent="0.2">
      <c r="A2414" s="2">
        <v>2021</v>
      </c>
      <c r="B2414">
        <v>5</v>
      </c>
      <c r="C2414">
        <v>4</v>
      </c>
      <c r="D2414" s="18">
        <v>10.01</v>
      </c>
    </row>
    <row r="2415" spans="1:4" x14ac:dyDescent="0.2">
      <c r="A2415" s="2">
        <v>2021</v>
      </c>
      <c r="B2415">
        <v>5</v>
      </c>
      <c r="C2415">
        <v>5</v>
      </c>
      <c r="D2415" s="18">
        <v>10.73</v>
      </c>
    </row>
    <row r="2416" spans="1:4" x14ac:dyDescent="0.2">
      <c r="A2416" s="2">
        <v>2021</v>
      </c>
      <c r="B2416">
        <v>5</v>
      </c>
      <c r="C2416">
        <v>7</v>
      </c>
      <c r="D2416" s="18">
        <v>10.76</v>
      </c>
    </row>
    <row r="2417" spans="1:4" x14ac:dyDescent="0.2">
      <c r="A2417" s="2">
        <v>2021</v>
      </c>
      <c r="B2417">
        <v>5</v>
      </c>
      <c r="C2417">
        <v>8</v>
      </c>
      <c r="D2417" s="18">
        <v>10.6</v>
      </c>
    </row>
    <row r="2418" spans="1:4" x14ac:dyDescent="0.2">
      <c r="A2418" s="2">
        <v>2021</v>
      </c>
      <c r="B2418">
        <v>5</v>
      </c>
      <c r="C2418">
        <v>9</v>
      </c>
      <c r="D2418" s="18">
        <v>10.14</v>
      </c>
    </row>
    <row r="2419" spans="1:4" x14ac:dyDescent="0.2">
      <c r="A2419" s="2">
        <v>2021</v>
      </c>
      <c r="B2419">
        <v>5</v>
      </c>
      <c r="C2419">
        <v>10</v>
      </c>
      <c r="D2419" s="18">
        <v>10.08</v>
      </c>
    </row>
    <row r="2420" spans="1:4" x14ac:dyDescent="0.2">
      <c r="A2420" s="2">
        <v>2021</v>
      </c>
      <c r="B2420">
        <v>5</v>
      </c>
      <c r="C2420">
        <v>11</v>
      </c>
      <c r="D2420" s="18">
        <v>9.64</v>
      </c>
    </row>
    <row r="2421" spans="1:4" x14ac:dyDescent="0.2">
      <c r="A2421" s="2">
        <v>2021</v>
      </c>
      <c r="B2421">
        <v>5</v>
      </c>
      <c r="C2421">
        <v>12</v>
      </c>
      <c r="D2421" s="18">
        <v>9.3000000000000007</v>
      </c>
    </row>
    <row r="2422" spans="1:4" x14ac:dyDescent="0.2">
      <c r="A2422" s="2">
        <v>2021</v>
      </c>
      <c r="B2422">
        <v>5</v>
      </c>
      <c r="C2422">
        <v>13</v>
      </c>
      <c r="D2422" s="18">
        <v>9.41</v>
      </c>
    </row>
    <row r="2423" spans="1:4" x14ac:dyDescent="0.2">
      <c r="A2423" s="2">
        <v>2021</v>
      </c>
      <c r="B2423">
        <v>5</v>
      </c>
      <c r="C2423">
        <v>14</v>
      </c>
      <c r="D2423" s="18">
        <v>9.5399999999999991</v>
      </c>
    </row>
    <row r="2424" spans="1:4" x14ac:dyDescent="0.2">
      <c r="A2424" s="2">
        <v>2021</v>
      </c>
      <c r="B2424">
        <v>5</v>
      </c>
      <c r="C2424">
        <v>15</v>
      </c>
      <c r="D2424" s="18">
        <v>9.7100000000000009</v>
      </c>
    </row>
    <row r="2425" spans="1:4" x14ac:dyDescent="0.2">
      <c r="A2425" s="2">
        <v>2021</v>
      </c>
      <c r="B2425">
        <v>5</v>
      </c>
      <c r="C2425">
        <v>17</v>
      </c>
      <c r="D2425" s="18">
        <v>8.69</v>
      </c>
    </row>
    <row r="2426" spans="1:4" x14ac:dyDescent="0.2">
      <c r="A2426" s="2">
        <v>2021</v>
      </c>
      <c r="B2426">
        <v>5</v>
      </c>
      <c r="C2426">
        <v>18</v>
      </c>
      <c r="D2426" s="18">
        <v>8.41</v>
      </c>
    </row>
    <row r="2427" spans="1:4" x14ac:dyDescent="0.2">
      <c r="A2427" s="2">
        <v>2021</v>
      </c>
      <c r="B2427">
        <v>5</v>
      </c>
      <c r="C2427">
        <v>19</v>
      </c>
      <c r="D2427" s="18">
        <v>8.57</v>
      </c>
    </row>
    <row r="2428" spans="1:4" x14ac:dyDescent="0.2">
      <c r="A2428" s="2">
        <v>2021</v>
      </c>
      <c r="B2428">
        <v>5</v>
      </c>
      <c r="C2428">
        <v>20</v>
      </c>
      <c r="D2428" s="18">
        <v>9.64</v>
      </c>
    </row>
    <row r="2429" spans="1:4" x14ac:dyDescent="0.2">
      <c r="A2429" s="2">
        <v>2021</v>
      </c>
      <c r="B2429">
        <v>5</v>
      </c>
      <c r="C2429">
        <v>21</v>
      </c>
      <c r="D2429" s="18">
        <v>8.9600000000000009</v>
      </c>
    </row>
    <row r="2430" spans="1:4" x14ac:dyDescent="0.2">
      <c r="A2430" s="2">
        <v>2021</v>
      </c>
      <c r="B2430">
        <v>5</v>
      </c>
      <c r="C2430">
        <v>23</v>
      </c>
      <c r="D2430" s="18">
        <v>8.52</v>
      </c>
    </row>
    <row r="2431" spans="1:4" x14ac:dyDescent="0.2">
      <c r="A2431" s="2">
        <v>2021</v>
      </c>
      <c r="B2431">
        <v>5</v>
      </c>
      <c r="C2431">
        <v>24</v>
      </c>
      <c r="D2431" s="18">
        <v>8.16</v>
      </c>
    </row>
    <row r="2432" spans="1:4" x14ac:dyDescent="0.2">
      <c r="A2432" s="2">
        <v>2021</v>
      </c>
      <c r="B2432">
        <v>5</v>
      </c>
      <c r="C2432">
        <v>25</v>
      </c>
      <c r="D2432" s="18">
        <v>8.48</v>
      </c>
    </row>
    <row r="2433" spans="1:4" x14ac:dyDescent="0.2">
      <c r="A2433" s="2">
        <v>2021</v>
      </c>
      <c r="B2433">
        <v>5</v>
      </c>
      <c r="C2433">
        <v>26</v>
      </c>
      <c r="D2433" s="18">
        <v>8.33</v>
      </c>
    </row>
    <row r="2434" spans="1:4" x14ac:dyDescent="0.2">
      <c r="A2434" s="2">
        <v>2021</v>
      </c>
      <c r="B2434">
        <v>5</v>
      </c>
      <c r="C2434">
        <v>27</v>
      </c>
      <c r="D2434" s="18">
        <v>7.79</v>
      </c>
    </row>
    <row r="2435" spans="1:4" x14ac:dyDescent="0.2">
      <c r="A2435" s="2">
        <v>2021</v>
      </c>
      <c r="B2435">
        <v>5</v>
      </c>
      <c r="C2435">
        <v>28</v>
      </c>
      <c r="D2435" s="18">
        <v>7.65</v>
      </c>
    </row>
    <row r="2436" spans="1:4" x14ac:dyDescent="0.2">
      <c r="A2436" s="2">
        <v>2021</v>
      </c>
      <c r="B2436">
        <v>5</v>
      </c>
      <c r="C2436">
        <v>29</v>
      </c>
      <c r="D2436" s="18">
        <v>7.2</v>
      </c>
    </row>
    <row r="2437" spans="1:4" x14ac:dyDescent="0.2">
      <c r="A2437" s="2">
        <v>2021</v>
      </c>
      <c r="B2437">
        <v>5</v>
      </c>
      <c r="C2437">
        <v>30</v>
      </c>
      <c r="D2437" s="18">
        <v>6.03</v>
      </c>
    </row>
    <row r="2438" spans="1:4" x14ac:dyDescent="0.2">
      <c r="A2438" s="2">
        <v>2021</v>
      </c>
      <c r="B2438">
        <v>5</v>
      </c>
      <c r="C2438">
        <v>31</v>
      </c>
      <c r="D2438" s="18">
        <v>7.82</v>
      </c>
    </row>
    <row r="2439" spans="1:4" x14ac:dyDescent="0.2">
      <c r="A2439" s="2">
        <v>2021</v>
      </c>
      <c r="B2439">
        <v>6</v>
      </c>
      <c r="C2439">
        <v>1</v>
      </c>
      <c r="D2439" s="18">
        <v>7.43</v>
      </c>
    </row>
    <row r="2440" spans="1:4" x14ac:dyDescent="0.2">
      <c r="A2440" s="2">
        <v>2021</v>
      </c>
      <c r="B2440">
        <v>6</v>
      </c>
      <c r="C2440">
        <v>2</v>
      </c>
      <c r="D2440" s="18">
        <v>7.2</v>
      </c>
    </row>
    <row r="2441" spans="1:4" x14ac:dyDescent="0.2">
      <c r="A2441" s="2">
        <v>2021</v>
      </c>
      <c r="B2441">
        <v>6</v>
      </c>
      <c r="C2441">
        <v>3</v>
      </c>
      <c r="D2441" s="18">
        <v>7.43</v>
      </c>
    </row>
    <row r="2442" spans="1:4" x14ac:dyDescent="0.2">
      <c r="A2442" s="2">
        <v>2021</v>
      </c>
      <c r="B2442">
        <v>6</v>
      </c>
      <c r="C2442">
        <v>4</v>
      </c>
      <c r="D2442" s="18">
        <v>8.15</v>
      </c>
    </row>
    <row r="2443" spans="1:4" x14ac:dyDescent="0.2">
      <c r="A2443" s="2">
        <v>2021</v>
      </c>
      <c r="B2443">
        <v>6</v>
      </c>
      <c r="C2443">
        <v>5</v>
      </c>
      <c r="D2443" s="18">
        <v>8.5</v>
      </c>
    </row>
    <row r="2444" spans="1:4" x14ac:dyDescent="0.2">
      <c r="A2444" s="2">
        <v>2021</v>
      </c>
      <c r="B2444">
        <v>6</v>
      </c>
      <c r="C2444">
        <v>6</v>
      </c>
      <c r="D2444" s="18">
        <v>8.19</v>
      </c>
    </row>
    <row r="2445" spans="1:4" x14ac:dyDescent="0.2">
      <c r="A2445" s="2">
        <v>2021</v>
      </c>
      <c r="B2445">
        <v>6</v>
      </c>
      <c r="C2445">
        <v>7</v>
      </c>
      <c r="D2445" s="18">
        <v>8.02</v>
      </c>
    </row>
    <row r="2446" spans="1:4" x14ac:dyDescent="0.2">
      <c r="A2446" s="2">
        <v>2021</v>
      </c>
      <c r="B2446">
        <v>6</v>
      </c>
      <c r="C2446">
        <v>8</v>
      </c>
      <c r="D2446" s="18">
        <v>8.11</v>
      </c>
    </row>
    <row r="2447" spans="1:4" x14ac:dyDescent="0.2">
      <c r="A2447" s="2">
        <v>2021</v>
      </c>
      <c r="B2447">
        <v>6</v>
      </c>
      <c r="C2447">
        <v>9</v>
      </c>
      <c r="D2447" s="18">
        <v>7.97</v>
      </c>
    </row>
    <row r="2448" spans="1:4" x14ac:dyDescent="0.2">
      <c r="A2448" s="2">
        <v>2021</v>
      </c>
      <c r="B2448">
        <v>6</v>
      </c>
      <c r="C2448">
        <v>10</v>
      </c>
      <c r="D2448" s="18">
        <v>7.97</v>
      </c>
    </row>
    <row r="2449" spans="1:4" x14ac:dyDescent="0.2">
      <c r="A2449" s="2">
        <v>2021</v>
      </c>
      <c r="B2449">
        <v>6</v>
      </c>
      <c r="C2449">
        <v>11</v>
      </c>
      <c r="D2449" s="18">
        <v>8.18</v>
      </c>
    </row>
    <row r="2450" spans="1:4" x14ac:dyDescent="0.2">
      <c r="A2450" s="2">
        <v>2021</v>
      </c>
      <c r="B2450">
        <v>6</v>
      </c>
      <c r="C2450">
        <v>12</v>
      </c>
      <c r="D2450" s="18">
        <v>8.18</v>
      </c>
    </row>
    <row r="2451" spans="1:4" x14ac:dyDescent="0.2">
      <c r="A2451" s="2">
        <v>2021</v>
      </c>
      <c r="B2451">
        <v>6</v>
      </c>
      <c r="C2451">
        <v>13</v>
      </c>
      <c r="D2451" s="18">
        <v>9.3699999999999992</v>
      </c>
    </row>
    <row r="2452" spans="1:4" x14ac:dyDescent="0.2">
      <c r="A2452" s="2">
        <v>2021</v>
      </c>
      <c r="B2452">
        <v>6</v>
      </c>
      <c r="C2452">
        <v>14</v>
      </c>
      <c r="D2452" s="18">
        <v>8.69</v>
      </c>
    </row>
    <row r="2453" spans="1:4" x14ac:dyDescent="0.2">
      <c r="A2453" s="2">
        <v>2021</v>
      </c>
      <c r="B2453">
        <v>6</v>
      </c>
      <c r="C2453">
        <v>15</v>
      </c>
      <c r="D2453" s="18">
        <v>8.34</v>
      </c>
    </row>
    <row r="2454" spans="1:4" x14ac:dyDescent="0.2">
      <c r="A2454" s="2">
        <v>2021</v>
      </c>
      <c r="B2454">
        <v>6</v>
      </c>
      <c r="C2454">
        <v>16</v>
      </c>
      <c r="D2454" s="18">
        <v>7.97</v>
      </c>
    </row>
    <row r="2455" spans="1:4" x14ac:dyDescent="0.2">
      <c r="A2455" s="2">
        <v>2021</v>
      </c>
      <c r="B2455">
        <v>6</v>
      </c>
      <c r="C2455">
        <v>17</v>
      </c>
      <c r="D2455" s="18">
        <v>7.82</v>
      </c>
    </row>
    <row r="2456" spans="1:4" x14ac:dyDescent="0.2">
      <c r="A2456" s="2">
        <v>2021</v>
      </c>
      <c r="B2456">
        <v>6</v>
      </c>
      <c r="C2456">
        <v>18</v>
      </c>
      <c r="D2456" s="18">
        <v>7.66</v>
      </c>
    </row>
    <row r="2457" spans="1:4" x14ac:dyDescent="0.2">
      <c r="A2457" s="2">
        <v>2021</v>
      </c>
      <c r="B2457">
        <v>6</v>
      </c>
      <c r="C2457">
        <v>19</v>
      </c>
      <c r="D2457" s="18">
        <v>7.28</v>
      </c>
    </row>
    <row r="2458" spans="1:4" x14ac:dyDescent="0.2">
      <c r="A2458" s="2">
        <v>2021</v>
      </c>
      <c r="B2458">
        <v>6</v>
      </c>
      <c r="C2458">
        <v>20</v>
      </c>
      <c r="D2458" s="18">
        <v>6.25</v>
      </c>
    </row>
    <row r="2459" spans="1:4" x14ac:dyDescent="0.2">
      <c r="A2459" s="2">
        <v>2021</v>
      </c>
      <c r="B2459">
        <v>6</v>
      </c>
      <c r="C2459">
        <v>21</v>
      </c>
      <c r="D2459" s="18">
        <v>7.04</v>
      </c>
    </row>
    <row r="2460" spans="1:4" x14ac:dyDescent="0.2">
      <c r="A2460" s="2">
        <v>2021</v>
      </c>
      <c r="B2460">
        <v>6</v>
      </c>
      <c r="C2460">
        <v>22</v>
      </c>
      <c r="D2460" s="18">
        <v>7.34</v>
      </c>
    </row>
    <row r="2461" spans="1:4" x14ac:dyDescent="0.2">
      <c r="A2461" s="2">
        <v>2021</v>
      </c>
      <c r="B2461">
        <v>6</v>
      </c>
      <c r="C2461">
        <v>24</v>
      </c>
      <c r="D2461" s="18">
        <v>7.07</v>
      </c>
    </row>
    <row r="2462" spans="1:4" x14ac:dyDescent="0.2">
      <c r="A2462" s="2">
        <v>2021</v>
      </c>
      <c r="B2462">
        <v>6</v>
      </c>
      <c r="C2462">
        <v>25</v>
      </c>
      <c r="D2462" s="18">
        <v>7.07</v>
      </c>
    </row>
    <row r="2463" spans="1:4" x14ac:dyDescent="0.2">
      <c r="A2463" s="2">
        <v>2021</v>
      </c>
      <c r="B2463">
        <v>6</v>
      </c>
      <c r="C2463">
        <v>26</v>
      </c>
      <c r="D2463" s="18">
        <v>7.41</v>
      </c>
    </row>
    <row r="2464" spans="1:4" x14ac:dyDescent="0.2">
      <c r="A2464" s="2">
        <v>2021</v>
      </c>
      <c r="B2464">
        <v>6</v>
      </c>
      <c r="C2464">
        <v>27</v>
      </c>
      <c r="D2464" s="18">
        <v>7.36</v>
      </c>
    </row>
    <row r="2465" spans="1:4" x14ac:dyDescent="0.2">
      <c r="A2465" s="2">
        <v>2021</v>
      </c>
      <c r="B2465">
        <v>6</v>
      </c>
      <c r="C2465">
        <v>28</v>
      </c>
      <c r="D2465" s="18">
        <v>8.02</v>
      </c>
    </row>
    <row r="2466" spans="1:4" x14ac:dyDescent="0.2">
      <c r="A2466" s="2">
        <v>2021</v>
      </c>
      <c r="B2466">
        <v>6</v>
      </c>
      <c r="C2466">
        <v>29</v>
      </c>
      <c r="D2466" s="18">
        <v>7.29</v>
      </c>
    </row>
    <row r="2467" spans="1:4" x14ac:dyDescent="0.2">
      <c r="A2467" s="2">
        <v>2021</v>
      </c>
      <c r="B2467">
        <v>6</v>
      </c>
      <c r="C2467">
        <v>30</v>
      </c>
      <c r="D2467" s="18">
        <v>7.41</v>
      </c>
    </row>
    <row r="2468" spans="1:4" x14ac:dyDescent="0.2">
      <c r="A2468" s="2">
        <v>2021</v>
      </c>
      <c r="B2468">
        <v>7</v>
      </c>
      <c r="C2468">
        <v>1</v>
      </c>
      <c r="D2468" s="18">
        <v>7.49</v>
      </c>
    </row>
    <row r="2469" spans="1:4" x14ac:dyDescent="0.2">
      <c r="A2469" s="2">
        <v>2021</v>
      </c>
      <c r="B2469">
        <v>7</v>
      </c>
      <c r="C2469">
        <v>2</v>
      </c>
      <c r="D2469" s="18">
        <v>7.34</v>
      </c>
    </row>
    <row r="2470" spans="1:4" x14ac:dyDescent="0.2">
      <c r="A2470" s="2">
        <v>2021</v>
      </c>
      <c r="B2470">
        <v>7</v>
      </c>
      <c r="C2470">
        <v>3</v>
      </c>
      <c r="D2470" s="18">
        <v>7.35</v>
      </c>
    </row>
    <row r="2471" spans="1:4" x14ac:dyDescent="0.2">
      <c r="A2471" s="2">
        <v>2021</v>
      </c>
      <c r="B2471">
        <v>7</v>
      </c>
      <c r="C2471">
        <v>4</v>
      </c>
      <c r="D2471" s="18">
        <v>7.42</v>
      </c>
    </row>
    <row r="2472" spans="1:4" x14ac:dyDescent="0.2">
      <c r="A2472" s="2">
        <v>2021</v>
      </c>
      <c r="B2472">
        <v>7</v>
      </c>
      <c r="C2472">
        <v>5</v>
      </c>
      <c r="D2472" s="18">
        <v>7.31</v>
      </c>
    </row>
    <row r="2473" spans="1:4" x14ac:dyDescent="0.2">
      <c r="A2473" s="2">
        <v>2021</v>
      </c>
      <c r="B2473">
        <v>7</v>
      </c>
      <c r="C2473">
        <v>6</v>
      </c>
      <c r="D2473" s="18">
        <v>7.73</v>
      </c>
    </row>
    <row r="2474" spans="1:4" x14ac:dyDescent="0.2">
      <c r="A2474" s="2">
        <v>2021</v>
      </c>
      <c r="B2474">
        <v>7</v>
      </c>
      <c r="C2474">
        <v>7</v>
      </c>
      <c r="D2474" s="18">
        <v>7.52</v>
      </c>
    </row>
    <row r="2475" spans="1:4" x14ac:dyDescent="0.2">
      <c r="A2475" s="2">
        <v>2021</v>
      </c>
      <c r="B2475">
        <v>7</v>
      </c>
      <c r="C2475">
        <v>8</v>
      </c>
      <c r="D2475" s="18">
        <v>7.73</v>
      </c>
    </row>
    <row r="2476" spans="1:4" x14ac:dyDescent="0.2">
      <c r="A2476" s="2">
        <v>2021</v>
      </c>
      <c r="B2476">
        <v>7</v>
      </c>
      <c r="C2476">
        <v>9</v>
      </c>
      <c r="D2476" s="18">
        <v>7.59</v>
      </c>
    </row>
    <row r="2477" spans="1:4" x14ac:dyDescent="0.2">
      <c r="A2477" s="2">
        <v>2021</v>
      </c>
      <c r="B2477">
        <v>7</v>
      </c>
      <c r="C2477">
        <v>10</v>
      </c>
      <c r="D2477" s="18">
        <v>7.79</v>
      </c>
    </row>
    <row r="2478" spans="1:4" x14ac:dyDescent="0.2">
      <c r="A2478" s="2">
        <v>2021</v>
      </c>
      <c r="B2478">
        <v>7</v>
      </c>
      <c r="C2478">
        <v>11</v>
      </c>
      <c r="D2478" s="18">
        <v>7.73</v>
      </c>
    </row>
    <row r="2479" spans="1:4" x14ac:dyDescent="0.2">
      <c r="A2479" s="2">
        <v>2021</v>
      </c>
      <c r="B2479">
        <v>7</v>
      </c>
      <c r="C2479">
        <v>12</v>
      </c>
      <c r="D2479" s="18">
        <v>7.88</v>
      </c>
    </row>
    <row r="2480" spans="1:4" x14ac:dyDescent="0.2">
      <c r="A2480" s="2">
        <v>2021</v>
      </c>
      <c r="B2480">
        <v>7</v>
      </c>
      <c r="C2480">
        <v>13</v>
      </c>
      <c r="D2480" s="18">
        <v>7.34</v>
      </c>
    </row>
    <row r="2481" spans="1:4" x14ac:dyDescent="0.2">
      <c r="A2481" s="2">
        <v>2021</v>
      </c>
      <c r="B2481">
        <v>7</v>
      </c>
      <c r="C2481">
        <v>14</v>
      </c>
      <c r="D2481" s="18">
        <v>7.97</v>
      </c>
    </row>
    <row r="2482" spans="1:4" x14ac:dyDescent="0.2">
      <c r="A2482" s="2">
        <v>2021</v>
      </c>
      <c r="B2482">
        <v>7</v>
      </c>
      <c r="C2482">
        <v>15</v>
      </c>
      <c r="D2482" s="18">
        <v>7.46</v>
      </c>
    </row>
    <row r="2483" spans="1:4" x14ac:dyDescent="0.2">
      <c r="A2483" s="2">
        <v>2021</v>
      </c>
      <c r="B2483">
        <v>7</v>
      </c>
      <c r="C2483">
        <v>16</v>
      </c>
      <c r="D2483" s="18">
        <v>7.46</v>
      </c>
    </row>
    <row r="2484" spans="1:4" x14ac:dyDescent="0.2">
      <c r="A2484" s="2">
        <v>2021</v>
      </c>
      <c r="B2484">
        <v>7</v>
      </c>
      <c r="C2484">
        <v>17</v>
      </c>
      <c r="D2484" s="18">
        <v>7.51</v>
      </c>
    </row>
    <row r="2485" spans="1:4" x14ac:dyDescent="0.2">
      <c r="A2485" s="2">
        <v>2021</v>
      </c>
      <c r="B2485">
        <v>7</v>
      </c>
      <c r="C2485">
        <v>18</v>
      </c>
      <c r="D2485" s="18">
        <v>8.0399999999999991</v>
      </c>
    </row>
    <row r="2486" spans="1:4" x14ac:dyDescent="0.2">
      <c r="A2486" s="2">
        <v>2021</v>
      </c>
      <c r="B2486">
        <v>7</v>
      </c>
      <c r="C2486">
        <v>19</v>
      </c>
      <c r="D2486" s="18">
        <v>6.65</v>
      </c>
    </row>
    <row r="2487" spans="1:4" x14ac:dyDescent="0.2">
      <c r="A2487" s="2">
        <v>2021</v>
      </c>
      <c r="B2487">
        <v>7</v>
      </c>
      <c r="C2487">
        <v>20</v>
      </c>
      <c r="D2487" s="18">
        <v>8.6</v>
      </c>
    </row>
    <row r="2488" spans="1:4" x14ac:dyDescent="0.2">
      <c r="A2488" s="2">
        <v>2021</v>
      </c>
      <c r="B2488">
        <v>7</v>
      </c>
      <c r="C2488">
        <v>21</v>
      </c>
      <c r="D2488" s="18">
        <v>8.1300000000000008</v>
      </c>
    </row>
    <row r="2489" spans="1:4" x14ac:dyDescent="0.2">
      <c r="A2489" s="2">
        <v>2021</v>
      </c>
      <c r="B2489">
        <v>7</v>
      </c>
      <c r="C2489">
        <v>22</v>
      </c>
      <c r="D2489" s="18">
        <v>8.3800000000000008</v>
      </c>
    </row>
    <row r="2490" spans="1:4" x14ac:dyDescent="0.2">
      <c r="A2490" s="2">
        <v>2021</v>
      </c>
      <c r="B2490">
        <v>7</v>
      </c>
      <c r="C2490">
        <v>23</v>
      </c>
      <c r="D2490" s="18">
        <v>8.1199999999999992</v>
      </c>
    </row>
    <row r="2491" spans="1:4" x14ac:dyDescent="0.2">
      <c r="A2491" s="2">
        <v>2021</v>
      </c>
      <c r="B2491">
        <v>7</v>
      </c>
      <c r="C2491">
        <v>24</v>
      </c>
      <c r="D2491" s="18">
        <v>8.42</v>
      </c>
    </row>
    <row r="2492" spans="1:4" x14ac:dyDescent="0.2">
      <c r="A2492" s="2">
        <v>2021</v>
      </c>
      <c r="B2492">
        <v>7</v>
      </c>
      <c r="C2492">
        <v>26</v>
      </c>
      <c r="D2492" s="18">
        <v>8.6</v>
      </c>
    </row>
    <row r="2493" spans="1:4" x14ac:dyDescent="0.2">
      <c r="A2493" s="2">
        <v>2021</v>
      </c>
      <c r="B2493">
        <v>7</v>
      </c>
      <c r="C2493">
        <v>27</v>
      </c>
      <c r="D2493" s="18">
        <v>8.43</v>
      </c>
    </row>
    <row r="2494" spans="1:4" x14ac:dyDescent="0.2">
      <c r="A2494" s="2">
        <v>2021</v>
      </c>
      <c r="B2494">
        <v>7</v>
      </c>
      <c r="C2494">
        <v>28</v>
      </c>
      <c r="D2494" s="18">
        <v>8.27</v>
      </c>
    </row>
    <row r="2495" spans="1:4" x14ac:dyDescent="0.2">
      <c r="A2495" s="2">
        <v>2021</v>
      </c>
      <c r="B2495">
        <v>7</v>
      </c>
      <c r="C2495">
        <v>29</v>
      </c>
      <c r="D2495" s="18">
        <v>8.82</v>
      </c>
    </row>
    <row r="2496" spans="1:4" x14ac:dyDescent="0.2">
      <c r="A2496" s="2">
        <v>2021</v>
      </c>
      <c r="B2496">
        <v>7</v>
      </c>
      <c r="C2496">
        <v>30</v>
      </c>
      <c r="D2496" s="18">
        <v>8.5399999999999991</v>
      </c>
    </row>
    <row r="2497" spans="1:4" x14ac:dyDescent="0.2">
      <c r="A2497" s="2">
        <v>2021</v>
      </c>
      <c r="B2497">
        <v>7</v>
      </c>
      <c r="C2497">
        <v>31</v>
      </c>
      <c r="D2497" s="18">
        <v>8.39</v>
      </c>
    </row>
    <row r="2498" spans="1:4" x14ac:dyDescent="0.2">
      <c r="A2498" s="2">
        <v>2021</v>
      </c>
      <c r="B2498">
        <v>8</v>
      </c>
      <c r="C2498">
        <v>1</v>
      </c>
      <c r="D2498" s="18">
        <v>8.52</v>
      </c>
    </row>
    <row r="2499" spans="1:4" x14ac:dyDescent="0.2">
      <c r="A2499" s="2">
        <v>2021</v>
      </c>
      <c r="B2499">
        <v>8</v>
      </c>
      <c r="C2499">
        <v>2</v>
      </c>
      <c r="D2499" s="18">
        <v>8.67</v>
      </c>
    </row>
    <row r="2500" spans="1:4" x14ac:dyDescent="0.2">
      <c r="A2500" s="2">
        <v>2021</v>
      </c>
      <c r="B2500">
        <v>8</v>
      </c>
      <c r="C2500">
        <v>3</v>
      </c>
      <c r="D2500" s="18">
        <v>8.7200000000000006</v>
      </c>
    </row>
    <row r="2501" spans="1:4" x14ac:dyDescent="0.2">
      <c r="A2501" s="2">
        <v>2021</v>
      </c>
      <c r="B2501">
        <v>8</v>
      </c>
      <c r="C2501">
        <v>4</v>
      </c>
      <c r="D2501" s="18">
        <v>8.58</v>
      </c>
    </row>
    <row r="2502" spans="1:4" x14ac:dyDescent="0.2">
      <c r="A2502" s="2">
        <v>2021</v>
      </c>
      <c r="B2502">
        <v>8</v>
      </c>
      <c r="C2502">
        <v>5</v>
      </c>
      <c r="D2502" s="18">
        <v>9.3800000000000008</v>
      </c>
    </row>
    <row r="2503" spans="1:4" x14ac:dyDescent="0.2">
      <c r="A2503" s="2">
        <v>2021</v>
      </c>
      <c r="B2503">
        <v>8</v>
      </c>
      <c r="C2503">
        <v>6</v>
      </c>
      <c r="D2503" s="18">
        <v>8.64</v>
      </c>
    </row>
    <row r="2504" spans="1:4" x14ac:dyDescent="0.2">
      <c r="A2504" s="2">
        <v>2021</v>
      </c>
      <c r="B2504">
        <v>8</v>
      </c>
      <c r="C2504">
        <v>7</v>
      </c>
      <c r="D2504" s="18">
        <v>8.61</v>
      </c>
    </row>
    <row r="2505" spans="1:4" x14ac:dyDescent="0.2">
      <c r="A2505" s="2">
        <v>2021</v>
      </c>
      <c r="B2505">
        <v>8</v>
      </c>
      <c r="C2505">
        <v>8</v>
      </c>
      <c r="D2505" s="18">
        <v>8.82</v>
      </c>
    </row>
    <row r="2506" spans="1:4" x14ac:dyDescent="0.2">
      <c r="A2506" s="2">
        <v>2021</v>
      </c>
      <c r="B2506">
        <v>8</v>
      </c>
      <c r="C2506">
        <v>9</v>
      </c>
      <c r="D2506" s="18">
        <v>7.97</v>
      </c>
    </row>
    <row r="2507" spans="1:4" x14ac:dyDescent="0.2">
      <c r="A2507" s="2">
        <v>2021</v>
      </c>
      <c r="B2507">
        <v>8</v>
      </c>
      <c r="C2507">
        <v>11</v>
      </c>
      <c r="D2507" s="18">
        <v>8.4</v>
      </c>
    </row>
    <row r="2508" spans="1:4" x14ac:dyDescent="0.2">
      <c r="A2508" s="2">
        <v>2021</v>
      </c>
      <c r="B2508">
        <v>8</v>
      </c>
      <c r="C2508">
        <v>12</v>
      </c>
      <c r="D2508" s="18">
        <v>8.08</v>
      </c>
    </row>
    <row r="2509" spans="1:4" x14ac:dyDescent="0.2">
      <c r="A2509" s="2">
        <v>2021</v>
      </c>
      <c r="B2509">
        <v>8</v>
      </c>
      <c r="C2509">
        <v>13</v>
      </c>
      <c r="D2509" s="18">
        <v>9.02</v>
      </c>
    </row>
    <row r="2510" spans="1:4" x14ac:dyDescent="0.2">
      <c r="A2510" s="2">
        <v>2021</v>
      </c>
      <c r="B2510">
        <v>8</v>
      </c>
      <c r="C2510">
        <v>14</v>
      </c>
      <c r="D2510" s="18">
        <v>8.59</v>
      </c>
    </row>
    <row r="2511" spans="1:4" x14ac:dyDescent="0.2">
      <c r="A2511" s="2">
        <v>2021</v>
      </c>
      <c r="B2511">
        <v>8</v>
      </c>
      <c r="C2511">
        <v>15</v>
      </c>
      <c r="D2511" s="18">
        <v>8.74</v>
      </c>
    </row>
    <row r="2512" spans="1:4" x14ac:dyDescent="0.2">
      <c r="A2512" s="2">
        <v>2021</v>
      </c>
      <c r="B2512">
        <v>8</v>
      </c>
      <c r="C2512">
        <v>16</v>
      </c>
      <c r="D2512" s="18">
        <v>8.67</v>
      </c>
    </row>
    <row r="2513" spans="1:4" x14ac:dyDescent="0.2">
      <c r="A2513" s="2">
        <v>2021</v>
      </c>
      <c r="B2513">
        <v>8</v>
      </c>
      <c r="C2513">
        <v>17</v>
      </c>
      <c r="D2513" s="18">
        <v>8.1999999999999993</v>
      </c>
    </row>
    <row r="2514" spans="1:4" x14ac:dyDescent="0.2">
      <c r="A2514" s="2">
        <v>2021</v>
      </c>
      <c r="B2514">
        <v>8</v>
      </c>
      <c r="C2514">
        <v>18</v>
      </c>
      <c r="D2514" s="18">
        <v>8.59</v>
      </c>
    </row>
    <row r="2515" spans="1:4" x14ac:dyDescent="0.2">
      <c r="A2515" s="2">
        <v>2021</v>
      </c>
      <c r="B2515">
        <v>8</v>
      </c>
      <c r="C2515">
        <v>19</v>
      </c>
      <c r="D2515" s="18">
        <v>8.6999999999999993</v>
      </c>
    </row>
    <row r="2516" spans="1:4" x14ac:dyDescent="0.2">
      <c r="A2516" s="2">
        <v>2021</v>
      </c>
      <c r="B2516">
        <v>8</v>
      </c>
      <c r="C2516">
        <v>20</v>
      </c>
      <c r="D2516" s="18">
        <v>8.49</v>
      </c>
    </row>
    <row r="2517" spans="1:4" x14ac:dyDescent="0.2">
      <c r="A2517" s="2">
        <v>2021</v>
      </c>
      <c r="B2517">
        <v>8</v>
      </c>
      <c r="C2517">
        <v>21</v>
      </c>
      <c r="D2517" s="18">
        <v>8.26</v>
      </c>
    </row>
    <row r="2518" spans="1:4" x14ac:dyDescent="0.2">
      <c r="A2518" s="2">
        <v>2021</v>
      </c>
      <c r="B2518">
        <v>8</v>
      </c>
      <c r="C2518">
        <v>22</v>
      </c>
      <c r="D2518" s="18">
        <v>8.85</v>
      </c>
    </row>
    <row r="2519" spans="1:4" x14ac:dyDescent="0.2">
      <c r="A2519" s="2">
        <v>2021</v>
      </c>
      <c r="B2519">
        <v>8</v>
      </c>
      <c r="C2519">
        <v>23</v>
      </c>
      <c r="D2519" s="18">
        <v>8.58</v>
      </c>
    </row>
    <row r="2520" spans="1:4" x14ac:dyDescent="0.2">
      <c r="A2520" s="2">
        <v>2021</v>
      </c>
      <c r="B2520">
        <v>8</v>
      </c>
      <c r="C2520">
        <v>24</v>
      </c>
      <c r="D2520" s="18">
        <v>8.5399999999999991</v>
      </c>
    </row>
    <row r="2521" spans="1:4" x14ac:dyDescent="0.2">
      <c r="A2521" s="2">
        <v>2021</v>
      </c>
      <c r="B2521">
        <v>8</v>
      </c>
      <c r="C2521">
        <v>25</v>
      </c>
      <c r="D2521" s="18">
        <v>8.5299999999999994</v>
      </c>
    </row>
    <row r="2522" spans="1:4" x14ac:dyDescent="0.2">
      <c r="A2522" s="2">
        <v>2021</v>
      </c>
      <c r="B2522">
        <v>8</v>
      </c>
      <c r="C2522">
        <v>26</v>
      </c>
      <c r="D2522" s="18">
        <v>8.4700000000000006</v>
      </c>
    </row>
    <row r="2523" spans="1:4" x14ac:dyDescent="0.2">
      <c r="A2523" s="2">
        <v>2021</v>
      </c>
      <c r="B2523">
        <v>8</v>
      </c>
      <c r="C2523">
        <v>27</v>
      </c>
      <c r="D2523" s="18">
        <v>8.86</v>
      </c>
    </row>
    <row r="2524" spans="1:4" x14ac:dyDescent="0.2">
      <c r="A2524" s="2">
        <v>2021</v>
      </c>
      <c r="B2524">
        <v>8</v>
      </c>
      <c r="C2524">
        <v>28</v>
      </c>
      <c r="D2524" s="18">
        <v>8.6</v>
      </c>
    </row>
    <row r="2525" spans="1:4" x14ac:dyDescent="0.2">
      <c r="A2525" s="2">
        <v>2021</v>
      </c>
      <c r="B2525">
        <v>8</v>
      </c>
      <c r="C2525">
        <v>29</v>
      </c>
      <c r="D2525" s="18">
        <v>7</v>
      </c>
    </row>
    <row r="2526" spans="1:4" x14ac:dyDescent="0.2">
      <c r="A2526" s="2">
        <v>2021</v>
      </c>
      <c r="B2526">
        <v>8</v>
      </c>
      <c r="C2526">
        <v>30</v>
      </c>
      <c r="D2526" s="18">
        <v>9.1999999999999993</v>
      </c>
    </row>
    <row r="2527" spans="1:4" x14ac:dyDescent="0.2">
      <c r="A2527" s="2">
        <v>2021</v>
      </c>
      <c r="B2527">
        <v>8</v>
      </c>
      <c r="C2527">
        <v>31</v>
      </c>
      <c r="D2527" s="18">
        <v>8.64</v>
      </c>
    </row>
    <row r="2528" spans="1:4" x14ac:dyDescent="0.2">
      <c r="A2528" s="2">
        <v>2021</v>
      </c>
      <c r="B2528">
        <v>9</v>
      </c>
      <c r="C2528">
        <v>1</v>
      </c>
      <c r="D2528" s="18">
        <v>8.74</v>
      </c>
    </row>
    <row r="2529" spans="1:4" x14ac:dyDescent="0.2">
      <c r="A2529" s="2">
        <v>2021</v>
      </c>
      <c r="B2529">
        <v>9</v>
      </c>
      <c r="C2529">
        <v>2</v>
      </c>
      <c r="D2529" s="18">
        <v>9</v>
      </c>
    </row>
    <row r="2530" spans="1:4" x14ac:dyDescent="0.2">
      <c r="A2530" s="2">
        <v>2021</v>
      </c>
      <c r="B2530">
        <v>9</v>
      </c>
      <c r="C2530">
        <v>3</v>
      </c>
      <c r="D2530" s="18">
        <v>9.01</v>
      </c>
    </row>
    <row r="2531" spans="1:4" x14ac:dyDescent="0.2">
      <c r="A2531" s="2">
        <v>2021</v>
      </c>
      <c r="B2531">
        <v>9</v>
      </c>
      <c r="C2531">
        <v>4</v>
      </c>
      <c r="D2531" s="18">
        <v>8.94</v>
      </c>
    </row>
    <row r="2532" spans="1:4" x14ac:dyDescent="0.2">
      <c r="A2532" s="2">
        <v>2021</v>
      </c>
      <c r="B2532">
        <v>9</v>
      </c>
      <c r="C2532">
        <v>5</v>
      </c>
      <c r="D2532" s="18">
        <v>9.18</v>
      </c>
    </row>
    <row r="2533" spans="1:4" x14ac:dyDescent="0.2">
      <c r="A2533" s="2">
        <v>2021</v>
      </c>
      <c r="B2533">
        <v>9</v>
      </c>
      <c r="C2533">
        <v>6</v>
      </c>
      <c r="D2533" s="18">
        <v>8.83</v>
      </c>
    </row>
    <row r="2534" spans="1:4" x14ac:dyDescent="0.2">
      <c r="A2534" s="2">
        <v>2021</v>
      </c>
      <c r="B2534">
        <v>9</v>
      </c>
      <c r="C2534">
        <v>7</v>
      </c>
      <c r="D2534" s="18">
        <v>9.6199999999999992</v>
      </c>
    </row>
    <row r="2535" spans="1:4" x14ac:dyDescent="0.2">
      <c r="A2535" s="2">
        <v>2021</v>
      </c>
      <c r="B2535">
        <v>9</v>
      </c>
      <c r="C2535">
        <v>8</v>
      </c>
      <c r="D2535" s="18">
        <v>9.52</v>
      </c>
    </row>
    <row r="2536" spans="1:4" x14ac:dyDescent="0.2">
      <c r="A2536" s="2">
        <v>2021</v>
      </c>
      <c r="B2536">
        <v>9</v>
      </c>
      <c r="C2536">
        <v>9</v>
      </c>
      <c r="D2536" s="18">
        <v>9.2799999999999994</v>
      </c>
    </row>
    <row r="2537" spans="1:4" x14ac:dyDescent="0.2">
      <c r="A2537" s="2">
        <v>2021</v>
      </c>
      <c r="B2537">
        <v>9</v>
      </c>
      <c r="C2537">
        <v>10</v>
      </c>
      <c r="D2537" s="18">
        <v>9.9600000000000009</v>
      </c>
    </row>
    <row r="2538" spans="1:4" x14ac:dyDescent="0.2">
      <c r="A2538" s="2">
        <v>2021</v>
      </c>
      <c r="B2538">
        <v>9</v>
      </c>
      <c r="C2538">
        <v>11</v>
      </c>
      <c r="D2538" s="18">
        <v>9.36</v>
      </c>
    </row>
    <row r="2539" spans="1:4" x14ac:dyDescent="0.2">
      <c r="A2539" s="2">
        <v>2021</v>
      </c>
      <c r="B2539">
        <v>9</v>
      </c>
      <c r="C2539">
        <v>12</v>
      </c>
      <c r="D2539" s="18">
        <v>9.9700000000000006</v>
      </c>
    </row>
    <row r="2540" spans="1:4" x14ac:dyDescent="0.2">
      <c r="A2540" s="2">
        <v>2021</v>
      </c>
      <c r="B2540">
        <v>9</v>
      </c>
      <c r="C2540">
        <v>13</v>
      </c>
      <c r="D2540" s="18">
        <v>9.64</v>
      </c>
    </row>
    <row r="2541" spans="1:4" x14ac:dyDescent="0.2">
      <c r="A2541" s="2">
        <v>2021</v>
      </c>
      <c r="B2541">
        <v>9</v>
      </c>
      <c r="C2541">
        <v>14</v>
      </c>
      <c r="D2541" s="18">
        <v>9.82</v>
      </c>
    </row>
    <row r="2542" spans="1:4" x14ac:dyDescent="0.2">
      <c r="A2542" s="2">
        <v>2021</v>
      </c>
      <c r="B2542">
        <v>9</v>
      </c>
      <c r="C2542">
        <v>15</v>
      </c>
      <c r="D2542" s="18">
        <v>9.41</v>
      </c>
    </row>
    <row r="2543" spans="1:4" x14ac:dyDescent="0.2">
      <c r="A2543" s="2">
        <v>2021</v>
      </c>
      <c r="B2543">
        <v>9</v>
      </c>
      <c r="C2543">
        <v>16</v>
      </c>
      <c r="D2543" s="18">
        <v>9.6</v>
      </c>
    </row>
    <row r="2544" spans="1:4" x14ac:dyDescent="0.2">
      <c r="A2544" s="2">
        <v>2021</v>
      </c>
      <c r="B2544">
        <v>9</v>
      </c>
      <c r="C2544">
        <v>17</v>
      </c>
      <c r="D2544" s="18">
        <v>9.43</v>
      </c>
    </row>
    <row r="2545" spans="1:4" x14ac:dyDescent="0.2">
      <c r="A2545" s="2">
        <v>2021</v>
      </c>
      <c r="B2545">
        <v>9</v>
      </c>
      <c r="C2545">
        <v>18</v>
      </c>
      <c r="D2545" s="18">
        <v>9.73</v>
      </c>
    </row>
    <row r="2546" spans="1:4" x14ac:dyDescent="0.2">
      <c r="A2546" s="2">
        <v>2021</v>
      </c>
      <c r="B2546">
        <v>9</v>
      </c>
      <c r="C2546">
        <v>19</v>
      </c>
      <c r="D2546" s="18">
        <v>9.49</v>
      </c>
    </row>
    <row r="2547" spans="1:4" x14ac:dyDescent="0.2">
      <c r="A2547" s="2">
        <v>2021</v>
      </c>
      <c r="B2547">
        <v>9</v>
      </c>
      <c r="C2547">
        <v>20</v>
      </c>
      <c r="D2547" s="18">
        <v>9.99</v>
      </c>
    </row>
    <row r="2548" spans="1:4" x14ac:dyDescent="0.2">
      <c r="A2548" s="2">
        <v>2021</v>
      </c>
      <c r="B2548">
        <v>9</v>
      </c>
      <c r="C2548">
        <v>21</v>
      </c>
      <c r="D2548" s="18">
        <v>9.92</v>
      </c>
    </row>
    <row r="2549" spans="1:4" x14ac:dyDescent="0.2">
      <c r="A2549" s="2">
        <v>2021</v>
      </c>
      <c r="B2549">
        <v>9</v>
      </c>
      <c r="C2549">
        <v>22</v>
      </c>
      <c r="D2549" s="18">
        <v>9.68</v>
      </c>
    </row>
    <row r="2550" spans="1:4" x14ac:dyDescent="0.2">
      <c r="A2550" s="2">
        <v>2021</v>
      </c>
      <c r="B2550">
        <v>9</v>
      </c>
      <c r="C2550">
        <v>23</v>
      </c>
      <c r="D2550" s="18">
        <v>9.7899999999999991</v>
      </c>
    </row>
    <row r="2551" spans="1:4" x14ac:dyDescent="0.2">
      <c r="A2551" s="2">
        <v>2021</v>
      </c>
      <c r="B2551">
        <v>9</v>
      </c>
      <c r="C2551">
        <v>24</v>
      </c>
      <c r="D2551" s="18">
        <v>9.41</v>
      </c>
    </row>
    <row r="2552" spans="1:4" x14ac:dyDescent="0.2">
      <c r="A2552" s="2">
        <v>2021</v>
      </c>
      <c r="B2552">
        <v>9</v>
      </c>
      <c r="C2552">
        <v>25</v>
      </c>
      <c r="D2552" s="18">
        <v>8.8699999999999992</v>
      </c>
    </row>
    <row r="2553" spans="1:4" x14ac:dyDescent="0.2">
      <c r="A2553" s="2">
        <v>2021</v>
      </c>
      <c r="B2553">
        <v>9</v>
      </c>
      <c r="C2553">
        <v>26</v>
      </c>
      <c r="D2553" s="18">
        <v>9.1999999999999993</v>
      </c>
    </row>
    <row r="2554" spans="1:4" x14ac:dyDescent="0.2">
      <c r="A2554" s="2">
        <v>2021</v>
      </c>
      <c r="B2554">
        <v>9</v>
      </c>
      <c r="C2554">
        <v>27</v>
      </c>
      <c r="D2554" s="18">
        <v>9.6</v>
      </c>
    </row>
    <row r="2555" spans="1:4" x14ac:dyDescent="0.2">
      <c r="A2555" s="2">
        <v>2021</v>
      </c>
      <c r="B2555">
        <v>9</v>
      </c>
      <c r="C2555">
        <v>28</v>
      </c>
      <c r="D2555" s="18">
        <v>9.41</v>
      </c>
    </row>
    <row r="2556" spans="1:4" x14ac:dyDescent="0.2">
      <c r="A2556" s="2">
        <v>2021</v>
      </c>
      <c r="B2556">
        <v>9</v>
      </c>
      <c r="C2556">
        <v>29</v>
      </c>
      <c r="D2556" s="18">
        <v>9.57</v>
      </c>
    </row>
    <row r="2557" spans="1:4" x14ac:dyDescent="0.2">
      <c r="A2557" s="2">
        <v>2021</v>
      </c>
      <c r="B2557">
        <v>9</v>
      </c>
      <c r="C2557">
        <v>30</v>
      </c>
      <c r="D2557" s="18">
        <v>10.02</v>
      </c>
    </row>
    <row r="2558" spans="1:4" x14ac:dyDescent="0.2">
      <c r="A2558" s="2">
        <v>2021</v>
      </c>
      <c r="B2558">
        <v>10</v>
      </c>
      <c r="C2558">
        <v>1</v>
      </c>
      <c r="D2558" s="18">
        <v>9.48</v>
      </c>
    </row>
    <row r="2559" spans="1:4" x14ac:dyDescent="0.2">
      <c r="A2559" s="2">
        <v>2021</v>
      </c>
      <c r="B2559">
        <v>10</v>
      </c>
      <c r="C2559">
        <v>2</v>
      </c>
      <c r="D2559" s="18">
        <v>10.050000000000001</v>
      </c>
    </row>
    <row r="2560" spans="1:4" x14ac:dyDescent="0.2">
      <c r="A2560" s="2">
        <v>2021</v>
      </c>
      <c r="B2560">
        <v>10</v>
      </c>
      <c r="C2560">
        <v>3</v>
      </c>
      <c r="D2560" s="18">
        <v>9.85</v>
      </c>
    </row>
    <row r="2561" spans="1:4" x14ac:dyDescent="0.2">
      <c r="A2561" s="2">
        <v>2021</v>
      </c>
      <c r="B2561">
        <v>10</v>
      </c>
      <c r="C2561">
        <v>4</v>
      </c>
      <c r="D2561" s="18">
        <v>9.48</v>
      </c>
    </row>
    <row r="2562" spans="1:4" x14ac:dyDescent="0.2">
      <c r="A2562" s="2">
        <v>2021</v>
      </c>
      <c r="B2562">
        <v>10</v>
      </c>
      <c r="C2562">
        <v>5</v>
      </c>
      <c r="D2562" s="18">
        <v>9.9</v>
      </c>
    </row>
    <row r="2563" spans="1:4" x14ac:dyDescent="0.2">
      <c r="A2563" s="2">
        <v>2021</v>
      </c>
      <c r="B2563">
        <v>10</v>
      </c>
      <c r="C2563">
        <v>6</v>
      </c>
      <c r="D2563" s="18">
        <v>10.220000000000001</v>
      </c>
    </row>
    <row r="2564" spans="1:4" x14ac:dyDescent="0.2">
      <c r="A2564" s="2">
        <v>2021</v>
      </c>
      <c r="B2564">
        <v>10</v>
      </c>
      <c r="C2564">
        <v>7</v>
      </c>
      <c r="D2564" s="18">
        <v>10.3</v>
      </c>
    </row>
    <row r="2565" spans="1:4" x14ac:dyDescent="0.2">
      <c r="A2565" s="2">
        <v>2021</v>
      </c>
      <c r="B2565">
        <v>10</v>
      </c>
      <c r="C2565">
        <v>8</v>
      </c>
      <c r="D2565" s="18">
        <v>10.59</v>
      </c>
    </row>
    <row r="2566" spans="1:4" x14ac:dyDescent="0.2">
      <c r="A2566" s="2">
        <v>2021</v>
      </c>
      <c r="B2566">
        <v>10</v>
      </c>
      <c r="C2566">
        <v>9</v>
      </c>
      <c r="D2566" s="18">
        <v>10.07</v>
      </c>
    </row>
    <row r="2567" spans="1:4" x14ac:dyDescent="0.2">
      <c r="A2567" s="2">
        <v>2021</v>
      </c>
      <c r="B2567">
        <v>10</v>
      </c>
      <c r="C2567">
        <v>10</v>
      </c>
      <c r="D2567" s="18">
        <v>9.43</v>
      </c>
    </row>
    <row r="2568" spans="1:4" x14ac:dyDescent="0.2">
      <c r="A2568" s="2">
        <v>2021</v>
      </c>
      <c r="B2568">
        <v>10</v>
      </c>
      <c r="C2568">
        <v>11</v>
      </c>
      <c r="D2568" s="18">
        <v>9.8800000000000008</v>
      </c>
    </row>
    <row r="2569" spans="1:4" x14ac:dyDescent="0.2">
      <c r="A2569" s="2">
        <v>2021</v>
      </c>
      <c r="B2569">
        <v>10</v>
      </c>
      <c r="C2569">
        <v>12</v>
      </c>
      <c r="D2569" s="18">
        <v>9.98</v>
      </c>
    </row>
    <row r="2570" spans="1:4" x14ac:dyDescent="0.2">
      <c r="A2570" s="2">
        <v>2021</v>
      </c>
      <c r="B2570">
        <v>10</v>
      </c>
      <c r="C2570">
        <v>13</v>
      </c>
      <c r="D2570" s="18">
        <v>9.5399999999999991</v>
      </c>
    </row>
    <row r="2571" spans="1:4" x14ac:dyDescent="0.2">
      <c r="A2571" s="2">
        <v>2021</v>
      </c>
      <c r="B2571">
        <v>10</v>
      </c>
      <c r="C2571">
        <v>14</v>
      </c>
      <c r="D2571" s="18">
        <v>9.42</v>
      </c>
    </row>
    <row r="2572" spans="1:4" x14ac:dyDescent="0.2">
      <c r="A2572" s="2">
        <v>2021</v>
      </c>
      <c r="B2572">
        <v>10</v>
      </c>
      <c r="C2572">
        <v>15</v>
      </c>
      <c r="D2572" s="18">
        <v>9.7799999999999994</v>
      </c>
    </row>
    <row r="2573" spans="1:4" x14ac:dyDescent="0.2">
      <c r="A2573" s="2">
        <v>2021</v>
      </c>
      <c r="B2573">
        <v>10</v>
      </c>
      <c r="C2573">
        <v>16</v>
      </c>
      <c r="D2573" s="18">
        <v>10</v>
      </c>
    </row>
    <row r="2574" spans="1:4" x14ac:dyDescent="0.2">
      <c r="A2574" s="2">
        <v>2021</v>
      </c>
      <c r="B2574">
        <v>10</v>
      </c>
      <c r="C2574">
        <v>17</v>
      </c>
      <c r="D2574" s="18">
        <v>9.9499999999999993</v>
      </c>
    </row>
    <row r="2575" spans="1:4" x14ac:dyDescent="0.2">
      <c r="A2575" s="2">
        <v>2021</v>
      </c>
      <c r="B2575">
        <v>10</v>
      </c>
      <c r="C2575">
        <v>18</v>
      </c>
      <c r="D2575" s="18">
        <v>9.4600000000000009</v>
      </c>
    </row>
    <row r="2576" spans="1:4" x14ac:dyDescent="0.2">
      <c r="A2576" s="2">
        <v>2021</v>
      </c>
      <c r="B2576">
        <v>10</v>
      </c>
      <c r="C2576">
        <v>19</v>
      </c>
      <c r="D2576" s="18">
        <v>10.33</v>
      </c>
    </row>
    <row r="2577" spans="1:4" x14ac:dyDescent="0.2">
      <c r="A2577" s="2">
        <v>2021</v>
      </c>
      <c r="B2577">
        <v>10</v>
      </c>
      <c r="C2577">
        <v>20</v>
      </c>
      <c r="D2577" s="18">
        <v>9.61</v>
      </c>
    </row>
    <row r="2578" spans="1:4" x14ac:dyDescent="0.2">
      <c r="A2578" s="2">
        <v>2021</v>
      </c>
      <c r="B2578">
        <v>10</v>
      </c>
      <c r="C2578">
        <v>21</v>
      </c>
      <c r="D2578" s="18">
        <v>8.73</v>
      </c>
    </row>
    <row r="2579" spans="1:4" x14ac:dyDescent="0.2">
      <c r="A2579" s="2">
        <v>2021</v>
      </c>
      <c r="B2579">
        <v>10</v>
      </c>
      <c r="C2579">
        <v>22</v>
      </c>
      <c r="D2579" s="18">
        <v>10.56</v>
      </c>
    </row>
    <row r="2580" spans="1:4" x14ac:dyDescent="0.2">
      <c r="A2580" s="2">
        <v>2021</v>
      </c>
      <c r="B2580">
        <v>10</v>
      </c>
      <c r="C2580">
        <v>23</v>
      </c>
      <c r="D2580" s="18">
        <v>9.26</v>
      </c>
    </row>
    <row r="2581" spans="1:4" x14ac:dyDescent="0.2">
      <c r="A2581" s="2">
        <v>2021</v>
      </c>
      <c r="B2581">
        <v>10</v>
      </c>
      <c r="C2581">
        <v>24</v>
      </c>
      <c r="D2581" s="18">
        <v>10.23</v>
      </c>
    </row>
    <row r="2582" spans="1:4" x14ac:dyDescent="0.2">
      <c r="A2582" s="2">
        <v>2021</v>
      </c>
      <c r="B2582">
        <v>10</v>
      </c>
      <c r="C2582">
        <v>25</v>
      </c>
      <c r="D2582" s="18">
        <v>10.43</v>
      </c>
    </row>
    <row r="2583" spans="1:4" x14ac:dyDescent="0.2">
      <c r="A2583" s="2">
        <v>2021</v>
      </c>
      <c r="B2583">
        <v>10</v>
      </c>
      <c r="C2583">
        <v>26</v>
      </c>
      <c r="D2583" s="18">
        <v>10.94</v>
      </c>
    </row>
    <row r="2584" spans="1:4" x14ac:dyDescent="0.2">
      <c r="A2584" s="2">
        <v>2021</v>
      </c>
      <c r="B2584">
        <v>10</v>
      </c>
      <c r="C2584">
        <v>27</v>
      </c>
      <c r="D2584" s="18">
        <v>10.71</v>
      </c>
    </row>
    <row r="2585" spans="1:4" x14ac:dyDescent="0.2">
      <c r="A2585" s="2">
        <v>2021</v>
      </c>
      <c r="B2585">
        <v>10</v>
      </c>
      <c r="C2585">
        <v>28</v>
      </c>
      <c r="D2585" s="18">
        <v>10.82</v>
      </c>
    </row>
    <row r="2586" spans="1:4" x14ac:dyDescent="0.2">
      <c r="A2586" s="2">
        <v>2021</v>
      </c>
      <c r="B2586">
        <v>10</v>
      </c>
      <c r="C2586">
        <v>29</v>
      </c>
      <c r="D2586" s="18">
        <v>10.82</v>
      </c>
    </row>
    <row r="2587" spans="1:4" x14ac:dyDescent="0.2">
      <c r="A2587" s="2">
        <v>2021</v>
      </c>
      <c r="B2587">
        <v>10</v>
      </c>
      <c r="C2587">
        <v>30</v>
      </c>
      <c r="D2587" s="18">
        <v>11.11</v>
      </c>
    </row>
    <row r="2588" spans="1:4" x14ac:dyDescent="0.2">
      <c r="A2588" s="2">
        <v>2021</v>
      </c>
      <c r="B2588">
        <v>10</v>
      </c>
      <c r="C2588">
        <v>31</v>
      </c>
      <c r="D2588" s="18">
        <v>10.88</v>
      </c>
    </row>
    <row r="2589" spans="1:4" x14ac:dyDescent="0.2">
      <c r="A2589" s="2">
        <v>2021</v>
      </c>
      <c r="B2589">
        <v>11</v>
      </c>
      <c r="C2589">
        <v>1</v>
      </c>
      <c r="D2589" s="18">
        <v>11.88</v>
      </c>
    </row>
    <row r="2590" spans="1:4" x14ac:dyDescent="0.2">
      <c r="A2590" s="2">
        <v>2021</v>
      </c>
      <c r="B2590">
        <v>11</v>
      </c>
      <c r="C2590">
        <v>2</v>
      </c>
      <c r="D2590" s="18">
        <v>11.73</v>
      </c>
    </row>
    <row r="2591" spans="1:4" x14ac:dyDescent="0.2">
      <c r="A2591" s="2">
        <v>2021</v>
      </c>
      <c r="B2591">
        <v>11</v>
      </c>
      <c r="C2591">
        <v>3</v>
      </c>
      <c r="D2591" s="18">
        <v>12.43</v>
      </c>
    </row>
    <row r="2592" spans="1:4" x14ac:dyDescent="0.2">
      <c r="A2592" s="2">
        <v>2021</v>
      </c>
      <c r="B2592">
        <v>11</v>
      </c>
      <c r="C2592">
        <v>4</v>
      </c>
      <c r="D2592" s="18">
        <v>12.2</v>
      </c>
    </row>
    <row r="2593" spans="1:4" x14ac:dyDescent="0.2">
      <c r="A2593" s="2">
        <v>2021</v>
      </c>
      <c r="B2593">
        <v>11</v>
      </c>
      <c r="C2593">
        <v>5</v>
      </c>
      <c r="D2593" s="18">
        <v>12.33</v>
      </c>
    </row>
    <row r="2594" spans="1:4" x14ac:dyDescent="0.2">
      <c r="A2594" s="2">
        <v>2021</v>
      </c>
      <c r="B2594">
        <v>11</v>
      </c>
      <c r="C2594">
        <v>6</v>
      </c>
      <c r="D2594" s="18">
        <v>12.24</v>
      </c>
    </row>
    <row r="2595" spans="1:4" x14ac:dyDescent="0.2">
      <c r="A2595" s="2">
        <v>2021</v>
      </c>
      <c r="B2595">
        <v>11</v>
      </c>
      <c r="C2595">
        <v>7</v>
      </c>
      <c r="D2595" s="18">
        <v>12.83</v>
      </c>
    </row>
    <row r="2596" spans="1:4" x14ac:dyDescent="0.2">
      <c r="A2596" s="2">
        <v>2021</v>
      </c>
      <c r="B2596">
        <v>11</v>
      </c>
      <c r="C2596">
        <v>8</v>
      </c>
      <c r="D2596" s="18">
        <v>12.32</v>
      </c>
    </row>
    <row r="2597" spans="1:4" x14ac:dyDescent="0.2">
      <c r="A2597" s="2">
        <v>2021</v>
      </c>
      <c r="B2597">
        <v>11</v>
      </c>
      <c r="C2597">
        <v>9</v>
      </c>
      <c r="D2597" s="18">
        <v>12.16</v>
      </c>
    </row>
    <row r="2598" spans="1:4" x14ac:dyDescent="0.2">
      <c r="A2598" s="2">
        <v>2021</v>
      </c>
      <c r="B2598">
        <v>11</v>
      </c>
      <c r="C2598">
        <v>10</v>
      </c>
      <c r="D2598" s="18">
        <v>12.53</v>
      </c>
    </row>
    <row r="2599" spans="1:4" x14ac:dyDescent="0.2">
      <c r="A2599" s="2">
        <v>2021</v>
      </c>
      <c r="B2599">
        <v>11</v>
      </c>
      <c r="C2599">
        <v>11</v>
      </c>
      <c r="D2599" s="18">
        <v>12.07</v>
      </c>
    </row>
    <row r="2600" spans="1:4" x14ac:dyDescent="0.2">
      <c r="A2600" s="2">
        <v>2021</v>
      </c>
      <c r="B2600">
        <v>11</v>
      </c>
      <c r="C2600">
        <v>12</v>
      </c>
      <c r="D2600" s="18">
        <v>12.12</v>
      </c>
    </row>
    <row r="2601" spans="1:4" x14ac:dyDescent="0.2">
      <c r="A2601" s="2">
        <v>2021</v>
      </c>
      <c r="B2601">
        <v>11</v>
      </c>
      <c r="C2601">
        <v>13</v>
      </c>
      <c r="D2601" s="18">
        <v>11.17</v>
      </c>
    </row>
    <row r="2602" spans="1:4" x14ac:dyDescent="0.2">
      <c r="A2602" s="2">
        <v>2021</v>
      </c>
      <c r="B2602">
        <v>11</v>
      </c>
      <c r="C2602">
        <v>14</v>
      </c>
      <c r="D2602" s="18">
        <v>11.98</v>
      </c>
    </row>
    <row r="2603" spans="1:4" x14ac:dyDescent="0.2">
      <c r="A2603" s="2">
        <v>2021</v>
      </c>
      <c r="B2603">
        <v>11</v>
      </c>
      <c r="C2603">
        <v>15</v>
      </c>
      <c r="D2603" s="18">
        <v>12.25</v>
      </c>
    </row>
    <row r="2604" spans="1:4" x14ac:dyDescent="0.2">
      <c r="A2604" s="2">
        <v>2021</v>
      </c>
      <c r="B2604">
        <v>11</v>
      </c>
      <c r="C2604">
        <v>16</v>
      </c>
      <c r="D2604" s="18">
        <v>11.33</v>
      </c>
    </row>
    <row r="2605" spans="1:4" x14ac:dyDescent="0.2">
      <c r="A2605" s="2">
        <v>2021</v>
      </c>
      <c r="B2605">
        <v>11</v>
      </c>
      <c r="C2605">
        <v>17</v>
      </c>
      <c r="D2605" s="18">
        <v>12</v>
      </c>
    </row>
    <row r="2606" spans="1:4" x14ac:dyDescent="0.2">
      <c r="A2606" s="2">
        <v>2021</v>
      </c>
      <c r="B2606">
        <v>11</v>
      </c>
      <c r="C2606">
        <v>18</v>
      </c>
      <c r="D2606" s="18">
        <v>11.73</v>
      </c>
    </row>
    <row r="2607" spans="1:4" x14ac:dyDescent="0.2">
      <c r="A2607" s="2">
        <v>2021</v>
      </c>
      <c r="B2607">
        <v>11</v>
      </c>
      <c r="C2607">
        <v>19</v>
      </c>
      <c r="D2607" s="18">
        <v>12.1</v>
      </c>
    </row>
    <row r="2608" spans="1:4" x14ac:dyDescent="0.2">
      <c r="A2608" s="2">
        <v>2021</v>
      </c>
      <c r="B2608">
        <v>11</v>
      </c>
      <c r="C2608">
        <v>20</v>
      </c>
      <c r="D2608" s="18">
        <v>11.86</v>
      </c>
    </row>
    <row r="2609" spans="1:4" x14ac:dyDescent="0.2">
      <c r="A2609" s="2">
        <v>2021</v>
      </c>
      <c r="B2609">
        <v>11</v>
      </c>
      <c r="C2609">
        <v>21</v>
      </c>
      <c r="D2609" s="18">
        <v>11.07</v>
      </c>
    </row>
    <row r="2610" spans="1:4" x14ac:dyDescent="0.2">
      <c r="A2610" s="2">
        <v>2021</v>
      </c>
      <c r="B2610">
        <v>11</v>
      </c>
      <c r="C2610">
        <v>22</v>
      </c>
      <c r="D2610" s="18">
        <v>11.39</v>
      </c>
    </row>
    <row r="2611" spans="1:4" x14ac:dyDescent="0.2">
      <c r="A2611" s="2">
        <v>2021</v>
      </c>
      <c r="B2611">
        <v>11</v>
      </c>
      <c r="C2611">
        <v>23</v>
      </c>
      <c r="D2611" s="18">
        <v>11.38</v>
      </c>
    </row>
    <row r="2612" spans="1:4" x14ac:dyDescent="0.2">
      <c r="A2612" s="2">
        <v>2021</v>
      </c>
      <c r="B2612">
        <v>11</v>
      </c>
      <c r="C2612">
        <v>25</v>
      </c>
      <c r="D2612" s="18">
        <v>11.52</v>
      </c>
    </row>
    <row r="2613" spans="1:4" x14ac:dyDescent="0.2">
      <c r="A2613" s="2">
        <v>2021</v>
      </c>
      <c r="B2613">
        <v>11</v>
      </c>
      <c r="C2613">
        <v>26</v>
      </c>
      <c r="D2613" s="18">
        <v>10.97</v>
      </c>
    </row>
    <row r="2614" spans="1:4" x14ac:dyDescent="0.2">
      <c r="A2614" s="2">
        <v>2021</v>
      </c>
      <c r="B2614">
        <v>11</v>
      </c>
      <c r="C2614">
        <v>27</v>
      </c>
      <c r="D2614" s="18">
        <v>11.53</v>
      </c>
    </row>
    <row r="2615" spans="1:4" x14ac:dyDescent="0.2">
      <c r="A2615" s="2">
        <v>2021</v>
      </c>
      <c r="B2615">
        <v>11</v>
      </c>
      <c r="C2615">
        <v>28</v>
      </c>
      <c r="D2615" s="18">
        <v>11.04</v>
      </c>
    </row>
    <row r="2616" spans="1:4" x14ac:dyDescent="0.2">
      <c r="A2616" s="2">
        <v>2021</v>
      </c>
      <c r="B2616">
        <v>11</v>
      </c>
      <c r="C2616">
        <v>29</v>
      </c>
      <c r="D2616" s="18">
        <v>12.22</v>
      </c>
    </row>
    <row r="2617" spans="1:4" x14ac:dyDescent="0.2">
      <c r="A2617" s="2">
        <v>2021</v>
      </c>
      <c r="B2617">
        <v>11</v>
      </c>
      <c r="C2617">
        <v>30</v>
      </c>
      <c r="D2617" s="18">
        <v>12.1</v>
      </c>
    </row>
    <row r="2618" spans="1:4" x14ac:dyDescent="0.2">
      <c r="A2618" s="2">
        <v>2021</v>
      </c>
      <c r="B2618">
        <v>12</v>
      </c>
      <c r="C2618">
        <v>1</v>
      </c>
      <c r="D2618" s="18">
        <v>12.57</v>
      </c>
    </row>
    <row r="2619" spans="1:4" x14ac:dyDescent="0.2">
      <c r="A2619" s="2">
        <v>2021</v>
      </c>
      <c r="B2619">
        <v>12</v>
      </c>
      <c r="C2619">
        <v>2</v>
      </c>
      <c r="D2619" s="18">
        <v>11.97</v>
      </c>
    </row>
    <row r="2620" spans="1:4" x14ac:dyDescent="0.2">
      <c r="A2620" s="2">
        <v>2021</v>
      </c>
      <c r="B2620">
        <v>12</v>
      </c>
      <c r="C2620">
        <v>4</v>
      </c>
      <c r="D2620" s="18">
        <v>11.66</v>
      </c>
    </row>
    <row r="2621" spans="1:4" x14ac:dyDescent="0.2">
      <c r="A2621" s="2">
        <v>2021</v>
      </c>
      <c r="B2621">
        <v>12</v>
      </c>
      <c r="C2621">
        <v>5</v>
      </c>
      <c r="D2621" s="18">
        <v>12.02</v>
      </c>
    </row>
    <row r="2622" spans="1:4" x14ac:dyDescent="0.2">
      <c r="A2622" s="2">
        <v>2021</v>
      </c>
      <c r="B2622">
        <v>12</v>
      </c>
      <c r="C2622">
        <v>6</v>
      </c>
      <c r="D2622" s="18">
        <v>13.04</v>
      </c>
    </row>
    <row r="2623" spans="1:4" x14ac:dyDescent="0.2">
      <c r="A2623" s="2">
        <v>2021</v>
      </c>
      <c r="B2623">
        <v>12</v>
      </c>
      <c r="C2623">
        <v>7</v>
      </c>
      <c r="D2623" s="18">
        <v>12.75</v>
      </c>
    </row>
    <row r="2624" spans="1:4" x14ac:dyDescent="0.2">
      <c r="A2624" s="2">
        <v>2021</v>
      </c>
      <c r="B2624">
        <v>12</v>
      </c>
      <c r="C2624">
        <v>8</v>
      </c>
      <c r="D2624" s="18">
        <v>11.65</v>
      </c>
    </row>
    <row r="2625" spans="1:4" x14ac:dyDescent="0.2">
      <c r="A2625" s="2">
        <v>2021</v>
      </c>
      <c r="B2625">
        <v>12</v>
      </c>
      <c r="C2625">
        <v>9</v>
      </c>
      <c r="D2625" s="18">
        <v>13.09</v>
      </c>
    </row>
    <row r="2626" spans="1:4" x14ac:dyDescent="0.2">
      <c r="A2626" s="2">
        <v>2021</v>
      </c>
      <c r="B2626">
        <v>12</v>
      </c>
      <c r="C2626">
        <v>10</v>
      </c>
      <c r="D2626" s="18">
        <v>13.05</v>
      </c>
    </row>
    <row r="2627" spans="1:4" x14ac:dyDescent="0.2">
      <c r="A2627" s="2">
        <v>2021</v>
      </c>
      <c r="B2627">
        <v>12</v>
      </c>
      <c r="C2627">
        <v>11</v>
      </c>
      <c r="D2627" s="18">
        <v>12.21</v>
      </c>
    </row>
    <row r="2628" spans="1:4" x14ac:dyDescent="0.2">
      <c r="A2628" s="2">
        <v>2021</v>
      </c>
      <c r="B2628">
        <v>12</v>
      </c>
      <c r="C2628">
        <v>12</v>
      </c>
      <c r="D2628" s="18">
        <v>12.98</v>
      </c>
    </row>
    <row r="2629" spans="1:4" x14ac:dyDescent="0.2">
      <c r="A2629" s="2">
        <v>2021</v>
      </c>
      <c r="B2629">
        <v>12</v>
      </c>
      <c r="C2629">
        <v>13</v>
      </c>
      <c r="D2629" s="18">
        <v>12.62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5314-9A8F-8C42-8CD1-91E8E11AD5F1}">
  <dimension ref="A1:AA127"/>
  <sheetViews>
    <sheetView tabSelected="1" workbookViewId="0">
      <selection activeCell="G6" sqref="G6"/>
    </sheetView>
  </sheetViews>
  <sheetFormatPr baseColWidth="10" defaultColWidth="11.5" defaultRowHeight="16" x14ac:dyDescent="0.2"/>
  <cols>
    <col min="19" max="20" width="17.83203125" bestFit="1" customWidth="1"/>
    <col min="25" max="25" width="17.83203125" bestFit="1" customWidth="1"/>
    <col min="27" max="27" width="17.83203125" bestFit="1" customWidth="1"/>
  </cols>
  <sheetData>
    <row r="1" spans="1:18" x14ac:dyDescent="0.2">
      <c r="A1" s="1" t="s">
        <v>33</v>
      </c>
      <c r="B1" s="2" t="s">
        <v>34</v>
      </c>
    </row>
    <row r="2" spans="1:18" x14ac:dyDescent="0.2">
      <c r="A2" s="1" t="s">
        <v>31</v>
      </c>
      <c r="B2" s="60" t="s">
        <v>32</v>
      </c>
    </row>
    <row r="3" spans="1:18" x14ac:dyDescent="0.2">
      <c r="A3" s="1" t="s">
        <v>29</v>
      </c>
      <c r="B3" s="2" t="s">
        <v>30</v>
      </c>
    </row>
    <row r="4" spans="1:18" x14ac:dyDescent="0.2">
      <c r="A4" s="66" t="s">
        <v>57</v>
      </c>
      <c r="B4" t="s">
        <v>58</v>
      </c>
    </row>
    <row r="5" spans="1:18" x14ac:dyDescent="0.2">
      <c r="A5" s="1" t="s">
        <v>44</v>
      </c>
      <c r="B5" t="s">
        <v>43</v>
      </c>
    </row>
    <row r="7" spans="1:18" x14ac:dyDescent="0.2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</row>
    <row r="8" spans="1:18" x14ac:dyDescent="0.2">
      <c r="A8">
        <v>2012</v>
      </c>
      <c r="B8">
        <v>1</v>
      </c>
      <c r="C8">
        <v>3.97</v>
      </c>
      <c r="D8">
        <v>4.25</v>
      </c>
      <c r="E8">
        <v>4.7699999999999996</v>
      </c>
      <c r="F8" t="s">
        <v>51</v>
      </c>
    </row>
    <row r="9" spans="1:18" x14ac:dyDescent="0.2">
      <c r="A9">
        <v>2012</v>
      </c>
      <c r="B9">
        <v>2</v>
      </c>
      <c r="C9">
        <v>4.5599999999999996</v>
      </c>
      <c r="D9">
        <v>6.48</v>
      </c>
      <c r="E9">
        <v>6.22</v>
      </c>
      <c r="F9" t="s">
        <v>51</v>
      </c>
      <c r="H9" s="28" t="s">
        <v>47</v>
      </c>
      <c r="I9" s="11">
        <v>2012</v>
      </c>
      <c r="J9" s="11">
        <v>2013</v>
      </c>
      <c r="K9" s="11">
        <v>2014</v>
      </c>
      <c r="L9" s="11">
        <v>2015</v>
      </c>
      <c r="M9" s="11">
        <v>2016</v>
      </c>
      <c r="N9" s="11">
        <v>2017</v>
      </c>
      <c r="O9" s="11">
        <v>2018</v>
      </c>
      <c r="P9" s="11">
        <v>2019</v>
      </c>
      <c r="Q9" s="11">
        <v>2020</v>
      </c>
      <c r="R9" s="12">
        <v>2021</v>
      </c>
    </row>
    <row r="10" spans="1:18" x14ac:dyDescent="0.2">
      <c r="A10">
        <v>2012</v>
      </c>
      <c r="B10">
        <v>3</v>
      </c>
      <c r="C10">
        <v>5.45</v>
      </c>
      <c r="D10">
        <v>6.71</v>
      </c>
      <c r="E10">
        <v>6.8</v>
      </c>
      <c r="F10" t="s">
        <v>51</v>
      </c>
      <c r="H10" s="17" t="s">
        <v>5</v>
      </c>
      <c r="I10">
        <f>AVERAGEIFS(C:C,A:A,2012,B:B,1)</f>
        <v>3.97</v>
      </c>
      <c r="J10">
        <v>4.8499999999999996</v>
      </c>
      <c r="K10">
        <v>5.13</v>
      </c>
      <c r="L10">
        <v>4.42</v>
      </c>
      <c r="M10">
        <v>4.43</v>
      </c>
      <c r="N10">
        <v>5.15</v>
      </c>
      <c r="O10">
        <v>6.8</v>
      </c>
      <c r="P10">
        <v>4.51</v>
      </c>
      <c r="Q10">
        <v>7.23</v>
      </c>
      <c r="R10" s="59">
        <v>7.36</v>
      </c>
    </row>
    <row r="11" spans="1:18" x14ac:dyDescent="0.2">
      <c r="A11">
        <v>2012</v>
      </c>
      <c r="B11">
        <v>4</v>
      </c>
      <c r="C11">
        <v>6.69</v>
      </c>
      <c r="D11">
        <v>7.86</v>
      </c>
      <c r="E11">
        <v>7.14</v>
      </c>
      <c r="F11" t="s">
        <v>51</v>
      </c>
      <c r="H11" s="17" t="s">
        <v>12</v>
      </c>
      <c r="I11">
        <v>4.5599999999999996</v>
      </c>
      <c r="J11">
        <v>3.46</v>
      </c>
      <c r="K11">
        <v>5.3</v>
      </c>
      <c r="L11">
        <v>4.67</v>
      </c>
      <c r="M11">
        <v>7</v>
      </c>
      <c r="N11">
        <v>7.17</v>
      </c>
      <c r="O11">
        <v>4.83</v>
      </c>
      <c r="P11">
        <v>6.03</v>
      </c>
      <c r="Q11">
        <v>5.83</v>
      </c>
      <c r="R11" s="59">
        <v>9.2200000000000006</v>
      </c>
    </row>
    <row r="12" spans="1:18" x14ac:dyDescent="0.2">
      <c r="A12">
        <v>2012</v>
      </c>
      <c r="B12">
        <v>5</v>
      </c>
      <c r="C12">
        <v>4.59</v>
      </c>
      <c r="D12">
        <v>4.54</v>
      </c>
      <c r="E12">
        <v>4.66</v>
      </c>
      <c r="F12" t="s">
        <v>51</v>
      </c>
      <c r="H12" s="17" t="s">
        <v>13</v>
      </c>
      <c r="I12">
        <v>5.45</v>
      </c>
      <c r="J12">
        <v>4.92</v>
      </c>
      <c r="K12">
        <v>5.29</v>
      </c>
      <c r="L12">
        <v>5.79</v>
      </c>
      <c r="M12">
        <v>7.14</v>
      </c>
      <c r="N12">
        <v>6.92</v>
      </c>
      <c r="O12">
        <v>4.8899999999999997</v>
      </c>
      <c r="P12">
        <v>8.16</v>
      </c>
      <c r="Q12">
        <v>5.52</v>
      </c>
      <c r="R12" s="59">
        <v>5.88</v>
      </c>
    </row>
    <row r="13" spans="1:18" x14ac:dyDescent="0.2">
      <c r="A13">
        <v>2012</v>
      </c>
      <c r="B13">
        <v>6</v>
      </c>
      <c r="C13">
        <v>2.97</v>
      </c>
      <c r="D13">
        <v>2.52</v>
      </c>
      <c r="E13">
        <v>2.62</v>
      </c>
      <c r="F13" t="s">
        <v>51</v>
      </c>
      <c r="H13" s="17" t="s">
        <v>15</v>
      </c>
      <c r="I13">
        <v>6.69</v>
      </c>
      <c r="J13">
        <v>6.77</v>
      </c>
      <c r="K13">
        <v>6.91</v>
      </c>
      <c r="L13">
        <v>6.06</v>
      </c>
      <c r="M13">
        <v>5.73</v>
      </c>
      <c r="N13">
        <v>6.69</v>
      </c>
      <c r="O13">
        <v>5.49</v>
      </c>
      <c r="P13">
        <v>7.93</v>
      </c>
      <c r="Q13">
        <v>6.17</v>
      </c>
      <c r="R13" s="59">
        <v>5.59</v>
      </c>
    </row>
    <row r="14" spans="1:18" x14ac:dyDescent="0.2">
      <c r="A14">
        <v>2012</v>
      </c>
      <c r="B14">
        <v>7</v>
      </c>
      <c r="C14">
        <v>3.63</v>
      </c>
      <c r="D14">
        <v>2.48</v>
      </c>
      <c r="E14">
        <v>1.8</v>
      </c>
      <c r="F14" t="s">
        <v>51</v>
      </c>
      <c r="H14" s="17" t="s">
        <v>17</v>
      </c>
      <c r="I14">
        <v>4.59</v>
      </c>
      <c r="J14">
        <v>4.8</v>
      </c>
      <c r="K14">
        <v>5.92</v>
      </c>
      <c r="L14">
        <v>4.33</v>
      </c>
      <c r="M14">
        <v>3.84</v>
      </c>
      <c r="N14">
        <v>5.58</v>
      </c>
      <c r="O14">
        <v>3.8</v>
      </c>
      <c r="P14">
        <v>6.33</v>
      </c>
      <c r="Q14">
        <v>3.79</v>
      </c>
      <c r="R14" s="59">
        <v>5.5</v>
      </c>
    </row>
    <row r="15" spans="1:18" x14ac:dyDescent="0.2">
      <c r="A15">
        <v>2012</v>
      </c>
      <c r="B15">
        <v>8</v>
      </c>
      <c r="C15">
        <v>4.99</v>
      </c>
      <c r="D15">
        <v>3.38</v>
      </c>
      <c r="E15">
        <v>1.8</v>
      </c>
      <c r="F15" t="s">
        <v>51</v>
      </c>
      <c r="H15" s="17" t="s">
        <v>18</v>
      </c>
      <c r="I15">
        <v>2.97</v>
      </c>
      <c r="J15">
        <v>2.62</v>
      </c>
      <c r="K15">
        <v>2.42</v>
      </c>
      <c r="L15">
        <v>1.76</v>
      </c>
      <c r="M15">
        <v>1.67</v>
      </c>
      <c r="N15">
        <v>2.9</v>
      </c>
      <c r="O15">
        <v>1.94</v>
      </c>
      <c r="P15">
        <v>2.57</v>
      </c>
      <c r="Q15">
        <v>1.95</v>
      </c>
      <c r="R15" s="59">
        <v>2.91</v>
      </c>
    </row>
    <row r="16" spans="1:18" x14ac:dyDescent="0.2">
      <c r="A16">
        <v>2012</v>
      </c>
      <c r="B16">
        <v>9</v>
      </c>
      <c r="C16">
        <v>4.99</v>
      </c>
      <c r="D16">
        <v>3.89</v>
      </c>
      <c r="E16">
        <v>5.25</v>
      </c>
      <c r="F16" t="s">
        <v>51</v>
      </c>
      <c r="H16" s="17" t="s">
        <v>19</v>
      </c>
      <c r="N16">
        <f>AVERAGEIFS(C:C,A:A,2017,B:B,7)</f>
        <v>3.21</v>
      </c>
      <c r="O16">
        <f>AVERAGEIFS(C:C,A:A,2018,B:B,7)</f>
        <v>4.47</v>
      </c>
      <c r="P16">
        <f>AVERAGEIFS(C:C,A:A,2019,B:B,7)</f>
        <v>3.35</v>
      </c>
      <c r="Q16">
        <f>AVERAGEIFS(C:C,A:A,2020,B:B,7)</f>
        <v>4.5199999999999996</v>
      </c>
      <c r="R16">
        <f>AVERAGEIFS(C:C,A:A,2021,B:B,7)</f>
        <v>3.83</v>
      </c>
    </row>
    <row r="17" spans="1:18" x14ac:dyDescent="0.2">
      <c r="A17">
        <v>2012</v>
      </c>
      <c r="B17">
        <v>10</v>
      </c>
      <c r="C17">
        <v>4.46</v>
      </c>
      <c r="D17">
        <v>3.37</v>
      </c>
      <c r="E17">
        <v>3.05</v>
      </c>
      <c r="F17" t="s">
        <v>51</v>
      </c>
      <c r="H17" s="17" t="s">
        <v>20</v>
      </c>
      <c r="N17">
        <f>AVERAGEIFS(C:C,A:A,2017,B:B,8)</f>
        <v>4.1100000000000003</v>
      </c>
      <c r="O17">
        <f>AVERAGEIFS(C:C,A:A,2018,B:B,8)</f>
        <v>4.17</v>
      </c>
      <c r="P17">
        <f>AVERAGEIFS(C:C,A:A,2019,B:B,8)</f>
        <v>3.46</v>
      </c>
      <c r="Q17">
        <f>AVERAGEIFS(C:C,A:A,2020,B:B,8)</f>
        <v>7.07</v>
      </c>
      <c r="R17">
        <f>AVERAGEIFS(C:C,A:A,2021,B:B,8)</f>
        <v>4.8499999999999996</v>
      </c>
    </row>
    <row r="18" spans="1:18" x14ac:dyDescent="0.2">
      <c r="A18">
        <v>2012</v>
      </c>
      <c r="B18">
        <v>11</v>
      </c>
      <c r="C18">
        <v>4.03</v>
      </c>
      <c r="D18">
        <v>3.22</v>
      </c>
      <c r="E18">
        <v>2.4500000000000002</v>
      </c>
      <c r="F18" t="s">
        <v>51</v>
      </c>
      <c r="H18" s="17" t="s">
        <v>21</v>
      </c>
      <c r="N18">
        <f>AVERAGEIFS(C:C,A:A,2017,B:B,9)</f>
        <v>4.68</v>
      </c>
      <c r="O18">
        <f>AVERAGEIFS(C:C,A:A,2018,B:B,9)</f>
        <v>5.31</v>
      </c>
      <c r="P18">
        <f>AVERAGEIFS(C:C,A:A,2019,B:B,9)</f>
        <v>4.25</v>
      </c>
      <c r="Q18">
        <f>AVERAGEIFS(C:C,A:A,2020,B:B,9)</f>
        <v>8.7799999999999994</v>
      </c>
      <c r="R18">
        <f>AVERAGEIFS(C:C,A:A,2021,B:B,9)</f>
        <v>5</v>
      </c>
    </row>
    <row r="19" spans="1:18" x14ac:dyDescent="0.2">
      <c r="A19">
        <v>2012</v>
      </c>
      <c r="B19">
        <v>12</v>
      </c>
      <c r="C19">
        <v>4.05</v>
      </c>
      <c r="D19">
        <v>3.98</v>
      </c>
      <c r="E19">
        <v>3.4</v>
      </c>
      <c r="F19" t="s">
        <v>51</v>
      </c>
      <c r="H19" s="17" t="s">
        <v>22</v>
      </c>
      <c r="N19">
        <f>AVERAGEIFS(C:C,A:A,2017,B:B,10)</f>
        <v>4.72</v>
      </c>
      <c r="O19">
        <f>AVERAGEIFS(C:C,A:A,2018,B:B,10)</f>
        <v>5.31</v>
      </c>
      <c r="P19">
        <f>AVERAGEIFS(C:C,A:A,2019,B:B,10)</f>
        <v>4.83</v>
      </c>
      <c r="Q19">
        <f>AVERAGEIFS(C:C,A:A,2020,B:B,10)</f>
        <v>6.51</v>
      </c>
      <c r="R19">
        <f>AVERAGEIFS(C:C,A:A,2021,B:B,10)</f>
        <v>6.44</v>
      </c>
    </row>
    <row r="20" spans="1:18" x14ac:dyDescent="0.2">
      <c r="A20">
        <v>2013</v>
      </c>
      <c r="B20">
        <v>1</v>
      </c>
      <c r="C20">
        <v>4.8499999999999996</v>
      </c>
      <c r="D20">
        <v>3.76</v>
      </c>
      <c r="E20">
        <v>4</v>
      </c>
      <c r="F20" t="s">
        <v>51</v>
      </c>
      <c r="H20" s="17" t="s">
        <v>23</v>
      </c>
      <c r="I20">
        <f>AVERAGEIFS(C:C,A:A,2012,B:B,11)</f>
        <v>4.03</v>
      </c>
      <c r="J20" t="e">
        <f>AVERAGEIFS(C:C,A:A,2013,B:B,11)</f>
        <v>#DIV/0!</v>
      </c>
      <c r="K20">
        <f>AVERAGEIFS(C:C,A:A,2014,B:B,11)</f>
        <v>3.49</v>
      </c>
      <c r="L20">
        <f>AVERAGEIFS(C:C,A:A,2015,B:B,11)</f>
        <v>4.71</v>
      </c>
      <c r="M20">
        <f>AVERAGEIFS(C:C,A:A,2016,B:B,11)</f>
        <v>5.0999999999999996</v>
      </c>
      <c r="N20">
        <f>AVERAGEIFS(C:C,A:A,2017,B:B,11)</f>
        <v>4.6500000000000004</v>
      </c>
      <c r="O20">
        <f>AVERAGEIFS(C:C,A:A,2018,B:B,11)</f>
        <v>5</v>
      </c>
      <c r="P20">
        <f>AVERAGEIFS(C:C,A:A,2019,B:B,11)</f>
        <v>4.71</v>
      </c>
      <c r="Q20">
        <f>AVERAGEIFS(C:C,A:A,2020,B:B,11)</f>
        <v>6.12</v>
      </c>
      <c r="R20">
        <f>AVERAGEIFS(C:C,A:A,2021,B:B,11)</f>
        <v>7.26</v>
      </c>
    </row>
    <row r="21" spans="1:18" x14ac:dyDescent="0.2">
      <c r="A21">
        <v>2013</v>
      </c>
      <c r="B21">
        <v>2</v>
      </c>
      <c r="C21">
        <v>3.46</v>
      </c>
      <c r="D21">
        <v>3.62</v>
      </c>
      <c r="E21">
        <v>6.25</v>
      </c>
      <c r="F21" t="s">
        <v>51</v>
      </c>
      <c r="H21" s="24" t="s">
        <v>24</v>
      </c>
      <c r="I21" s="61">
        <v>4.05</v>
      </c>
      <c r="J21" s="61">
        <v>7</v>
      </c>
      <c r="K21" s="61">
        <v>3.31</v>
      </c>
      <c r="L21" s="61">
        <v>3.22</v>
      </c>
      <c r="M21" s="61">
        <v>5.93</v>
      </c>
      <c r="N21" s="61">
        <v>6.2</v>
      </c>
      <c r="O21" s="61">
        <v>3.26</v>
      </c>
      <c r="P21" s="61">
        <v>5.59</v>
      </c>
      <c r="Q21" s="61">
        <v>6.99</v>
      </c>
      <c r="R21" s="62">
        <v>6.8</v>
      </c>
    </row>
    <row r="22" spans="1:18" x14ac:dyDescent="0.2">
      <c r="A22">
        <v>2013</v>
      </c>
      <c r="B22">
        <v>3</v>
      </c>
      <c r="C22">
        <v>4.92</v>
      </c>
      <c r="D22">
        <v>4.57</v>
      </c>
      <c r="E22">
        <v>5.62</v>
      </c>
      <c r="F22" t="s">
        <v>51</v>
      </c>
    </row>
    <row r="23" spans="1:18" x14ac:dyDescent="0.2">
      <c r="A23">
        <v>2013</v>
      </c>
      <c r="B23">
        <v>4</v>
      </c>
      <c r="C23">
        <v>6.77</v>
      </c>
      <c r="D23">
        <v>4.18</v>
      </c>
      <c r="E23">
        <v>6.6</v>
      </c>
      <c r="F23" t="s">
        <v>51</v>
      </c>
    </row>
    <row r="24" spans="1:18" x14ac:dyDescent="0.2">
      <c r="A24">
        <v>2013</v>
      </c>
      <c r="B24">
        <v>5</v>
      </c>
      <c r="C24">
        <v>4.8</v>
      </c>
      <c r="D24">
        <v>3.11</v>
      </c>
      <c r="E24">
        <v>5.35</v>
      </c>
      <c r="F24" t="s">
        <v>51</v>
      </c>
    </row>
    <row r="25" spans="1:18" x14ac:dyDescent="0.2">
      <c r="A25">
        <v>2013</v>
      </c>
      <c r="B25">
        <v>6</v>
      </c>
      <c r="C25">
        <v>2.62</v>
      </c>
      <c r="D25">
        <v>1.65</v>
      </c>
      <c r="E25">
        <v>3.62</v>
      </c>
      <c r="F25" t="s">
        <v>51</v>
      </c>
      <c r="H25" s="28" t="s">
        <v>48</v>
      </c>
      <c r="I25" s="11">
        <v>2012</v>
      </c>
      <c r="J25" s="11">
        <v>2013</v>
      </c>
      <c r="K25" s="11">
        <v>2014</v>
      </c>
      <c r="L25" s="11">
        <v>2015</v>
      </c>
      <c r="M25" s="11">
        <v>2016</v>
      </c>
      <c r="N25" s="11">
        <v>2017</v>
      </c>
      <c r="O25" s="11">
        <v>2018</v>
      </c>
      <c r="P25" s="11">
        <v>2019</v>
      </c>
      <c r="Q25" s="11">
        <v>2020</v>
      </c>
      <c r="R25" s="12">
        <v>2021</v>
      </c>
    </row>
    <row r="26" spans="1:18" x14ac:dyDescent="0.2">
      <c r="A26">
        <v>2013</v>
      </c>
      <c r="B26">
        <v>7</v>
      </c>
      <c r="C26">
        <v>2.4</v>
      </c>
      <c r="D26">
        <v>1.38</v>
      </c>
      <c r="E26">
        <v>2.75</v>
      </c>
      <c r="F26" t="s">
        <v>51</v>
      </c>
      <c r="H26" s="17" t="s">
        <v>5</v>
      </c>
      <c r="I26">
        <v>4.25</v>
      </c>
      <c r="J26">
        <v>3.76</v>
      </c>
      <c r="K26">
        <v>6.45</v>
      </c>
      <c r="L26" t="s">
        <v>51</v>
      </c>
      <c r="M26" t="s">
        <v>51</v>
      </c>
      <c r="N26" t="s">
        <v>51</v>
      </c>
      <c r="O26" t="s">
        <v>51</v>
      </c>
      <c r="P26" t="s">
        <v>51</v>
      </c>
      <c r="Q26">
        <v>8.8800000000000008</v>
      </c>
      <c r="R26" s="59">
        <v>7</v>
      </c>
    </row>
    <row r="27" spans="1:18" x14ac:dyDescent="0.2">
      <c r="A27">
        <v>2013</v>
      </c>
      <c r="B27">
        <v>8</v>
      </c>
      <c r="C27">
        <v>3.59</v>
      </c>
      <c r="D27">
        <v>2.33</v>
      </c>
      <c r="E27">
        <v>2.4</v>
      </c>
      <c r="F27" t="s">
        <v>51</v>
      </c>
      <c r="H27" s="17" t="s">
        <v>12</v>
      </c>
      <c r="I27">
        <v>6.48</v>
      </c>
      <c r="J27">
        <v>3.62</v>
      </c>
      <c r="K27">
        <v>7.45</v>
      </c>
      <c r="L27" t="s">
        <v>51</v>
      </c>
      <c r="M27" t="s">
        <v>51</v>
      </c>
      <c r="N27" t="s">
        <v>51</v>
      </c>
      <c r="O27" t="s">
        <v>51</v>
      </c>
      <c r="P27" t="s">
        <v>51</v>
      </c>
      <c r="Q27">
        <v>7.33</v>
      </c>
      <c r="R27" s="59">
        <v>8.33</v>
      </c>
    </row>
    <row r="28" spans="1:18" x14ac:dyDescent="0.2">
      <c r="A28">
        <v>2013</v>
      </c>
      <c r="B28">
        <v>9</v>
      </c>
      <c r="C28">
        <v>3.18</v>
      </c>
      <c r="D28">
        <v>3.61</v>
      </c>
      <c r="E28">
        <v>3.2</v>
      </c>
      <c r="F28" t="s">
        <v>51</v>
      </c>
      <c r="H28" s="17" t="s">
        <v>13</v>
      </c>
      <c r="I28">
        <v>6.71</v>
      </c>
      <c r="J28">
        <v>4.57</v>
      </c>
      <c r="K28" t="s">
        <v>51</v>
      </c>
      <c r="L28" t="s">
        <v>51</v>
      </c>
      <c r="M28" t="s">
        <v>51</v>
      </c>
      <c r="N28" t="s">
        <v>51</v>
      </c>
      <c r="O28" t="s">
        <v>51</v>
      </c>
      <c r="P28" t="s">
        <v>51</v>
      </c>
      <c r="Q28">
        <v>7.36</v>
      </c>
      <c r="R28" s="59">
        <v>9.68</v>
      </c>
    </row>
    <row r="29" spans="1:18" x14ac:dyDescent="0.2">
      <c r="A29">
        <v>2013</v>
      </c>
      <c r="B29">
        <v>10</v>
      </c>
      <c r="C29" t="s">
        <v>51</v>
      </c>
      <c r="D29">
        <v>3.58</v>
      </c>
      <c r="E29">
        <v>3.4</v>
      </c>
      <c r="F29">
        <v>5</v>
      </c>
      <c r="H29" s="17" t="s">
        <v>15</v>
      </c>
      <c r="I29">
        <v>7.86</v>
      </c>
      <c r="J29">
        <v>4.18</v>
      </c>
      <c r="K29" t="s">
        <v>51</v>
      </c>
      <c r="L29" t="s">
        <v>51</v>
      </c>
      <c r="M29" t="s">
        <v>51</v>
      </c>
      <c r="N29" t="s">
        <v>51</v>
      </c>
      <c r="O29" t="s">
        <v>51</v>
      </c>
      <c r="P29">
        <v>10.8</v>
      </c>
      <c r="Q29">
        <v>8</v>
      </c>
      <c r="R29" s="59">
        <v>8.86</v>
      </c>
    </row>
    <row r="30" spans="1:18" x14ac:dyDescent="0.2">
      <c r="A30">
        <v>2013</v>
      </c>
      <c r="B30">
        <v>11</v>
      </c>
      <c r="C30" t="s">
        <v>51</v>
      </c>
      <c r="D30">
        <v>3.26</v>
      </c>
      <c r="E30">
        <v>3.4</v>
      </c>
      <c r="F30">
        <v>5.46</v>
      </c>
      <c r="H30" s="17" t="s">
        <v>17</v>
      </c>
      <c r="I30">
        <v>4.54</v>
      </c>
      <c r="J30">
        <v>3.11</v>
      </c>
      <c r="K30" t="s">
        <v>51</v>
      </c>
      <c r="L30" t="s">
        <v>51</v>
      </c>
      <c r="M30" t="s">
        <v>51</v>
      </c>
      <c r="N30" t="s">
        <v>51</v>
      </c>
      <c r="O30" t="s">
        <v>51</v>
      </c>
      <c r="P30">
        <v>10.09</v>
      </c>
      <c r="Q30">
        <f>AVERAGEIFS(D:D,A:A,2020,B:B,5)</f>
        <v>7.42</v>
      </c>
      <c r="R30" s="59">
        <v>7.6</v>
      </c>
    </row>
    <row r="31" spans="1:18" x14ac:dyDescent="0.2">
      <c r="A31">
        <v>2013</v>
      </c>
      <c r="B31">
        <v>12</v>
      </c>
      <c r="C31">
        <v>7</v>
      </c>
      <c r="D31">
        <v>4.47</v>
      </c>
      <c r="E31">
        <v>3.4</v>
      </c>
      <c r="F31">
        <v>5.93</v>
      </c>
      <c r="H31" s="17" t="s">
        <v>18</v>
      </c>
      <c r="I31" s="63">
        <f>AVERAGEIFS(D:D,A:A,2012,B:B,6)</f>
        <v>2.52</v>
      </c>
      <c r="P31">
        <f>AVERAGEIFS(D:D,A:A,2019,B:B,6)</f>
        <v>4.41</v>
      </c>
      <c r="Q31">
        <f>AVERAGEIFS(D:D,A:A,2020,B:B,6)</f>
        <v>5.5</v>
      </c>
      <c r="R31">
        <f>AVERAGEIFS(D:D,A:A,2021,B:B,6)</f>
        <v>5.6</v>
      </c>
    </row>
    <row r="32" spans="1:18" x14ac:dyDescent="0.2">
      <c r="A32">
        <v>2014</v>
      </c>
      <c r="B32">
        <v>1</v>
      </c>
      <c r="C32">
        <v>5.13</v>
      </c>
      <c r="D32">
        <v>6.45</v>
      </c>
      <c r="E32">
        <v>4.51</v>
      </c>
      <c r="F32">
        <v>5.93</v>
      </c>
      <c r="H32" s="17" t="s">
        <v>19</v>
      </c>
      <c r="I32">
        <f>AVERAGEIFS(D:D,A:A,2012,B:B,7)</f>
        <v>2.48</v>
      </c>
      <c r="J32">
        <f>AVERAGEIFS(D:D,A:A,2013,B:B,7)</f>
        <v>1.38</v>
      </c>
      <c r="K32" t="e">
        <f>AVERAGEIFS(D:D,A:A,2014,B:B,7)</f>
        <v>#DIV/0!</v>
      </c>
      <c r="L32" t="e">
        <f>AVERAGEIFS(D:D,A:A,2015,B:B,7)</f>
        <v>#DIV/0!</v>
      </c>
      <c r="M32" t="s">
        <v>52</v>
      </c>
      <c r="N32" t="s">
        <v>51</v>
      </c>
      <c r="O32" t="s">
        <v>51</v>
      </c>
      <c r="P32">
        <f>AVERAGEIFS(D:D,A:A,2019,B:B,7)</f>
        <v>3.82</v>
      </c>
      <c r="Q32">
        <f>AVERAGEIFS(D:D,A:A,2020,B:B,7)</f>
        <v>5</v>
      </c>
      <c r="R32">
        <f>AVERAGEIFS(D:D,A:A,2021,B:B,7)</f>
        <v>5.6</v>
      </c>
    </row>
    <row r="33" spans="1:18" x14ac:dyDescent="0.2">
      <c r="A33">
        <v>2014</v>
      </c>
      <c r="B33">
        <v>2</v>
      </c>
      <c r="C33">
        <v>5.3</v>
      </c>
      <c r="D33">
        <v>7.45</v>
      </c>
      <c r="E33">
        <v>8.4</v>
      </c>
      <c r="F33" t="s">
        <v>51</v>
      </c>
      <c r="H33" s="17" t="s">
        <v>20</v>
      </c>
      <c r="P33">
        <f>AVERAGEIFS(D:D,A:A,2019,B:B,8)</f>
        <v>5.39</v>
      </c>
      <c r="Q33">
        <f>AVERAGEIFS(D:D,A:A,2020,B:B,8)</f>
        <v>5.38</v>
      </c>
      <c r="R33">
        <f>AVERAGEIFS(D:D,A:A,2021,B:B,8)</f>
        <v>6</v>
      </c>
    </row>
    <row r="34" spans="1:18" x14ac:dyDescent="0.2">
      <c r="A34">
        <v>2014</v>
      </c>
      <c r="B34">
        <v>3</v>
      </c>
      <c r="C34">
        <v>5.29</v>
      </c>
      <c r="D34" t="s">
        <v>51</v>
      </c>
      <c r="E34">
        <v>8.4</v>
      </c>
      <c r="F34">
        <v>11</v>
      </c>
      <c r="H34" s="17" t="s">
        <v>21</v>
      </c>
      <c r="P34">
        <f>AVERAGEIFS(D:D,A:A,2019,B:B,9)</f>
        <v>5.57</v>
      </c>
      <c r="Q34">
        <f>AVERAGEIFS(D:D,A:A,2020,B:B,9)</f>
        <v>6</v>
      </c>
      <c r="R34">
        <f>AVERAGEIFS(D:D,A:A,2021,B:B,9)</f>
        <v>6</v>
      </c>
    </row>
    <row r="35" spans="1:18" x14ac:dyDescent="0.2">
      <c r="A35">
        <v>2014</v>
      </c>
      <c r="B35">
        <v>4</v>
      </c>
      <c r="C35">
        <v>6.91</v>
      </c>
      <c r="D35" t="s">
        <v>51</v>
      </c>
      <c r="E35">
        <v>7.15</v>
      </c>
      <c r="F35">
        <v>8.5399999999999991</v>
      </c>
      <c r="H35" s="17" t="s">
        <v>22</v>
      </c>
      <c r="P35">
        <f>AVERAGEIFS(D:D,A:A,2019,B:B,10)</f>
        <v>6</v>
      </c>
      <c r="Q35">
        <f>AVERAGEIFS(D:D,A:A,2020,B:B,10)</f>
        <v>7</v>
      </c>
      <c r="R35">
        <f>AVERAGEIFS(D:D,A:A,2021,B:B,10)</f>
        <v>6</v>
      </c>
    </row>
    <row r="36" spans="1:18" x14ac:dyDescent="0.2">
      <c r="A36">
        <v>2014</v>
      </c>
      <c r="B36">
        <v>5</v>
      </c>
      <c r="C36">
        <v>5.92</v>
      </c>
      <c r="D36" t="s">
        <v>51</v>
      </c>
      <c r="E36">
        <v>5.59</v>
      </c>
      <c r="F36">
        <v>8.89</v>
      </c>
      <c r="H36" s="17" t="s">
        <v>23</v>
      </c>
      <c r="I36">
        <f>AVERAGEIFS(D:D,A:A,2012,B:B,11)</f>
        <v>3.22</v>
      </c>
      <c r="J36">
        <f>AVERAGEIFS(D:D,A:A,2013,B:B,11)</f>
        <v>3.26</v>
      </c>
      <c r="K36" t="e">
        <f>AVERAGEIFS(D:D,A:A,2014,B:B,11)</f>
        <v>#DIV/0!</v>
      </c>
      <c r="L36" t="e">
        <f>AVERAGEIFS(D:D,A:A,2015,B:B,11)</f>
        <v>#DIV/0!</v>
      </c>
      <c r="M36" t="e">
        <f>AVERAGEIFS(D:D,A:A,2016,B:B,11)</f>
        <v>#DIV/0!</v>
      </c>
      <c r="N36" t="e">
        <f>AVERAGEIFS(D:D,A:A,2017,B:B,11)</f>
        <v>#DIV/0!</v>
      </c>
      <c r="O36" t="e">
        <f>AVERAGEIFS(D:D,A:A,2018,B:B,11)</f>
        <v>#DIV/0!</v>
      </c>
      <c r="P36">
        <f>AVERAGEIFS(D:D,A:A,2019,B:B,11)</f>
        <v>6</v>
      </c>
      <c r="Q36">
        <f>AVERAGEIFS(D:D,A:A,2020,B:B,11)</f>
        <v>7</v>
      </c>
      <c r="R36">
        <f>AVERAGEIFS(D:D,A:A,2021,B:B,11)</f>
        <v>9.6</v>
      </c>
    </row>
    <row r="37" spans="1:18" x14ac:dyDescent="0.2">
      <c r="A37">
        <v>2014</v>
      </c>
      <c r="B37">
        <v>6</v>
      </c>
      <c r="C37">
        <v>2.42</v>
      </c>
      <c r="D37" t="s">
        <v>51</v>
      </c>
      <c r="E37">
        <v>3.17</v>
      </c>
      <c r="F37">
        <v>5.62</v>
      </c>
      <c r="H37" s="24" t="s">
        <v>24</v>
      </c>
      <c r="I37" s="61">
        <v>3.98</v>
      </c>
      <c r="J37" s="61">
        <v>4.47</v>
      </c>
      <c r="K37" s="61" t="s">
        <v>51</v>
      </c>
      <c r="L37" s="61" t="s">
        <v>51</v>
      </c>
      <c r="M37" s="61" t="s">
        <v>51</v>
      </c>
      <c r="N37" s="61" t="s">
        <v>51</v>
      </c>
      <c r="O37" s="61" t="s">
        <v>51</v>
      </c>
      <c r="P37" s="61">
        <v>6.38</v>
      </c>
      <c r="Q37" s="61">
        <v>7</v>
      </c>
      <c r="R37" s="62">
        <v>12</v>
      </c>
    </row>
    <row r="38" spans="1:18" x14ac:dyDescent="0.2">
      <c r="A38">
        <v>2014</v>
      </c>
      <c r="B38">
        <v>7</v>
      </c>
      <c r="C38">
        <v>2.87</v>
      </c>
      <c r="D38" t="s">
        <v>51</v>
      </c>
      <c r="E38">
        <v>2.6</v>
      </c>
      <c r="F38">
        <v>4.6399999999999997</v>
      </c>
    </row>
    <row r="39" spans="1:18" x14ac:dyDescent="0.2">
      <c r="A39">
        <v>2014</v>
      </c>
      <c r="B39">
        <v>8</v>
      </c>
      <c r="C39">
        <v>3.77</v>
      </c>
      <c r="D39" t="s">
        <v>51</v>
      </c>
      <c r="E39">
        <v>2.6</v>
      </c>
      <c r="F39" t="s">
        <v>51</v>
      </c>
    </row>
    <row r="40" spans="1:18" x14ac:dyDescent="0.2">
      <c r="A40">
        <v>2014</v>
      </c>
      <c r="B40">
        <v>9</v>
      </c>
      <c r="C40">
        <v>2.9</v>
      </c>
      <c r="D40" t="s">
        <v>51</v>
      </c>
      <c r="E40" t="s">
        <v>51</v>
      </c>
      <c r="F40">
        <v>6</v>
      </c>
      <c r="H40" s="28" t="s">
        <v>49</v>
      </c>
      <c r="I40" s="11">
        <v>2012</v>
      </c>
      <c r="J40" s="11">
        <v>2013</v>
      </c>
      <c r="K40" s="11">
        <v>2014</v>
      </c>
      <c r="L40" s="11">
        <v>2015</v>
      </c>
      <c r="M40" s="11">
        <v>2016</v>
      </c>
      <c r="N40" s="11">
        <v>2017</v>
      </c>
      <c r="O40" s="11">
        <v>2018</v>
      </c>
      <c r="P40" s="11">
        <v>2019</v>
      </c>
      <c r="Q40" s="11">
        <v>2020</v>
      </c>
      <c r="R40" s="12">
        <v>2021</v>
      </c>
    </row>
    <row r="41" spans="1:18" x14ac:dyDescent="0.2">
      <c r="A41">
        <v>2014</v>
      </c>
      <c r="B41">
        <v>10</v>
      </c>
      <c r="C41">
        <v>3.27</v>
      </c>
      <c r="D41" t="s">
        <v>51</v>
      </c>
      <c r="E41" t="s">
        <v>51</v>
      </c>
      <c r="F41">
        <v>5.77</v>
      </c>
      <c r="H41" s="17" t="s">
        <v>5</v>
      </c>
      <c r="I41">
        <v>4.7699999999999996</v>
      </c>
      <c r="J41">
        <v>4</v>
      </c>
      <c r="K41">
        <v>4.51</v>
      </c>
      <c r="L41">
        <v>4</v>
      </c>
      <c r="M41">
        <v>6</v>
      </c>
      <c r="N41">
        <v>6.77</v>
      </c>
      <c r="O41">
        <v>5</v>
      </c>
      <c r="P41">
        <v>4.92</v>
      </c>
      <c r="Q41">
        <v>9</v>
      </c>
      <c r="R41" s="59">
        <v>5</v>
      </c>
    </row>
    <row r="42" spans="1:18" x14ac:dyDescent="0.2">
      <c r="A42">
        <v>2014</v>
      </c>
      <c r="B42">
        <v>11</v>
      </c>
      <c r="C42">
        <v>3.49</v>
      </c>
      <c r="D42" t="s">
        <v>51</v>
      </c>
      <c r="E42" t="s">
        <v>51</v>
      </c>
      <c r="F42">
        <v>5</v>
      </c>
      <c r="H42" s="17" t="s">
        <v>12</v>
      </c>
      <c r="I42">
        <v>6.22</v>
      </c>
      <c r="J42">
        <v>6.25</v>
      </c>
      <c r="K42">
        <v>8.4</v>
      </c>
      <c r="L42">
        <v>5.01</v>
      </c>
      <c r="M42">
        <v>5.63</v>
      </c>
      <c r="N42">
        <v>6.86</v>
      </c>
      <c r="O42">
        <v>5.39</v>
      </c>
      <c r="P42">
        <v>6</v>
      </c>
      <c r="Q42">
        <v>6.9</v>
      </c>
      <c r="R42" s="59">
        <v>7.5</v>
      </c>
    </row>
    <row r="43" spans="1:18" x14ac:dyDescent="0.2">
      <c r="A43">
        <v>2014</v>
      </c>
      <c r="B43">
        <v>12</v>
      </c>
      <c r="C43">
        <v>3.31</v>
      </c>
      <c r="D43" t="s">
        <v>51</v>
      </c>
      <c r="E43">
        <v>4</v>
      </c>
      <c r="F43">
        <v>5</v>
      </c>
      <c r="H43" s="17" t="s">
        <v>13</v>
      </c>
      <c r="I43">
        <v>6.8</v>
      </c>
      <c r="J43">
        <v>5.62</v>
      </c>
      <c r="K43">
        <v>8.4</v>
      </c>
      <c r="L43">
        <v>6.63</v>
      </c>
      <c r="M43">
        <v>7</v>
      </c>
      <c r="N43">
        <v>7</v>
      </c>
      <c r="O43">
        <v>5.6</v>
      </c>
      <c r="P43">
        <v>7.92</v>
      </c>
      <c r="Q43">
        <v>7.35</v>
      </c>
      <c r="R43" s="59">
        <v>8.6</v>
      </c>
    </row>
    <row r="44" spans="1:18" x14ac:dyDescent="0.2">
      <c r="A44">
        <v>2015</v>
      </c>
      <c r="B44">
        <v>1</v>
      </c>
      <c r="C44">
        <v>4.42</v>
      </c>
      <c r="D44" t="s">
        <v>51</v>
      </c>
      <c r="E44">
        <v>4</v>
      </c>
      <c r="F44" t="s">
        <v>51</v>
      </c>
      <c r="H44" s="17" t="s">
        <v>15</v>
      </c>
      <c r="I44">
        <v>7.14</v>
      </c>
      <c r="J44">
        <v>6.6</v>
      </c>
      <c r="K44">
        <v>7.15</v>
      </c>
      <c r="L44">
        <v>5.6</v>
      </c>
      <c r="M44">
        <v>6.55</v>
      </c>
      <c r="N44">
        <v>6.68</v>
      </c>
      <c r="O44">
        <v>5.74</v>
      </c>
      <c r="P44">
        <v>9</v>
      </c>
      <c r="Q44">
        <v>7.79</v>
      </c>
      <c r="R44" s="59">
        <v>5.57</v>
      </c>
    </row>
    <row r="45" spans="1:18" x14ac:dyDescent="0.2">
      <c r="A45">
        <v>2015</v>
      </c>
      <c r="B45">
        <v>2</v>
      </c>
      <c r="C45">
        <v>4.67</v>
      </c>
      <c r="D45" t="s">
        <v>51</v>
      </c>
      <c r="E45">
        <v>5.01</v>
      </c>
      <c r="F45" t="s">
        <v>51</v>
      </c>
      <c r="H45" s="17" t="s">
        <v>17</v>
      </c>
      <c r="I45">
        <v>4.66</v>
      </c>
      <c r="J45">
        <v>5.35</v>
      </c>
      <c r="K45">
        <v>5.59</v>
      </c>
      <c r="L45">
        <v>4.29</v>
      </c>
      <c r="M45">
        <v>4.26</v>
      </c>
      <c r="N45">
        <v>6</v>
      </c>
      <c r="O45">
        <v>5.55</v>
      </c>
      <c r="P45">
        <v>6.78</v>
      </c>
      <c r="Q45">
        <v>5.13</v>
      </c>
      <c r="R45" s="59">
        <v>5</v>
      </c>
    </row>
    <row r="46" spans="1:18" x14ac:dyDescent="0.2">
      <c r="A46">
        <v>2015</v>
      </c>
      <c r="B46">
        <v>3</v>
      </c>
      <c r="C46">
        <v>5.79</v>
      </c>
      <c r="D46" t="s">
        <v>51</v>
      </c>
      <c r="E46">
        <v>6.63</v>
      </c>
      <c r="F46">
        <v>7.04</v>
      </c>
      <c r="H46" s="17" t="s">
        <v>18</v>
      </c>
      <c r="I46">
        <v>2.62</v>
      </c>
      <c r="J46">
        <v>3.62</v>
      </c>
      <c r="K46">
        <v>3.17</v>
      </c>
      <c r="L46">
        <v>1.77</v>
      </c>
      <c r="M46">
        <v>2.02</v>
      </c>
      <c r="N46">
        <v>4.3600000000000003</v>
      </c>
      <c r="O46">
        <v>2.91</v>
      </c>
      <c r="P46">
        <v>3.25</v>
      </c>
      <c r="Q46">
        <v>4.1100000000000003</v>
      </c>
      <c r="R46" s="59">
        <v>5</v>
      </c>
    </row>
    <row r="47" spans="1:18" x14ac:dyDescent="0.2">
      <c r="A47">
        <v>2015</v>
      </c>
      <c r="B47">
        <v>4</v>
      </c>
      <c r="C47">
        <v>6.06</v>
      </c>
      <c r="D47" t="s">
        <v>51</v>
      </c>
      <c r="E47">
        <v>5.6</v>
      </c>
      <c r="F47" t="s">
        <v>51</v>
      </c>
      <c r="H47" s="17" t="s">
        <v>19</v>
      </c>
      <c r="I47">
        <f>AVERAGEIFS(E:E,A:A,2012,B:B,7)</f>
        <v>1.8</v>
      </c>
      <c r="J47">
        <f>AVERAGEIFS(E:E,A:A,2013,B:B,7)</f>
        <v>2.75</v>
      </c>
      <c r="K47">
        <f>AVERAGEIFS(E:E,A:A,2014,B:B,7)</f>
        <v>2.6</v>
      </c>
      <c r="L47">
        <f>AVERAGEIFS(E:E,A:A,2015,B:B,7)</f>
        <v>1.4</v>
      </c>
      <c r="M47">
        <f>AVERAGEIFS(E:E,A:A,2016,B:B,7)</f>
        <v>2</v>
      </c>
      <c r="N47">
        <f>AVERAGEIFS(E:E,A:A,2017,B:B,7)</f>
        <v>3</v>
      </c>
      <c r="O47">
        <f>AVERAGEIFS(E:E,A:A,2018,B:B,7)</f>
        <v>2.66</v>
      </c>
      <c r="P47">
        <f>AVERAGEIFS(E:E,A:A,2019,B:B,7)</f>
        <v>3.86</v>
      </c>
      <c r="Q47">
        <f>AVERAGEIFS(E:E,A:A,2020,B:B,7)</f>
        <v>4</v>
      </c>
      <c r="R47">
        <f>AVERAGEIFS(E:E,A:A,2021,B:B,7)</f>
        <v>5</v>
      </c>
    </row>
    <row r="48" spans="1:18" x14ac:dyDescent="0.2">
      <c r="A48">
        <v>2015</v>
      </c>
      <c r="B48">
        <v>5</v>
      </c>
      <c r="C48">
        <v>4.33</v>
      </c>
      <c r="D48" t="s">
        <v>51</v>
      </c>
      <c r="E48">
        <v>4.29</v>
      </c>
      <c r="F48">
        <v>8.36</v>
      </c>
      <c r="H48" s="17" t="s">
        <v>20</v>
      </c>
      <c r="N48">
        <f>AVERAGEIFS(E:E,A:A,2017,B:B,8)</f>
        <v>3</v>
      </c>
      <c r="O48">
        <f>AVERAGEIFS(E:E,A:A,2018,B:B,8)</f>
        <v>3.29</v>
      </c>
      <c r="P48">
        <f>AVERAGEIFS(E:E,A:A,2019,B:B,8)</f>
        <v>4.7300000000000004</v>
      </c>
      <c r="Q48">
        <f>AVERAGEIFS(E:E,A:A,2020,B:B,8)</f>
        <v>4</v>
      </c>
      <c r="R48">
        <f>AVERAGEIFS(E:E,A:A,2021,B:B,8)</f>
        <v>5</v>
      </c>
    </row>
    <row r="49" spans="1:27" x14ac:dyDescent="0.2">
      <c r="A49">
        <v>2015</v>
      </c>
      <c r="B49">
        <v>6</v>
      </c>
      <c r="C49">
        <v>1.76</v>
      </c>
      <c r="D49" t="s">
        <v>51</v>
      </c>
      <c r="E49">
        <v>1.77</v>
      </c>
      <c r="F49">
        <v>6.04</v>
      </c>
      <c r="H49" s="17" t="s">
        <v>21</v>
      </c>
      <c r="N49">
        <f>AVERAGEIFS(E:E,A:A,2017,B:B,9)</f>
        <v>5</v>
      </c>
      <c r="O49">
        <f>AVERAGEIFS(E:E,A:A,2018,B:B,9)</f>
        <v>5</v>
      </c>
      <c r="P49">
        <f>AVERAGEIFS(E:E,A:A,2019,B:B,9)</f>
        <v>4</v>
      </c>
      <c r="Q49">
        <f>AVERAGEIFS(E:E,A:A,2020,B:B,9)</f>
        <v>5.86</v>
      </c>
      <c r="R49" t="e">
        <f>AVERAGEIFS(E:E,A:A,2021,B:B,9)</f>
        <v>#DIV/0!</v>
      </c>
    </row>
    <row r="50" spans="1:27" x14ac:dyDescent="0.2">
      <c r="A50">
        <v>2015</v>
      </c>
      <c r="B50">
        <v>7</v>
      </c>
      <c r="C50">
        <v>4.0599999999999996</v>
      </c>
      <c r="D50" t="s">
        <v>51</v>
      </c>
      <c r="E50">
        <v>1.4</v>
      </c>
      <c r="F50" t="s">
        <v>51</v>
      </c>
      <c r="H50" s="17" t="s">
        <v>22</v>
      </c>
      <c r="N50">
        <f>AVERAGEIFS(E:E,A:A,2017,B:B,10)</f>
        <v>5</v>
      </c>
      <c r="O50">
        <f>AVERAGEIFS(E:E,A:A,2018,B:B,10)</f>
        <v>6.81</v>
      </c>
      <c r="P50">
        <f>AVERAGEIFS(E:E,A:A,2019,B:B,10)</f>
        <v>5.0599999999999996</v>
      </c>
      <c r="Q50">
        <f>AVERAGEIFS(E:E,A:A,2020,B:B,10)</f>
        <v>5.62</v>
      </c>
      <c r="R50">
        <f>AVERAGEIFS(E:E,A:A,2021,B:B,10)</f>
        <v>7</v>
      </c>
    </row>
    <row r="51" spans="1:27" x14ac:dyDescent="0.2">
      <c r="A51">
        <v>2015</v>
      </c>
      <c r="B51">
        <v>8</v>
      </c>
      <c r="C51">
        <v>5.55</v>
      </c>
      <c r="D51" t="s">
        <v>51</v>
      </c>
      <c r="E51">
        <v>1.4</v>
      </c>
      <c r="F51" t="s">
        <v>51</v>
      </c>
      <c r="H51" s="17" t="s">
        <v>23</v>
      </c>
      <c r="I51">
        <f>AVERAGEIFS(E:E,A:A,2012,B:B,11)</f>
        <v>2.4500000000000002</v>
      </c>
      <c r="J51">
        <f>AVERAGEIFS(E:E,A:A,2013,B:B,11)</f>
        <v>3.4</v>
      </c>
      <c r="K51" t="e">
        <f>AVERAGEIFS(E:E,A:A,2014,B:B,11)</f>
        <v>#DIV/0!</v>
      </c>
      <c r="L51">
        <f>AVERAGEIFS(E:E,A:A,2015,B:B,11)</f>
        <v>3.75</v>
      </c>
      <c r="M51">
        <f>AVERAGEIFS(E:E,A:A,2016,B:B,11)</f>
        <v>5.3</v>
      </c>
      <c r="N51">
        <f>AVERAGEIFS(E:E,A:A,2017,B:B,11)</f>
        <v>5</v>
      </c>
      <c r="O51">
        <f>AVERAGEIFS(E:E,A:A,2018,B:B,11)</f>
        <v>7</v>
      </c>
      <c r="P51">
        <f>AVERAGEIFS(E:E,A:A,2019,B:B,11)</f>
        <v>6.16</v>
      </c>
      <c r="Q51">
        <f>AVERAGEIFS(E:E,A:A,2020,B:B,11)</f>
        <v>5</v>
      </c>
      <c r="R51">
        <f>AVERAGEIFS(E:E,A:A,2021,B:B,11)</f>
        <v>7</v>
      </c>
    </row>
    <row r="52" spans="1:27" x14ac:dyDescent="0.2">
      <c r="A52">
        <v>2015</v>
      </c>
      <c r="B52">
        <v>9</v>
      </c>
      <c r="C52">
        <v>3.69</v>
      </c>
      <c r="D52" t="s">
        <v>51</v>
      </c>
      <c r="E52" t="s">
        <v>51</v>
      </c>
      <c r="F52" t="s">
        <v>51</v>
      </c>
      <c r="H52" s="24" t="s">
        <v>24</v>
      </c>
      <c r="I52" s="61">
        <v>3.4</v>
      </c>
      <c r="J52" s="61">
        <v>3.4</v>
      </c>
      <c r="K52" s="61">
        <v>4</v>
      </c>
      <c r="L52" s="64">
        <v>6</v>
      </c>
      <c r="M52" s="61">
        <v>5.12</v>
      </c>
      <c r="N52" s="61">
        <v>5</v>
      </c>
      <c r="O52" s="61">
        <v>5.1100000000000003</v>
      </c>
      <c r="P52" s="61">
        <v>7.19</v>
      </c>
      <c r="Q52" s="61">
        <v>5</v>
      </c>
      <c r="R52" s="62">
        <v>7</v>
      </c>
    </row>
    <row r="53" spans="1:27" x14ac:dyDescent="0.2">
      <c r="A53">
        <v>2015</v>
      </c>
      <c r="B53">
        <v>10</v>
      </c>
      <c r="C53">
        <v>4.38</v>
      </c>
      <c r="D53" t="s">
        <v>51</v>
      </c>
      <c r="E53" t="s">
        <v>51</v>
      </c>
      <c r="F53" t="s">
        <v>51</v>
      </c>
    </row>
    <row r="54" spans="1:27" x14ac:dyDescent="0.2">
      <c r="A54">
        <v>2015</v>
      </c>
      <c r="B54">
        <v>11</v>
      </c>
      <c r="C54">
        <v>4.71</v>
      </c>
      <c r="D54" t="s">
        <v>51</v>
      </c>
      <c r="E54">
        <v>3.75</v>
      </c>
      <c r="F54" t="s">
        <v>51</v>
      </c>
    </row>
    <row r="55" spans="1:27" x14ac:dyDescent="0.2">
      <c r="A55">
        <v>2015</v>
      </c>
      <c r="B55">
        <v>12</v>
      </c>
      <c r="C55">
        <v>3.22</v>
      </c>
      <c r="D55" t="s">
        <v>51</v>
      </c>
      <c r="E55">
        <v>6</v>
      </c>
      <c r="F55">
        <v>6</v>
      </c>
    </row>
    <row r="56" spans="1:27" x14ac:dyDescent="0.2">
      <c r="A56">
        <v>2016</v>
      </c>
      <c r="B56">
        <v>1</v>
      </c>
      <c r="C56">
        <v>4.43</v>
      </c>
      <c r="D56" t="s">
        <v>51</v>
      </c>
      <c r="E56">
        <v>6</v>
      </c>
      <c r="F56" t="s">
        <v>51</v>
      </c>
      <c r="H56" s="28" t="s">
        <v>50</v>
      </c>
      <c r="I56" s="11">
        <v>2012</v>
      </c>
      <c r="J56" s="11">
        <v>2013</v>
      </c>
      <c r="K56" s="11">
        <v>2014</v>
      </c>
      <c r="L56" s="11">
        <v>2015</v>
      </c>
      <c r="M56" s="11">
        <v>2016</v>
      </c>
      <c r="N56" s="11">
        <v>2017</v>
      </c>
      <c r="O56" s="11">
        <v>2018</v>
      </c>
      <c r="P56" s="11">
        <v>2019</v>
      </c>
      <c r="Q56" s="11">
        <v>2020</v>
      </c>
      <c r="R56" s="12">
        <v>2021</v>
      </c>
    </row>
    <row r="57" spans="1:27" x14ac:dyDescent="0.2">
      <c r="A57">
        <v>2016</v>
      </c>
      <c r="B57">
        <v>2</v>
      </c>
      <c r="C57">
        <v>7</v>
      </c>
      <c r="D57" t="s">
        <v>51</v>
      </c>
      <c r="E57">
        <v>5.63</v>
      </c>
      <c r="F57" t="s">
        <v>51</v>
      </c>
      <c r="H57" s="17" t="s">
        <v>5</v>
      </c>
      <c r="I57" t="s">
        <v>51</v>
      </c>
      <c r="J57" t="s">
        <v>51</v>
      </c>
      <c r="K57">
        <v>5.93</v>
      </c>
      <c r="L57" t="s">
        <v>51</v>
      </c>
      <c r="M57" t="s">
        <v>51</v>
      </c>
      <c r="N57">
        <v>6.6</v>
      </c>
      <c r="O57">
        <v>7</v>
      </c>
      <c r="P57">
        <v>7.5</v>
      </c>
      <c r="Q57" t="s">
        <v>51</v>
      </c>
      <c r="R57" s="59">
        <v>9.6</v>
      </c>
    </row>
    <row r="58" spans="1:27" x14ac:dyDescent="0.2">
      <c r="A58">
        <v>2016</v>
      </c>
      <c r="B58">
        <v>3</v>
      </c>
      <c r="C58">
        <v>7.14</v>
      </c>
      <c r="D58" t="s">
        <v>51</v>
      </c>
      <c r="E58">
        <v>7</v>
      </c>
      <c r="F58">
        <v>8</v>
      </c>
      <c r="H58" s="17" t="s">
        <v>12</v>
      </c>
      <c r="I58" t="s">
        <v>51</v>
      </c>
      <c r="J58" t="s">
        <v>51</v>
      </c>
      <c r="K58" t="s">
        <v>51</v>
      </c>
      <c r="L58" t="s">
        <v>51</v>
      </c>
      <c r="M58" t="s">
        <v>51</v>
      </c>
      <c r="N58">
        <v>6.37</v>
      </c>
      <c r="O58">
        <v>7</v>
      </c>
      <c r="P58">
        <v>7.5</v>
      </c>
      <c r="Q58" t="s">
        <v>51</v>
      </c>
      <c r="R58" s="59">
        <v>9.6</v>
      </c>
      <c r="W58" s="65"/>
      <c r="X58" s="65"/>
      <c r="Y58" s="65"/>
      <c r="Z58" s="65"/>
      <c r="AA58" s="65"/>
    </row>
    <row r="59" spans="1:27" x14ac:dyDescent="0.2">
      <c r="A59">
        <v>2016</v>
      </c>
      <c r="B59">
        <v>4</v>
      </c>
      <c r="C59">
        <v>5.73</v>
      </c>
      <c r="D59" t="s">
        <v>51</v>
      </c>
      <c r="E59">
        <v>6.55</v>
      </c>
      <c r="F59">
        <v>10.06</v>
      </c>
      <c r="H59" s="17" t="s">
        <v>13</v>
      </c>
      <c r="I59" t="s">
        <v>51</v>
      </c>
      <c r="J59" t="s">
        <v>51</v>
      </c>
      <c r="K59">
        <v>11</v>
      </c>
      <c r="L59">
        <v>7.04</v>
      </c>
      <c r="M59">
        <v>8</v>
      </c>
      <c r="N59">
        <v>6.2</v>
      </c>
      <c r="O59">
        <v>7</v>
      </c>
      <c r="P59">
        <v>7.5</v>
      </c>
      <c r="Q59" t="s">
        <v>51</v>
      </c>
      <c r="R59" s="59">
        <v>9.6</v>
      </c>
    </row>
    <row r="60" spans="1:27" x14ac:dyDescent="0.2">
      <c r="A60">
        <v>2016</v>
      </c>
      <c r="B60">
        <v>5</v>
      </c>
      <c r="C60">
        <v>3.84</v>
      </c>
      <c r="D60" t="s">
        <v>51</v>
      </c>
      <c r="E60">
        <v>4.26</v>
      </c>
      <c r="F60">
        <v>11.37</v>
      </c>
      <c r="H60" s="17" t="s">
        <v>15</v>
      </c>
      <c r="I60" t="s">
        <v>51</v>
      </c>
      <c r="J60" t="s">
        <v>51</v>
      </c>
      <c r="K60">
        <v>8.5399999999999991</v>
      </c>
      <c r="L60" t="s">
        <v>51</v>
      </c>
      <c r="M60">
        <v>10.06</v>
      </c>
      <c r="N60">
        <v>14.29</v>
      </c>
      <c r="O60">
        <v>7</v>
      </c>
      <c r="P60" t="s">
        <v>51</v>
      </c>
      <c r="Q60" t="s">
        <v>51</v>
      </c>
      <c r="R60" s="59">
        <v>9.6</v>
      </c>
    </row>
    <row r="61" spans="1:27" x14ac:dyDescent="0.2">
      <c r="A61">
        <v>2016</v>
      </c>
      <c r="B61">
        <v>6</v>
      </c>
      <c r="C61">
        <v>1.67</v>
      </c>
      <c r="D61" t="s">
        <v>51</v>
      </c>
      <c r="E61">
        <v>2.02</v>
      </c>
      <c r="F61">
        <v>7.87</v>
      </c>
      <c r="H61" s="17" t="s">
        <v>17</v>
      </c>
      <c r="I61" t="s">
        <v>51</v>
      </c>
      <c r="J61" t="s">
        <v>51</v>
      </c>
      <c r="K61">
        <v>8.89</v>
      </c>
      <c r="L61">
        <v>8.36</v>
      </c>
      <c r="M61">
        <v>11.37</v>
      </c>
      <c r="N61">
        <v>15.35</v>
      </c>
      <c r="O61">
        <v>7</v>
      </c>
      <c r="P61" t="s">
        <v>51</v>
      </c>
      <c r="Q61" t="s">
        <v>51</v>
      </c>
      <c r="R61" s="59" t="s">
        <v>51</v>
      </c>
    </row>
    <row r="62" spans="1:27" x14ac:dyDescent="0.2">
      <c r="A62">
        <v>2016</v>
      </c>
      <c r="B62">
        <v>7</v>
      </c>
      <c r="C62">
        <v>2.2400000000000002</v>
      </c>
      <c r="D62" t="s">
        <v>51</v>
      </c>
      <c r="E62">
        <v>2</v>
      </c>
      <c r="F62">
        <v>5.26</v>
      </c>
      <c r="H62" s="17" t="s">
        <v>18</v>
      </c>
      <c r="I62" t="s">
        <v>51</v>
      </c>
      <c r="J62" t="s">
        <v>51</v>
      </c>
      <c r="K62">
        <v>5.62</v>
      </c>
      <c r="L62">
        <v>6.04</v>
      </c>
      <c r="M62">
        <v>7.87</v>
      </c>
      <c r="N62">
        <v>12.71</v>
      </c>
      <c r="O62">
        <v>7.2</v>
      </c>
      <c r="P62" t="s">
        <v>51</v>
      </c>
      <c r="Q62" t="s">
        <v>51</v>
      </c>
      <c r="R62" s="59" t="s">
        <v>51</v>
      </c>
    </row>
    <row r="63" spans="1:27" x14ac:dyDescent="0.2">
      <c r="A63">
        <v>2016</v>
      </c>
      <c r="B63">
        <v>8</v>
      </c>
      <c r="C63">
        <v>3.09</v>
      </c>
      <c r="D63" t="s">
        <v>51</v>
      </c>
      <c r="E63">
        <v>3</v>
      </c>
      <c r="F63">
        <v>5.08</v>
      </c>
      <c r="H63" s="17" t="s">
        <v>19</v>
      </c>
      <c r="I63" t="e">
        <f>AVERAGEIFS(F:F,A:A,2012,B:B,7)</f>
        <v>#DIV/0!</v>
      </c>
      <c r="J63" t="e">
        <f>AVERAGEIFS(F:F,A:A,2013,B:B,7)</f>
        <v>#DIV/0!</v>
      </c>
      <c r="K63">
        <f>AVERAGEIFS(F:F,A:A,2014,B:B,7)</f>
        <v>4.6399999999999997</v>
      </c>
      <c r="L63" t="e">
        <f>AVERAGEIFS(F:F,A:A,2015,B:B,7)</f>
        <v>#DIV/0!</v>
      </c>
      <c r="M63">
        <f>AVERAGEIFS(F:F,A:A,2016,B:B,7)</f>
        <v>5.26</v>
      </c>
      <c r="N63">
        <f>AVERAGEIFS(F:F,A:A,2017,B:B,7)</f>
        <v>12</v>
      </c>
      <c r="O63" t="e">
        <f>AVERAGEIFS(F:F,A:A,2018,B:B,7)</f>
        <v>#DIV/0!</v>
      </c>
      <c r="P63" t="e">
        <f>AVERAGEIFS(F:F,A:A,2019,B:B,7)</f>
        <v>#DIV/0!</v>
      </c>
      <c r="Q63" t="e">
        <f>AVERAGEIFS(F:F,A:A,2020,B:B,7)</f>
        <v>#DIV/0!</v>
      </c>
      <c r="R63">
        <f>AVERAGEIFS(F:F,A:A,2021,B:B,7)</f>
        <v>8.99</v>
      </c>
    </row>
    <row r="64" spans="1:27" x14ac:dyDescent="0.2">
      <c r="A64">
        <v>2016</v>
      </c>
      <c r="B64">
        <v>9</v>
      </c>
      <c r="C64">
        <v>4.37</v>
      </c>
      <c r="D64" t="s">
        <v>51</v>
      </c>
      <c r="E64">
        <v>5.89</v>
      </c>
      <c r="F64">
        <v>4.76</v>
      </c>
      <c r="H64" s="17" t="s">
        <v>20</v>
      </c>
      <c r="N64">
        <f>AVERAGEIFS(F:F,A:A,2017,B:B,8)</f>
        <v>10.43</v>
      </c>
      <c r="O64" t="e">
        <f>AVERAGEIFS(F:F,A:A,2018,B:B,8)</f>
        <v>#DIV/0!</v>
      </c>
      <c r="Q64" t="e">
        <f>AVERAGEIFS(F:F,A:A,2020,B:B,8)</f>
        <v>#DIV/0!</v>
      </c>
      <c r="R64">
        <f>AVERAGEIFS(F:F,A:A,2021,B:B,8)</f>
        <v>8.4499999999999993</v>
      </c>
    </row>
    <row r="65" spans="1:22" x14ac:dyDescent="0.2">
      <c r="A65">
        <v>2016</v>
      </c>
      <c r="B65">
        <v>10</v>
      </c>
      <c r="C65">
        <v>5.86</v>
      </c>
      <c r="D65" t="s">
        <v>51</v>
      </c>
      <c r="E65">
        <v>6</v>
      </c>
      <c r="F65">
        <v>4.5999999999999996</v>
      </c>
      <c r="H65" s="17" t="s">
        <v>21</v>
      </c>
      <c r="N65">
        <f>AVERAGEIFS(F:F,A:A,2017,B:B,9)</f>
        <v>10</v>
      </c>
      <c r="O65" t="e">
        <f>AVERAGEIFS(F:F,A:A,2018,B:B,9)</f>
        <v>#DIV/0!</v>
      </c>
      <c r="Q65" t="e">
        <f>AVERAGEIFS(F:F,A:A,2020,B:B,9)</f>
        <v>#DIV/0!</v>
      </c>
      <c r="R65">
        <f>AVERAGEIFS(F:F,A:A,2021,B:B,9)</f>
        <v>8.8699999999999992</v>
      </c>
    </row>
    <row r="66" spans="1:22" x14ac:dyDescent="0.2">
      <c r="A66">
        <v>2016</v>
      </c>
      <c r="B66">
        <v>11</v>
      </c>
      <c r="C66">
        <v>5.0999999999999996</v>
      </c>
      <c r="D66" t="s">
        <v>51</v>
      </c>
      <c r="E66">
        <v>5.3</v>
      </c>
      <c r="F66">
        <v>5.27</v>
      </c>
      <c r="H66" s="17" t="s">
        <v>22</v>
      </c>
      <c r="N66">
        <f>AVERAGEIFS(F:F,A:A,2017,B:B,10)</f>
        <v>10</v>
      </c>
      <c r="O66" t="e">
        <f>AVERAGEIFS(F:F,A:A,2018,B:B,10)</f>
        <v>#DIV/0!</v>
      </c>
      <c r="Q66">
        <f>AVERAGEIFS(F:F,A:A,2020,B:B,10)</f>
        <v>9.5</v>
      </c>
      <c r="R66">
        <f>AVERAGEIFS(F:F,A:A,2021,B:B,10)</f>
        <v>10.050000000000001</v>
      </c>
    </row>
    <row r="67" spans="1:22" x14ac:dyDescent="0.2">
      <c r="A67">
        <v>2016</v>
      </c>
      <c r="B67">
        <v>12</v>
      </c>
      <c r="C67">
        <v>5.93</v>
      </c>
      <c r="D67" t="s">
        <v>51</v>
      </c>
      <c r="E67">
        <v>5.12</v>
      </c>
      <c r="F67">
        <v>6.01</v>
      </c>
      <c r="H67" s="17" t="s">
        <v>23</v>
      </c>
      <c r="I67" t="e">
        <f>AVERAGEIFS(F:F,A:A,2012,B:B,11)</f>
        <v>#DIV/0!</v>
      </c>
      <c r="J67">
        <f>AVERAGEIFS(F:F,A:A,2013,B:B,11)</f>
        <v>5.46</v>
      </c>
      <c r="K67">
        <f>AVERAGEIFS(F:F,A:A,2014,B:B,11)</f>
        <v>5</v>
      </c>
      <c r="L67" t="e">
        <f>AVERAGEIFS(F:F,A:A,2015,B:B,11)</f>
        <v>#DIV/0!</v>
      </c>
      <c r="M67">
        <f>AVERAGEIFS(F:F,A:A,2016,B:B,11)</f>
        <v>5.27</v>
      </c>
      <c r="N67">
        <f>AVERAGEIFS(F:F,A:A,2017,B:B,11)</f>
        <v>10</v>
      </c>
      <c r="O67" t="e">
        <f>AVERAGEIFS(F:F,A:A,2018,B:B,11)</f>
        <v>#DIV/0!</v>
      </c>
      <c r="P67" t="e">
        <f>AVERAGEIFS(F:F,A:A,2019,B:B,11)</f>
        <v>#DIV/0!</v>
      </c>
      <c r="Q67">
        <f>AVERAGEIFS(F:F,A:A,2020,B:B,11)</f>
        <v>9.58</v>
      </c>
      <c r="R67">
        <f>AVERAGEIFS(F:F,A:A,2021,B:B,11)</f>
        <v>10.36</v>
      </c>
    </row>
    <row r="68" spans="1:22" x14ac:dyDescent="0.2">
      <c r="A68">
        <v>2017</v>
      </c>
      <c r="B68">
        <v>1</v>
      </c>
      <c r="C68">
        <v>5.15</v>
      </c>
      <c r="D68" t="s">
        <v>51</v>
      </c>
      <c r="E68">
        <v>6.77</v>
      </c>
      <c r="F68">
        <v>6.6</v>
      </c>
      <c r="H68" s="24" t="s">
        <v>24</v>
      </c>
      <c r="I68" s="61" t="s">
        <v>51</v>
      </c>
      <c r="J68" s="61">
        <v>5.93</v>
      </c>
      <c r="K68" s="61">
        <v>5</v>
      </c>
      <c r="L68" s="64">
        <v>6</v>
      </c>
      <c r="M68" s="61">
        <v>6.01</v>
      </c>
      <c r="N68" s="61">
        <v>8</v>
      </c>
      <c r="O68" s="61" t="s">
        <v>51</v>
      </c>
      <c r="P68" s="61" t="s">
        <v>51</v>
      </c>
      <c r="Q68" s="61">
        <v>9.6</v>
      </c>
      <c r="R68" s="62">
        <v>10.68</v>
      </c>
    </row>
    <row r="69" spans="1:22" x14ac:dyDescent="0.2">
      <c r="A69">
        <v>2017</v>
      </c>
      <c r="B69">
        <v>2</v>
      </c>
      <c r="C69">
        <v>7.17</v>
      </c>
      <c r="D69" t="s">
        <v>51</v>
      </c>
      <c r="E69">
        <v>6.86</v>
      </c>
      <c r="F69">
        <v>6.37</v>
      </c>
    </row>
    <row r="70" spans="1:22" x14ac:dyDescent="0.2">
      <c r="A70">
        <v>2017</v>
      </c>
      <c r="B70">
        <v>3</v>
      </c>
      <c r="C70">
        <v>6.92</v>
      </c>
      <c r="D70" t="s">
        <v>51</v>
      </c>
      <c r="E70">
        <v>7</v>
      </c>
      <c r="F70">
        <v>6.2</v>
      </c>
    </row>
    <row r="71" spans="1:22" ht="34" x14ac:dyDescent="0.2">
      <c r="A71">
        <v>2017</v>
      </c>
      <c r="B71">
        <v>4</v>
      </c>
      <c r="C71">
        <v>6.69</v>
      </c>
      <c r="D71" t="s">
        <v>51</v>
      </c>
      <c r="E71">
        <v>6.68</v>
      </c>
      <c r="F71">
        <v>14.29</v>
      </c>
      <c r="H71" s="28" t="s">
        <v>53</v>
      </c>
      <c r="I71" s="11">
        <v>2012</v>
      </c>
      <c r="J71" s="11">
        <v>2013</v>
      </c>
      <c r="K71" s="11">
        <v>2014</v>
      </c>
      <c r="L71" s="11">
        <v>2015</v>
      </c>
      <c r="M71" s="11">
        <v>2016</v>
      </c>
      <c r="N71" s="11">
        <v>2017</v>
      </c>
      <c r="O71" s="11">
        <v>2018</v>
      </c>
      <c r="P71" s="11">
        <v>2019</v>
      </c>
      <c r="Q71" s="11">
        <v>2020</v>
      </c>
      <c r="R71" s="12">
        <v>2021</v>
      </c>
      <c r="S71" s="13" t="s">
        <v>54</v>
      </c>
      <c r="T71" s="13" t="s">
        <v>55</v>
      </c>
      <c r="U71" s="13" t="s">
        <v>56</v>
      </c>
      <c r="V71" s="13" t="s">
        <v>4</v>
      </c>
    </row>
    <row r="72" spans="1:22" x14ac:dyDescent="0.2">
      <c r="A72">
        <v>2017</v>
      </c>
      <c r="B72">
        <v>5</v>
      </c>
      <c r="C72">
        <v>5.58</v>
      </c>
      <c r="D72" t="s">
        <v>51</v>
      </c>
      <c r="E72">
        <v>6</v>
      </c>
      <c r="F72">
        <v>15.35</v>
      </c>
      <c r="H72" s="17" t="s">
        <v>5</v>
      </c>
      <c r="I72" s="18">
        <f t="shared" ref="I72:Q76" si="0">AVERAGE(I10,I26,I41,I57)</f>
        <v>4.33</v>
      </c>
      <c r="J72" s="18">
        <f t="shared" si="0"/>
        <v>4.2033333333333331</v>
      </c>
      <c r="K72" s="18">
        <f t="shared" si="0"/>
        <v>5.5049999999999999</v>
      </c>
      <c r="L72" s="18">
        <f t="shared" si="0"/>
        <v>4.21</v>
      </c>
      <c r="M72" s="18">
        <f t="shared" si="0"/>
        <v>5.2149999999999999</v>
      </c>
      <c r="N72" s="18">
        <f t="shared" si="0"/>
        <v>6.1733333333333329</v>
      </c>
      <c r="O72" s="18">
        <f t="shared" si="0"/>
        <v>6.2666666666666666</v>
      </c>
      <c r="P72" s="18">
        <f t="shared" si="0"/>
        <v>5.6433333333333335</v>
      </c>
      <c r="Q72" s="18">
        <f t="shared" si="0"/>
        <v>8.3699999999999992</v>
      </c>
      <c r="R72" s="29">
        <f>AVERAGE(R10,R26,R41,R57)</f>
        <v>7.24</v>
      </c>
      <c r="S72" s="18">
        <f t="shared" ref="S72:S77" si="1">AVERAGE(I72:R72)</f>
        <v>5.7156666666666665</v>
      </c>
      <c r="T72" s="18">
        <f t="shared" ref="T72:T77" si="2">MAX(I72:R72)/S72</f>
        <v>1.4643961042748002</v>
      </c>
      <c r="U72">
        <f t="shared" ref="U72:U77" si="3">MIN(I72:R72)/S72</f>
        <v>0.73540561031084151</v>
      </c>
      <c r="V72">
        <f>T72/U72</f>
        <v>1.9912767644726408</v>
      </c>
    </row>
    <row r="73" spans="1:22" x14ac:dyDescent="0.2">
      <c r="A73">
        <v>2017</v>
      </c>
      <c r="B73">
        <v>6</v>
      </c>
      <c r="C73">
        <v>2.9</v>
      </c>
      <c r="D73" t="s">
        <v>51</v>
      </c>
      <c r="E73">
        <v>4.3600000000000003</v>
      </c>
      <c r="F73">
        <v>12.71</v>
      </c>
      <c r="H73" s="17" t="s">
        <v>12</v>
      </c>
      <c r="I73" s="18">
        <f t="shared" si="0"/>
        <v>5.753333333333333</v>
      </c>
      <c r="J73" s="18">
        <f t="shared" si="0"/>
        <v>4.4433333333333334</v>
      </c>
      <c r="K73" s="18">
        <f t="shared" si="0"/>
        <v>7.05</v>
      </c>
      <c r="L73" s="18">
        <f t="shared" si="0"/>
        <v>4.84</v>
      </c>
      <c r="M73" s="18">
        <f t="shared" si="0"/>
        <v>6.3149999999999995</v>
      </c>
      <c r="N73" s="18">
        <f t="shared" si="0"/>
        <v>6.8000000000000007</v>
      </c>
      <c r="O73" s="18">
        <f t="shared" si="0"/>
        <v>5.7399999999999993</v>
      </c>
      <c r="P73" s="18">
        <f t="shared" si="0"/>
        <v>6.5100000000000007</v>
      </c>
      <c r="Q73" s="18">
        <f t="shared" si="0"/>
        <v>6.6866666666666674</v>
      </c>
      <c r="R73" s="29">
        <f>AVERAGE(R11,R27,R42,R58)</f>
        <v>8.6624999999999996</v>
      </c>
      <c r="S73" s="18">
        <f t="shared" si="1"/>
        <v>6.2800833333333337</v>
      </c>
      <c r="T73" s="18">
        <f t="shared" si="2"/>
        <v>1.3793606772733906</v>
      </c>
      <c r="U73">
        <f t="shared" si="3"/>
        <v>0.70752776635129577</v>
      </c>
      <c r="V73">
        <f t="shared" ref="V73:V77" si="4">T73/U73</f>
        <v>1.9495498874718677</v>
      </c>
    </row>
    <row r="74" spans="1:22" x14ac:dyDescent="0.2">
      <c r="A74">
        <v>2017</v>
      </c>
      <c r="B74">
        <v>7</v>
      </c>
      <c r="C74">
        <v>3.21</v>
      </c>
      <c r="D74" t="s">
        <v>51</v>
      </c>
      <c r="E74">
        <v>3</v>
      </c>
      <c r="F74">
        <v>12</v>
      </c>
      <c r="H74" s="17" t="s">
        <v>13</v>
      </c>
      <c r="I74" s="18">
        <f t="shared" si="0"/>
        <v>6.32</v>
      </c>
      <c r="J74" s="18">
        <f t="shared" si="0"/>
        <v>5.0366666666666662</v>
      </c>
      <c r="K74" s="18">
        <f t="shared" si="0"/>
        <v>8.23</v>
      </c>
      <c r="L74" s="18">
        <f t="shared" si="0"/>
        <v>6.4866666666666672</v>
      </c>
      <c r="M74" s="18">
        <f t="shared" si="0"/>
        <v>7.38</v>
      </c>
      <c r="N74" s="18">
        <f t="shared" si="0"/>
        <v>6.706666666666667</v>
      </c>
      <c r="O74" s="18">
        <f t="shared" si="0"/>
        <v>5.8299999999999992</v>
      </c>
      <c r="P74" s="18">
        <f t="shared" si="0"/>
        <v>7.8599999999999994</v>
      </c>
      <c r="Q74" s="18">
        <f t="shared" si="0"/>
        <v>6.7433333333333323</v>
      </c>
      <c r="R74" s="29">
        <f>AVERAGE(R12,R28,R43,R59)</f>
        <v>8.44</v>
      </c>
      <c r="S74" s="18">
        <f t="shared" si="1"/>
        <v>6.9033333333333333</v>
      </c>
      <c r="T74" s="18">
        <f t="shared" si="2"/>
        <v>1.2225977788507967</v>
      </c>
      <c r="U74">
        <f t="shared" si="3"/>
        <v>0.72959922742636396</v>
      </c>
      <c r="V74">
        <f t="shared" si="4"/>
        <v>1.6757114493712775</v>
      </c>
    </row>
    <row r="75" spans="1:22" x14ac:dyDescent="0.2">
      <c r="A75">
        <v>2017</v>
      </c>
      <c r="B75">
        <v>8</v>
      </c>
      <c r="C75">
        <v>4.1100000000000003</v>
      </c>
      <c r="D75" t="s">
        <v>51</v>
      </c>
      <c r="E75">
        <v>3</v>
      </c>
      <c r="F75">
        <v>10.43</v>
      </c>
      <c r="H75" s="17" t="s">
        <v>15</v>
      </c>
      <c r="I75" s="18">
        <f t="shared" si="0"/>
        <v>7.23</v>
      </c>
      <c r="J75" s="18">
        <f t="shared" si="0"/>
        <v>5.8499999999999988</v>
      </c>
      <c r="K75" s="18">
        <f t="shared" si="0"/>
        <v>7.5333333333333341</v>
      </c>
      <c r="L75" s="18">
        <f t="shared" si="0"/>
        <v>5.83</v>
      </c>
      <c r="M75" s="18">
        <f t="shared" si="0"/>
        <v>7.4466666666666681</v>
      </c>
      <c r="N75" s="18">
        <f t="shared" si="0"/>
        <v>9.2200000000000006</v>
      </c>
      <c r="O75" s="18">
        <f t="shared" si="0"/>
        <v>6.0766666666666671</v>
      </c>
      <c r="P75" s="18">
        <f t="shared" si="0"/>
        <v>9.2433333333333341</v>
      </c>
      <c r="Q75" s="18">
        <f t="shared" si="0"/>
        <v>7.32</v>
      </c>
      <c r="R75" s="29">
        <f>AVERAGE(R13,R29,R44,R60)</f>
        <v>7.4049999999999994</v>
      </c>
      <c r="S75" s="18">
        <f t="shared" si="1"/>
        <v>7.3155000000000001</v>
      </c>
      <c r="T75" s="18">
        <f t="shared" si="2"/>
        <v>1.2635272139065457</v>
      </c>
      <c r="U75">
        <f t="shared" si="3"/>
        <v>0.7969380083384594</v>
      </c>
      <c r="V75">
        <f t="shared" si="4"/>
        <v>1.5854774156660951</v>
      </c>
    </row>
    <row r="76" spans="1:22" x14ac:dyDescent="0.2">
      <c r="A76">
        <v>2017</v>
      </c>
      <c r="B76">
        <v>9</v>
      </c>
      <c r="C76">
        <v>4.68</v>
      </c>
      <c r="D76" t="s">
        <v>51</v>
      </c>
      <c r="E76">
        <v>5</v>
      </c>
      <c r="F76">
        <v>10</v>
      </c>
      <c r="H76" s="17" t="s">
        <v>17</v>
      </c>
      <c r="I76" s="18">
        <f t="shared" si="0"/>
        <v>4.5966666666666667</v>
      </c>
      <c r="J76" s="18">
        <f t="shared" si="0"/>
        <v>4.42</v>
      </c>
      <c r="K76" s="18">
        <f t="shared" si="0"/>
        <v>6.8</v>
      </c>
      <c r="L76" s="18">
        <f t="shared" si="0"/>
        <v>5.66</v>
      </c>
      <c r="M76" s="18">
        <f t="shared" si="0"/>
        <v>6.4899999999999993</v>
      </c>
      <c r="N76" s="18">
        <f t="shared" si="0"/>
        <v>8.9766666666666666</v>
      </c>
      <c r="O76" s="18">
        <f t="shared" si="0"/>
        <v>5.45</v>
      </c>
      <c r="P76" s="18">
        <f t="shared" si="0"/>
        <v>7.7333333333333343</v>
      </c>
      <c r="Q76" s="18">
        <f t="shared" si="0"/>
        <v>5.4466666666666663</v>
      </c>
      <c r="R76" s="29">
        <f>AVERAGE(R14,R30,R45)</f>
        <v>6.0333333333333341</v>
      </c>
      <c r="S76" s="18">
        <f t="shared" si="1"/>
        <v>6.1606666666666658</v>
      </c>
      <c r="T76" s="18">
        <f t="shared" si="2"/>
        <v>1.4570933881614545</v>
      </c>
      <c r="U76">
        <f t="shared" si="3"/>
        <v>0.71745482090682833</v>
      </c>
      <c r="V76">
        <f t="shared" si="4"/>
        <v>2.0309200603318249</v>
      </c>
    </row>
    <row r="77" spans="1:22" x14ac:dyDescent="0.2">
      <c r="A77">
        <v>2017</v>
      </c>
      <c r="B77">
        <v>10</v>
      </c>
      <c r="C77">
        <v>4.72</v>
      </c>
      <c r="D77" t="s">
        <v>51</v>
      </c>
      <c r="E77">
        <v>5</v>
      </c>
      <c r="F77">
        <v>10</v>
      </c>
      <c r="H77" s="17" t="s">
        <v>18</v>
      </c>
      <c r="I77" s="18" t="e">
        <f>AVERAGE(I15,#REF!,I46,I62)</f>
        <v>#REF!</v>
      </c>
      <c r="J77" s="18" t="e">
        <f>AVERAGE(J15,#REF!,J46,J62)</f>
        <v>#REF!</v>
      </c>
      <c r="K77" s="18" t="e">
        <f>AVERAGE(K15,#REF!,K46,K62)</f>
        <v>#REF!</v>
      </c>
      <c r="L77" s="18" t="e">
        <f>AVERAGE(L15,#REF!,L46,L62)</f>
        <v>#REF!</v>
      </c>
      <c r="M77" s="18" t="e">
        <f>AVERAGE(M15,#REF!,M46,M62)</f>
        <v>#REF!</v>
      </c>
      <c r="N77" s="18">
        <f>AVERAGE(N15,N46,N62)</f>
        <v>6.6566666666666663</v>
      </c>
      <c r="O77" s="18">
        <f>AVERAGE(O15,O46,O62)</f>
        <v>4.0166666666666666</v>
      </c>
      <c r="P77" s="18">
        <f>AVERAGE(P15,P46,P31)</f>
        <v>3.41</v>
      </c>
      <c r="Q77" s="18">
        <f>AVERAGE(Q15,Q46,Q31)</f>
        <v>3.8533333333333335</v>
      </c>
      <c r="R77" s="29">
        <f>AVERAGE(R15,R31,R46)</f>
        <v>4.503333333333333</v>
      </c>
      <c r="S77" s="18" t="e">
        <f t="shared" si="1"/>
        <v>#REF!</v>
      </c>
      <c r="T77" s="18" t="e">
        <f t="shared" si="2"/>
        <v>#REF!</v>
      </c>
      <c r="U77" t="e">
        <f t="shared" si="3"/>
        <v>#REF!</v>
      </c>
      <c r="V77" t="e">
        <f t="shared" si="4"/>
        <v>#REF!</v>
      </c>
    </row>
    <row r="78" spans="1:22" x14ac:dyDescent="0.2">
      <c r="A78">
        <v>2017</v>
      </c>
      <c r="B78">
        <v>11</v>
      </c>
      <c r="C78">
        <v>4.6500000000000004</v>
      </c>
      <c r="D78" t="s">
        <v>51</v>
      </c>
      <c r="E78">
        <v>5</v>
      </c>
      <c r="F78">
        <v>10</v>
      </c>
      <c r="H78" s="17" t="s">
        <v>19</v>
      </c>
      <c r="I78" s="18">
        <f>AVERAGE(I16,I36,I47)</f>
        <v>2.5100000000000002</v>
      </c>
      <c r="J78" s="18" t="e">
        <f>AVERAGE(J16,J36,J47,J63)</f>
        <v>#DIV/0!</v>
      </c>
      <c r="K78" s="18" t="e">
        <f>AVERAGE(K16,K36,K47,K63)</f>
        <v>#DIV/0!</v>
      </c>
      <c r="L78" s="18" t="e">
        <f>AVERAGE(L16,L36,L47,L63)</f>
        <v>#DIV/0!</v>
      </c>
      <c r="M78" s="18" t="e">
        <f>AVERAGE(M16,M36,M47,M63)</f>
        <v>#DIV/0!</v>
      </c>
      <c r="N78" s="18">
        <f>AVERAGE(N16,N47,N63)</f>
        <v>6.07</v>
      </c>
      <c r="O78" s="18">
        <f>AVERAGE(O16,O47)</f>
        <v>3.5649999999999999</v>
      </c>
      <c r="P78" s="18">
        <f>AVERAGE(P16,P36,P47)</f>
        <v>4.4033333333333333</v>
      </c>
      <c r="Q78" s="18">
        <f>AVERAGE(Q16,Q36,Q47)</f>
        <v>5.1733333333333329</v>
      </c>
      <c r="R78" s="29">
        <f>AVERAGE(R16,R32,R47,R63)</f>
        <v>5.8550000000000004</v>
      </c>
    </row>
    <row r="79" spans="1:22" x14ac:dyDescent="0.2">
      <c r="A79">
        <v>2017</v>
      </c>
      <c r="B79">
        <v>12</v>
      </c>
      <c r="C79">
        <v>6.2</v>
      </c>
      <c r="D79" t="s">
        <v>51</v>
      </c>
      <c r="E79">
        <v>5</v>
      </c>
      <c r="F79">
        <v>8</v>
      </c>
      <c r="H79" s="17" t="s">
        <v>20</v>
      </c>
      <c r="N79" s="18">
        <f>AVERAGE(N17,N33,N48,N64)</f>
        <v>5.8466666666666667</v>
      </c>
      <c r="O79" s="18">
        <f>AVERAGE(O17,O48)</f>
        <v>3.73</v>
      </c>
      <c r="P79" s="18">
        <f>AVERAGE(P17,P37,P48)</f>
        <v>4.8566666666666665</v>
      </c>
      <c r="Q79" s="18">
        <f>AVERAGE(Q17,Q33,Q48)</f>
        <v>5.4833333333333334</v>
      </c>
      <c r="R79" s="29">
        <f>AVERAGE(R17,R33,R48,R64)</f>
        <v>6.0749999999999993</v>
      </c>
      <c r="S79" s="18" t="e">
        <f>AVERAGE(I83:R83)</f>
        <v>#DIV/0!</v>
      </c>
      <c r="T79" s="18" t="e">
        <f>MAX(I83:R83)/S79</f>
        <v>#DIV/0!</v>
      </c>
      <c r="U79" t="e">
        <f>MIN(I83:R83)/S79</f>
        <v>#DIV/0!</v>
      </c>
      <c r="V79" t="e">
        <f>T79/U79</f>
        <v>#DIV/0!</v>
      </c>
    </row>
    <row r="80" spans="1:22" x14ac:dyDescent="0.2">
      <c r="A80">
        <v>2018</v>
      </c>
      <c r="B80">
        <v>1</v>
      </c>
      <c r="C80">
        <v>6.8</v>
      </c>
      <c r="D80" t="s">
        <v>51</v>
      </c>
      <c r="E80">
        <v>5</v>
      </c>
      <c r="F80">
        <v>7</v>
      </c>
      <c r="H80" s="17" t="s">
        <v>21</v>
      </c>
      <c r="N80" s="18">
        <f t="shared" ref="N80" si="5">AVERAGE(N18,N34,N49,N65)</f>
        <v>6.56</v>
      </c>
      <c r="O80" s="18">
        <f>AVERAGE(O18,O49)</f>
        <v>5.1549999999999994</v>
      </c>
      <c r="P80" s="18">
        <f>AVERAGE(P18,P34,P49)</f>
        <v>4.6066666666666665</v>
      </c>
      <c r="Q80" s="18">
        <f>AVERAGE(Q18,Q34,Q49)</f>
        <v>6.88</v>
      </c>
      <c r="R80" s="29">
        <f>AVERAGE(R18,R34,R65)</f>
        <v>6.6233333333333322</v>
      </c>
    </row>
    <row r="81" spans="1:18" x14ac:dyDescent="0.2">
      <c r="A81">
        <v>2018</v>
      </c>
      <c r="B81">
        <v>2</v>
      </c>
      <c r="C81">
        <v>4.83</v>
      </c>
      <c r="D81" t="s">
        <v>51</v>
      </c>
      <c r="E81">
        <v>5.39</v>
      </c>
      <c r="F81">
        <v>7</v>
      </c>
      <c r="H81" s="17" t="s">
        <v>22</v>
      </c>
      <c r="I81" s="18"/>
      <c r="J81" s="18"/>
      <c r="K81" s="18"/>
      <c r="L81" s="18"/>
      <c r="M81" s="18"/>
      <c r="N81" s="18">
        <f>AVERAGE(N19,N50,N66)</f>
        <v>6.5733333333333333</v>
      </c>
      <c r="O81" s="18">
        <f>AVERAGE(O19,O50)</f>
        <v>6.06</v>
      </c>
      <c r="P81" s="18">
        <f>AVERAGE(P19,P35,P50)</f>
        <v>5.2966666666666669</v>
      </c>
      <c r="Q81" s="18">
        <f t="shared" ref="Q81:R83" si="6">AVERAGE(Q19,Q35,Q50,Q66)</f>
        <v>7.1574999999999998</v>
      </c>
      <c r="R81" s="29">
        <f t="shared" si="6"/>
        <v>7.3725000000000005</v>
      </c>
    </row>
    <row r="82" spans="1:18" x14ac:dyDescent="0.2">
      <c r="A82">
        <v>2018</v>
      </c>
      <c r="B82">
        <v>3</v>
      </c>
      <c r="C82">
        <v>4.8899999999999997</v>
      </c>
      <c r="D82" t="s">
        <v>51</v>
      </c>
      <c r="E82">
        <v>5.6</v>
      </c>
      <c r="F82">
        <v>7</v>
      </c>
      <c r="H82" s="17" t="s">
        <v>23</v>
      </c>
      <c r="I82" s="18" t="e">
        <f t="shared" ref="I82:L82" si="7">AVERAGE(I20,I36,I51,I67)</f>
        <v>#DIV/0!</v>
      </c>
      <c r="J82" s="18" t="e">
        <f t="shared" si="7"/>
        <v>#DIV/0!</v>
      </c>
      <c r="K82" s="18" t="e">
        <f t="shared" si="7"/>
        <v>#DIV/0!</v>
      </c>
      <c r="L82" s="18" t="e">
        <f t="shared" si="7"/>
        <v>#DIV/0!</v>
      </c>
      <c r="M82" s="18">
        <f>AVERAGE(M20,M51,M67)</f>
        <v>5.2233333333333327</v>
      </c>
      <c r="N82" s="18">
        <f>AVERAGE(N20,N51,N67)</f>
        <v>6.55</v>
      </c>
      <c r="O82" s="18">
        <f>AVERAGE(O20,O51)</f>
        <v>6</v>
      </c>
      <c r="P82" s="18">
        <f>AVERAGE(P20,P36,P51)</f>
        <v>5.623333333333334</v>
      </c>
      <c r="Q82" s="18">
        <f t="shared" si="6"/>
        <v>6.9250000000000007</v>
      </c>
      <c r="R82" s="29">
        <f t="shared" si="6"/>
        <v>8.5549999999999997</v>
      </c>
    </row>
    <row r="83" spans="1:18" x14ac:dyDescent="0.2">
      <c r="A83">
        <v>2018</v>
      </c>
      <c r="B83">
        <v>4</v>
      </c>
      <c r="C83">
        <v>5.49</v>
      </c>
      <c r="D83" t="s">
        <v>51</v>
      </c>
      <c r="E83">
        <v>5.74</v>
      </c>
      <c r="F83">
        <v>7</v>
      </c>
      <c r="H83" s="24" t="s">
        <v>24</v>
      </c>
      <c r="I83" s="25" t="e">
        <f t="shared" ref="I83:N83" si="8">AVERAGE(I21,I37,I52,I67)</f>
        <v>#DIV/0!</v>
      </c>
      <c r="J83" s="25">
        <f t="shared" si="8"/>
        <v>5.0824999999999996</v>
      </c>
      <c r="K83" s="25">
        <f t="shared" si="8"/>
        <v>4.1033333333333335</v>
      </c>
      <c r="L83" s="25" t="e">
        <f t="shared" si="8"/>
        <v>#DIV/0!</v>
      </c>
      <c r="M83" s="25">
        <f t="shared" si="8"/>
        <v>5.44</v>
      </c>
      <c r="N83" s="25">
        <f t="shared" si="8"/>
        <v>7.0666666666666664</v>
      </c>
      <c r="O83" s="25">
        <f>AVERAGE(O21,O37,O52)</f>
        <v>4.1850000000000005</v>
      </c>
      <c r="P83" s="25">
        <f>AVERAGE(P21,P37,P52)</f>
        <v>6.3866666666666667</v>
      </c>
      <c r="Q83" s="25">
        <f t="shared" si="6"/>
        <v>7.1475000000000009</v>
      </c>
      <c r="R83" s="30">
        <f t="shared" si="6"/>
        <v>9.120000000000001</v>
      </c>
    </row>
    <row r="84" spans="1:18" x14ac:dyDescent="0.2">
      <c r="A84">
        <v>2018</v>
      </c>
      <c r="B84">
        <v>5</v>
      </c>
      <c r="C84">
        <v>3.8</v>
      </c>
      <c r="D84" t="s">
        <v>51</v>
      </c>
      <c r="E84">
        <v>5.55</v>
      </c>
      <c r="F84">
        <v>7</v>
      </c>
    </row>
    <row r="85" spans="1:18" x14ac:dyDescent="0.2">
      <c r="A85">
        <v>2018</v>
      </c>
      <c r="B85">
        <v>6</v>
      </c>
      <c r="C85">
        <v>1.94</v>
      </c>
      <c r="D85" t="s">
        <v>51</v>
      </c>
      <c r="E85">
        <v>2.91</v>
      </c>
      <c r="F85">
        <v>7.2</v>
      </c>
    </row>
    <row r="86" spans="1:18" x14ac:dyDescent="0.2">
      <c r="A86">
        <v>2018</v>
      </c>
      <c r="B86">
        <v>7</v>
      </c>
      <c r="C86">
        <v>4.47</v>
      </c>
      <c r="D86" t="s">
        <v>51</v>
      </c>
      <c r="E86">
        <v>2.66</v>
      </c>
      <c r="F86" t="s">
        <v>51</v>
      </c>
    </row>
    <row r="87" spans="1:18" x14ac:dyDescent="0.2">
      <c r="A87">
        <v>2018</v>
      </c>
      <c r="B87">
        <v>8</v>
      </c>
      <c r="C87">
        <v>4.17</v>
      </c>
      <c r="D87" t="s">
        <v>51</v>
      </c>
      <c r="E87">
        <v>3.29</v>
      </c>
      <c r="F87" t="s">
        <v>51</v>
      </c>
    </row>
    <row r="88" spans="1:18" x14ac:dyDescent="0.2">
      <c r="A88">
        <v>2018</v>
      </c>
      <c r="B88">
        <v>9</v>
      </c>
      <c r="C88">
        <v>5.31</v>
      </c>
      <c r="D88" t="s">
        <v>51</v>
      </c>
      <c r="E88">
        <v>5</v>
      </c>
      <c r="F88" t="s">
        <v>51</v>
      </c>
    </row>
    <row r="89" spans="1:18" x14ac:dyDescent="0.2">
      <c r="A89">
        <v>2018</v>
      </c>
      <c r="B89">
        <v>10</v>
      </c>
      <c r="C89">
        <v>5.31</v>
      </c>
      <c r="D89" t="s">
        <v>51</v>
      </c>
      <c r="E89">
        <v>6.81</v>
      </c>
      <c r="F89" t="s">
        <v>51</v>
      </c>
    </row>
    <row r="90" spans="1:18" x14ac:dyDescent="0.2">
      <c r="A90">
        <v>2018</v>
      </c>
      <c r="B90">
        <v>11</v>
      </c>
      <c r="C90">
        <v>5</v>
      </c>
      <c r="D90" t="s">
        <v>51</v>
      </c>
      <c r="E90">
        <v>7</v>
      </c>
      <c r="F90" t="s">
        <v>51</v>
      </c>
    </row>
    <row r="91" spans="1:18" x14ac:dyDescent="0.2">
      <c r="A91">
        <v>2018</v>
      </c>
      <c r="B91">
        <v>12</v>
      </c>
      <c r="C91">
        <v>3.26</v>
      </c>
      <c r="D91" t="s">
        <v>51</v>
      </c>
      <c r="E91">
        <v>5.1100000000000003</v>
      </c>
      <c r="F91" t="s">
        <v>51</v>
      </c>
    </row>
    <row r="92" spans="1:18" x14ac:dyDescent="0.2">
      <c r="A92">
        <v>2019</v>
      </c>
      <c r="B92">
        <v>1</v>
      </c>
      <c r="C92">
        <v>4.51</v>
      </c>
      <c r="D92" t="s">
        <v>51</v>
      </c>
      <c r="E92">
        <v>4.92</v>
      </c>
      <c r="F92">
        <v>7.5</v>
      </c>
    </row>
    <row r="93" spans="1:18" x14ac:dyDescent="0.2">
      <c r="A93">
        <v>2019</v>
      </c>
      <c r="B93">
        <v>2</v>
      </c>
      <c r="C93">
        <v>6.03</v>
      </c>
      <c r="D93" t="s">
        <v>51</v>
      </c>
      <c r="E93">
        <v>6</v>
      </c>
      <c r="F93">
        <v>7.5</v>
      </c>
    </row>
    <row r="94" spans="1:18" x14ac:dyDescent="0.2">
      <c r="A94">
        <v>2019</v>
      </c>
      <c r="B94">
        <v>3</v>
      </c>
      <c r="C94">
        <v>8.16</v>
      </c>
      <c r="D94" t="s">
        <v>51</v>
      </c>
      <c r="E94">
        <v>7.92</v>
      </c>
      <c r="F94">
        <v>7.5</v>
      </c>
    </row>
    <row r="95" spans="1:18" x14ac:dyDescent="0.2">
      <c r="A95">
        <v>2019</v>
      </c>
      <c r="B95">
        <v>4</v>
      </c>
      <c r="C95">
        <v>7.93</v>
      </c>
      <c r="D95">
        <v>10.8</v>
      </c>
      <c r="E95">
        <v>9</v>
      </c>
      <c r="F95" t="s">
        <v>51</v>
      </c>
    </row>
    <row r="96" spans="1:18" x14ac:dyDescent="0.2">
      <c r="A96">
        <v>2019</v>
      </c>
      <c r="B96">
        <v>5</v>
      </c>
      <c r="C96">
        <v>6.33</v>
      </c>
      <c r="D96">
        <v>10.09</v>
      </c>
      <c r="E96">
        <v>6.78</v>
      </c>
      <c r="F96" t="s">
        <v>51</v>
      </c>
    </row>
    <row r="97" spans="1:6" x14ac:dyDescent="0.2">
      <c r="A97">
        <v>2019</v>
      </c>
      <c r="B97">
        <v>6</v>
      </c>
      <c r="C97">
        <v>2.57</v>
      </c>
      <c r="D97">
        <v>4.41</v>
      </c>
      <c r="E97">
        <v>3.25</v>
      </c>
      <c r="F97" t="s">
        <v>51</v>
      </c>
    </row>
    <row r="98" spans="1:6" x14ac:dyDescent="0.2">
      <c r="A98">
        <v>2019</v>
      </c>
      <c r="B98">
        <v>7</v>
      </c>
      <c r="C98">
        <v>3.35</v>
      </c>
      <c r="D98">
        <v>3.82</v>
      </c>
      <c r="E98">
        <v>3.86</v>
      </c>
      <c r="F98" t="s">
        <v>51</v>
      </c>
    </row>
    <row r="99" spans="1:6" x14ac:dyDescent="0.2">
      <c r="A99">
        <v>2019</v>
      </c>
      <c r="B99">
        <v>8</v>
      </c>
      <c r="C99">
        <v>3.46</v>
      </c>
      <c r="D99">
        <v>5.39</v>
      </c>
      <c r="E99">
        <v>4.7300000000000004</v>
      </c>
      <c r="F99" t="s">
        <v>51</v>
      </c>
    </row>
    <row r="100" spans="1:6" x14ac:dyDescent="0.2">
      <c r="A100">
        <v>2019</v>
      </c>
      <c r="B100">
        <v>9</v>
      </c>
      <c r="C100">
        <v>4.25</v>
      </c>
      <c r="D100">
        <v>5.57</v>
      </c>
      <c r="E100">
        <v>4</v>
      </c>
      <c r="F100" t="s">
        <v>51</v>
      </c>
    </row>
    <row r="101" spans="1:6" x14ac:dyDescent="0.2">
      <c r="A101">
        <v>2019</v>
      </c>
      <c r="B101">
        <v>10</v>
      </c>
      <c r="C101">
        <v>4.83</v>
      </c>
      <c r="D101">
        <v>6</v>
      </c>
      <c r="E101">
        <v>5.0599999999999996</v>
      </c>
      <c r="F101" t="s">
        <v>51</v>
      </c>
    </row>
    <row r="102" spans="1:6" x14ac:dyDescent="0.2">
      <c r="A102">
        <v>2019</v>
      </c>
      <c r="B102">
        <v>11</v>
      </c>
      <c r="C102">
        <v>4.71</v>
      </c>
      <c r="D102">
        <v>6</v>
      </c>
      <c r="E102">
        <v>6.16</v>
      </c>
      <c r="F102" t="s">
        <v>51</v>
      </c>
    </row>
    <row r="103" spans="1:6" x14ac:dyDescent="0.2">
      <c r="A103">
        <v>2019</v>
      </c>
      <c r="B103">
        <v>12</v>
      </c>
      <c r="C103">
        <v>5.59</v>
      </c>
      <c r="D103">
        <v>6.38</v>
      </c>
      <c r="E103">
        <v>7.19</v>
      </c>
      <c r="F103" t="s">
        <v>51</v>
      </c>
    </row>
    <row r="104" spans="1:6" x14ac:dyDescent="0.2">
      <c r="A104">
        <v>2020</v>
      </c>
      <c r="B104">
        <v>1</v>
      </c>
      <c r="C104">
        <v>7.23</v>
      </c>
      <c r="D104">
        <v>8.8800000000000008</v>
      </c>
      <c r="E104">
        <v>9</v>
      </c>
      <c r="F104" t="s">
        <v>51</v>
      </c>
    </row>
    <row r="105" spans="1:6" x14ac:dyDescent="0.2">
      <c r="A105">
        <v>2020</v>
      </c>
      <c r="B105">
        <v>2</v>
      </c>
      <c r="C105">
        <v>5.83</v>
      </c>
      <c r="D105">
        <v>7.33</v>
      </c>
      <c r="E105">
        <v>6.9</v>
      </c>
      <c r="F105" t="s">
        <v>51</v>
      </c>
    </row>
    <row r="106" spans="1:6" x14ac:dyDescent="0.2">
      <c r="A106">
        <v>2020</v>
      </c>
      <c r="B106">
        <v>3</v>
      </c>
      <c r="C106">
        <v>5.52</v>
      </c>
      <c r="D106">
        <v>7.36</v>
      </c>
      <c r="E106">
        <v>7.35</v>
      </c>
      <c r="F106" t="s">
        <v>51</v>
      </c>
    </row>
    <row r="107" spans="1:6" x14ac:dyDescent="0.2">
      <c r="A107">
        <v>2020</v>
      </c>
      <c r="B107">
        <v>4</v>
      </c>
      <c r="C107">
        <v>6.17</v>
      </c>
      <c r="D107">
        <v>8</v>
      </c>
      <c r="E107">
        <v>7.79</v>
      </c>
      <c r="F107" t="s">
        <v>51</v>
      </c>
    </row>
    <row r="108" spans="1:6" x14ac:dyDescent="0.2">
      <c r="A108">
        <v>2020</v>
      </c>
      <c r="B108">
        <v>5</v>
      </c>
      <c r="C108">
        <v>3.79</v>
      </c>
      <c r="D108">
        <v>7.42</v>
      </c>
      <c r="E108">
        <v>5.13</v>
      </c>
      <c r="F108" t="s">
        <v>51</v>
      </c>
    </row>
    <row r="109" spans="1:6" x14ac:dyDescent="0.2">
      <c r="A109">
        <v>2020</v>
      </c>
      <c r="B109">
        <v>6</v>
      </c>
      <c r="C109">
        <v>1.95</v>
      </c>
      <c r="D109">
        <v>5.5</v>
      </c>
      <c r="E109">
        <v>4.1100000000000003</v>
      </c>
      <c r="F109" t="s">
        <v>51</v>
      </c>
    </row>
    <row r="110" spans="1:6" x14ac:dyDescent="0.2">
      <c r="A110">
        <v>2020</v>
      </c>
      <c r="B110">
        <v>7</v>
      </c>
      <c r="C110">
        <v>4.5199999999999996</v>
      </c>
      <c r="D110">
        <v>5</v>
      </c>
      <c r="E110">
        <v>4</v>
      </c>
      <c r="F110" t="s">
        <v>51</v>
      </c>
    </row>
    <row r="111" spans="1:6" x14ac:dyDescent="0.2">
      <c r="A111">
        <v>2020</v>
      </c>
      <c r="B111">
        <v>8</v>
      </c>
      <c r="C111">
        <v>7.07</v>
      </c>
      <c r="D111">
        <v>5.38</v>
      </c>
      <c r="E111">
        <v>4</v>
      </c>
      <c r="F111" t="s">
        <v>51</v>
      </c>
    </row>
    <row r="112" spans="1:6" x14ac:dyDescent="0.2">
      <c r="A112">
        <v>2020</v>
      </c>
      <c r="B112">
        <v>9</v>
      </c>
      <c r="C112">
        <v>8.7799999999999994</v>
      </c>
      <c r="D112">
        <v>6</v>
      </c>
      <c r="E112">
        <v>5.86</v>
      </c>
      <c r="F112" t="s">
        <v>51</v>
      </c>
    </row>
    <row r="113" spans="1:6" x14ac:dyDescent="0.2">
      <c r="A113">
        <v>2020</v>
      </c>
      <c r="B113">
        <v>10</v>
      </c>
      <c r="C113">
        <v>6.51</v>
      </c>
      <c r="D113">
        <v>7</v>
      </c>
      <c r="E113">
        <v>5.62</v>
      </c>
      <c r="F113">
        <v>9.5</v>
      </c>
    </row>
    <row r="114" spans="1:6" x14ac:dyDescent="0.2">
      <c r="A114">
        <v>2020</v>
      </c>
      <c r="B114">
        <v>11</v>
      </c>
      <c r="C114">
        <v>6.12</v>
      </c>
      <c r="D114">
        <v>7</v>
      </c>
      <c r="E114">
        <v>5</v>
      </c>
      <c r="F114">
        <v>9.58</v>
      </c>
    </row>
    <row r="115" spans="1:6" x14ac:dyDescent="0.2">
      <c r="A115">
        <v>2020</v>
      </c>
      <c r="B115">
        <v>12</v>
      </c>
      <c r="C115">
        <v>6.99</v>
      </c>
      <c r="D115">
        <v>7</v>
      </c>
      <c r="E115">
        <v>5</v>
      </c>
      <c r="F115">
        <v>9.6</v>
      </c>
    </row>
    <row r="116" spans="1:6" x14ac:dyDescent="0.2">
      <c r="A116">
        <v>2021</v>
      </c>
      <c r="B116">
        <v>1</v>
      </c>
      <c r="C116">
        <v>7.36</v>
      </c>
      <c r="D116">
        <v>7</v>
      </c>
      <c r="E116">
        <v>5</v>
      </c>
      <c r="F116">
        <v>9.6</v>
      </c>
    </row>
    <row r="117" spans="1:6" x14ac:dyDescent="0.2">
      <c r="A117">
        <v>2021</v>
      </c>
      <c r="B117">
        <v>2</v>
      </c>
      <c r="C117">
        <v>9.2200000000000006</v>
      </c>
      <c r="D117">
        <v>8.33</v>
      </c>
      <c r="E117">
        <v>7.5</v>
      </c>
      <c r="F117">
        <v>9.6</v>
      </c>
    </row>
    <row r="118" spans="1:6" x14ac:dyDescent="0.2">
      <c r="A118">
        <v>2021</v>
      </c>
      <c r="B118">
        <v>3</v>
      </c>
      <c r="C118">
        <v>5.88</v>
      </c>
      <c r="D118">
        <v>9.68</v>
      </c>
      <c r="E118">
        <v>8.6</v>
      </c>
      <c r="F118">
        <v>9.6</v>
      </c>
    </row>
    <row r="119" spans="1:6" x14ac:dyDescent="0.2">
      <c r="A119">
        <v>2021</v>
      </c>
      <c r="B119">
        <v>4</v>
      </c>
      <c r="C119">
        <v>5.59</v>
      </c>
      <c r="D119">
        <v>8.86</v>
      </c>
      <c r="E119">
        <v>5.57</v>
      </c>
      <c r="F119">
        <v>9.6</v>
      </c>
    </row>
    <row r="120" spans="1:6" x14ac:dyDescent="0.2">
      <c r="A120">
        <v>2021</v>
      </c>
      <c r="B120">
        <v>5</v>
      </c>
      <c r="C120">
        <v>5.5</v>
      </c>
      <c r="D120">
        <v>7.6</v>
      </c>
      <c r="E120">
        <v>5</v>
      </c>
      <c r="F120" t="s">
        <v>51</v>
      </c>
    </row>
    <row r="121" spans="1:6" x14ac:dyDescent="0.2">
      <c r="A121">
        <v>2021</v>
      </c>
      <c r="B121">
        <v>6</v>
      </c>
      <c r="C121">
        <v>2.91</v>
      </c>
      <c r="D121">
        <v>5.6</v>
      </c>
      <c r="E121">
        <v>5</v>
      </c>
      <c r="F121" t="s">
        <v>51</v>
      </c>
    </row>
    <row r="122" spans="1:6" x14ac:dyDescent="0.2">
      <c r="A122">
        <v>2021</v>
      </c>
      <c r="B122">
        <v>7</v>
      </c>
      <c r="C122">
        <v>3.83</v>
      </c>
      <c r="D122">
        <v>5.6</v>
      </c>
      <c r="E122">
        <v>5</v>
      </c>
      <c r="F122">
        <v>8.99</v>
      </c>
    </row>
    <row r="123" spans="1:6" x14ac:dyDescent="0.2">
      <c r="A123">
        <v>2021</v>
      </c>
      <c r="B123">
        <v>8</v>
      </c>
      <c r="C123">
        <v>4.8499999999999996</v>
      </c>
      <c r="D123">
        <v>6</v>
      </c>
      <c r="E123">
        <v>5</v>
      </c>
      <c r="F123">
        <v>8.4499999999999993</v>
      </c>
    </row>
    <row r="124" spans="1:6" x14ac:dyDescent="0.2">
      <c r="A124">
        <v>2021</v>
      </c>
      <c r="B124">
        <v>9</v>
      </c>
      <c r="C124">
        <v>5</v>
      </c>
      <c r="D124">
        <v>6</v>
      </c>
      <c r="E124" t="s">
        <v>51</v>
      </c>
      <c r="F124">
        <v>8.8699999999999992</v>
      </c>
    </row>
    <row r="125" spans="1:6" x14ac:dyDescent="0.2">
      <c r="A125">
        <v>2021</v>
      </c>
      <c r="B125">
        <v>10</v>
      </c>
      <c r="C125">
        <v>6.44</v>
      </c>
      <c r="D125">
        <v>6</v>
      </c>
      <c r="E125">
        <v>7</v>
      </c>
      <c r="F125">
        <v>10.050000000000001</v>
      </c>
    </row>
    <row r="126" spans="1:6" x14ac:dyDescent="0.2">
      <c r="A126">
        <v>2021</v>
      </c>
      <c r="B126">
        <v>11</v>
      </c>
      <c r="C126">
        <v>7.26</v>
      </c>
      <c r="D126">
        <v>9.6</v>
      </c>
      <c r="E126">
        <v>7</v>
      </c>
      <c r="F126">
        <v>10.36</v>
      </c>
    </row>
    <row r="127" spans="1:6" x14ac:dyDescent="0.2">
      <c r="A127">
        <v>2021</v>
      </c>
      <c r="B127">
        <v>12</v>
      </c>
      <c r="C127">
        <v>6.8</v>
      </c>
      <c r="D127">
        <v>12</v>
      </c>
      <c r="E127">
        <v>7</v>
      </c>
      <c r="F127">
        <v>10.68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Hebei</vt:lpstr>
      <vt:lpstr>Jiangsu</vt:lpstr>
      <vt:lpstr>Shandong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Min, Xinyuan</cp:lastModifiedBy>
  <dcterms:created xsi:type="dcterms:W3CDTF">2022-05-21T10:44:41Z</dcterms:created>
  <dcterms:modified xsi:type="dcterms:W3CDTF">2022-05-21T10:56:18Z</dcterms:modified>
</cp:coreProperties>
</file>