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Module 1 Challenge 1\"/>
    </mc:Choice>
  </mc:AlternateContent>
  <xr:revisionPtr revIDLastSave="0" documentId="8_{22FD0679-9F4C-406E-80A4-7DBB9B120622}" xr6:coauthVersionLast="47" xr6:coauthVersionMax="47" xr10:uidLastSave="{00000000-0000-0000-0000-000000000000}"/>
  <bookViews>
    <workbookView xWindow="5180" yWindow="5460" windowWidth="20460" windowHeight="15160" firstSheet="1" activeTab="5" xr2:uid="{00000000-000D-0000-FFFF-FFFF00000000}"/>
  </bookViews>
  <sheets>
    <sheet name="Crowdfunding" sheetId="1" r:id="rId1"/>
    <sheet name="Parent-Category" sheetId="2" r:id="rId2"/>
    <sheet name="Sub-Category" sheetId="3" r:id="rId3"/>
    <sheet name="Date Created Conversion" sheetId="13" r:id="rId4"/>
    <sheet name="Goal" sheetId="14" r:id="rId5"/>
    <sheet name="Backer_counts" sheetId="15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1" i="15" l="1"/>
  <c r="E140" i="15"/>
  <c r="E139" i="15"/>
  <c r="E138" i="15"/>
  <c r="E137" i="15"/>
  <c r="E136" i="15"/>
  <c r="B196" i="15"/>
  <c r="B195" i="15"/>
  <c r="B194" i="15"/>
  <c r="B193" i="15"/>
  <c r="B192" i="15"/>
  <c r="B191" i="15"/>
  <c r="D13" i="14"/>
  <c r="C13" i="14"/>
  <c r="B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B12" i="14"/>
  <c r="B11" i="14"/>
  <c r="B10" i="14"/>
  <c r="E10" i="14" s="1"/>
  <c r="H10" i="14" s="1"/>
  <c r="B9" i="14"/>
  <c r="B8" i="14"/>
  <c r="B7" i="14"/>
  <c r="B6" i="14"/>
  <c r="B5" i="14"/>
  <c r="B4" i="14"/>
  <c r="B3" i="14"/>
  <c r="D2" i="14"/>
  <c r="C2" i="14"/>
  <c r="B2" i="14"/>
  <c r="E2" i="14" s="1"/>
  <c r="F2" i="14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13" i="2"/>
  <c r="H12" i="2"/>
  <c r="H11" i="2"/>
  <c r="H10" i="2"/>
  <c r="H9" i="2"/>
  <c r="H8" i="2"/>
  <c r="H7" i="2"/>
  <c r="H6" i="2"/>
  <c r="H5" i="2"/>
  <c r="G2" i="14" l="1"/>
  <c r="H2" i="14"/>
  <c r="E5" i="14"/>
  <c r="F5" i="14" s="1"/>
  <c r="E3" i="14"/>
  <c r="H3" i="14" s="1"/>
  <c r="E11" i="14"/>
  <c r="H11" i="14" s="1"/>
  <c r="G10" i="14"/>
  <c r="H6" i="14"/>
  <c r="E9" i="14"/>
  <c r="G9" i="14" s="1"/>
  <c r="E8" i="14"/>
  <c r="G8" i="14" s="1"/>
  <c r="F10" i="14"/>
  <c r="E7" i="14"/>
  <c r="G7" i="14" s="1"/>
  <c r="E6" i="14"/>
  <c r="G6" i="14" s="1"/>
  <c r="E12" i="14"/>
  <c r="F12" i="14" s="1"/>
  <c r="E4" i="14"/>
  <c r="H4" i="14" s="1"/>
  <c r="E13" i="14"/>
  <c r="F6" i="14" l="1"/>
  <c r="F3" i="14"/>
  <c r="G5" i="14"/>
  <c r="G11" i="14"/>
  <c r="F11" i="14"/>
  <c r="H9" i="14"/>
  <c r="H8" i="14"/>
  <c r="F8" i="14"/>
  <c r="G4" i="14"/>
  <c r="F4" i="14"/>
  <c r="H5" i="14"/>
  <c r="G3" i="14"/>
  <c r="G12" i="14"/>
  <c r="F9" i="14"/>
  <c r="F7" i="14"/>
  <c r="H12" i="14"/>
  <c r="H7" i="14"/>
  <c r="H13" i="14"/>
  <c r="G13" i="14"/>
  <c r="F13" i="14"/>
</calcChain>
</file>

<file path=xl/sharedStrings.xml><?xml version="1.0" encoding="utf-8"?>
<sst xmlns="http://schemas.openxmlformats.org/spreadsheetml/2006/main" count="8458" uniqueCount="2116">
  <si>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</si>
  <si>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</si>
  <si>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</si>
  <si>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</si>
  <si>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</si>
  <si>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</si>
  <si>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</si>
  <si>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</si>
  <si>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</si>
  <si>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</si>
  <si>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</si>
  <si>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</si>
  <si>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</si>
  <si>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</si>
  <si>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</si>
  <si>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</si>
  <si>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</si>
  <si>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</si>
  <si>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</si>
  <si>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</si>
  <si>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</si>
  <si>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</si>
  <si>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</si>
  <si>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</si>
  <si>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</si>
  <si>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</si>
  <si>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</si>
  <si>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</si>
  <si>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</si>
  <si>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</si>
  <si>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</si>
  <si>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</si>
  <si>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</si>
  <si>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</si>
  <si>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</si>
  <si>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</si>
  <si>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</si>
  <si>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</si>
  <si>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</si>
  <si>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</si>
  <si>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</si>
  <si>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</si>
  <si>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</si>
  <si>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</si>
  <si>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</si>
  <si>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</si>
  <si>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</si>
  <si>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</si>
  <si>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</si>
  <si>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</si>
  <si>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</si>
  <si>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</si>
  <si>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</si>
  <si>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</si>
  <si>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</si>
  <si>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</si>
  <si>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</si>
  <si>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</si>
  <si>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</si>
  <si>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</si>
  <si>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</si>
  <si>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</si>
  <si>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</si>
  <si>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</si>
  <si>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</si>
  <si>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</si>
  <si>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</si>
  <si>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</si>
  <si>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</si>
  <si>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</si>
  <si>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</si>
  <si>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</si>
  <si>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</si>
  <si>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</si>
  <si>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</si>
  <si>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</si>
  <si>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</si>
  <si>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</si>
  <si>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</si>
  <si>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</si>
  <si>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</si>
  <si>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</si>
  <si>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</si>
  <si>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</si>
  <si>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</si>
  <si>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</si>
  <si>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</si>
  <si>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</si>
  <si>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</si>
  <si>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</si>
  <si>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</si>
  <si>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</si>
  <si>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</si>
  <si>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</si>
  <si>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</si>
  <si>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</si>
  <si>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</si>
  <si>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</si>
  <si>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</si>
  <si>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</si>
  <si>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</si>
  <si>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</si>
  <si>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</si>
  <si>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</si>
  <si>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</si>
  <si>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</si>
  <si>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</si>
  <si>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</si>
  <si>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</si>
  <si>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</si>
  <si>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</si>
  <si>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</si>
  <si>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</si>
  <si>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</si>
  <si>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</si>
  <si>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</si>
  <si>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</si>
  <si>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</si>
  <si>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</si>
  <si>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</si>
  <si>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</si>
  <si>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</si>
  <si>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</si>
  <si>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</si>
  <si>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</si>
  <si>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</si>
  <si>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</si>
  <si>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</si>
  <si>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</si>
  <si>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</si>
  <si>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</si>
  <si>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</si>
  <si>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</si>
  <si>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</si>
  <si>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</si>
  <si>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</si>
  <si>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</si>
  <si>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</si>
  <si>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</si>
  <si>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</si>
  <si>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</si>
  <si>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</si>
  <si>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</si>
  <si>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</si>
  <si>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</si>
  <si>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</si>
  <si>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</si>
  <si>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</si>
  <si>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</si>
  <si>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</si>
  <si>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</si>
  <si>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</si>
  <si>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</si>
  <si>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</si>
  <si>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</si>
  <si>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</si>
  <si>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</si>
  <si>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</si>
  <si>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</si>
  <si>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</si>
  <si>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</si>
  <si>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</si>
  <si>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</si>
  <si>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</si>
  <si>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</si>
  <si>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</si>
  <si>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</si>
  <si>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</si>
  <si>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</si>
  <si>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</si>
  <si>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</si>
  <si>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</si>
  <si>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</si>
  <si>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</si>
  <si>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</si>
  <si>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</si>
  <si>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</si>
  <si>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</si>
  <si>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</si>
  <si>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</si>
  <si>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</si>
  <si>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</si>
  <si>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</si>
  <si>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</si>
  <si>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</si>
  <si>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</si>
  <si>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</si>
  <si>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</si>
  <si>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</si>
  <si>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</si>
  <si>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</si>
  <si>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</si>
  <si>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</si>
  <si>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</si>
  <si>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</si>
  <si>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</si>
  <si>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</si>
  <si>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</si>
  <si>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</si>
  <si>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</si>
  <si>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</si>
  <si>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</si>
  <si>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</si>
  <si>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</si>
  <si>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</si>
  <si>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</si>
  <si>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</si>
  <si>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</si>
  <si>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</si>
  <si>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</si>
  <si>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</si>
  <si>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</si>
  <si>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</si>
  <si>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</si>
  <si>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</si>
  <si>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</si>
  <si>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</si>
  <si>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</si>
  <si>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</si>
  <si>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</si>
  <si>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</si>
  <si>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</si>
  <si>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</si>
  <si>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</si>
  <si>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</si>
  <si>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</si>
  <si>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</si>
  <si>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</si>
  <si>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</si>
  <si>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</si>
  <si>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</si>
  <si>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</si>
  <si>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</si>
  <si>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</si>
  <si>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</si>
  <si>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</si>
  <si>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</si>
  <si>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</si>
  <si>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</si>
  <si>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</si>
  <si>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</si>
  <si>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</si>
  <si>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</si>
  <si>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</si>
  <si>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</si>
  <si>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</si>
  <si>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</si>
  <si>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</si>
  <si>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</si>
  <si>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</si>
  <si>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</si>
  <si>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</si>
  <si>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</si>
  <si>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</si>
  <si>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</si>
  <si>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</si>
  <si>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</si>
  <si>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</si>
  <si>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</si>
  <si>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</si>
  <si>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</si>
  <si>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</si>
  <si>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</si>
  <si>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</si>
  <si>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</si>
  <si>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</si>
  <si>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</si>
  <si>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</si>
  <si>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</si>
  <si>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</si>
  <si>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</si>
  <si>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</si>
  <si>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</si>
  <si>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</si>
  <si>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</si>
  <si>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</si>
  <si>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</si>
  <si>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</si>
  <si>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</si>
  <si>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</si>
  <si>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</si>
  <si>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</si>
  <si>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</si>
  <si>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</si>
  <si>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</si>
  <si>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</si>
  <si>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</si>
  <si>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</si>
  <si>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</si>
  <si>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</si>
  <si>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</si>
  <si>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</si>
  <si>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</si>
  <si>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</si>
  <si>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</si>
  <si>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</si>
  <si>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</si>
  <si>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</si>
  <si>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</si>
  <si>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</si>
  <si>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</si>
  <si>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</si>
  <si>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</si>
  <si>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</si>
  <si>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</si>
  <si>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</si>
  <si>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</si>
  <si>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</si>
  <si>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</si>
  <si>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</si>
  <si>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</si>
  <si>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</si>
  <si>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</si>
  <si>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</si>
  <si>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</si>
  <si>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</si>
  <si>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</si>
  <si>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</si>
  <si>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</si>
  <si>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</si>
  <si>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</si>
  <si>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</si>
  <si>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</si>
  <si>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</si>
  <si>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</si>
  <si>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</si>
  <si>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</si>
  <si>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</si>
  <si>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</si>
  <si>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</si>
  <si>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</si>
  <si>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</si>
  <si>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</si>
  <si>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</si>
  <si>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</si>
  <si>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</si>
  <si>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</si>
  <si>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</si>
  <si>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</si>
  <si>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</si>
  <si>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</si>
  <si>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</si>
  <si>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</si>
  <si>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</si>
  <si>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</si>
  <si>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</si>
  <si>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</si>
  <si>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</si>
  <si>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</si>
  <si>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</si>
  <si>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</si>
  <si>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</si>
  <si>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</si>
  <si>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</si>
  <si>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</si>
  <si>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</si>
  <si>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</si>
  <si>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</si>
  <si>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</si>
  <si>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</si>
  <si>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</si>
  <si>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</si>
  <si>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</si>
  <si>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</si>
  <si>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</si>
  <si>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</si>
  <si>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</si>
  <si>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</si>
  <si>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</si>
  <si>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</si>
  <si>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</si>
  <si>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</si>
  <si>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</si>
  <si>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</si>
  <si>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</si>
  <si>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</si>
  <si>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</si>
  <si>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</si>
  <si>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</si>
  <si>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</si>
  <si>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</si>
  <si>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</si>
  <si>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</si>
  <si>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</si>
  <si>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</si>
  <si>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</si>
  <si>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</si>
  <si>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</si>
  <si>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</si>
  <si>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</si>
  <si>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</si>
  <si>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</si>
  <si>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</si>
  <si>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</si>
  <si>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</si>
  <si>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</si>
  <si>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</si>
  <si>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</si>
  <si>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</si>
  <si>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</si>
  <si>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</si>
  <si>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</si>
  <si>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</si>
  <si>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</si>
  <si>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</si>
  <si>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</si>
  <si>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</si>
  <si>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</si>
  <si>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</si>
  <si>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</si>
  <si>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</si>
  <si>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</si>
  <si>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</si>
  <si>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</si>
  <si>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</si>
  <si>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</si>
  <si>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</si>
  <si>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</si>
  <si>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</si>
  <si>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</si>
  <si>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</si>
  <si>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</si>
  <si>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</si>
  <si>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</si>
  <si>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</si>
  <si>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</si>
  <si>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</si>
  <si>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</si>
  <si>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</si>
  <si>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</si>
  <si>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</si>
  <si>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</si>
  <si>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</si>
  <si>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</si>
  <si>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</si>
  <si>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</si>
  <si>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</si>
  <si>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</si>
  <si>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</si>
  <si>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</si>
  <si>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</si>
  <si>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</si>
  <si>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</si>
  <si>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</si>
  <si>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</si>
  <si>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</si>
  <si>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</si>
  <si>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</si>
  <si>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</si>
  <si>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</si>
  <si>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</si>
  <si>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</si>
  <si>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</si>
  <si>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</si>
  <si>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</si>
  <si>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</si>
  <si>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</si>
  <si>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</si>
  <si>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</si>
  <si>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</si>
  <si>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</si>
  <si>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</si>
  <si>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</si>
  <si>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</si>
  <si>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</si>
  <si>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</si>
  <si>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</si>
  <si>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</si>
  <si>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</si>
  <si>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</si>
  <si>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</si>
  <si>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</si>
  <si>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</si>
  <si>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</si>
  <si>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</si>
  <si>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</si>
  <si>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</si>
  <si>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</si>
  <si>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</si>
  <si>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</si>
  <si>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</si>
  <si>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</si>
  <si>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</si>
  <si>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</si>
  <si>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</si>
  <si>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</si>
  <si>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</si>
  <si>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</si>
  <si>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</si>
  <si>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</si>
  <si>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</si>
  <si>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</si>
  <si>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</si>
  <si>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</si>
  <si>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</si>
  <si>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</si>
  <si>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</si>
  <si>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</si>
  <si>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</si>
  <si>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</si>
  <si>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</si>
  <si>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</si>
  <si>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</si>
  <si>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</si>
  <si>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</si>
  <si>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</si>
  <si>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</si>
  <si>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</si>
  <si>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</si>
  <si>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</si>
  <si>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</si>
  <si>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</si>
  <si>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</si>
  <si>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</si>
  <si>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</si>
  <si>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</si>
  <si>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</si>
  <si>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</si>
  <si>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</si>
  <si>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</si>
  <si>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</si>
  <si>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</si>
  <si>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</si>
  <si>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</si>
  <si>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</si>
  <si>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</si>
  <si>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</si>
  <si>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</si>
  <si>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</si>
  <si>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</si>
  <si>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</si>
  <si>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</si>
  <si>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</si>
  <si>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</si>
  <si>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</si>
  <si>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</si>
  <si>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</si>
  <si>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</si>
  <si>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</si>
  <si>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</si>
  <si>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</si>
  <si>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</si>
  <si>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</si>
  <si>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</si>
  <si>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</si>
  <si>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</si>
  <si>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</si>
  <si>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</si>
  <si>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</si>
  <si>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</si>
  <si>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</si>
  <si>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</si>
  <si>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</si>
  <si>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</si>
  <si>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</si>
  <si>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</si>
  <si>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</si>
  <si>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</si>
  <si>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</si>
  <si>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</si>
  <si>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</si>
  <si>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</si>
  <si>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</si>
  <si>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</si>
  <si>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</si>
  <si>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</si>
  <si>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</si>
  <si>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</si>
  <si>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</si>
  <si>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</si>
  <si>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</si>
  <si>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</si>
  <si>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</si>
  <si>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</si>
  <si>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</si>
  <si>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</si>
  <si>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</si>
  <si>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</si>
  <si>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</si>
  <si>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</si>
  <si>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</si>
  <si>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</si>
  <si>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</si>
  <si>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</si>
  <si>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</si>
  <si>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</si>
  <si>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</si>
  <si>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</si>
  <si>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</si>
  <si>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</si>
  <si>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</si>
  <si>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</si>
  <si>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</si>
  <si>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</si>
  <si>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</si>
  <si>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</si>
  <si>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</si>
  <si>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</si>
  <si>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</si>
  <si>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</si>
  <si>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</si>
  <si>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</si>
  <si>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</si>
  <si>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</si>
  <si>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</si>
  <si>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</si>
  <si>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</si>
  <si>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</si>
  <si>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</si>
  <si>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</si>
  <si>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</si>
  <si>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</si>
  <si>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</si>
  <si>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</si>
  <si>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</si>
  <si>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</si>
  <si>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</si>
  <si>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</si>
  <si>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</si>
  <si>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</si>
  <si>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</si>
  <si>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</si>
  <si>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</si>
  <si>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</si>
  <si>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</si>
  <si>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</si>
  <si>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</si>
  <si>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</si>
  <si>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</si>
  <si>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</si>
  <si>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</si>
  <si>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</si>
  <si>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</si>
  <si>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</si>
  <si>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</si>
  <si>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</si>
  <si>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</si>
  <si>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</si>
  <si>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</si>
  <si>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</si>
  <si>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</si>
  <si>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</si>
  <si>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</si>
  <si>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</si>
  <si>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</si>
  <si>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</si>
  <si>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</si>
  <si>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</si>
  <si>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</si>
  <si>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</si>
  <si>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</si>
  <si>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</si>
  <si>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</si>
  <si>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</si>
  <si>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</si>
  <si>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</si>
  <si>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</si>
  <si>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</si>
  <si>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</si>
  <si>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</si>
  <si>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</si>
  <si>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</si>
  <si>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</si>
  <si>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</si>
  <si>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</si>
  <si>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</si>
  <si>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</si>
  <si>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</si>
  <si>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</si>
  <si>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</si>
  <si>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</si>
  <si>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</si>
  <si>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</si>
  <si>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</si>
  <si>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</si>
  <si>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</si>
  <si>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</si>
  <si>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</si>
  <si>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</si>
  <si>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</si>
  <si>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</si>
  <si>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</si>
  <si>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</si>
  <si>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</si>
  <si>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</si>
  <si>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</si>
  <si>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</si>
  <si>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</si>
  <si>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</si>
  <si>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</si>
  <si>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</si>
  <si>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</si>
  <si>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</si>
  <si>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</si>
  <si>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</si>
  <si>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</si>
  <si>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</si>
  <si>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</si>
  <si>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</si>
  <si>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</si>
  <si>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</si>
  <si>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</si>
  <si>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</si>
  <si>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</si>
  <si>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</si>
  <si>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</si>
  <si>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</si>
  <si>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</si>
  <si>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</si>
  <si>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</si>
  <si>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</si>
  <si>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</si>
  <si>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</si>
  <si>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</si>
  <si>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</si>
  <si>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</si>
  <si>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</si>
  <si>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</si>
  <si>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</si>
  <si>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</si>
  <si>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</si>
  <si>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</si>
  <si>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</si>
  <si>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</si>
  <si>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</si>
  <si>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</si>
  <si>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</si>
  <si>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</si>
  <si>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</si>
  <si>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</si>
  <si>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</si>
  <si>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</si>
  <si>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</si>
  <si>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</si>
  <si>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</si>
  <si>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</si>
  <si>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</si>
  <si>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</si>
  <si>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</si>
  <si>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</si>
  <si>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</si>
  <si>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</si>
  <si>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</si>
  <si>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</si>
  <si>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</si>
  <si>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</si>
  <si>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</si>
  <si>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</si>
  <si>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</si>
  <si>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</si>
  <si>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</si>
  <si>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</si>
  <si>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</si>
  <si>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</si>
  <si>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</si>
  <si>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</si>
  <si>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</si>
  <si>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</si>
  <si>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</si>
  <si>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</si>
  <si>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</si>
  <si>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</si>
  <si>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</si>
  <si>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</si>
  <si>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</si>
  <si>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</si>
  <si>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</si>
  <si>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</si>
  <si>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</si>
  <si>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</si>
  <si>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</si>
  <si>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</si>
  <si>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</si>
  <si>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</si>
  <si>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</si>
  <si>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</si>
  <si>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</si>
  <si>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</si>
  <si>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</si>
  <si>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</si>
  <si>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</si>
  <si>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</si>
  <si>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</si>
  <si>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</si>
  <si>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</si>
  <si>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</si>
  <si>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</si>
  <si>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</si>
  <si>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</si>
  <si>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</si>
  <si>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</si>
  <si>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</si>
  <si>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</si>
  <si>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</si>
  <si>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</si>
  <si>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</si>
  <si>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</si>
  <si>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</si>
  <si>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</si>
  <si>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</si>
  <si>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</si>
  <si>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</si>
  <si>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</si>
  <si>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</si>
  <si>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</si>
  <si>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</si>
  <si>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</si>
  <si>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</si>
  <si>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</si>
  <si>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</si>
  <si>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</si>
  <si>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</si>
  <si>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</si>
  <si>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</si>
  <si>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</si>
  <si>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</si>
  <si>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</si>
  <si>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</si>
  <si>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</si>
  <si>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</si>
  <si>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</si>
  <si>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</si>
  <si>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</si>
  <si>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</si>
  <si>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</si>
  <si>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</si>
  <si>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</si>
  <si>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</si>
  <si>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</si>
  <si>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</si>
  <si>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</si>
  <si>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</si>
  <si>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</si>
  <si>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</si>
  <si>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</si>
  <si>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</si>
  <si>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</si>
  <si>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</si>
  <si>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</si>
  <si>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</si>
  <si>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</si>
  <si>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</si>
  <si>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</si>
  <si>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</si>
  <si>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</si>
  <si>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</si>
  <si>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</si>
  <si>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</si>
  <si>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</si>
  <si>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</si>
  <si>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</si>
  <si>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</si>
  <si>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</si>
  <si>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</si>
  <si>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</si>
  <si>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</si>
  <si>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</si>
  <si>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</si>
  <si>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</si>
  <si>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</si>
  <si>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</si>
  <si>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</si>
  <si>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</si>
  <si>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</si>
  <si>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</si>
  <si>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</si>
  <si>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</si>
  <si>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</si>
  <si>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</si>
  <si>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</si>
  <si>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</si>
  <si>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</si>
  <si>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</si>
  <si>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</si>
  <si>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</si>
  <si>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</si>
  <si>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</si>
  <si>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</si>
  <si>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</si>
  <si>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</si>
  <si>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</si>
  <si>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</si>
  <si>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</si>
  <si>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</si>
  <si>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</si>
  <si>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</si>
  <si>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</si>
  <si>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</si>
  <si>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</si>
  <si>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</si>
  <si>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</si>
  <si>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</si>
  <si>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</si>
  <si>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</si>
  <si>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</si>
  <si>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</si>
  <si>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</si>
  <si>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</si>
  <si>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</si>
  <si>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</si>
  <si>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</si>
  <si>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</si>
  <si>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</si>
  <si>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</si>
  <si>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</si>
  <si>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</si>
  <si>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</si>
  <si>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</si>
  <si>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</si>
  <si>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</si>
  <si>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</si>
  <si>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</si>
  <si>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</si>
  <si>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</si>
  <si>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</si>
  <si>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</si>
  <si>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</si>
  <si>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</si>
  <si>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</si>
  <si>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</si>
  <si>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</si>
  <si>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</si>
  <si>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</si>
  <si>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</si>
  <si>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</si>
  <si>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</si>
  <si>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</si>
  <si>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</si>
  <si>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</si>
  <si>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</si>
  <si>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</si>
  <si>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</si>
  <si>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</si>
  <si>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</si>
  <si>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</si>
  <si>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</si>
  <si>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</si>
  <si>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</si>
  <si>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</si>
  <si>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</si>
  <si>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</si>
  <si>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</si>
  <si>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</si>
  <si>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</si>
  <si>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</si>
  <si>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</si>
  <si>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</si>
  <si>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</si>
  <si>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</si>
  <si>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</si>
  <si>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</si>
  <si>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</si>
  <si>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</si>
  <si>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</si>
  <si>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</si>
  <si>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</si>
  <si>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</si>
  <si>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</si>
  <si>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</si>
  <si>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</si>
  <si>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</si>
  <si>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</si>
  <si>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</si>
  <si>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</si>
  <si>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</si>
  <si>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</si>
  <si>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</si>
  <si>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</si>
  <si>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</si>
  <si>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</si>
  <si>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</si>
  <si>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</si>
  <si>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</si>
  <si>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</si>
  <si>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</si>
  <si>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</si>
  <si>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</si>
  <si>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</si>
  <si>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</si>
  <si>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</si>
  <si>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</si>
  <si>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</si>
  <si>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</si>
  <si>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</si>
  <si>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</si>
  <si>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</si>
  <si>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</si>
  <si>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</si>
  <si>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</si>
  <si>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</si>
  <si>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</si>
  <si>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</si>
  <si>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</si>
  <si>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</si>
  <si>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</si>
  <si>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</si>
  <si>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</si>
  <si>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</si>
  <si>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</si>
  <si>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</si>
  <si>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</si>
  <si>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</si>
  <si>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</si>
  <si>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</si>
  <si>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</si>
  <si>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</si>
  <si>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</si>
  <si>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</si>
  <si>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</si>
  <si>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</si>
  <si>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</si>
  <si>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</si>
  <si>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</si>
  <si>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</si>
  <si>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</si>
  <si>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</si>
  <si>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</si>
  <si>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</si>
  <si>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</si>
  <si>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</si>
  <si>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</si>
  <si>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</si>
  <si>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</si>
  <si>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</si>
  <si>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</si>
  <si>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</si>
  <si>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</si>
  <si>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</si>
  <si>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</si>
  <si>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</si>
  <si>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</si>
  <si>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</si>
  <si>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</si>
  <si>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</si>
  <si>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</si>
  <si>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</si>
  <si>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</si>
  <si>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</si>
  <si>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</si>
  <si>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</si>
  <si>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</si>
  <si>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</si>
  <si>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</si>
  <si>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</si>
  <si>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</si>
  <si>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</si>
  <si>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</si>
  <si>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</si>
  <si>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</si>
  <si>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</si>
  <si>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</si>
  <si>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</si>
  <si>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</si>
  <si>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</si>
  <si>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</si>
  <si>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</si>
  <si>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</si>
  <si>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</si>
  <si>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</si>
  <si>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</si>
  <si>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</si>
  <si>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</si>
  <si>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</si>
  <si>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</si>
  <si>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</si>
  <si>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</si>
  <si>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</si>
  <si>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</si>
  <si>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</si>
  <si>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</si>
  <si>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</si>
  <si>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</si>
  <si>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</si>
  <si>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</si>
  <si>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</si>
  <si>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</si>
  <si>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</si>
  <si>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</si>
  <si>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</si>
  <si>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</si>
  <si>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</si>
  <si>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</si>
  <si>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</si>
  <si>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</si>
  <si>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</si>
  <si>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</si>
  <si>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</si>
  <si>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</si>
  <si>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</si>
  <si>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</si>
  <si>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</si>
  <si>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</si>
  <si>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</si>
  <si>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</si>
  <si>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</si>
  <si>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</si>
  <si>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</si>
  <si>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</si>
  <si>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</si>
  <si>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</si>
  <si>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</si>
  <si>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</si>
  <si>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</si>
  <si>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</si>
  <si>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</si>
  <si>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</si>
  <si>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</si>
  <si>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</si>
  <si>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</si>
  <si>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</si>
  <si>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</si>
  <si>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</si>
  <si>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</si>
  <si>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</si>
  <si>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</si>
  <si>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</si>
  <si>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</si>
  <si>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</si>
  <si>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</si>
  <si>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</si>
  <si>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</si>
  <si>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</si>
  <si>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</si>
  <si>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</si>
  <si>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</si>
  <si>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</si>
  <si>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</si>
  <si>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</si>
  <si>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</si>
  <si>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</si>
  <si>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</si>
  <si>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</si>
  <si>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</si>
  <si>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</si>
  <si>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</si>
  <si>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</si>
  <si>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</si>
  <si>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</si>
  <si>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</si>
  <si>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</si>
  <si>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</si>
  <si>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</si>
  <si>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</si>
  <si>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</si>
  <si>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</si>
  <si>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</si>
  <si>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</si>
  <si>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</si>
  <si>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</si>
  <si>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</si>
  <si>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</si>
  <si>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</si>
  <si>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</si>
  <si>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</si>
  <si>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</si>
  <si>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</si>
  <si>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</si>
  <si>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</si>
  <si>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</si>
  <si>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</si>
  <si>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</si>
  <si>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</si>
  <si>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</si>
  <si>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</si>
  <si>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</si>
  <si>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</si>
  <si>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</si>
  <si>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</si>
  <si>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</si>
  <si>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</si>
  <si>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</si>
  <si>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</si>
  <si>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</si>
  <si>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</si>
  <si>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</si>
  <si>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</si>
  <si>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</si>
  <si>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</si>
  <si>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</si>
  <si>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</si>
  <si>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</si>
  <si>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</si>
  <si>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</si>
  <si>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</si>
  <si>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</si>
  <si>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</si>
  <si>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</si>
  <si>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</si>
  <si>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</si>
  <si>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</si>
  <si>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</si>
  <si>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</si>
  <si>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</si>
  <si>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</si>
  <si>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</si>
  <si>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</si>
  <si>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</si>
  <si>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</si>
  <si>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</si>
  <si>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</si>
  <si>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</si>
  <si>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</si>
  <si>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</si>
  <si>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</si>
  <si>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</si>
  <si>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</si>
  <si>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</si>
  <si>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</si>
  <si>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</si>
  <si>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</si>
  <si>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</si>
  <si>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</si>
  <si>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</si>
  <si>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</si>
  <si>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</si>
  <si>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</si>
  <si>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</si>
  <si>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</si>
  <si>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</si>
  <si>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</si>
  <si>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</si>
  <si>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</si>
  <si>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</si>
  <si>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</si>
  <si>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</si>
  <si>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</si>
  <si>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</si>
  <si>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</si>
  <si>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</si>
  <si>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</si>
  <si>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</si>
  <si>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</si>
  <si>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</si>
  <si>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</si>
  <si>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</si>
  <si>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</si>
  <si>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</si>
  <si>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</si>
  <si>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</si>
  <si>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</si>
  <si>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</si>
  <si>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</si>
  <si>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</si>
  <si>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</si>
  <si>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</si>
  <si>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</si>
  <si>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</si>
  <si>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</si>
  <si>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</si>
  <si>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</si>
  <si>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</si>
  <si>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</si>
  <si>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</si>
  <si>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</si>
  <si>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</si>
  <si>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</si>
  <si>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</si>
  <si>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</si>
  <si>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</si>
  <si>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</si>
  <si>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</si>
  <si>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</si>
  <si>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</si>
  <si>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</si>
  <si>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</si>
  <si>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</si>
  <si>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</si>
  <si>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</si>
  <si>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</si>
  <si>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</si>
  <si>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</si>
  <si>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</si>
  <si>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</si>
  <si>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</si>
  <si>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</si>
  <si>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</si>
  <si>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</si>
  <si>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</si>
  <si>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</si>
  <si>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</si>
  <si>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</si>
  <si>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</si>
  <si>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</si>
  <si>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</si>
  <si>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</si>
  <si>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</si>
  <si>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</si>
  <si>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</si>
  <si>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</si>
  <si>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</si>
  <si>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</si>
  <si>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</si>
  <si>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</si>
  <si>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</si>
  <si>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</si>
  <si>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</si>
  <si>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</si>
  <si>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</si>
  <si>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</si>
  <si>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</si>
  <si>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</si>
  <si>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</si>
  <si>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</si>
  <si>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</si>
  <si>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</si>
  <si>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</si>
  <si>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</si>
  <si>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</si>
  <si>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</si>
  <si>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</si>
  <si>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</si>
  <si>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</si>
  <si>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</si>
  <si>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</si>
  <si>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</si>
  <si>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</si>
  <si>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</si>
  <si>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</si>
  <si>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</si>
  <si>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</si>
  <si>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</si>
  <si>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</si>
  <si>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</si>
  <si>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</si>
  <si>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</si>
  <si>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</si>
  <si>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</si>
  <si>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</si>
  <si>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</si>
  <si>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</si>
  <si>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</si>
  <si>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</si>
  <si>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</si>
  <si>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</si>
  <si>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</si>
  <si>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</si>
  <si>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</si>
  <si>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</si>
  <si>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</si>
  <si>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</si>
  <si>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</si>
  <si>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</si>
  <si>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</si>
  <si>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</si>
  <si>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</si>
  <si>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</si>
  <si>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</si>
  <si>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</si>
  <si>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</si>
  <si>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</si>
  <si>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</si>
  <si>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</si>
  <si>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</si>
  <si>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</si>
  <si>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</si>
  <si>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</si>
  <si>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</si>
  <si>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</si>
  <si>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</si>
  <si>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</si>
  <si>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</si>
  <si>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</si>
  <si>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</si>
  <si>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</si>
  <si>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</si>
  <si>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</si>
  <si>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</si>
  <si>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</si>
  <si>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</si>
  <si>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</si>
  <si>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</si>
  <si>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</si>
  <si>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</si>
  <si>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</si>
  <si>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</si>
  <si>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</si>
  <si>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</si>
  <si>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</si>
  <si>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</si>
  <si>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</si>
  <si>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</si>
  <si>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</si>
  <si>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</si>
  <si>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</si>
  <si>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</si>
  <si>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</si>
  <si>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</si>
  <si>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</si>
  <si>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</si>
  <si>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</si>
  <si>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</si>
  <si>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</si>
  <si>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</si>
  <si>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</si>
  <si>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</si>
  <si>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</si>
  <si>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</si>
  <si>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</si>
  <si>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</si>
  <si>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</si>
  <si>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</si>
  <si>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</si>
  <si>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</si>
  <si>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</si>
  <si>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</si>
  <si>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</si>
  <si>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</si>
  <si>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</si>
  <si>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</si>
  <si>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</si>
  <si>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</si>
  <si>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</si>
  <si>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</si>
  <si>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</si>
  <si>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</si>
  <si>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</si>
  <si>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</si>
  <si>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</si>
  <si>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</si>
  <si>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</si>
  <si>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</si>
  <si>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</si>
  <si>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</si>
  <si>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</si>
  <si>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</si>
  <si>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</si>
  <si>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</si>
  <si>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</si>
  <si>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</si>
  <si>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</si>
  <si>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</si>
  <si>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</si>
  <si>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</si>
  <si>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</si>
  <si>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</si>
  <si>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</si>
  <si>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</si>
  <si>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</si>
  <si>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</si>
  <si>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</si>
  <si>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</si>
  <si>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</si>
  <si>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</si>
  <si>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</si>
  <si>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</si>
  <si>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</si>
  <si>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</si>
  <si>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</si>
  <si>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</si>
  <si>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</si>
  <si>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</si>
  <si>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</si>
  <si>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</si>
  <si>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</si>
  <si>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</si>
  <si>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</si>
  <si>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</si>
  <si>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</si>
  <si>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</si>
  <si>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</si>
  <si>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</si>
  <si>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</si>
  <si>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</si>
  <si>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</si>
  <si>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</si>
  <si>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</si>
  <si>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</si>
  <si>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</si>
  <si>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</si>
  <si>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</si>
  <si>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</si>
  <si>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</si>
  <si>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</si>
  <si>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</si>
  <si>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</si>
  <si>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</si>
  <si>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</si>
  <si>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</si>
  <si>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</si>
  <si>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</si>
  <si>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</si>
  <si>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</si>
  <si>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</si>
  <si>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</si>
  <si>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</si>
  <si>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</si>
  <si>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</si>
  <si>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</si>
  <si>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</si>
  <si>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</si>
  <si>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</si>
  <si>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</si>
  <si>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</si>
  <si>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</si>
  <si>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</si>
  <si>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</si>
  <si>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</si>
  <si>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</si>
  <si>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</si>
  <si>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</si>
  <si>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</si>
  <si>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</si>
  <si>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</si>
  <si>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</si>
  <si>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</si>
  <si>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</si>
  <si>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</si>
  <si>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</si>
  <si>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</si>
  <si>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</si>
  <si>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</si>
  <si>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</si>
  <si>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</si>
  <si>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</si>
  <si>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</si>
  <si>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</si>
  <si>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</si>
  <si>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</si>
  <si>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</si>
  <si>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</si>
  <si>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</si>
  <si>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</si>
  <si>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</si>
  <si>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</si>
  <si>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</si>
  <si>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</si>
  <si>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</si>
  <si>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</si>
  <si>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</si>
  <si>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</si>
  <si>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</si>
  <si>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</si>
  <si>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</si>
  <si>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</si>
  <si>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</si>
  <si>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</si>
  <si>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</si>
  <si>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</si>
  <si>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</si>
  <si>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</si>
  <si>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</si>
  <si>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</si>
  <si>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</si>
  <si>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</si>
  <si>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</si>
  <si>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</si>
  <si>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</si>
  <si>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</si>
  <si>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</si>
  <si>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</si>
  <si>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</si>
  <si>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</si>
  <si>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</si>
  <si>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</si>
  <si>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</si>
  <si>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</si>
  <si>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</si>
  <si>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</si>
  <si>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</si>
  <si>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</si>
  <si>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</si>
  <si>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</si>
  <si>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</si>
  <si>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</si>
  <si>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</si>
  <si>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</si>
  <si>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</si>
  <si>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</si>
  <si>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</si>
  <si>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</si>
  <si>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</si>
  <si>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</si>
  <si>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</si>
  <si>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</si>
  <si>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</si>
  <si>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</si>
  <si>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</si>
  <si>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</si>
  <si>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</si>
  <si>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</si>
  <si>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</si>
  <si>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</si>
  <si>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</si>
  <si>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</si>
  <si>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</si>
  <si>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</si>
  <si>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</si>
  <si>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</si>
  <si>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</si>
  <si>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</si>
  <si>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</si>
  <si>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</si>
  <si>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</si>
  <si>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</si>
  <si>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</si>
  <si>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</si>
  <si>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</si>
  <si>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</si>
  <si>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</si>
  <si>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</si>
  <si>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</si>
  <si>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</si>
  <si>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</si>
  <si>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</si>
  <si>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</si>
  <si>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</si>
  <si>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</si>
  <si>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</si>
  <si>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</si>
  <si>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</si>
  <si>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</si>
  <si>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</si>
  <si>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</si>
  <si>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</si>
  <si>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</si>
  <si>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</si>
  <si>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</si>
  <si>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</si>
  <si>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</si>
  <si>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</si>
  <si>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</si>
  <si>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</si>
  <si>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</si>
  <si>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</si>
  <si>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</si>
  <si>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</si>
  <si>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</si>
  <si>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</si>
  <si>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</si>
  <si>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</si>
  <si>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</si>
  <si>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</si>
  <si>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</si>
  <si>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</si>
  <si>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</si>
  <si>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</si>
  <si>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</si>
  <si>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</si>
  <si>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</si>
  <si>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</si>
  <si>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</si>
  <si>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</si>
  <si>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</si>
  <si>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</si>
  <si>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</si>
  <si>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</si>
  <si>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</si>
  <si>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</si>
  <si>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</si>
  <si>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</si>
  <si>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</si>
  <si>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</si>
  <si>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</si>
  <si>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</si>
  <si>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</si>
  <si>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</si>
  <si>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</si>
  <si>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</si>
  <si>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</si>
  <si>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</si>
  <si>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</si>
  <si>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</si>
  <si>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</si>
  <si>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</si>
  <si>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</si>
  <si>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</si>
  <si>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</si>
  <si>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</si>
  <si>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</si>
  <si>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</si>
  <si>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</si>
  <si>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</si>
  <si>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</si>
  <si>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</si>
  <si>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</si>
  <si>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</si>
  <si>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</si>
  <si>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</si>
  <si>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</si>
  <si>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</si>
  <si>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</si>
  <si>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</si>
  <si>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</si>
  <si>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</si>
  <si>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</si>
  <si>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</si>
  <si>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</si>
  <si>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</si>
  <si>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</si>
  <si>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</si>
  <si>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</si>
  <si>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</si>
  <si>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</si>
  <si>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</si>
  <si>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</si>
  <si>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</si>
  <si>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</si>
  <si>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</si>
  <si>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</si>
  <si>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</si>
  <si>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</si>
  <si>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</si>
  <si>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</si>
  <si>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</si>
  <si>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</si>
  <si>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</si>
  <si>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</si>
  <si>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</si>
  <si>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</si>
  <si>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</si>
  <si>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</si>
  <si>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</si>
  <si>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</si>
  <si>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</si>
  <si>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</si>
  <si>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</si>
  <si>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</si>
  <si>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</si>
  <si>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</si>
  <si>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</si>
  <si>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</si>
  <si>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</si>
  <si>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</si>
  <si>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</si>
  <si>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</si>
  <si>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</si>
  <si>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</si>
  <si>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</si>
  <si>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</si>
  <si>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</si>
  <si>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</si>
  <si>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</si>
  <si>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</si>
  <si>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</si>
  <si>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</si>
  <si>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</si>
  <si>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</si>
  <si>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</si>
  <si>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</si>
  <si>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</si>
  <si>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</si>
  <si>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</si>
  <si>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</si>
  <si>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</si>
  <si>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</si>
  <si>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</si>
  <si>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</si>
  <si>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</si>
  <si>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</si>
  <si>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</si>
  <si>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</si>
  <si>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</si>
  <si>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</si>
  <si>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</si>
  <si>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</si>
  <si>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</si>
  <si>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</si>
  <si>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</si>
  <si>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</si>
  <si>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</si>
  <si>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</si>
  <si>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</si>
  <si>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</si>
  <si>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</si>
  <si>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</si>
  <si>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</si>
  <si>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</si>
  <si>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</si>
  <si>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</si>
  <si>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</si>
  <si>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</si>
  <si>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</si>
  <si>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</si>
  <si>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</si>
  <si>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</si>
  <si>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</si>
  <si>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</si>
  <si>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</si>
  <si>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</si>
  <si>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</si>
  <si>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</si>
  <si>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</si>
  <si>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</si>
  <si>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</si>
  <si>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</si>
  <si>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</si>
  <si>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</si>
  <si>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</si>
  <si>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</si>
  <si>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</si>
  <si>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</si>
  <si>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</si>
  <si>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</si>
  <si>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</si>
  <si>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</si>
  <si>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</si>
  <si>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</si>
  <si>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</si>
  <si>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</si>
  <si>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</si>
  <si>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</si>
  <si>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</si>
  <si>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</si>
  <si>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</si>
  <si>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</si>
  <si>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</si>
  <si>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</si>
  <si>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</si>
  <si>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</si>
  <si>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</si>
  <si>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</si>
  <si>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</si>
  <si>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</si>
  <si>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</si>
  <si>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</si>
  <si>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</si>
  <si>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</si>
  <si>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</si>
  <si>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</si>
  <si>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</si>
  <si>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</si>
  <si>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</si>
  <si>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</si>
  <si>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</si>
  <si>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</si>
  <si>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</si>
  <si>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</si>
  <si>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</si>
  <si>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</si>
  <si>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</si>
  <si>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</si>
  <si>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</si>
  <si>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</si>
  <si>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</si>
  <si>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</si>
  <si>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</si>
  <si>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</si>
  <si>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</si>
  <si>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</si>
  <si>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</si>
  <si>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</si>
  <si>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</si>
  <si>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</si>
  <si>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</si>
  <si>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</si>
  <si>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</si>
  <si>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</si>
  <si>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</si>
  <si>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</si>
  <si>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</si>
  <si>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</si>
  <si>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</si>
  <si>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</si>
  <si>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</si>
  <si>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</si>
  <si>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</si>
  <si>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</si>
  <si>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</si>
  <si>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</si>
  <si>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</si>
  <si>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</si>
  <si>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</si>
  <si>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</si>
  <si>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</si>
  <si>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</si>
  <si>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</si>
  <si>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</si>
  <si>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</si>
  <si>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</si>
  <si>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</si>
  <si>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</si>
  <si>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</si>
  <si>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</si>
  <si>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</si>
  <si>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</si>
  <si>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</si>
  <si>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</si>
  <si>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</si>
  <si>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</si>
  <si>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</si>
  <si>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</si>
  <si>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</si>
  <si>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</si>
  <si>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</si>
  <si>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</si>
  <si>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</si>
  <si>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</si>
  <si>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</si>
  <si>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</si>
  <si>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</si>
  <si>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</si>
  <si>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</si>
  <si>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</si>
  <si>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</si>
  <si>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</si>
  <si>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</si>
  <si>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</si>
  <si>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</si>
  <si>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</si>
  <si>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</si>
  <si>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</si>
  <si>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</si>
  <si>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</si>
  <si>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</si>
  <si>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</si>
  <si>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</si>
  <si>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</si>
  <si>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</si>
  <si>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</si>
  <si>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</si>
  <si>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</si>
  <si>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</si>
  <si>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</si>
  <si>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</si>
  <si>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</si>
  <si>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</si>
  <si>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</si>
  <si>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</si>
  <si>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</si>
  <si>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</si>
  <si>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</si>
  <si>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</si>
  <si>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</si>
  <si>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</si>
  <si>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</si>
  <si>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</si>
  <si>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</si>
  <si>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</si>
  <si>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</si>
  <si>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</si>
  <si>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</si>
  <si>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</si>
  <si>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</si>
  <si>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</si>
  <si>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</si>
  <si>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</si>
  <si>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</si>
  <si>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</si>
  <si>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</si>
  <si>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</si>
  <si>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</si>
  <si>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</si>
  <si>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</si>
  <si>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</si>
  <si>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</si>
  <si>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</si>
  <si>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</si>
  <si>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</si>
  <si>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</si>
  <si>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</si>
  <si>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</si>
  <si>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</si>
  <si>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</si>
  <si>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</si>
  <si>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</si>
  <si>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</si>
  <si>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</si>
  <si>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</si>
  <si>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</si>
  <si>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</si>
  <si>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</si>
  <si>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</si>
  <si>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</si>
  <si>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</si>
  <si>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</si>
  <si>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</si>
  <si>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</si>
  <si>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</si>
  <si>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</si>
  <si>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</si>
  <si>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</si>
  <si>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</si>
  <si>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</si>
  <si>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</si>
  <si>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</si>
  <si>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</si>
  <si>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</si>
  <si>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</si>
  <si>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</si>
  <si>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</si>
  <si>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</si>
  <si>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</si>
  <si>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</si>
  <si>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</si>
  <si>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</si>
  <si>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</si>
  <si>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</si>
  <si>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</si>
  <si>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</si>
  <si>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</si>
  <si>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</si>
  <si>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</si>
  <si>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</si>
  <si>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</si>
  <si>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</si>
  <si>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</si>
  <si>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</si>
  <si>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</si>
  <si>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</si>
  <si>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</si>
  <si>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</si>
  <si>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</si>
  <si>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</si>
  <si>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</si>
  <si>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</si>
  <si>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</si>
  <si>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</si>
  <si>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</si>
  <si>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</si>
  <si>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</si>
  <si>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</si>
  <si>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</si>
  <si>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</si>
  <si>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</si>
  <si>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</si>
  <si>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</si>
  <si>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</si>
  <si>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</si>
  <si>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</si>
  <si>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</si>
  <si>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</si>
  <si>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</si>
  <si>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</si>
  <si>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</si>
  <si>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</si>
  <si>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</si>
  <si>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</si>
  <si>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</si>
  <si>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</si>
  <si>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</si>
  <si>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</si>
  <si>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</si>
  <si>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</si>
  <si>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</si>
  <si>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</si>
  <si>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</si>
  <si>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</si>
  <si>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</si>
  <si>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</si>
  <si>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</si>
  <si>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</si>
  <si>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</si>
  <si>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</si>
  <si>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</si>
  <si>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</si>
  <si>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</si>
  <si>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</si>
  <si>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</si>
  <si>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</si>
  <si>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</si>
  <si>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</si>
  <si>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</si>
  <si>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</si>
  <si>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</si>
  <si>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</si>
  <si>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</si>
  <si>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</si>
  <si>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</si>
  <si>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</si>
  <si>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</si>
  <si>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</si>
  <si>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</si>
  <si>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</si>
  <si>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</si>
  <si>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</si>
  <si>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</si>
  <si>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</si>
  <si>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</si>
  <si>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</si>
  <si>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</si>
  <si>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</si>
  <si>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</si>
  <si>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</si>
  <si>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</si>
  <si>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</si>
  <si>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</si>
  <si>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</si>
  <si>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</si>
  <si>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</si>
  <si>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</si>
  <si>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</si>
  <si>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</si>
  <si>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</si>
  <si>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</si>
  <si>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</si>
  <si>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</si>
  <si>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</si>
  <si>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</si>
  <si>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</si>
  <si>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</si>
  <si>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</si>
  <si>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</si>
  <si>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</si>
  <si>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</si>
  <si>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</si>
  <si>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</si>
  <si>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</si>
  <si>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</si>
  <si>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</si>
  <si>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</si>
  <si>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</si>
  <si>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</si>
  <si>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</si>
  <si>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</si>
  <si>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</si>
  <si>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</si>
  <si>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</si>
  <si>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backers_counts</t>
  </si>
  <si>
    <t>Mean</t>
  </si>
  <si>
    <t>Median</t>
  </si>
  <si>
    <t>Min</t>
  </si>
  <si>
    <t>Max</t>
  </si>
  <si>
    <t>Variance</t>
  </si>
  <si>
    <t>Standard Deviation</t>
  </si>
  <si>
    <t xml:space="preserve">I think mean is better at summarizing the data because it is the middle point. It just at a better point of the data where it isn't too far left or too far right. </t>
  </si>
  <si>
    <t xml:space="preserve">Unsucessful Campaigns are more vaiability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</si>
</sst>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Font="1"/>
    <xf numFmtId="14" fontId="18" fillId="0" borderId="0" xfId="0" applyNumberFormat="1" applyFont="1"/>
    <xf numFmtId="9" fontId="0" fillId="0" borderId="0" xfId="42" applyFont="1"/>
    <xf numFmtId="1" fontId="0" fillId="0" borderId="0" xfId="0" applyNumberFormat="1"/>
    <xf numFmtId="0" fontId="0" fillId="0" borderId="0" xfId="0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[CrowdfundingBook.xlsx]Parent-Category!PivotTable5</c:name>
    <c:fmtId val="13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D-4B7D-90C5-F408EA671580}"/>
            </c:ext>
          </c:extLst>
        </c:ser>
        <c:ser>
          <c:idx val="1"/>
          <c:order val="1"/>
          <c:tx>
            <c:strRef>
              <c:f>'Parent-Category'!$C$3:$C$4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D-4B7D-90C5-F408EA671580}"/>
            </c:ext>
          </c:extLst>
        </c:ser>
        <c:ser>
          <c:idx val="2"/>
          <c:order val="2"/>
          <c:tx>
            <c:strRef>
              <c:f>'Parent-Category'!$D$3:$D$4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D-4B7D-90C5-F408EA671580}"/>
            </c:ext>
          </c:extLst>
        </c:ser>
        <c:ser>
          <c:idx val="3"/>
          <c:order val="3"/>
          <c:tx>
            <c:strRef>
              <c:f>'Parent-Category'!$E$3:$E$4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D-4B7D-90C5-F408EA67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682696"/>
        <c:axId val="739679416"/>
      </c:barChart>
      <c:catAx>
        <c:axId val="739682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79416"/>
        <c:crosses val="autoZero"/>
        <c:auto val="1"/>
        <c:lblAlgn val="ctr"/>
        <c:lblOffset val="100"/>
        <c:noMultiLvlLbl val="0"/>
      </c:catAx>
      <c:valAx>
        <c:axId val="73967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8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[CrowdfundingBook.xlsx]Sub-Category!PivotTable6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4-4B67-9457-58378C8078E2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64-4B67-9457-58378C8078E2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64-4B67-9457-58378C8078E2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64-4B67-9457-58378C807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668264"/>
        <c:axId val="739669248"/>
      </c:barChart>
      <c:catAx>
        <c:axId val="7396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69248"/>
        <c:crosses val="autoZero"/>
        <c:auto val="1"/>
        <c:lblAlgn val="ctr"/>
        <c:lblOffset val="100"/>
        <c:noMultiLvlLbl val="0"/>
      </c:catAx>
      <c:valAx>
        <c:axId val="7396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6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Conversion!PivotTable19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Conversion'!$B$6:$B$18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5-466D-877A-CF8EB9EA3B7A}"/>
            </c:ext>
          </c:extLst>
        </c:ser>
        <c:ser>
          <c:idx val="1"/>
          <c:order val="1"/>
          <c:tx>
            <c:strRef>
              <c:f>'Date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Conversion'!$C$6:$C$18</c:f>
              <c:numCache>
                <c:formatCode>General</c:formatCode>
                <c:ptCount val="12"/>
                <c:pt idx="0">
                  <c:v>14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C-4A7F-8F38-C365BE2F0E38}"/>
            </c:ext>
          </c:extLst>
        </c:ser>
        <c:ser>
          <c:idx val="2"/>
          <c:order val="2"/>
          <c:tx>
            <c:strRef>
              <c:f>'Date Created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Conversion'!$D$6:$D$18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3C-4A7F-8F38-C365BE2F0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786464"/>
        <c:axId val="763786136"/>
      </c:lineChart>
      <c:catAx>
        <c:axId val="76378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86136"/>
        <c:crosses val="autoZero"/>
        <c:auto val="1"/>
        <c:lblAlgn val="ctr"/>
        <c:lblOffset val="100"/>
        <c:noMultiLvlLbl val="0"/>
      </c:catAx>
      <c:valAx>
        <c:axId val="76378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8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1-4EDB-8998-D31FA1D64604}"/>
            </c:ext>
          </c:extLst>
        </c:ser>
        <c:ser>
          <c:idx val="1"/>
          <c:order val="1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1-4EDB-8998-D31FA1D64604}"/>
            </c:ext>
          </c:extLst>
        </c:ser>
        <c:ser>
          <c:idx val="2"/>
          <c:order val="2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C1-4EDB-8998-D31FA1D64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686288"/>
        <c:axId val="793688912"/>
      </c:lineChart>
      <c:catAx>
        <c:axId val="79368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88912"/>
        <c:crosses val="autoZero"/>
        <c:auto val="1"/>
        <c:lblAlgn val="ctr"/>
        <c:lblOffset val="100"/>
        <c:noMultiLvlLbl val="0"/>
      </c:catAx>
      <c:valAx>
        <c:axId val="7936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8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688974</xdr:colOff>
      <xdr:row>20</xdr:row>
      <xdr:rowOff>66674</xdr:rowOff>
    </xdr:from>
    <xdr:to>
      <xdr:col>10</xdr:col>
      <xdr:colOff>539749</xdr:colOff>
      <xdr:row>40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FF257F-B312-F379-6AF3-97EEAC944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1165224</xdr:colOff>
      <xdr:row>33</xdr:row>
      <xdr:rowOff>22224</xdr:rowOff>
    </xdr:from>
    <xdr:to>
      <xdr:col>11</xdr:col>
      <xdr:colOff>279400</xdr:colOff>
      <xdr:row>56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B9FE8-ED1C-B8FA-9A98-9F6652E91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688974</xdr:colOff>
      <xdr:row>20</xdr:row>
      <xdr:rowOff>66674</xdr:rowOff>
    </xdr:from>
    <xdr:to>
      <xdr:col>9</xdr:col>
      <xdr:colOff>196849</xdr:colOff>
      <xdr:row>42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636665-BA4B-3E10-7AA0-01E01F949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15</xdr:row>
      <xdr:rowOff>193674</xdr:rowOff>
    </xdr:from>
    <xdr:to>
      <xdr:col>7</xdr:col>
      <xdr:colOff>469900</xdr:colOff>
      <xdr:row>35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1F51D3-E6BC-3D88-BDB4-F1FC4CD11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" refreshedDate="45043.804033217595" createdVersion="8" refreshedVersion="8" minRefreshableVersion="3" recordCount="1000" xr:uid="{47B1AC8C-65D6-4486-AA13-5A8DE8AFA20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" refreshedDate="45043.850656481482" createdVersion="8" refreshedVersion="8" minRefreshableVersion="3" recordCount="1001" xr:uid="{49ED7B0D-7177-46DE-8794-9C8EE4BB296B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9DF9-12B8-4F4C-92C0-0A7E92A027E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D982A1-5504-4232-94AF-44B4F3039C7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025A5-F6E7-4335-90E9-A8CA62F02391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item="8" hier="-1"/>
    <pageField fld="21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D1" workbookViewId="0">
      <selection activeCell="E1" sqref="E1"/>
    </sheetView>
  </sheetViews>
  <sheetFormatPr defaultColWidth="10.6640625" defaultRowHeight="15.5" x14ac:dyDescent="0.35"/>
  <cols>
    <col min="1" max="1" width="6.5" bestFit="1" customWidth="1"/>
    <col min="2" max="2" width="30.58203125" style="4" bestFit="1" customWidth="1"/>
    <col min="3" max="3" width="33.5" style="3" customWidth="1"/>
    <col min="4" max="4" width="8.4140625" bestFit="1" customWidth="1"/>
    <col min="5" max="5" width="11.58203125" bestFit="1" customWidth="1"/>
    <col min="6" max="6" width="18.08203125" bestFit="1" customWidth="1"/>
    <col min="7" max="7" width="12.33203125" bestFit="1" customWidth="1"/>
    <col min="8" max="8" width="17.25" bestFit="1" customWidth="1"/>
    <col min="9" max="9" width="20" bestFit="1" customWidth="1"/>
    <col min="10" max="10" width="11.33203125" bestFit="1" customWidth="1"/>
    <col min="11" max="11" width="12.1640625" bestFit="1" customWidth="1"/>
    <col min="12" max="12" width="15.25" bestFit="1" customWidth="1"/>
    <col min="13" max="13" width="12.1640625" bestFit="1" customWidth="1"/>
    <col min="14" max="14" width="25.9140625" style="9" bestFit="1" customWidth="1"/>
    <col min="15" max="15" width="24.5" bestFit="1" customWidth="1"/>
    <col min="16" max="16" width="13.1640625" bestFit="1" customWidth="1"/>
    <col min="17" max="17" width="12.25" bestFit="1" customWidth="1"/>
    <col min="18" max="18" width="28.5" bestFit="1" customWidth="1"/>
    <col min="19" max="19" width="18.4140625" bestFit="1" customWidth="1"/>
    <col min="20" max="20" width="16.9140625" bestFit="1" customWidth="1"/>
  </cols>
  <sheetData>
    <row r="1" spans="1:20" s="1" customFormat="1" ht="13" customHeigh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4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s="13" t="s">
        <v>17</v>
      </c>
      <c r="S2" t="s">
        <v>2033</v>
      </c>
      <c r="T2" t="s">
        <v>2034</v>
      </c>
    </row>
    <row r="3" spans="1:20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s="13" t="s">
        <v>23</v>
      </c>
      <c r="S3" t="s">
        <v>2035</v>
      </c>
      <c r="T3" t="s">
        <v>2036</v>
      </c>
    </row>
    <row r="4" spans="1:20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f>ROUND(((E4/D4)*100),0)</f>
        <v>131</v>
      </c>
      <c r="G4" t="s">
        <v>20</v>
      </c>
      <c r="H4">
        <v>1425</v>
      </c>
      <c r="I4">
        <f t="shared" ref="I4:I67" si="3">ROUND(E4/H4,2)</f>
        <v>100.02</v>
      </c>
      <c r="J4" t="s">
        <v>26</v>
      </c>
      <c r="K4" t="s">
        <v>27</v>
      </c>
      <c r="L4">
        <v>1384668000</v>
      </c>
      <c r="M4">
        <v>1384840800</v>
      </c>
      <c r="N4" s="10">
        <f t="shared" si="1"/>
        <v>41595.25</v>
      </c>
      <c r="O4" s="8">
        <f t="shared" si="2"/>
        <v>41597.25</v>
      </c>
      <c r="P4" t="b">
        <v>0</v>
      </c>
      <c r="Q4" t="b">
        <v>0</v>
      </c>
      <c r="R4" s="13" t="s">
        <v>28</v>
      </c>
      <c r="S4" t="s">
        <v>2037</v>
      </c>
      <c r="T4" t="s">
        <v>2038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10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s="13" t="s">
        <v>23</v>
      </c>
      <c r="S5" t="s">
        <v>2035</v>
      </c>
      <c r="T5" t="s">
        <v>2036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10">
        <f t="shared" si="1"/>
        <v>43485.25</v>
      </c>
      <c r="O6" s="8">
        <f t="shared" si="2"/>
        <v>43489.25</v>
      </c>
      <c r="P6" t="b">
        <v>0</v>
      </c>
      <c r="Q6" t="b">
        <v>0</v>
      </c>
      <c r="R6" s="13" t="s">
        <v>33</v>
      </c>
      <c r="S6" t="s">
        <v>2039</v>
      </c>
      <c r="T6" t="s">
        <v>2040</v>
      </c>
    </row>
    <row r="7" spans="1:20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10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s="13" t="s">
        <v>33</v>
      </c>
      <c r="S7" t="s">
        <v>2039</v>
      </c>
      <c r="T7" t="s">
        <v>2040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10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s="13" t="s">
        <v>42</v>
      </c>
      <c r="S8" t="s">
        <v>2041</v>
      </c>
      <c r="T8" t="s">
        <v>2042</v>
      </c>
    </row>
    <row r="9" spans="1:20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10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s="13" t="s">
        <v>33</v>
      </c>
      <c r="S9" t="s">
        <v>2039</v>
      </c>
      <c r="T9" t="s">
        <v>2040</v>
      </c>
    </row>
    <row r="10" spans="1:20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s="13" t="s">
        <v>33</v>
      </c>
      <c r="S10" t="s">
        <v>2039</v>
      </c>
      <c r="T10" t="s">
        <v>2040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s="13" t="s">
        <v>50</v>
      </c>
      <c r="S11" t="s">
        <v>2035</v>
      </c>
      <c r="T11" t="s">
        <v>2043</v>
      </c>
    </row>
    <row r="12" spans="1:20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s="13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s="13" t="s">
        <v>33</v>
      </c>
      <c r="S13" t="s">
        <v>2039</v>
      </c>
      <c r="T13" t="s">
        <v>2040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s="13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s="13" t="s">
        <v>60</v>
      </c>
      <c r="S15" t="s">
        <v>2035</v>
      </c>
      <c r="T15" t="s">
        <v>2045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s="13" t="s">
        <v>60</v>
      </c>
      <c r="S16" t="s">
        <v>2035</v>
      </c>
      <c r="T16" t="s">
        <v>2045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s="13" t="s">
        <v>65</v>
      </c>
      <c r="S17" t="s">
        <v>2037</v>
      </c>
      <c r="T17" t="s">
        <v>2046</v>
      </c>
    </row>
    <row r="18" spans="1:20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s="13" t="s">
        <v>68</v>
      </c>
      <c r="S18" t="s">
        <v>2047</v>
      </c>
      <c r="T18" t="s">
        <v>2048</v>
      </c>
    </row>
    <row r="19" spans="1:20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s="13" t="s">
        <v>71</v>
      </c>
      <c r="S19" t="s">
        <v>2041</v>
      </c>
      <c r="T19" t="s">
        <v>2049</v>
      </c>
    </row>
    <row r="20" spans="1:20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s="13" t="s">
        <v>33</v>
      </c>
      <c r="S20" t="s">
        <v>2039</v>
      </c>
      <c r="T20" t="s">
        <v>2040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s="13" t="s">
        <v>33</v>
      </c>
      <c r="S21" t="s">
        <v>2039</v>
      </c>
      <c r="T21" t="s">
        <v>2040</v>
      </c>
    </row>
    <row r="22" spans="1:20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s="13" t="s">
        <v>53</v>
      </c>
      <c r="S22" t="s">
        <v>2041</v>
      </c>
      <c r="T22" t="s">
        <v>2044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s="13" t="s">
        <v>33</v>
      </c>
      <c r="S23" t="s">
        <v>2039</v>
      </c>
      <c r="T23" t="s">
        <v>2040</v>
      </c>
    </row>
    <row r="24" spans="1:20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s="13" t="s">
        <v>33</v>
      </c>
      <c r="S24" t="s">
        <v>2039</v>
      </c>
      <c r="T24" t="s">
        <v>2040</v>
      </c>
    </row>
    <row r="25" spans="1:20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s="13" t="s">
        <v>42</v>
      </c>
      <c r="S25" t="s">
        <v>2041</v>
      </c>
      <c r="T25" t="s">
        <v>2042</v>
      </c>
    </row>
    <row r="26" spans="1:20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s="13" t="s">
        <v>65</v>
      </c>
      <c r="S26" t="s">
        <v>2037</v>
      </c>
      <c r="T26" t="s">
        <v>2046</v>
      </c>
    </row>
    <row r="27" spans="1:20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s="13" t="s">
        <v>89</v>
      </c>
      <c r="S27" t="s">
        <v>2050</v>
      </c>
      <c r="T27" t="s">
        <v>2051</v>
      </c>
    </row>
    <row r="28" spans="1:20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s="13" t="s">
        <v>33</v>
      </c>
      <c r="S28" t="s">
        <v>2039</v>
      </c>
      <c r="T28" t="s">
        <v>2040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s="13" t="s">
        <v>23</v>
      </c>
      <c r="S29" t="s">
        <v>2035</v>
      </c>
      <c r="T29" t="s">
        <v>2036</v>
      </c>
    </row>
    <row r="30" spans="1:20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s="13" t="s">
        <v>33</v>
      </c>
      <c r="S30" t="s">
        <v>2039</v>
      </c>
      <c r="T30" t="s">
        <v>2040</v>
      </c>
    </row>
    <row r="31" spans="1:20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s="13" t="s">
        <v>100</v>
      </c>
      <c r="S31" t="s">
        <v>2041</v>
      </c>
      <c r="T31" t="s">
        <v>2052</v>
      </c>
    </row>
    <row r="32" spans="1:20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s="13" t="s">
        <v>71</v>
      </c>
      <c r="S32" t="s">
        <v>2041</v>
      </c>
      <c r="T32" t="s">
        <v>2049</v>
      </c>
    </row>
    <row r="33" spans="1:20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s="13" t="s">
        <v>89</v>
      </c>
      <c r="S33" t="s">
        <v>2050</v>
      </c>
      <c r="T33" t="s">
        <v>2051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s="13" t="s">
        <v>42</v>
      </c>
      <c r="S34" t="s">
        <v>2041</v>
      </c>
      <c r="T34" t="s">
        <v>2042</v>
      </c>
    </row>
    <row r="35" spans="1:20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s="13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s="13" t="s">
        <v>42</v>
      </c>
      <c r="S36" t="s">
        <v>2041</v>
      </c>
      <c r="T36" t="s">
        <v>2042</v>
      </c>
    </row>
    <row r="37" spans="1:20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s="13" t="s">
        <v>53</v>
      </c>
      <c r="S37" t="s">
        <v>2041</v>
      </c>
      <c r="T37" t="s">
        <v>2044</v>
      </c>
    </row>
    <row r="38" spans="1:20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s="13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s="13" t="s">
        <v>119</v>
      </c>
      <c r="S39" t="s">
        <v>2047</v>
      </c>
      <c r="T39" t="s">
        <v>2053</v>
      </c>
    </row>
    <row r="40" spans="1:20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s="13" t="s">
        <v>122</v>
      </c>
      <c r="S40" t="s">
        <v>2054</v>
      </c>
      <c r="T40" t="s">
        <v>2055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s="13" t="s">
        <v>33</v>
      </c>
      <c r="S41" t="s">
        <v>2039</v>
      </c>
      <c r="T41" t="s">
        <v>2040</v>
      </c>
    </row>
    <row r="42" spans="1:20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s="13" t="s">
        <v>65</v>
      </c>
      <c r="S42" t="s">
        <v>2037</v>
      </c>
      <c r="T42" t="s">
        <v>2046</v>
      </c>
    </row>
    <row r="43" spans="1:20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s="13" t="s">
        <v>23</v>
      </c>
      <c r="S43" t="s">
        <v>2035</v>
      </c>
      <c r="T43" t="s">
        <v>2036</v>
      </c>
    </row>
    <row r="44" spans="1:20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s="13" t="s">
        <v>17</v>
      </c>
      <c r="S44" t="s">
        <v>2033</v>
      </c>
      <c r="T44" t="s">
        <v>2034</v>
      </c>
    </row>
    <row r="45" spans="1:20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s="13" t="s">
        <v>133</v>
      </c>
      <c r="S45" t="s">
        <v>2047</v>
      </c>
      <c r="T45" t="s">
        <v>2056</v>
      </c>
    </row>
    <row r="46" spans="1:20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s="13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s="13" t="s">
        <v>33</v>
      </c>
      <c r="S47" t="s">
        <v>2039</v>
      </c>
      <c r="T47" t="s">
        <v>2040</v>
      </c>
    </row>
    <row r="48" spans="1:20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s="13" t="s">
        <v>23</v>
      </c>
      <c r="S48" t="s">
        <v>2035</v>
      </c>
      <c r="T48" t="s">
        <v>2036</v>
      </c>
    </row>
    <row r="49" spans="1:20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s="13" t="s">
        <v>33</v>
      </c>
      <c r="S49" t="s">
        <v>2039</v>
      </c>
      <c r="T49" t="s">
        <v>2040</v>
      </c>
    </row>
    <row r="50" spans="1:20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s="13" t="s">
        <v>33</v>
      </c>
      <c r="S50" t="s">
        <v>2039</v>
      </c>
      <c r="T50" t="s">
        <v>2040</v>
      </c>
    </row>
    <row r="51" spans="1:20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s="13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s="13" t="s">
        <v>148</v>
      </c>
      <c r="S52" t="s">
        <v>2035</v>
      </c>
      <c r="T52" t="s">
        <v>2057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s="13" t="s">
        <v>65</v>
      </c>
      <c r="S53" t="s">
        <v>2037</v>
      </c>
      <c r="T53" t="s">
        <v>2046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s="13" t="s">
        <v>33</v>
      </c>
      <c r="S54" t="s">
        <v>2039</v>
      </c>
      <c r="T54" t="s">
        <v>2040</v>
      </c>
    </row>
    <row r="55" spans="1:20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s="13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s="13" t="s">
        <v>65</v>
      </c>
      <c r="S56" t="s">
        <v>2037</v>
      </c>
      <c r="T56" t="s">
        <v>2046</v>
      </c>
    </row>
    <row r="57" spans="1:20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s="13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s="13" t="s">
        <v>65</v>
      </c>
      <c r="S58" t="s">
        <v>2037</v>
      </c>
      <c r="T58" t="s">
        <v>2046</v>
      </c>
    </row>
    <row r="59" spans="1:20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s="13" t="s">
        <v>89</v>
      </c>
      <c r="S59" t="s">
        <v>2050</v>
      </c>
      <c r="T59" t="s">
        <v>2051</v>
      </c>
    </row>
    <row r="60" spans="1:20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s="13" t="s">
        <v>33</v>
      </c>
      <c r="S60" t="s">
        <v>2039</v>
      </c>
      <c r="T60" t="s">
        <v>2040</v>
      </c>
    </row>
    <row r="61" spans="1:20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s="13" t="s">
        <v>33</v>
      </c>
      <c r="S61" t="s">
        <v>2039</v>
      </c>
      <c r="T61" t="s">
        <v>2040</v>
      </c>
    </row>
    <row r="62" spans="1:20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s="13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s="13" t="s">
        <v>33</v>
      </c>
      <c r="S63" t="s">
        <v>2039</v>
      </c>
      <c r="T63" t="s">
        <v>2040</v>
      </c>
    </row>
    <row r="64" spans="1:20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s="13" t="s">
        <v>28</v>
      </c>
      <c r="S64" t="s">
        <v>2037</v>
      </c>
      <c r="T64" t="s">
        <v>2038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s="13" t="s">
        <v>33</v>
      </c>
      <c r="S65" t="s">
        <v>2039</v>
      </c>
      <c r="T65" t="s">
        <v>2040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s="13" t="s">
        <v>28</v>
      </c>
      <c r="S66" t="s">
        <v>2037</v>
      </c>
      <c r="T66" t="s">
        <v>2038</v>
      </c>
    </row>
    <row r="67" spans="1:20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5">(((L67/60)/60)/24)+DATE(1970,1,1)</f>
        <v>40570.25</v>
      </c>
      <c r="O67" s="8">
        <f t="shared" ref="O67:O130" si="6">(((M67/60)/60)/24)+DATE(1970,1,1)</f>
        <v>40577.25</v>
      </c>
      <c r="P67" t="b">
        <v>0</v>
      </c>
      <c r="Q67" t="b">
        <v>0</v>
      </c>
      <c r="R67" s="13" t="s">
        <v>33</v>
      </c>
      <c r="S67" t="s">
        <v>2039</v>
      </c>
      <c r="T67" t="s">
        <v>2040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ROUND(E68/H68,2)</f>
        <v>108.92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s="13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s="13" t="s">
        <v>65</v>
      </c>
      <c r="S69" t="s">
        <v>2037</v>
      </c>
      <c r="T69" t="s">
        <v>2046</v>
      </c>
    </row>
    <row r="70" spans="1:20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s="13" t="s">
        <v>33</v>
      </c>
      <c r="S70" t="s">
        <v>2039</v>
      </c>
      <c r="T70" t="s">
        <v>2040</v>
      </c>
    </row>
    <row r="71" spans="1:20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s="13" t="s">
        <v>33</v>
      </c>
      <c r="S71" t="s">
        <v>2039</v>
      </c>
      <c r="T71" t="s">
        <v>2040</v>
      </c>
    </row>
    <row r="72" spans="1:20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s="13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s="13" t="s">
        <v>33</v>
      </c>
      <c r="S73" t="s">
        <v>2039</v>
      </c>
      <c r="T73" t="s">
        <v>2040</v>
      </c>
    </row>
    <row r="74" spans="1:20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s="13" t="s">
        <v>71</v>
      </c>
      <c r="S74" t="s">
        <v>2041</v>
      </c>
      <c r="T74" t="s">
        <v>2049</v>
      </c>
    </row>
    <row r="75" spans="1:20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s="13" t="s">
        <v>159</v>
      </c>
      <c r="S75" t="s">
        <v>2035</v>
      </c>
      <c r="T75" t="s">
        <v>2058</v>
      </c>
    </row>
    <row r="76" spans="1:20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s="13" t="s">
        <v>148</v>
      </c>
      <c r="S76" t="s">
        <v>2035</v>
      </c>
      <c r="T76" t="s">
        <v>2057</v>
      </c>
    </row>
    <row r="77" spans="1:20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s="13" t="s">
        <v>122</v>
      </c>
      <c r="S77" t="s">
        <v>2054</v>
      </c>
      <c r="T77" t="s">
        <v>2055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s="13" t="s">
        <v>33</v>
      </c>
      <c r="S78" t="s">
        <v>2039</v>
      </c>
      <c r="T78" t="s">
        <v>2040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s="13" t="s">
        <v>71</v>
      </c>
      <c r="S79" t="s">
        <v>2041</v>
      </c>
      <c r="T79" t="s">
        <v>2049</v>
      </c>
    </row>
    <row r="80" spans="1:20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s="13" t="s">
        <v>206</v>
      </c>
      <c r="S80" t="s">
        <v>2047</v>
      </c>
      <c r="T80" t="s">
        <v>2059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s="13" t="s">
        <v>33</v>
      </c>
      <c r="S81" t="s">
        <v>2039</v>
      </c>
      <c r="T81" t="s">
        <v>2040</v>
      </c>
    </row>
    <row r="82" spans="1:20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s="13" t="s">
        <v>89</v>
      </c>
      <c r="S82" t="s">
        <v>2050</v>
      </c>
      <c r="T82" t="s">
        <v>2051</v>
      </c>
    </row>
    <row r="83" spans="1:20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s="13" t="s">
        <v>23</v>
      </c>
      <c r="S83" t="s">
        <v>2035</v>
      </c>
      <c r="T83" t="s">
        <v>2036</v>
      </c>
    </row>
    <row r="84" spans="1:20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s="13" t="s">
        <v>89</v>
      </c>
      <c r="S84" t="s">
        <v>2050</v>
      </c>
      <c r="T84" t="s">
        <v>2051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s="13" t="s">
        <v>50</v>
      </c>
      <c r="S85" t="s">
        <v>2035</v>
      </c>
      <c r="T85" t="s">
        <v>2043</v>
      </c>
    </row>
    <row r="86" spans="1:20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s="13" t="s">
        <v>65</v>
      </c>
      <c r="S86" t="s">
        <v>2037</v>
      </c>
      <c r="T86" t="s">
        <v>2046</v>
      </c>
    </row>
    <row r="87" spans="1:20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s="13" t="s">
        <v>60</v>
      </c>
      <c r="S87" t="s">
        <v>2035</v>
      </c>
      <c r="T87" t="s">
        <v>2045</v>
      </c>
    </row>
    <row r="88" spans="1:20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s="13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s="13" t="s">
        <v>23</v>
      </c>
      <c r="S89" t="s">
        <v>2035</v>
      </c>
      <c r="T89" t="s">
        <v>2036</v>
      </c>
    </row>
    <row r="90" spans="1:20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s="13" t="s">
        <v>206</v>
      </c>
      <c r="S90" t="s">
        <v>2047</v>
      </c>
      <c r="T90" t="s">
        <v>2059</v>
      </c>
    </row>
    <row r="91" spans="1:20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s="13" t="s">
        <v>33</v>
      </c>
      <c r="S91" t="s">
        <v>2039</v>
      </c>
      <c r="T91" t="s">
        <v>2040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s="13" t="s">
        <v>33</v>
      </c>
      <c r="S92" t="s">
        <v>2039</v>
      </c>
      <c r="T92" t="s">
        <v>2040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s="1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s="13" t="s">
        <v>89</v>
      </c>
      <c r="S94" t="s">
        <v>2050</v>
      </c>
      <c r="T94" t="s">
        <v>2051</v>
      </c>
    </row>
    <row r="95" spans="1:20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s="13" t="s">
        <v>33</v>
      </c>
      <c r="S95" t="s">
        <v>2039</v>
      </c>
      <c r="T95" t="s">
        <v>2040</v>
      </c>
    </row>
    <row r="96" spans="1:20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s="13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s="13" t="s">
        <v>42</v>
      </c>
      <c r="S97" t="s">
        <v>2041</v>
      </c>
      <c r="T97" t="s">
        <v>2042</v>
      </c>
    </row>
    <row r="98" spans="1:20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s="13" t="s">
        <v>33</v>
      </c>
      <c r="S98" t="s">
        <v>2039</v>
      </c>
      <c r="T98" t="s">
        <v>2040</v>
      </c>
    </row>
    <row r="99" spans="1:20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s="13" t="s">
        <v>17</v>
      </c>
      <c r="S99" t="s">
        <v>2033</v>
      </c>
      <c r="T99" t="s">
        <v>2034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s="13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s="13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s="13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s="1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s="13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s="13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s="13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s="13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s="13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s="13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s="13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s="13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s="13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s="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s="13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s="13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s="13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s="13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s="13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s="13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s="13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s="13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s="13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s="1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s="13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s="13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s="13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s="13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s="13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s="13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5"/>
        <v>40417.208333333336</v>
      </c>
      <c r="O130" s="8">
        <f t="shared" si="6"/>
        <v>40430.208333333336</v>
      </c>
      <c r="P130" t="b">
        <v>0</v>
      </c>
      <c r="Q130" t="b">
        <v>0</v>
      </c>
      <c r="R130" s="13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t="b">
        <v>0</v>
      </c>
      <c r="Q131" t="b">
        <v>0</v>
      </c>
      <c r="R131" s="13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ROUND(E132/H132,2)</f>
        <v>28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s="13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s="1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s="13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s="13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s="13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s="13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s="13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s="13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s="13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s="13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s="13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s="1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s="13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s="13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s="13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s="13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s="13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s="13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s="13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s="13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s="13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s="1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s="13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s="13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s="13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s="13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s="13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s="13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s="13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s="13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s="13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s="1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s="13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s="13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s="13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s="13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s="13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s="13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s="13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s="13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s="13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s="1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s="13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s="13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s="13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s="13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s="13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s="13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s="13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s="13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s="13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s="1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s="13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s="13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s="13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s="13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s="13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s="13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s="13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s="13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s="13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s="1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9"/>
        <v>41817.208333333336</v>
      </c>
      <c r="O194" s="8">
        <f t="shared" si="10"/>
        <v>41821.208333333336</v>
      </c>
      <c r="P194" t="b">
        <v>0</v>
      </c>
      <c r="Q194" t="b">
        <v>0</v>
      </c>
      <c r="R194" s="13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t="b">
        <v>1</v>
      </c>
      <c r="Q195" t="b">
        <v>0</v>
      </c>
      <c r="R195" s="13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ROUND(E196/H196,2)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s="13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s="13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s="13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s="13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s="13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s="13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s="13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s="1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s="13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s="13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s="13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s="13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s="13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s="13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s="13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s="13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s="13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s="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s="13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s="13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s="13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s="13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s="13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s="13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s="13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s="13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s="13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s="1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s="13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s="13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s="13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s="13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s="13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s="13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s="13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s="13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s="13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s="1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s="13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s="13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s="13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s="13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s="13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s="13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s="13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s="13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s="13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s="1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s="13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s="13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s="13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s="13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s="13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s="13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s="13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s="13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s="13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s="1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s="13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s="13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s="13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s="13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3"/>
        <v>42393.25</v>
      </c>
      <c r="O258" s="8">
        <f t="shared" si="14"/>
        <v>42430.25</v>
      </c>
      <c r="P258" t="b">
        <v>0</v>
      </c>
      <c r="Q258" t="b">
        <v>0</v>
      </c>
      <c r="R258" s="13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t="b">
        <v>0</v>
      </c>
      <c r="Q259" t="b">
        <v>0</v>
      </c>
      <c r="R259" s="13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ROUND(E260/H260,2)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s="13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s="13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s="13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s="1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s="13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s="13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s="13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s="13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s="13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s="13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s="13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s="13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s="13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s="1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s="13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s="13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s="13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s="13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s="13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s="13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s="13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s="13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s="13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s="1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s="13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s="13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s="13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s="13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s="13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s="13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s="13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s="13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s="13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s="1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s="13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s="13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s="13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s="13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s="13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s="13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s="13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s="13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s="13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s="1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s="13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s="13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s="13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s="13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s="13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s="13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s="13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s="13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s="13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s="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s="13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s="13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s="13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s="13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s="13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s="13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s="13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s="13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7"/>
        <v>40673.208333333336</v>
      </c>
      <c r="O322" s="8">
        <f t="shared" si="18"/>
        <v>40682.208333333336</v>
      </c>
      <c r="P322" t="b">
        <v>0</v>
      </c>
      <c r="Q322" t="b">
        <v>0</v>
      </c>
      <c r="R322" s="13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t="b">
        <v>0</v>
      </c>
      <c r="Q323" t="b">
        <v>0</v>
      </c>
      <c r="R323" s="1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ROUND(E324/H324,2)</f>
        <v>38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s="13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s="13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s="13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s="13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s="13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s="13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s="13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s="13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s="13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s="1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s="13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s="13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s="13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s="13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s="13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s="13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s="13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s="13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s="13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s="1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s="13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s="13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s="13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s="13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s="13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s="13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s="13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s="13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s="13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s="1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s="13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s="13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s="13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s="13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s="13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s="13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s="13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s="13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s="13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s="1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s="13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s="13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s="13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s="13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s="13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s="13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s="13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s="13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s="13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s="1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s="13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s="13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s="13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s="13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s="13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s="13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s="13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s="13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s="13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s="1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s="13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s="13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1"/>
        <v>42776.25</v>
      </c>
      <c r="O386" s="8">
        <f t="shared" si="22"/>
        <v>42803.25</v>
      </c>
      <c r="P386" t="b">
        <v>1</v>
      </c>
      <c r="Q386" t="b">
        <v>1</v>
      </c>
      <c r="R386" s="13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t="b">
        <v>0</v>
      </c>
      <c r="Q387" t="b">
        <v>0</v>
      </c>
      <c r="R387" s="13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ROUND(E388/H388,2)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s="13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s="13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s="13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s="13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s="13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s="1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s="13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s="13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s="13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s="13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s="13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s="13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s="13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s="13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s="13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s="1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s="13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s="13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s="13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s="13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s="13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s="13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s="13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s="13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s="13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s="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s="13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s="13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s="13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s="13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s="13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s="13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s="13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s="13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s="13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s="1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s="13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s="13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s="13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s="13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s="13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s="13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s="13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s="13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s="13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s="1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s="13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s="13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s="13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s="13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s="13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s="13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s="13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s="13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s="13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s="1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s="13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s="13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s="13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s="13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s="13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s="13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5"/>
        <v>41378.208333333336</v>
      </c>
      <c r="O450" s="8">
        <f t="shared" si="26"/>
        <v>41380.208333333336</v>
      </c>
      <c r="P450" t="b">
        <v>0</v>
      </c>
      <c r="Q450" t="b">
        <v>1</v>
      </c>
      <c r="R450" s="13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t="b">
        <v>0</v>
      </c>
      <c r="Q451" t="b">
        <v>0</v>
      </c>
      <c r="R451" s="13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ROUND(E452/H452,2)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s="13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s="1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s="13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s="13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s="13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s="13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s="13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s="13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s="13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s="13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s="13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s="1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s="13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s="13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s="13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s="13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s="13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s="13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s="13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s="13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s="13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s="1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s="13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s="13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s="13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s="13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s="13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s="13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s="13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s="13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s="13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s="1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s="13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s="13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s="13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s="13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s="13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s="13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s="13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s="13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s="13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s="1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s="13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s="13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s="13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s="13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s="13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s="13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s="13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s="13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s="13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s="1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s="13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s="13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s="13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s="13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s="13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s="13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s="13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s="13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s="13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s="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9"/>
        <v>41825.208333333336</v>
      </c>
      <c r="O514" s="8">
        <f t="shared" si="30"/>
        <v>41826.208333333336</v>
      </c>
      <c r="P514" t="b">
        <v>0</v>
      </c>
      <c r="Q514" t="b">
        <v>1</v>
      </c>
      <c r="R514" s="13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t="b">
        <v>0</v>
      </c>
      <c r="Q515" t="b">
        <v>0</v>
      </c>
      <c r="R515" s="13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ROUND(E516/H516,2)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s="13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s="13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s="13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s="13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s="13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s="13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s="13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s="1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s="13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s="13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s="13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s="13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s="13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s="13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s="13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s="13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s="13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s="1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s="13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s="13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s="13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s="13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s="13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s="13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s="13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s="13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s="13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s="1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s="13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s="13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s="13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s="13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s="13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s="13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s="13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s="13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s="13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s="1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s="13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s="13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s="13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s="13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s="13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s="13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s="13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s="13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s="13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s="1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s="13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s="13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s="13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s="13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s="13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s="13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s="13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s="13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s="13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s="1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s="13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s="13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s="13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s="13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3"/>
        <v>43040.208333333328</v>
      </c>
      <c r="O578" s="8">
        <f t="shared" si="34"/>
        <v>43057.25</v>
      </c>
      <c r="P578" t="b">
        <v>0</v>
      </c>
      <c r="Q578" t="b">
        <v>0</v>
      </c>
      <c r="R578" s="13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t="b">
        <v>0</v>
      </c>
      <c r="Q579" t="b">
        <v>0</v>
      </c>
      <c r="R579" s="13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ROUND(E580/H580,2)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s="13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s="13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s="13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s="1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s="13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s="13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s="13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s="13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s="13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s="13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s="13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s="13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s="13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s="1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s="13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s="13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s="13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s="13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s="13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s="13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s="13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s="13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s="13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s="1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s="13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s="13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s="13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s="13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s="13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s="13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s="13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s="13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s="13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s="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s="13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s="13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s="13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s="13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s="13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s="13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s="13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s="13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s="13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s="1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s="13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s="13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s="13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s="13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s="13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s="13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s="13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s="13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s="13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s="1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s="13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s="13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s="13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s="13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s="13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s="13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s="13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s="13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7"/>
        <v>42387.25</v>
      </c>
      <c r="O642" s="8">
        <f t="shared" si="38"/>
        <v>42390.25</v>
      </c>
      <c r="P642" t="b">
        <v>0</v>
      </c>
      <c r="Q642" t="b">
        <v>0</v>
      </c>
      <c r="R642" s="13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t="b">
        <v>0</v>
      </c>
      <c r="Q643" t="b">
        <v>0</v>
      </c>
      <c r="R643" s="1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ROUND(E644/H644,2)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s="13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s="13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s="13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s="13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s="13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s="13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s="13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s="13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s="13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s="1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s="13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s="13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s="13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s="13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s="13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s="13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s="13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s="13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s="13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s="1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s="13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s="13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s="13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s="13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s="13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s="13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s="13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s="13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s="13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s="1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s="13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s="13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s="13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s="13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s="13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s="13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s="13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s="13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s="13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s="1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s="13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s="13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s="13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s="13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s="13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s="13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s="13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s="13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s="13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s="1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s="13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s="13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s="13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s="13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s="13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s="13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s="13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s="13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s="13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s="1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s="13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s="13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1"/>
        <v>42555.208333333328</v>
      </c>
      <c r="O706" s="8">
        <f t="shared" si="42"/>
        <v>42570.208333333328</v>
      </c>
      <c r="P706" t="b">
        <v>0</v>
      </c>
      <c r="Q706" t="b">
        <v>0</v>
      </c>
      <c r="R706" s="13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t="b">
        <v>0</v>
      </c>
      <c r="Q707" t="b">
        <v>0</v>
      </c>
      <c r="R707" s="13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ROUND(E708/H708,2)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s="13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s="13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s="13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s="13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s="13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s="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s="13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s="13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s="13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s="13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s="13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s="13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s="13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s="13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s="13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s="1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s="13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s="13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s="13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s="13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s="13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s="13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s="13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s="13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s="13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s="1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s="13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s="13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s="13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s="13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s="13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s="13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s="13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s="13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s="13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s="1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s="13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s="13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s="13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s="13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s="13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s="13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s="13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s="13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s="13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s="1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s="13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s="13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s="13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s="13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s="13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s="13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s="13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s="13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s="13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s="1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s="13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s="13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s="13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s="13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s="13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s="13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5"/>
        <v>41619.25</v>
      </c>
      <c r="O770" s="8">
        <f t="shared" si="46"/>
        <v>41634.25</v>
      </c>
      <c r="P770" t="b">
        <v>0</v>
      </c>
      <c r="Q770" t="b">
        <v>0</v>
      </c>
      <c r="R770" s="13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t="b">
        <v>0</v>
      </c>
      <c r="Q771" t="b">
        <v>0</v>
      </c>
      <c r="R771" s="13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ROUND(E772/H772,2)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s="13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s="1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s="13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s="13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s="13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s="13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s="13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s="13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s="13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s="13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s="13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s="1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s="13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s="13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s="13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s="13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s="13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s="13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s="13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s="13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s="13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s="1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s="13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s="13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s="13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s="13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s="13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s="13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s="13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s="13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s="13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s="1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s="13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s="13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s="13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s="13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s="13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s="13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s="13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s="13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s="13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s="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s="13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s="13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s="13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s="13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s="13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s="13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s="13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s="13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s="13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s="1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s="13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s="13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s="13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s="13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s="13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s="13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s="13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s="13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s="13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s="1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9"/>
        <v>42299.208333333328</v>
      </c>
      <c r="O834" s="8">
        <f t="shared" si="50"/>
        <v>42333.25</v>
      </c>
      <c r="P834" t="b">
        <v>1</v>
      </c>
      <c r="Q834" t="b">
        <v>0</v>
      </c>
      <c r="R834" s="13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t="b">
        <v>0</v>
      </c>
      <c r="Q835" t="b">
        <v>0</v>
      </c>
      <c r="R835" s="13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ROUND(E836/H836,2)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s="13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s="13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s="13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s="13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s="13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s="13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s="13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s="1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s="13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s="13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s="13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s="13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s="13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s="13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s="13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s="13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s="13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s="1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s="13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s="13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s="13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s="13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s="13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s="13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s="13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s="13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s="13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s="1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s="13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s="13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s="13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s="13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s="13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s="13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s="13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s="13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s="13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s="1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s="13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s="13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s="13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s="13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s="13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s="13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s="13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s="13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s="13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s="1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s="13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s="13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s="13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s="13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s="13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s="13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s="13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s="13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s="13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s="1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s="13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s="13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s="13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s="13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3"/>
        <v>40738.208333333336</v>
      </c>
      <c r="O898" s="8">
        <f t="shared" si="54"/>
        <v>40741.208333333336</v>
      </c>
      <c r="P898" t="b">
        <v>0</v>
      </c>
      <c r="Q898" t="b">
        <v>1</v>
      </c>
      <c r="R898" s="13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t="b">
        <v>0</v>
      </c>
      <c r="Q899" t="b">
        <v>0</v>
      </c>
      <c r="R899" s="13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ROUND(E900/H900,2)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s="13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s="13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s="13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s="1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s="13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s="13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s="13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s="13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s="13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s="13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s="13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s="13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s="13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s="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s="13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s="13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s="13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s="13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s="13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s="13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s="13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s="13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s="13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s="1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s="13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s="13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s="13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s="13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s="13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s="13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s="13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s="13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s="13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s="1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s="13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s="13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s="13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s="13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s="13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s="13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s="13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s="13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s="13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s="1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s="13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s="13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s="13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s="13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s="13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s="13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s="13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s="13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s="13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s="1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s="13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s="13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s="13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s="13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s="13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s="13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s="13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s="13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7"/>
        <v>42408.25</v>
      </c>
      <c r="O962" s="8">
        <f t="shared" si="58"/>
        <v>42445.208333333328</v>
      </c>
      <c r="P962" t="b">
        <v>0</v>
      </c>
      <c r="Q962" t="b">
        <v>0</v>
      </c>
      <c r="R962" s="13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t="b">
        <v>0</v>
      </c>
      <c r="Q963" t="b">
        <v>0</v>
      </c>
      <c r="R963" s="1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ROUND(E964/H964,2)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s="13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s="13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s="13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s="13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s="13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s="13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s="13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s="13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s="13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s="1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s="13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s="13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s="13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s="13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s="13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s="13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s="13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s="13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s="13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s="1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s="13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s="13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s="13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s="13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s="13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s="13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s="13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s="13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s="13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s="1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s="13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s="13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s="13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s="13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s="13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s="13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s="13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s="13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failed">
      <formula>NOT(ISERROR(SEARCH("failed",G1)))</formula>
    </cfRule>
    <cfRule type="containsText" dxfId="8" priority="5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2363-6F26-4285-ABBF-07117CA65237}">
  <sheetPr codeName="Sheet2"/>
  <dimension ref="A1:H14"/>
  <sheetViews>
    <sheetView workbookViewId="0">
      <selection activeCell="A3" activeCellId="1" sqref="A1:B1 A3:F14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8" x14ac:dyDescent="0.35">
      <c r="A1" s="5" t="s">
        <v>6</v>
      </c>
      <c r="B1" t="s">
        <v>2070</v>
      </c>
    </row>
    <row r="3" spans="1:8" x14ac:dyDescent="0.35">
      <c r="A3" s="5" t="s">
        <v>2068</v>
      </c>
      <c r="B3" s="5" t="s">
        <v>2069</v>
      </c>
    </row>
    <row r="4" spans="1:8" x14ac:dyDescent="0.35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8" x14ac:dyDescent="0.35">
      <c r="A5" s="6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  <c r="H5">
        <f>GETPIVOTDATA("outcome",$A$3,"outcome","failed","Parent Category","film &amp; video")/GETPIVOTDATA("outcome",$A$3,"Parent Category","film &amp; video")*100</f>
        <v>33.707865168539328</v>
      </c>
    </row>
    <row r="6" spans="1:8" x14ac:dyDescent="0.35">
      <c r="A6" s="6" t="s">
        <v>2033</v>
      </c>
      <c r="B6" s="7">
        <v>4</v>
      </c>
      <c r="C6" s="7">
        <v>20</v>
      </c>
      <c r="D6" s="7"/>
      <c r="E6" s="7">
        <v>22</v>
      </c>
      <c r="F6" s="7">
        <v>46</v>
      </c>
      <c r="H6">
        <f>GETPIVOTDATA("outcome",$A$3,"outcome","failed","Parent Category","food")/GETPIVOTDATA("outcome",$A$3,"Parent Category","food")*100</f>
        <v>43.478260869565219</v>
      </c>
    </row>
    <row r="7" spans="1:8" x14ac:dyDescent="0.35">
      <c r="A7" s="6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  <c r="H7">
        <f>GETPIVOTDATA("outcome",$A$3,"outcome","failed","Parent Category","games")/GETPIVOTDATA("outcome",$A$3,"Parent Category","games")*100</f>
        <v>47.916666666666671</v>
      </c>
    </row>
    <row r="8" spans="1:8" x14ac:dyDescent="0.35">
      <c r="A8" s="6" t="s">
        <v>2064</v>
      </c>
      <c r="B8" s="7"/>
      <c r="C8" s="7"/>
      <c r="D8" s="7"/>
      <c r="E8" s="7">
        <v>4</v>
      </c>
      <c r="F8" s="7">
        <v>4</v>
      </c>
      <c r="H8">
        <f>GETPIVOTDATA("outcome",$A$3,"outcome","failed","Parent Category","journalism")/GETPIVOTDATA("outcome",$A$3,"Parent Category","journalism")*100</f>
        <v>0</v>
      </c>
    </row>
    <row r="9" spans="1:8" x14ac:dyDescent="0.35">
      <c r="A9" s="6" t="s">
        <v>2035</v>
      </c>
      <c r="B9" s="7">
        <v>10</v>
      </c>
      <c r="C9" s="7">
        <v>66</v>
      </c>
      <c r="D9" s="7"/>
      <c r="E9" s="7">
        <v>99</v>
      </c>
      <c r="F9" s="7">
        <v>175</v>
      </c>
      <c r="H9">
        <f>GETPIVOTDATA("outcome",$A$3,"outcome","failed","Parent Category","music")/GETPIVOTDATA("outcome",$A$3,"Parent Category","music")*100</f>
        <v>37.714285714285715</v>
      </c>
    </row>
    <row r="10" spans="1:8" x14ac:dyDescent="0.35">
      <c r="A10" s="6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  <c r="H10">
        <f>GETPIVOTDATA("outcome",$A$3,"outcome","failed","Parent Category","photography")/GETPIVOTDATA("outcome",$A$3,"Parent Category","photography")*100</f>
        <v>26.190476190476193</v>
      </c>
    </row>
    <row r="11" spans="1:8" x14ac:dyDescent="0.35">
      <c r="A11" s="6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  <c r="H11">
        <f>GETPIVOTDATA("outcome",$A$3,"outcome","failed","Parent Category","publishing")/GETPIVOTDATA("outcome",$A$3,"Parent Category","publishing")*100</f>
        <v>35.820895522388057</v>
      </c>
    </row>
    <row r="12" spans="1:8" x14ac:dyDescent="0.35">
      <c r="A12" s="6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  <c r="H12">
        <f>GETPIVOTDATA("outcome",$A$3,"outcome","failed","Parent Category","technology")/GETPIVOTDATA("outcome",$A$3,"Parent Category","technology")*100</f>
        <v>29.166666666666668</v>
      </c>
    </row>
    <row r="13" spans="1:8" x14ac:dyDescent="0.35">
      <c r="A13" s="6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  <c r="H13">
        <f>GETPIVOTDATA("outcome",$A$3,"outcome","failed","Parent Category","theater")/GETPIVOTDATA("outcome",$A$3,"Parent Category","theater")*100</f>
        <v>38.372093023255815</v>
      </c>
    </row>
    <row r="14" spans="1:8" x14ac:dyDescent="0.35">
      <c r="A14" s="6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EE46-3371-49C4-80F9-B410F5832084}">
  <sheetPr codeName="Sheet3"/>
  <dimension ref="A1:F30"/>
  <sheetViews>
    <sheetView workbookViewId="0">
      <selection activeCell="E20" sqref="E20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2031</v>
      </c>
      <c r="B1" t="s">
        <v>2070</v>
      </c>
    </row>
    <row r="2" spans="1:6" x14ac:dyDescent="0.35">
      <c r="A2" s="5" t="s">
        <v>6</v>
      </c>
      <c r="B2" t="s">
        <v>2070</v>
      </c>
    </row>
    <row r="4" spans="1:6" x14ac:dyDescent="0.35">
      <c r="A4" s="5" t="s">
        <v>2068</v>
      </c>
      <c r="B4" s="5" t="s">
        <v>2069</v>
      </c>
    </row>
    <row r="5" spans="1:6" x14ac:dyDescent="0.3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6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6" t="s">
        <v>2065</v>
      </c>
      <c r="B7" s="7"/>
      <c r="C7" s="7"/>
      <c r="D7" s="7"/>
      <c r="E7" s="7">
        <v>4</v>
      </c>
      <c r="F7" s="7">
        <v>4</v>
      </c>
    </row>
    <row r="8" spans="1:6" x14ac:dyDescent="0.35">
      <c r="A8" s="6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6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6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6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6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6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6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6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6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6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6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6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6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6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6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6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6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6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6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6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6" t="s">
        <v>2062</v>
      </c>
      <c r="B29" s="7"/>
      <c r="C29" s="7"/>
      <c r="D29" s="7"/>
      <c r="E29" s="7">
        <v>3</v>
      </c>
      <c r="F29" s="7">
        <v>3</v>
      </c>
    </row>
    <row r="30" spans="1:6" x14ac:dyDescent="0.35">
      <c r="A30" s="6" t="s">
        <v>2067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7D17-E57C-459D-A5FB-3EE815907FD7}">
  <sheetPr codeName="Sheet4"/>
  <dimension ref="A1:E18"/>
  <sheetViews>
    <sheetView workbookViewId="0">
      <selection activeCell="A5" sqref="A5:E18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</cols>
  <sheetData>
    <row r="1" spans="1:5" x14ac:dyDescent="0.35">
      <c r="A1" s="5" t="s">
        <v>2031</v>
      </c>
      <c r="B1" t="s">
        <v>2039</v>
      </c>
    </row>
    <row r="2" spans="1:5" x14ac:dyDescent="0.35">
      <c r="A2" s="5" t="s">
        <v>2085</v>
      </c>
      <c r="B2" t="s">
        <v>2070</v>
      </c>
    </row>
    <row r="4" spans="1:5" x14ac:dyDescent="0.35">
      <c r="A4" s="5" t="s">
        <v>2068</v>
      </c>
      <c r="B4" s="5" t="s">
        <v>2069</v>
      </c>
    </row>
    <row r="5" spans="1:5" x14ac:dyDescent="0.35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6" t="s">
        <v>2073</v>
      </c>
      <c r="B6" s="7">
        <v>3</v>
      </c>
      <c r="C6" s="7">
        <v>14</v>
      </c>
      <c r="D6" s="7">
        <v>15</v>
      </c>
      <c r="E6" s="7">
        <v>32</v>
      </c>
    </row>
    <row r="7" spans="1:5" x14ac:dyDescent="0.35">
      <c r="A7" s="6" t="s">
        <v>2074</v>
      </c>
      <c r="B7" s="7">
        <v>2</v>
      </c>
      <c r="C7" s="7">
        <v>7</v>
      </c>
      <c r="D7" s="7">
        <v>14</v>
      </c>
      <c r="E7" s="7">
        <v>23</v>
      </c>
    </row>
    <row r="8" spans="1:5" x14ac:dyDescent="0.35">
      <c r="A8" s="6" t="s">
        <v>2075</v>
      </c>
      <c r="B8" s="7">
        <v>1</v>
      </c>
      <c r="C8" s="7">
        <v>11</v>
      </c>
      <c r="D8" s="7">
        <v>17</v>
      </c>
      <c r="E8" s="7">
        <v>29</v>
      </c>
    </row>
    <row r="9" spans="1:5" x14ac:dyDescent="0.35">
      <c r="A9" s="6" t="s">
        <v>2076</v>
      </c>
      <c r="B9" s="7"/>
      <c r="C9" s="7">
        <v>9</v>
      </c>
      <c r="D9" s="7">
        <v>16</v>
      </c>
      <c r="E9" s="7">
        <v>25</v>
      </c>
    </row>
    <row r="10" spans="1:5" x14ac:dyDescent="0.35">
      <c r="A10" s="6" t="s">
        <v>2077</v>
      </c>
      <c r="B10" s="7">
        <v>2</v>
      </c>
      <c r="C10" s="7">
        <v>15</v>
      </c>
      <c r="D10" s="7">
        <v>10</v>
      </c>
      <c r="E10" s="7">
        <v>27</v>
      </c>
    </row>
    <row r="11" spans="1:5" x14ac:dyDescent="0.35">
      <c r="A11" s="6" t="s">
        <v>2078</v>
      </c>
      <c r="B11" s="7"/>
      <c r="C11" s="7">
        <v>11</v>
      </c>
      <c r="D11" s="7">
        <v>21</v>
      </c>
      <c r="E11" s="7">
        <v>32</v>
      </c>
    </row>
    <row r="12" spans="1:5" x14ac:dyDescent="0.35">
      <c r="A12" s="6" t="s">
        <v>2079</v>
      </c>
      <c r="B12" s="7">
        <v>2</v>
      </c>
      <c r="C12" s="7">
        <v>12</v>
      </c>
      <c r="D12" s="7">
        <v>17</v>
      </c>
      <c r="E12" s="7">
        <v>31</v>
      </c>
    </row>
    <row r="13" spans="1:5" x14ac:dyDescent="0.35">
      <c r="A13" s="6" t="s">
        <v>2080</v>
      </c>
      <c r="B13" s="7">
        <v>3</v>
      </c>
      <c r="C13" s="7">
        <v>12</v>
      </c>
      <c r="D13" s="7">
        <v>10</v>
      </c>
      <c r="E13" s="7">
        <v>25</v>
      </c>
    </row>
    <row r="14" spans="1:5" x14ac:dyDescent="0.35">
      <c r="A14" s="6" t="s">
        <v>2081</v>
      </c>
      <c r="B14" s="7">
        <v>2</v>
      </c>
      <c r="C14" s="7">
        <v>8</v>
      </c>
      <c r="D14" s="7">
        <v>19</v>
      </c>
      <c r="E14" s="7">
        <v>29</v>
      </c>
    </row>
    <row r="15" spans="1:5" x14ac:dyDescent="0.35">
      <c r="A15" s="6" t="s">
        <v>2082</v>
      </c>
      <c r="B15" s="7">
        <v>4</v>
      </c>
      <c r="C15" s="7">
        <v>13</v>
      </c>
      <c r="D15" s="7">
        <v>18</v>
      </c>
      <c r="E15" s="7">
        <v>35</v>
      </c>
    </row>
    <row r="16" spans="1:5" x14ac:dyDescent="0.35">
      <c r="A16" s="6" t="s">
        <v>2083</v>
      </c>
      <c r="B16" s="7">
        <v>2</v>
      </c>
      <c r="C16" s="7">
        <v>11</v>
      </c>
      <c r="D16" s="7">
        <v>16</v>
      </c>
      <c r="E16" s="7">
        <v>29</v>
      </c>
    </row>
    <row r="17" spans="1:5" x14ac:dyDescent="0.35">
      <c r="A17" s="6" t="s">
        <v>2084</v>
      </c>
      <c r="B17" s="7">
        <v>2</v>
      </c>
      <c r="C17" s="7">
        <v>9</v>
      </c>
      <c r="D17" s="7">
        <v>14</v>
      </c>
      <c r="E17" s="7">
        <v>25</v>
      </c>
    </row>
    <row r="18" spans="1:5" x14ac:dyDescent="0.35">
      <c r="A18" s="6" t="s">
        <v>2067</v>
      </c>
      <c r="B18" s="7">
        <v>23</v>
      </c>
      <c r="C18" s="7">
        <v>132</v>
      </c>
      <c r="D18" s="7">
        <v>187</v>
      </c>
      <c r="E18" s="7">
        <v>342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940D-D1D8-4059-ACC9-8F262A82F5F5}">
  <sheetPr codeName="Sheet5"/>
  <dimension ref="A1:H13"/>
  <sheetViews>
    <sheetView workbookViewId="0">
      <selection activeCell="F1" activeCellId="1" sqref="A1:A13 F1:H13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" bestFit="1" customWidth="1"/>
    <col min="7" max="7" width="15.4140625" bestFit="1" customWidth="1"/>
    <col min="8" max="8" width="18.08203125" bestFit="1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35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35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t="s">
        <v>2102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t="s">
        <v>2103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t="s">
        <v>2104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5">
      <c r="A13" t="s">
        <v>2105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B780-50AB-42AA-B10D-3D4B26E10931}">
  <dimension ref="A1:E198"/>
  <sheetViews>
    <sheetView tabSelected="1" workbookViewId="0">
      <selection activeCell="D198" sqref="D198"/>
    </sheetView>
  </sheetViews>
  <sheetFormatPr defaultColWidth="8.75" defaultRowHeight="15.5" x14ac:dyDescent="0.35"/>
  <cols>
    <col min="1" max="1" width="16.75" bestFit="1" customWidth="1"/>
    <col min="2" max="2" width="19.4140625" bestFit="1" customWidth="1"/>
    <col min="4" max="4" width="16.75" bestFit="1" customWidth="1"/>
    <col min="5" max="5" width="15.9140625" bestFit="1" customWidth="1"/>
  </cols>
  <sheetData>
    <row r="1" spans="1:5" x14ac:dyDescent="0.35">
      <c r="A1" t="s">
        <v>2106</v>
      </c>
      <c r="B1" t="s">
        <v>2107</v>
      </c>
      <c r="D1" t="s">
        <v>2106</v>
      </c>
      <c r="E1" t="s">
        <v>5</v>
      </c>
    </row>
    <row r="2" spans="1:5" x14ac:dyDescent="0.35">
      <c r="A2" t="s">
        <v>20</v>
      </c>
      <c r="B2">
        <v>174</v>
      </c>
      <c r="D2" t="s">
        <v>14</v>
      </c>
      <c r="E2">
        <v>53</v>
      </c>
    </row>
    <row r="3" spans="1:5" x14ac:dyDescent="0.35">
      <c r="A3" t="s">
        <v>20</v>
      </c>
      <c r="B3">
        <v>227</v>
      </c>
      <c r="D3" t="s">
        <v>14</v>
      </c>
      <c r="E3">
        <v>27</v>
      </c>
    </row>
    <row r="4" spans="1:5" x14ac:dyDescent="0.35">
      <c r="A4" t="s">
        <v>20</v>
      </c>
      <c r="B4">
        <v>890</v>
      </c>
      <c r="D4" t="s">
        <v>14</v>
      </c>
      <c r="E4">
        <v>674</v>
      </c>
    </row>
    <row r="5" spans="1:5" x14ac:dyDescent="0.35">
      <c r="A5" t="s">
        <v>20</v>
      </c>
      <c r="B5">
        <v>2220</v>
      </c>
      <c r="D5" t="s">
        <v>14</v>
      </c>
      <c r="E5">
        <v>558</v>
      </c>
    </row>
    <row r="6" spans="1:5" x14ac:dyDescent="0.35">
      <c r="A6" t="s">
        <v>20</v>
      </c>
      <c r="B6">
        <v>5419</v>
      </c>
      <c r="D6" t="s">
        <v>14</v>
      </c>
      <c r="E6">
        <v>88</v>
      </c>
    </row>
    <row r="7" spans="1:5" x14ac:dyDescent="0.35">
      <c r="A7" t="s">
        <v>20</v>
      </c>
      <c r="B7">
        <v>16</v>
      </c>
      <c r="D7" t="s">
        <v>14</v>
      </c>
      <c r="E7">
        <v>48</v>
      </c>
    </row>
    <row r="8" spans="1:5" x14ac:dyDescent="0.35">
      <c r="A8" t="s">
        <v>20</v>
      </c>
      <c r="B8">
        <v>149</v>
      </c>
      <c r="D8" t="s">
        <v>14</v>
      </c>
      <c r="E8">
        <v>75</v>
      </c>
    </row>
    <row r="9" spans="1:5" x14ac:dyDescent="0.35">
      <c r="A9" t="s">
        <v>20</v>
      </c>
      <c r="B9">
        <v>2431</v>
      </c>
      <c r="D9" t="s">
        <v>14</v>
      </c>
      <c r="E9">
        <v>2253</v>
      </c>
    </row>
    <row r="10" spans="1:5" x14ac:dyDescent="0.35">
      <c r="A10" t="s">
        <v>20</v>
      </c>
      <c r="B10">
        <v>211</v>
      </c>
      <c r="D10" t="s">
        <v>14</v>
      </c>
      <c r="E10">
        <v>5</v>
      </c>
    </row>
    <row r="11" spans="1:5" x14ac:dyDescent="0.35">
      <c r="A11" t="s">
        <v>20</v>
      </c>
      <c r="B11">
        <v>128</v>
      </c>
      <c r="D11" t="s">
        <v>14</v>
      </c>
      <c r="E11">
        <v>12</v>
      </c>
    </row>
    <row r="12" spans="1:5" x14ac:dyDescent="0.35">
      <c r="A12" t="s">
        <v>20</v>
      </c>
      <c r="B12">
        <v>1600</v>
      </c>
      <c r="D12" t="s">
        <v>14</v>
      </c>
      <c r="E12">
        <v>1684</v>
      </c>
    </row>
    <row r="13" spans="1:5" x14ac:dyDescent="0.35">
      <c r="A13" t="s">
        <v>20</v>
      </c>
      <c r="B13">
        <v>236</v>
      </c>
      <c r="D13" t="s">
        <v>14</v>
      </c>
      <c r="E13">
        <v>838</v>
      </c>
    </row>
    <row r="14" spans="1:5" x14ac:dyDescent="0.35">
      <c r="A14" t="s">
        <v>20</v>
      </c>
      <c r="B14">
        <v>246</v>
      </c>
      <c r="D14" t="s">
        <v>14</v>
      </c>
      <c r="E14">
        <v>106</v>
      </c>
    </row>
    <row r="15" spans="1:5" x14ac:dyDescent="0.35">
      <c r="A15" t="s">
        <v>20</v>
      </c>
      <c r="B15">
        <v>2475</v>
      </c>
      <c r="D15" t="s">
        <v>14</v>
      </c>
      <c r="E15">
        <v>1</v>
      </c>
    </row>
    <row r="16" spans="1:5" x14ac:dyDescent="0.35">
      <c r="A16" t="s">
        <v>20</v>
      </c>
      <c r="B16">
        <v>76</v>
      </c>
      <c r="D16" t="s">
        <v>14</v>
      </c>
      <c r="E16">
        <v>73</v>
      </c>
    </row>
    <row r="17" spans="1:5" x14ac:dyDescent="0.35">
      <c r="A17" t="s">
        <v>20</v>
      </c>
      <c r="B17">
        <v>203</v>
      </c>
      <c r="D17" t="s">
        <v>14</v>
      </c>
      <c r="E17">
        <v>662</v>
      </c>
    </row>
    <row r="18" spans="1:5" x14ac:dyDescent="0.35">
      <c r="A18" t="s">
        <v>20</v>
      </c>
      <c r="B18">
        <v>96</v>
      </c>
      <c r="D18" t="s">
        <v>14</v>
      </c>
      <c r="E18">
        <v>774</v>
      </c>
    </row>
    <row r="19" spans="1:5" x14ac:dyDescent="0.35">
      <c r="A19" t="s">
        <v>20</v>
      </c>
      <c r="B19">
        <v>2331</v>
      </c>
      <c r="D19" t="s">
        <v>14</v>
      </c>
      <c r="E19">
        <v>672</v>
      </c>
    </row>
    <row r="20" spans="1:5" x14ac:dyDescent="0.35">
      <c r="A20" t="s">
        <v>20</v>
      </c>
      <c r="B20">
        <v>164</v>
      </c>
      <c r="D20" t="s">
        <v>14</v>
      </c>
      <c r="E20">
        <v>117</v>
      </c>
    </row>
    <row r="21" spans="1:5" x14ac:dyDescent="0.35">
      <c r="A21" t="s">
        <v>20</v>
      </c>
      <c r="B21">
        <v>147</v>
      </c>
      <c r="D21" t="s">
        <v>14</v>
      </c>
      <c r="E21">
        <v>5681</v>
      </c>
    </row>
    <row r="22" spans="1:5" x14ac:dyDescent="0.35">
      <c r="A22" t="s">
        <v>20</v>
      </c>
      <c r="B22">
        <v>86</v>
      </c>
      <c r="D22" t="s">
        <v>14</v>
      </c>
      <c r="E22">
        <v>1194</v>
      </c>
    </row>
    <row r="23" spans="1:5" x14ac:dyDescent="0.35">
      <c r="A23" t="s">
        <v>20</v>
      </c>
      <c r="B23">
        <v>180</v>
      </c>
      <c r="D23" t="s">
        <v>14</v>
      </c>
      <c r="E23">
        <v>1130</v>
      </c>
    </row>
    <row r="24" spans="1:5" x14ac:dyDescent="0.35">
      <c r="A24" t="s">
        <v>20</v>
      </c>
      <c r="B24">
        <v>89</v>
      </c>
      <c r="D24" t="s">
        <v>14</v>
      </c>
      <c r="E24">
        <v>782</v>
      </c>
    </row>
    <row r="25" spans="1:5" x14ac:dyDescent="0.35">
      <c r="A25" t="s">
        <v>20</v>
      </c>
      <c r="B25">
        <v>135</v>
      </c>
      <c r="D25" t="s">
        <v>14</v>
      </c>
      <c r="E25">
        <v>886</v>
      </c>
    </row>
    <row r="26" spans="1:5" x14ac:dyDescent="0.35">
      <c r="A26" t="s">
        <v>20</v>
      </c>
      <c r="B26">
        <v>199</v>
      </c>
      <c r="D26" t="s">
        <v>14</v>
      </c>
      <c r="E26">
        <v>35</v>
      </c>
    </row>
    <row r="27" spans="1:5" x14ac:dyDescent="0.35">
      <c r="A27" t="s">
        <v>20</v>
      </c>
      <c r="B27">
        <v>1821</v>
      </c>
      <c r="D27" t="s">
        <v>14</v>
      </c>
      <c r="E27">
        <v>24</v>
      </c>
    </row>
    <row r="28" spans="1:5" x14ac:dyDescent="0.35">
      <c r="A28" t="s">
        <v>20</v>
      </c>
      <c r="B28">
        <v>1396</v>
      </c>
      <c r="D28" t="s">
        <v>14</v>
      </c>
      <c r="E28">
        <v>86</v>
      </c>
    </row>
    <row r="29" spans="1:5" x14ac:dyDescent="0.35">
      <c r="A29" t="s">
        <v>20</v>
      </c>
      <c r="B29">
        <v>146</v>
      </c>
      <c r="D29" t="s">
        <v>14</v>
      </c>
      <c r="E29">
        <v>1</v>
      </c>
    </row>
    <row r="30" spans="1:5" x14ac:dyDescent="0.35">
      <c r="A30" t="s">
        <v>20</v>
      </c>
      <c r="B30">
        <v>1561</v>
      </c>
      <c r="D30" t="s">
        <v>14</v>
      </c>
      <c r="E30">
        <v>1625</v>
      </c>
    </row>
    <row r="31" spans="1:5" x14ac:dyDescent="0.35">
      <c r="A31" t="s">
        <v>20</v>
      </c>
      <c r="B31">
        <v>2739</v>
      </c>
      <c r="D31" t="s">
        <v>14</v>
      </c>
      <c r="E31">
        <v>143</v>
      </c>
    </row>
    <row r="32" spans="1:5" x14ac:dyDescent="0.35">
      <c r="A32" t="s">
        <v>20</v>
      </c>
      <c r="B32">
        <v>3537</v>
      </c>
      <c r="D32" t="s">
        <v>14</v>
      </c>
      <c r="E32">
        <v>17</v>
      </c>
    </row>
    <row r="33" spans="1:5" x14ac:dyDescent="0.35">
      <c r="A33" t="s">
        <v>20</v>
      </c>
      <c r="B33">
        <v>3318</v>
      </c>
      <c r="D33" t="s">
        <v>14</v>
      </c>
      <c r="E33">
        <v>931</v>
      </c>
    </row>
    <row r="34" spans="1:5" x14ac:dyDescent="0.35">
      <c r="A34" t="s">
        <v>20</v>
      </c>
      <c r="B34">
        <v>340</v>
      </c>
      <c r="D34" t="s">
        <v>14</v>
      </c>
      <c r="E34">
        <v>101</v>
      </c>
    </row>
    <row r="35" spans="1:5" x14ac:dyDescent="0.35">
      <c r="A35" t="s">
        <v>20</v>
      </c>
      <c r="B35">
        <v>4498</v>
      </c>
      <c r="D35" t="s">
        <v>14</v>
      </c>
      <c r="E35">
        <v>15</v>
      </c>
    </row>
    <row r="36" spans="1:5" x14ac:dyDescent="0.35">
      <c r="A36" t="s">
        <v>20</v>
      </c>
      <c r="B36">
        <v>80</v>
      </c>
      <c r="D36" t="s">
        <v>14</v>
      </c>
      <c r="E36">
        <v>2062</v>
      </c>
    </row>
    <row r="37" spans="1:5" x14ac:dyDescent="0.35">
      <c r="A37" t="s">
        <v>20</v>
      </c>
      <c r="B37">
        <v>168</v>
      </c>
      <c r="D37" t="s">
        <v>14</v>
      </c>
      <c r="E37">
        <v>1910</v>
      </c>
    </row>
    <row r="38" spans="1:5" x14ac:dyDescent="0.35">
      <c r="A38" t="s">
        <v>20</v>
      </c>
      <c r="B38">
        <v>1815</v>
      </c>
      <c r="D38" t="s">
        <v>14</v>
      </c>
      <c r="E38">
        <v>38</v>
      </c>
    </row>
    <row r="39" spans="1:5" x14ac:dyDescent="0.35">
      <c r="A39" t="s">
        <v>20</v>
      </c>
      <c r="B39">
        <v>92</v>
      </c>
      <c r="D39" t="s">
        <v>14</v>
      </c>
      <c r="E39">
        <v>104</v>
      </c>
    </row>
    <row r="40" spans="1:5" x14ac:dyDescent="0.35">
      <c r="A40" t="s">
        <v>20</v>
      </c>
      <c r="B40">
        <v>97</v>
      </c>
      <c r="D40" t="s">
        <v>14</v>
      </c>
      <c r="E40">
        <v>245</v>
      </c>
    </row>
    <row r="41" spans="1:5" x14ac:dyDescent="0.35">
      <c r="A41" t="s">
        <v>20</v>
      </c>
      <c r="B41">
        <v>1784</v>
      </c>
      <c r="D41" t="s">
        <v>14</v>
      </c>
      <c r="E41">
        <v>7</v>
      </c>
    </row>
    <row r="42" spans="1:5" x14ac:dyDescent="0.35">
      <c r="A42" t="s">
        <v>20</v>
      </c>
      <c r="B42">
        <v>238</v>
      </c>
      <c r="D42" t="s">
        <v>14</v>
      </c>
      <c r="E42">
        <v>803</v>
      </c>
    </row>
    <row r="43" spans="1:5" x14ac:dyDescent="0.35">
      <c r="A43" t="s">
        <v>20</v>
      </c>
      <c r="B43">
        <v>53</v>
      </c>
      <c r="D43" t="s">
        <v>14</v>
      </c>
      <c r="E43">
        <v>31</v>
      </c>
    </row>
    <row r="44" spans="1:5" x14ac:dyDescent="0.35">
      <c r="A44" t="s">
        <v>20</v>
      </c>
      <c r="B44">
        <v>214</v>
      </c>
      <c r="D44" t="s">
        <v>14</v>
      </c>
      <c r="E44">
        <v>30</v>
      </c>
    </row>
    <row r="45" spans="1:5" x14ac:dyDescent="0.35">
      <c r="A45" t="s">
        <v>20</v>
      </c>
      <c r="B45">
        <v>59</v>
      </c>
      <c r="D45" t="s">
        <v>14</v>
      </c>
      <c r="E45">
        <v>73</v>
      </c>
    </row>
    <row r="46" spans="1:5" x14ac:dyDescent="0.35">
      <c r="A46" t="s">
        <v>20</v>
      </c>
      <c r="B46">
        <v>92</v>
      </c>
      <c r="D46" t="s">
        <v>14</v>
      </c>
      <c r="E46">
        <v>33</v>
      </c>
    </row>
    <row r="47" spans="1:5" x14ac:dyDescent="0.35">
      <c r="A47" t="s">
        <v>20</v>
      </c>
      <c r="B47">
        <v>186</v>
      </c>
      <c r="D47" t="s">
        <v>14</v>
      </c>
      <c r="E47">
        <v>328</v>
      </c>
    </row>
    <row r="48" spans="1:5" x14ac:dyDescent="0.35">
      <c r="A48" t="s">
        <v>20</v>
      </c>
      <c r="B48">
        <v>5512</v>
      </c>
      <c r="D48" t="s">
        <v>14</v>
      </c>
      <c r="E48">
        <v>147</v>
      </c>
    </row>
    <row r="49" spans="1:5" x14ac:dyDescent="0.35">
      <c r="A49" t="s">
        <v>20</v>
      </c>
      <c r="B49">
        <v>86</v>
      </c>
      <c r="D49" t="s">
        <v>14</v>
      </c>
      <c r="E49">
        <v>923</v>
      </c>
    </row>
    <row r="50" spans="1:5" x14ac:dyDescent="0.35">
      <c r="A50" t="s">
        <v>20</v>
      </c>
      <c r="B50">
        <v>2768</v>
      </c>
      <c r="D50" t="s">
        <v>14</v>
      </c>
      <c r="E50">
        <v>33</v>
      </c>
    </row>
    <row r="51" spans="1:5" x14ac:dyDescent="0.35">
      <c r="A51" t="s">
        <v>20</v>
      </c>
      <c r="B51">
        <v>1894</v>
      </c>
      <c r="D51" t="s">
        <v>14</v>
      </c>
      <c r="E51">
        <v>40</v>
      </c>
    </row>
    <row r="52" spans="1:5" x14ac:dyDescent="0.35">
      <c r="A52" t="s">
        <v>20</v>
      </c>
      <c r="B52">
        <v>282</v>
      </c>
      <c r="D52" t="s">
        <v>14</v>
      </c>
      <c r="E52">
        <v>75</v>
      </c>
    </row>
    <row r="53" spans="1:5" x14ac:dyDescent="0.35">
      <c r="A53" t="s">
        <v>20</v>
      </c>
      <c r="B53">
        <v>83</v>
      </c>
      <c r="D53" t="s">
        <v>14</v>
      </c>
      <c r="E53">
        <v>2176</v>
      </c>
    </row>
    <row r="54" spans="1:5" x14ac:dyDescent="0.35">
      <c r="A54" t="s">
        <v>20</v>
      </c>
      <c r="B54">
        <v>546</v>
      </c>
      <c r="D54" t="s">
        <v>14</v>
      </c>
      <c r="E54">
        <v>127</v>
      </c>
    </row>
    <row r="55" spans="1:5" x14ac:dyDescent="0.35">
      <c r="A55" t="s">
        <v>20</v>
      </c>
      <c r="B55">
        <v>254</v>
      </c>
      <c r="D55" t="s">
        <v>14</v>
      </c>
      <c r="E55">
        <v>44</v>
      </c>
    </row>
    <row r="56" spans="1:5" x14ac:dyDescent="0.35">
      <c r="A56" t="s">
        <v>20</v>
      </c>
      <c r="B56">
        <v>337</v>
      </c>
      <c r="D56" t="s">
        <v>14</v>
      </c>
      <c r="E56">
        <v>1068</v>
      </c>
    </row>
    <row r="57" spans="1:5" x14ac:dyDescent="0.35">
      <c r="A57" t="s">
        <v>20</v>
      </c>
      <c r="B57">
        <v>183</v>
      </c>
      <c r="D57" t="s">
        <v>14</v>
      </c>
      <c r="E57">
        <v>3015</v>
      </c>
    </row>
    <row r="58" spans="1:5" x14ac:dyDescent="0.35">
      <c r="A58" t="s">
        <v>20</v>
      </c>
      <c r="B58">
        <v>85</v>
      </c>
      <c r="D58" t="s">
        <v>14</v>
      </c>
      <c r="E58">
        <v>435</v>
      </c>
    </row>
    <row r="59" spans="1:5" x14ac:dyDescent="0.35">
      <c r="A59" t="s">
        <v>20</v>
      </c>
      <c r="B59">
        <v>121</v>
      </c>
      <c r="D59" t="s">
        <v>14</v>
      </c>
      <c r="E59">
        <v>418</v>
      </c>
    </row>
    <row r="60" spans="1:5" x14ac:dyDescent="0.35">
      <c r="A60" t="s">
        <v>20</v>
      </c>
      <c r="B60">
        <v>3742</v>
      </c>
      <c r="D60" t="s">
        <v>14</v>
      </c>
      <c r="E60">
        <v>15</v>
      </c>
    </row>
    <row r="61" spans="1:5" x14ac:dyDescent="0.35">
      <c r="A61" t="s">
        <v>20</v>
      </c>
      <c r="B61">
        <v>5168</v>
      </c>
      <c r="D61" t="s">
        <v>14</v>
      </c>
      <c r="E61">
        <v>84</v>
      </c>
    </row>
    <row r="62" spans="1:5" x14ac:dyDescent="0.35">
      <c r="A62" t="s">
        <v>20</v>
      </c>
      <c r="B62">
        <v>307</v>
      </c>
      <c r="D62" t="s">
        <v>14</v>
      </c>
      <c r="E62">
        <v>91</v>
      </c>
    </row>
    <row r="63" spans="1:5" x14ac:dyDescent="0.35">
      <c r="A63" t="s">
        <v>20</v>
      </c>
      <c r="B63">
        <v>253</v>
      </c>
      <c r="D63" t="s">
        <v>14</v>
      </c>
      <c r="E63">
        <v>46</v>
      </c>
    </row>
    <row r="64" spans="1:5" x14ac:dyDescent="0.35">
      <c r="A64" t="s">
        <v>20</v>
      </c>
      <c r="B64">
        <v>1095</v>
      </c>
      <c r="D64" t="s">
        <v>14</v>
      </c>
      <c r="E64">
        <v>16</v>
      </c>
    </row>
    <row r="65" spans="1:5" x14ac:dyDescent="0.35">
      <c r="A65" t="s">
        <v>20</v>
      </c>
      <c r="B65">
        <v>1690</v>
      </c>
      <c r="D65" t="s">
        <v>14</v>
      </c>
      <c r="E65">
        <v>1538</v>
      </c>
    </row>
    <row r="66" spans="1:5" x14ac:dyDescent="0.35">
      <c r="A66" t="s">
        <v>20</v>
      </c>
      <c r="B66">
        <v>1703</v>
      </c>
      <c r="D66" t="s">
        <v>14</v>
      </c>
      <c r="E66">
        <v>554</v>
      </c>
    </row>
    <row r="67" spans="1:5" x14ac:dyDescent="0.35">
      <c r="A67" t="s">
        <v>20</v>
      </c>
      <c r="B67">
        <v>2875</v>
      </c>
      <c r="D67" t="s">
        <v>14</v>
      </c>
      <c r="E67">
        <v>648</v>
      </c>
    </row>
    <row r="68" spans="1:5" x14ac:dyDescent="0.35">
      <c r="A68" t="s">
        <v>20</v>
      </c>
      <c r="B68">
        <v>88</v>
      </c>
      <c r="D68" t="s">
        <v>14</v>
      </c>
      <c r="E68">
        <v>0</v>
      </c>
    </row>
    <row r="69" spans="1:5" x14ac:dyDescent="0.35">
      <c r="A69" t="s">
        <v>20</v>
      </c>
      <c r="B69">
        <v>112</v>
      </c>
      <c r="D69" t="s">
        <v>14</v>
      </c>
      <c r="E69">
        <v>1258</v>
      </c>
    </row>
    <row r="70" spans="1:5" x14ac:dyDescent="0.35">
      <c r="A70" t="s">
        <v>20</v>
      </c>
      <c r="B70">
        <v>101</v>
      </c>
      <c r="D70" t="s">
        <v>14</v>
      </c>
      <c r="E70">
        <v>362</v>
      </c>
    </row>
    <row r="71" spans="1:5" x14ac:dyDescent="0.35">
      <c r="A71" t="s">
        <v>20</v>
      </c>
      <c r="B71">
        <v>5966</v>
      </c>
      <c r="D71" t="s">
        <v>14</v>
      </c>
      <c r="E71">
        <v>133</v>
      </c>
    </row>
    <row r="72" spans="1:5" x14ac:dyDescent="0.35">
      <c r="A72" t="s">
        <v>20</v>
      </c>
      <c r="B72">
        <v>2106</v>
      </c>
      <c r="D72" t="s">
        <v>14</v>
      </c>
      <c r="E72">
        <v>1979</v>
      </c>
    </row>
    <row r="73" spans="1:5" x14ac:dyDescent="0.35">
      <c r="A73" t="s">
        <v>20</v>
      </c>
      <c r="B73">
        <v>84</v>
      </c>
      <c r="D73" t="s">
        <v>14</v>
      </c>
      <c r="E73">
        <v>2690</v>
      </c>
    </row>
    <row r="74" spans="1:5" x14ac:dyDescent="0.35">
      <c r="A74" t="s">
        <v>20</v>
      </c>
      <c r="B74">
        <v>155</v>
      </c>
      <c r="D74" t="s">
        <v>14</v>
      </c>
      <c r="E74">
        <v>92</v>
      </c>
    </row>
    <row r="75" spans="1:5" x14ac:dyDescent="0.35">
      <c r="A75" t="s">
        <v>20</v>
      </c>
      <c r="B75">
        <v>1152</v>
      </c>
      <c r="D75" t="s">
        <v>14</v>
      </c>
      <c r="E75">
        <v>1790</v>
      </c>
    </row>
    <row r="76" spans="1:5" x14ac:dyDescent="0.35">
      <c r="A76" t="s">
        <v>20</v>
      </c>
      <c r="B76">
        <v>220</v>
      </c>
      <c r="D76" t="s">
        <v>14</v>
      </c>
      <c r="E76">
        <v>558</v>
      </c>
    </row>
    <row r="77" spans="1:5" x14ac:dyDescent="0.35">
      <c r="A77" t="s">
        <v>20</v>
      </c>
      <c r="B77">
        <v>299</v>
      </c>
      <c r="D77" t="s">
        <v>14</v>
      </c>
      <c r="E77">
        <v>64</v>
      </c>
    </row>
    <row r="78" spans="1:5" x14ac:dyDescent="0.35">
      <c r="A78" t="s">
        <v>20</v>
      </c>
      <c r="B78">
        <v>2237</v>
      </c>
      <c r="D78" t="s">
        <v>14</v>
      </c>
      <c r="E78">
        <v>1368</v>
      </c>
    </row>
    <row r="79" spans="1:5" x14ac:dyDescent="0.35">
      <c r="A79" t="s">
        <v>20</v>
      </c>
      <c r="B79">
        <v>484</v>
      </c>
      <c r="D79" t="s">
        <v>14</v>
      </c>
      <c r="E79">
        <v>253</v>
      </c>
    </row>
    <row r="80" spans="1:5" x14ac:dyDescent="0.35">
      <c r="A80" t="s">
        <v>20</v>
      </c>
      <c r="B80">
        <v>82</v>
      </c>
      <c r="D80" t="s">
        <v>14</v>
      </c>
      <c r="E80">
        <v>157</v>
      </c>
    </row>
    <row r="81" spans="1:5" x14ac:dyDescent="0.35">
      <c r="A81" t="s">
        <v>20</v>
      </c>
      <c r="B81">
        <v>94</v>
      </c>
      <c r="D81" t="s">
        <v>14</v>
      </c>
      <c r="E81">
        <v>648</v>
      </c>
    </row>
    <row r="82" spans="1:5" x14ac:dyDescent="0.35">
      <c r="A82" t="s">
        <v>20</v>
      </c>
      <c r="B82">
        <v>205</v>
      </c>
      <c r="D82" t="s">
        <v>14</v>
      </c>
      <c r="E82">
        <v>62</v>
      </c>
    </row>
    <row r="83" spans="1:5" x14ac:dyDescent="0.35">
      <c r="A83" t="s">
        <v>20</v>
      </c>
      <c r="B83">
        <v>219</v>
      </c>
      <c r="D83" t="s">
        <v>14</v>
      </c>
      <c r="E83">
        <v>750</v>
      </c>
    </row>
    <row r="84" spans="1:5" x14ac:dyDescent="0.35">
      <c r="A84" t="s">
        <v>20</v>
      </c>
      <c r="B84">
        <v>2526</v>
      </c>
      <c r="D84" t="s">
        <v>14</v>
      </c>
      <c r="E84">
        <v>65</v>
      </c>
    </row>
    <row r="85" spans="1:5" x14ac:dyDescent="0.35">
      <c r="A85" t="s">
        <v>20</v>
      </c>
      <c r="B85">
        <v>94</v>
      </c>
      <c r="D85" t="s">
        <v>14</v>
      </c>
      <c r="E85">
        <v>94</v>
      </c>
    </row>
    <row r="86" spans="1:5" x14ac:dyDescent="0.35">
      <c r="A86" t="s">
        <v>20</v>
      </c>
      <c r="B86">
        <v>1713</v>
      </c>
      <c r="D86" t="s">
        <v>14</v>
      </c>
      <c r="E86">
        <v>257</v>
      </c>
    </row>
    <row r="87" spans="1:5" x14ac:dyDescent="0.35">
      <c r="A87" t="s">
        <v>20</v>
      </c>
      <c r="B87">
        <v>247</v>
      </c>
      <c r="D87" t="s">
        <v>14</v>
      </c>
      <c r="E87">
        <v>2928</v>
      </c>
    </row>
    <row r="88" spans="1:5" x14ac:dyDescent="0.35">
      <c r="A88" t="s">
        <v>20</v>
      </c>
      <c r="B88">
        <v>143</v>
      </c>
      <c r="D88" t="s">
        <v>14</v>
      </c>
      <c r="E88">
        <v>602</v>
      </c>
    </row>
    <row r="89" spans="1:5" x14ac:dyDescent="0.35">
      <c r="A89" t="s">
        <v>20</v>
      </c>
      <c r="B89">
        <v>170</v>
      </c>
      <c r="D89" t="s">
        <v>14</v>
      </c>
      <c r="E89">
        <v>77</v>
      </c>
    </row>
    <row r="90" spans="1:5" x14ac:dyDescent="0.35">
      <c r="A90" t="s">
        <v>20</v>
      </c>
      <c r="B90">
        <v>3727</v>
      </c>
      <c r="D90" t="s">
        <v>14</v>
      </c>
      <c r="E90">
        <v>131</v>
      </c>
    </row>
    <row r="91" spans="1:5" x14ac:dyDescent="0.35">
      <c r="A91" t="s">
        <v>20</v>
      </c>
      <c r="B91">
        <v>2120</v>
      </c>
      <c r="D91" t="s">
        <v>14</v>
      </c>
      <c r="E91">
        <v>87</v>
      </c>
    </row>
    <row r="92" spans="1:5" x14ac:dyDescent="0.35">
      <c r="A92" t="s">
        <v>20</v>
      </c>
      <c r="B92">
        <v>50</v>
      </c>
      <c r="D92" t="s">
        <v>14</v>
      </c>
      <c r="E92">
        <v>76</v>
      </c>
    </row>
    <row r="93" spans="1:5" x14ac:dyDescent="0.35">
      <c r="A93" t="s">
        <v>20</v>
      </c>
      <c r="B93">
        <v>2436</v>
      </c>
      <c r="D93" t="s">
        <v>14</v>
      </c>
      <c r="E93">
        <v>4428</v>
      </c>
    </row>
    <row r="94" spans="1:5" x14ac:dyDescent="0.35">
      <c r="A94" t="s">
        <v>20</v>
      </c>
      <c r="B94">
        <v>2346</v>
      </c>
      <c r="D94" t="s">
        <v>14</v>
      </c>
      <c r="E94">
        <v>1657</v>
      </c>
    </row>
    <row r="95" spans="1:5" x14ac:dyDescent="0.35">
      <c r="A95" t="s">
        <v>20</v>
      </c>
      <c r="B95">
        <v>115</v>
      </c>
      <c r="D95" t="s">
        <v>14</v>
      </c>
      <c r="E95">
        <v>926</v>
      </c>
    </row>
    <row r="96" spans="1:5" x14ac:dyDescent="0.35">
      <c r="A96" t="s">
        <v>20</v>
      </c>
      <c r="B96">
        <v>195</v>
      </c>
      <c r="D96" t="s">
        <v>14</v>
      </c>
      <c r="E96">
        <v>1748</v>
      </c>
    </row>
    <row r="97" spans="1:5" x14ac:dyDescent="0.35">
      <c r="A97" t="s">
        <v>20</v>
      </c>
      <c r="B97">
        <v>2528</v>
      </c>
      <c r="D97" t="s">
        <v>14</v>
      </c>
      <c r="E97">
        <v>79</v>
      </c>
    </row>
    <row r="98" spans="1:5" x14ac:dyDescent="0.35">
      <c r="A98" t="s">
        <v>20</v>
      </c>
      <c r="B98">
        <v>3657</v>
      </c>
      <c r="D98" t="s">
        <v>14</v>
      </c>
      <c r="E98">
        <v>889</v>
      </c>
    </row>
    <row r="99" spans="1:5" x14ac:dyDescent="0.35">
      <c r="A99" t="s">
        <v>20</v>
      </c>
      <c r="B99">
        <v>32</v>
      </c>
      <c r="D99" t="s">
        <v>14</v>
      </c>
      <c r="E99">
        <v>14</v>
      </c>
    </row>
    <row r="100" spans="1:5" x14ac:dyDescent="0.35">
      <c r="A100" t="s">
        <v>20</v>
      </c>
      <c r="B100">
        <v>147</v>
      </c>
      <c r="D100" t="s">
        <v>14</v>
      </c>
      <c r="E100">
        <v>10</v>
      </c>
    </row>
    <row r="101" spans="1:5" x14ac:dyDescent="0.35">
      <c r="A101" t="s">
        <v>20</v>
      </c>
      <c r="B101">
        <v>126</v>
      </c>
      <c r="D101" t="s">
        <v>14</v>
      </c>
      <c r="E101">
        <v>15</v>
      </c>
    </row>
    <row r="102" spans="1:5" x14ac:dyDescent="0.35">
      <c r="A102" t="s">
        <v>20</v>
      </c>
      <c r="B102">
        <v>202</v>
      </c>
      <c r="D102" t="s">
        <v>14</v>
      </c>
      <c r="E102">
        <v>16</v>
      </c>
    </row>
    <row r="103" spans="1:5" x14ac:dyDescent="0.35">
      <c r="A103" t="s">
        <v>20</v>
      </c>
      <c r="B103">
        <v>88</v>
      </c>
      <c r="D103" t="s">
        <v>14</v>
      </c>
      <c r="E103">
        <v>17</v>
      </c>
    </row>
    <row r="104" spans="1:5" x14ac:dyDescent="0.35">
      <c r="A104" t="s">
        <v>20</v>
      </c>
      <c r="B104">
        <v>2985</v>
      </c>
      <c r="D104" t="s">
        <v>14</v>
      </c>
      <c r="E104">
        <v>2201</v>
      </c>
    </row>
    <row r="105" spans="1:5" x14ac:dyDescent="0.35">
      <c r="A105" t="s">
        <v>20</v>
      </c>
      <c r="B105">
        <v>126</v>
      </c>
      <c r="D105" t="s">
        <v>14</v>
      </c>
      <c r="E105">
        <v>676</v>
      </c>
    </row>
    <row r="106" spans="1:5" x14ac:dyDescent="0.35">
      <c r="A106" t="s">
        <v>20</v>
      </c>
      <c r="B106">
        <v>1022</v>
      </c>
      <c r="D106" t="s">
        <v>14</v>
      </c>
      <c r="E106">
        <v>831</v>
      </c>
    </row>
    <row r="107" spans="1:5" x14ac:dyDescent="0.35">
      <c r="A107" t="s">
        <v>20</v>
      </c>
      <c r="B107">
        <v>198</v>
      </c>
      <c r="D107" t="s">
        <v>14</v>
      </c>
      <c r="E107">
        <v>45</v>
      </c>
    </row>
    <row r="108" spans="1:5" x14ac:dyDescent="0.35">
      <c r="A108" t="s">
        <v>20</v>
      </c>
      <c r="B108">
        <v>3596</v>
      </c>
      <c r="D108" t="s">
        <v>14</v>
      </c>
      <c r="E108">
        <v>7</v>
      </c>
    </row>
    <row r="109" spans="1:5" x14ac:dyDescent="0.35">
      <c r="A109" t="s">
        <v>20</v>
      </c>
      <c r="B109">
        <v>5180</v>
      </c>
      <c r="D109" t="s">
        <v>14</v>
      </c>
      <c r="E109">
        <v>1225</v>
      </c>
    </row>
    <row r="110" spans="1:5" x14ac:dyDescent="0.35">
      <c r="A110" t="s">
        <v>20</v>
      </c>
      <c r="B110">
        <v>3116</v>
      </c>
      <c r="D110" t="s">
        <v>14</v>
      </c>
      <c r="E110">
        <v>70</v>
      </c>
    </row>
    <row r="111" spans="1:5" x14ac:dyDescent="0.35">
      <c r="A111" t="s">
        <v>20</v>
      </c>
      <c r="B111">
        <v>1629</v>
      </c>
      <c r="D111" t="s">
        <v>14</v>
      </c>
      <c r="E111">
        <v>154</v>
      </c>
    </row>
    <row r="112" spans="1:5" x14ac:dyDescent="0.35">
      <c r="A112" t="s">
        <v>20</v>
      </c>
      <c r="B112">
        <v>2188</v>
      </c>
      <c r="D112" t="s">
        <v>14</v>
      </c>
      <c r="E112">
        <v>22</v>
      </c>
    </row>
    <row r="113" spans="1:5" x14ac:dyDescent="0.35">
      <c r="A113" t="s">
        <v>20</v>
      </c>
      <c r="B113">
        <v>1140</v>
      </c>
      <c r="D113" t="s">
        <v>14</v>
      </c>
      <c r="E113">
        <v>63</v>
      </c>
    </row>
    <row r="114" spans="1:5" x14ac:dyDescent="0.35">
      <c r="A114" t="s">
        <v>20</v>
      </c>
      <c r="B114">
        <v>102</v>
      </c>
      <c r="D114" t="s">
        <v>14</v>
      </c>
      <c r="E114">
        <v>121</v>
      </c>
    </row>
    <row r="115" spans="1:5" x14ac:dyDescent="0.35">
      <c r="A115" t="s">
        <v>20</v>
      </c>
      <c r="B115">
        <v>2857</v>
      </c>
      <c r="D115" t="s">
        <v>14</v>
      </c>
      <c r="E115">
        <v>452</v>
      </c>
    </row>
    <row r="116" spans="1:5" x14ac:dyDescent="0.35">
      <c r="A116" t="s">
        <v>20</v>
      </c>
      <c r="B116">
        <v>6406</v>
      </c>
      <c r="D116" t="s">
        <v>14</v>
      </c>
      <c r="E116">
        <v>1886</v>
      </c>
    </row>
    <row r="117" spans="1:5" x14ac:dyDescent="0.35">
      <c r="A117" t="s">
        <v>20</v>
      </c>
      <c r="B117">
        <v>26</v>
      </c>
      <c r="D117" t="s">
        <v>14</v>
      </c>
      <c r="E117">
        <v>31</v>
      </c>
    </row>
    <row r="118" spans="1:5" x14ac:dyDescent="0.35">
      <c r="A118" t="s">
        <v>20</v>
      </c>
      <c r="B118">
        <v>723</v>
      </c>
      <c r="D118" t="s">
        <v>14</v>
      </c>
      <c r="E118">
        <v>107</v>
      </c>
    </row>
    <row r="119" spans="1:5" x14ac:dyDescent="0.35">
      <c r="A119" t="s">
        <v>20</v>
      </c>
      <c r="B119">
        <v>170</v>
      </c>
      <c r="D119" t="s">
        <v>14</v>
      </c>
      <c r="E119">
        <v>27</v>
      </c>
    </row>
    <row r="120" spans="1:5" x14ac:dyDescent="0.35">
      <c r="A120" t="s">
        <v>20</v>
      </c>
      <c r="B120">
        <v>55</v>
      </c>
      <c r="D120" t="s">
        <v>14</v>
      </c>
      <c r="E120">
        <v>41</v>
      </c>
    </row>
    <row r="121" spans="1:5" x14ac:dyDescent="0.35">
      <c r="A121" t="s">
        <v>20</v>
      </c>
      <c r="B121">
        <v>2144</v>
      </c>
      <c r="D121" t="s">
        <v>14</v>
      </c>
      <c r="E121">
        <v>141</v>
      </c>
    </row>
    <row r="122" spans="1:5" x14ac:dyDescent="0.35">
      <c r="A122" t="s">
        <v>20</v>
      </c>
      <c r="B122">
        <v>2693</v>
      </c>
      <c r="D122" t="s">
        <v>14</v>
      </c>
      <c r="E122">
        <v>225</v>
      </c>
    </row>
    <row r="123" spans="1:5" x14ac:dyDescent="0.35">
      <c r="A123" t="s">
        <v>20</v>
      </c>
      <c r="B123">
        <v>189</v>
      </c>
      <c r="D123" t="s">
        <v>14</v>
      </c>
      <c r="E123">
        <v>37</v>
      </c>
    </row>
    <row r="124" spans="1:5" x14ac:dyDescent="0.35">
      <c r="A124" t="s">
        <v>20</v>
      </c>
      <c r="B124">
        <v>3063</v>
      </c>
      <c r="D124" t="s">
        <v>14</v>
      </c>
      <c r="E124">
        <v>112</v>
      </c>
    </row>
    <row r="125" spans="1:5" x14ac:dyDescent="0.35">
      <c r="A125" t="s">
        <v>20</v>
      </c>
      <c r="B125">
        <v>194</v>
      </c>
      <c r="D125" t="s">
        <v>14</v>
      </c>
      <c r="E125">
        <v>21</v>
      </c>
    </row>
    <row r="126" spans="1:5" x14ac:dyDescent="0.35">
      <c r="A126" t="s">
        <v>20</v>
      </c>
      <c r="B126">
        <v>375</v>
      </c>
      <c r="D126" t="s">
        <v>14</v>
      </c>
      <c r="E126">
        <v>78</v>
      </c>
    </row>
    <row r="127" spans="1:5" x14ac:dyDescent="0.35">
      <c r="A127" t="s">
        <v>20</v>
      </c>
      <c r="B127">
        <v>1621</v>
      </c>
      <c r="D127" t="s">
        <v>14</v>
      </c>
      <c r="E127">
        <v>67</v>
      </c>
    </row>
    <row r="128" spans="1:5" x14ac:dyDescent="0.35">
      <c r="A128" t="s">
        <v>20</v>
      </c>
      <c r="B128">
        <v>1073</v>
      </c>
      <c r="D128" t="s">
        <v>14</v>
      </c>
      <c r="E128">
        <v>181</v>
      </c>
    </row>
    <row r="129" spans="1:5" x14ac:dyDescent="0.35">
      <c r="A129" t="s">
        <v>20</v>
      </c>
      <c r="B129">
        <v>103</v>
      </c>
      <c r="D129" t="s">
        <v>14</v>
      </c>
      <c r="E129">
        <v>13</v>
      </c>
    </row>
    <row r="130" spans="1:5" x14ac:dyDescent="0.35">
      <c r="A130" t="s">
        <v>20</v>
      </c>
      <c r="B130">
        <v>147</v>
      </c>
      <c r="D130" t="s">
        <v>14</v>
      </c>
      <c r="E130">
        <v>1</v>
      </c>
    </row>
    <row r="131" spans="1:5" x14ac:dyDescent="0.35">
      <c r="A131" t="s">
        <v>20</v>
      </c>
      <c r="B131">
        <v>269</v>
      </c>
      <c r="D131" t="s">
        <v>14</v>
      </c>
      <c r="E131">
        <v>594</v>
      </c>
    </row>
    <row r="132" spans="1:5" x14ac:dyDescent="0.35">
      <c r="A132" t="s">
        <v>20</v>
      </c>
      <c r="B132">
        <v>820</v>
      </c>
      <c r="D132" t="s">
        <v>14</v>
      </c>
      <c r="E132">
        <v>252</v>
      </c>
    </row>
    <row r="133" spans="1:5" x14ac:dyDescent="0.35">
      <c r="A133" t="s">
        <v>20</v>
      </c>
      <c r="B133">
        <v>137</v>
      </c>
      <c r="D133" t="s">
        <v>14</v>
      </c>
      <c r="E133">
        <v>112</v>
      </c>
    </row>
    <row r="134" spans="1:5" x14ac:dyDescent="0.35">
      <c r="A134" t="s">
        <v>20</v>
      </c>
      <c r="B134">
        <v>186</v>
      </c>
    </row>
    <row r="135" spans="1:5" x14ac:dyDescent="0.35">
      <c r="A135" t="s">
        <v>20</v>
      </c>
      <c r="B135">
        <v>125</v>
      </c>
    </row>
    <row r="136" spans="1:5" x14ac:dyDescent="0.35">
      <c r="A136" t="s">
        <v>20</v>
      </c>
      <c r="B136">
        <v>202</v>
      </c>
      <c r="D136" t="s">
        <v>2108</v>
      </c>
      <c r="E136" s="12">
        <f>AVERAGE(E2:E133)</f>
        <v>565.15909090909088</v>
      </c>
    </row>
    <row r="137" spans="1:5" x14ac:dyDescent="0.35">
      <c r="A137" t="s">
        <v>20</v>
      </c>
      <c r="B137">
        <v>157</v>
      </c>
      <c r="D137" t="s">
        <v>2109</v>
      </c>
      <c r="E137">
        <f>MEDIAN(E2:E133)</f>
        <v>119</v>
      </c>
    </row>
    <row r="138" spans="1:5" x14ac:dyDescent="0.35">
      <c r="A138" t="s">
        <v>20</v>
      </c>
      <c r="B138">
        <v>144</v>
      </c>
      <c r="D138" t="s">
        <v>2110</v>
      </c>
      <c r="E138">
        <f>MIN(E2:E133)</f>
        <v>0</v>
      </c>
    </row>
    <row r="139" spans="1:5" x14ac:dyDescent="0.35">
      <c r="A139" t="s">
        <v>20</v>
      </c>
      <c r="B139">
        <v>121</v>
      </c>
      <c r="D139" t="s">
        <v>2111</v>
      </c>
      <c r="E139">
        <f>MAX(E2:E133)</f>
        <v>5681</v>
      </c>
    </row>
    <row r="140" spans="1:5" x14ac:dyDescent="0.35">
      <c r="A140" t="s">
        <v>20</v>
      </c>
      <c r="B140">
        <v>536</v>
      </c>
      <c r="D140" t="s">
        <v>2112</v>
      </c>
      <c r="E140" s="12">
        <f>-_xlfn.VAR.P(E2:E133)</f>
        <v>-788626.81559917354</v>
      </c>
    </row>
    <row r="141" spans="1:5" x14ac:dyDescent="0.35">
      <c r="A141" t="s">
        <v>20</v>
      </c>
      <c r="B141">
        <v>130</v>
      </c>
      <c r="D141" t="s">
        <v>2113</v>
      </c>
      <c r="E141" s="12">
        <f>_xlfn.STDEV.P(E2:E133)</f>
        <v>888.046629180683</v>
      </c>
    </row>
    <row r="142" spans="1:5" x14ac:dyDescent="0.35">
      <c r="A142" t="s">
        <v>20</v>
      </c>
      <c r="B142">
        <v>140</v>
      </c>
    </row>
    <row r="143" spans="1:5" x14ac:dyDescent="0.35">
      <c r="A143" t="s">
        <v>20</v>
      </c>
      <c r="B143">
        <v>280</v>
      </c>
    </row>
    <row r="144" spans="1:5" x14ac:dyDescent="0.35">
      <c r="A144" t="s">
        <v>20</v>
      </c>
      <c r="B144">
        <v>3205</v>
      </c>
    </row>
    <row r="145" spans="1:2" x14ac:dyDescent="0.35">
      <c r="A145" t="s">
        <v>20</v>
      </c>
      <c r="B145">
        <v>288</v>
      </c>
    </row>
    <row r="146" spans="1:2" x14ac:dyDescent="0.35">
      <c r="A146" t="s">
        <v>20</v>
      </c>
      <c r="B146">
        <v>148</v>
      </c>
    </row>
    <row r="147" spans="1:2" x14ac:dyDescent="0.35">
      <c r="A147" t="s">
        <v>20</v>
      </c>
      <c r="B147">
        <v>235</v>
      </c>
    </row>
    <row r="148" spans="1:2" x14ac:dyDescent="0.35">
      <c r="A148" t="s">
        <v>20</v>
      </c>
      <c r="B148">
        <v>150</v>
      </c>
    </row>
    <row r="149" spans="1:2" x14ac:dyDescent="0.35">
      <c r="A149" t="s">
        <v>20</v>
      </c>
      <c r="B149">
        <v>216</v>
      </c>
    </row>
    <row r="150" spans="1:2" x14ac:dyDescent="0.35">
      <c r="A150" t="s">
        <v>20</v>
      </c>
      <c r="B150">
        <v>2353</v>
      </c>
    </row>
    <row r="151" spans="1:2" x14ac:dyDescent="0.35">
      <c r="A151" t="s">
        <v>20</v>
      </c>
      <c r="B151">
        <v>121</v>
      </c>
    </row>
    <row r="152" spans="1:2" x14ac:dyDescent="0.35">
      <c r="A152" t="s">
        <v>20</v>
      </c>
      <c r="B152">
        <v>233</v>
      </c>
    </row>
    <row r="153" spans="1:2" x14ac:dyDescent="0.35">
      <c r="A153" t="s">
        <v>20</v>
      </c>
      <c r="B153">
        <v>43</v>
      </c>
    </row>
    <row r="154" spans="1:2" x14ac:dyDescent="0.35">
      <c r="A154" t="s">
        <v>20</v>
      </c>
      <c r="B154">
        <v>221</v>
      </c>
    </row>
    <row r="155" spans="1:2" x14ac:dyDescent="0.35">
      <c r="A155" t="s">
        <v>20</v>
      </c>
      <c r="B155">
        <v>133</v>
      </c>
    </row>
    <row r="156" spans="1:2" x14ac:dyDescent="0.35">
      <c r="A156" t="s">
        <v>20</v>
      </c>
      <c r="B156">
        <v>69</v>
      </c>
    </row>
    <row r="157" spans="1:2" x14ac:dyDescent="0.35">
      <c r="A157" t="s">
        <v>20</v>
      </c>
      <c r="B157">
        <v>194</v>
      </c>
    </row>
    <row r="158" spans="1:2" x14ac:dyDescent="0.35">
      <c r="A158" t="s">
        <v>20</v>
      </c>
      <c r="B158">
        <v>119</v>
      </c>
    </row>
    <row r="159" spans="1:2" x14ac:dyDescent="0.35">
      <c r="A159" t="s">
        <v>20</v>
      </c>
      <c r="B159">
        <v>261</v>
      </c>
    </row>
    <row r="160" spans="1:2" x14ac:dyDescent="0.35">
      <c r="A160" t="s">
        <v>20</v>
      </c>
      <c r="B160">
        <v>3533</v>
      </c>
    </row>
    <row r="161" spans="1:2" x14ac:dyDescent="0.35">
      <c r="A161" t="s">
        <v>20</v>
      </c>
      <c r="B161">
        <v>452</v>
      </c>
    </row>
    <row r="162" spans="1:2" x14ac:dyDescent="0.35">
      <c r="A162" t="s">
        <v>20</v>
      </c>
      <c r="B162">
        <v>163</v>
      </c>
    </row>
    <row r="163" spans="1:2" x14ac:dyDescent="0.35">
      <c r="A163" t="s">
        <v>20</v>
      </c>
      <c r="B163">
        <v>85</v>
      </c>
    </row>
    <row r="164" spans="1:2" x14ac:dyDescent="0.35">
      <c r="A164" t="s">
        <v>20</v>
      </c>
      <c r="B164">
        <v>3272</v>
      </c>
    </row>
    <row r="165" spans="1:2" x14ac:dyDescent="0.35">
      <c r="A165" t="s">
        <v>20</v>
      </c>
      <c r="B165">
        <v>126</v>
      </c>
    </row>
    <row r="166" spans="1:2" x14ac:dyDescent="0.35">
      <c r="A166" t="s">
        <v>20</v>
      </c>
      <c r="B166">
        <v>2320</v>
      </c>
    </row>
    <row r="167" spans="1:2" x14ac:dyDescent="0.35">
      <c r="A167" t="s">
        <v>20</v>
      </c>
      <c r="B167">
        <v>80</v>
      </c>
    </row>
    <row r="168" spans="1:2" x14ac:dyDescent="0.35">
      <c r="A168" t="s">
        <v>20</v>
      </c>
      <c r="B168">
        <v>52</v>
      </c>
    </row>
    <row r="169" spans="1:2" x14ac:dyDescent="0.35">
      <c r="A169" t="s">
        <v>20</v>
      </c>
      <c r="B169">
        <v>290</v>
      </c>
    </row>
    <row r="170" spans="1:2" x14ac:dyDescent="0.35">
      <c r="A170" t="s">
        <v>20</v>
      </c>
      <c r="B170">
        <v>236</v>
      </c>
    </row>
    <row r="171" spans="1:2" x14ac:dyDescent="0.35">
      <c r="A171" t="s">
        <v>20</v>
      </c>
      <c r="B171">
        <v>80</v>
      </c>
    </row>
    <row r="172" spans="1:2" x14ac:dyDescent="0.35">
      <c r="A172" t="s">
        <v>20</v>
      </c>
      <c r="B172">
        <v>40</v>
      </c>
    </row>
    <row r="173" spans="1:2" x14ac:dyDescent="0.35">
      <c r="A173" t="s">
        <v>20</v>
      </c>
      <c r="B173">
        <v>2289</v>
      </c>
    </row>
    <row r="174" spans="1:2" x14ac:dyDescent="0.35">
      <c r="A174" t="s">
        <v>20</v>
      </c>
      <c r="B174">
        <v>65</v>
      </c>
    </row>
    <row r="175" spans="1:2" x14ac:dyDescent="0.35">
      <c r="A175" t="s">
        <v>20</v>
      </c>
      <c r="B175">
        <v>184</v>
      </c>
    </row>
    <row r="176" spans="1:2" x14ac:dyDescent="0.35">
      <c r="A176" t="s">
        <v>20</v>
      </c>
      <c r="B176">
        <v>85</v>
      </c>
    </row>
    <row r="177" spans="1:2" x14ac:dyDescent="0.35">
      <c r="A177" t="s">
        <v>20</v>
      </c>
      <c r="B177">
        <v>1902</v>
      </c>
    </row>
    <row r="178" spans="1:2" x14ac:dyDescent="0.35">
      <c r="A178" t="s">
        <v>20</v>
      </c>
      <c r="B178">
        <v>105</v>
      </c>
    </row>
    <row r="179" spans="1:2" x14ac:dyDescent="0.35">
      <c r="A179" t="s">
        <v>20</v>
      </c>
      <c r="B179">
        <v>132</v>
      </c>
    </row>
    <row r="180" spans="1:2" x14ac:dyDescent="0.35">
      <c r="A180" t="s">
        <v>20</v>
      </c>
      <c r="B180">
        <v>80</v>
      </c>
    </row>
    <row r="181" spans="1:2" x14ac:dyDescent="0.35">
      <c r="A181" t="s">
        <v>20</v>
      </c>
      <c r="B181">
        <v>131</v>
      </c>
    </row>
    <row r="182" spans="1:2" x14ac:dyDescent="0.35">
      <c r="A182" t="s">
        <v>20</v>
      </c>
      <c r="B182">
        <v>155</v>
      </c>
    </row>
    <row r="183" spans="1:2" x14ac:dyDescent="0.35">
      <c r="A183" t="s">
        <v>20</v>
      </c>
      <c r="B183">
        <v>245</v>
      </c>
    </row>
    <row r="184" spans="1:2" x14ac:dyDescent="0.35">
      <c r="A184" t="s">
        <v>20</v>
      </c>
      <c r="B184">
        <v>93</v>
      </c>
    </row>
    <row r="185" spans="1:2" x14ac:dyDescent="0.35">
      <c r="A185" t="s">
        <v>20</v>
      </c>
      <c r="B185">
        <v>135</v>
      </c>
    </row>
    <row r="186" spans="1:2" x14ac:dyDescent="0.35">
      <c r="A186" t="s">
        <v>20</v>
      </c>
      <c r="B186">
        <v>140</v>
      </c>
    </row>
    <row r="187" spans="1:2" x14ac:dyDescent="0.35">
      <c r="A187" t="s">
        <v>20</v>
      </c>
      <c r="B187">
        <v>1015</v>
      </c>
    </row>
    <row r="188" spans="1:2" x14ac:dyDescent="0.35">
      <c r="A188" t="s">
        <v>20</v>
      </c>
      <c r="B188">
        <v>381</v>
      </c>
    </row>
    <row r="191" spans="1:2" x14ac:dyDescent="0.35">
      <c r="A191" t="s">
        <v>2108</v>
      </c>
      <c r="B191" s="12">
        <f>AVERAGE(B2:B188)</f>
        <v>972.37967914438502</v>
      </c>
    </row>
    <row r="192" spans="1:2" x14ac:dyDescent="0.35">
      <c r="A192" t="s">
        <v>2109</v>
      </c>
      <c r="B192">
        <f>MEDIAN(B2:B188)</f>
        <v>214</v>
      </c>
    </row>
    <row r="193" spans="1:4" x14ac:dyDescent="0.35">
      <c r="A193" t="s">
        <v>2110</v>
      </c>
      <c r="B193">
        <f>MIN(B2:B188)</f>
        <v>16</v>
      </c>
    </row>
    <row r="194" spans="1:4" x14ac:dyDescent="0.35">
      <c r="A194" t="s">
        <v>2111</v>
      </c>
      <c r="B194">
        <f>MAX(B2:B188)</f>
        <v>6406</v>
      </c>
    </row>
    <row r="195" spans="1:4" x14ac:dyDescent="0.35">
      <c r="A195" t="s">
        <v>2112</v>
      </c>
      <c r="B195" s="12">
        <f>_xlfn.VAR.P(B2:B188)</f>
        <v>1866726.2248277045</v>
      </c>
    </row>
    <row r="196" spans="1:4" x14ac:dyDescent="0.35">
      <c r="A196" t="s">
        <v>2113</v>
      </c>
      <c r="B196" s="12">
        <f>_xlfn.STDEV.P(B2:B188)</f>
        <v>1366.2818980092302</v>
      </c>
    </row>
    <row r="197" spans="1:4" x14ac:dyDescent="0.35">
      <c r="D197" t="s">
        <v>2114</v>
      </c>
    </row>
    <row r="198" spans="1:4" x14ac:dyDescent="0.35">
      <c r="D198" t="s">
        <v>2115</v>
      </c>
    </row>
  </sheetData>
  <conditionalFormatting sqref="A2:A1047763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D2:D1047708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Parent-Category</vt:lpstr>
      <vt:lpstr>Sub-Category</vt:lpstr>
      <vt:lpstr>Date Created Conversion</vt:lpstr>
      <vt:lpstr>Goal</vt:lpstr>
      <vt:lpstr>Backer_counts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Peter</cp:lastModifiedBy>
  <dcterms:created xsi:type="dcterms:W3CDTF">2021-09-29T18:52:28Z</dcterms:created>
  <dcterms:modified xsi:type="dcterms:W3CDTF">2023-05-08T23:03:26Z</dcterms:modified>
</cp:coreProperties>
</file>