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esktop\Ingeniería en Sistemas\Cuarto Semestre\Administración y Adquisiciones de Tic\Talleres\Taller #8\Taller No.8\"/>
    </mc:Choice>
  </mc:AlternateContent>
  <xr:revisionPtr revIDLastSave="0" documentId="13_ncr:1_{04BA20BC-AFC9-477F-8190-7C344F140029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VNA" sheetId="1" r:id="rId1"/>
    <sheet name="Aplicación estándar" sheetId="2" r:id="rId2"/>
    <sheet name="Precio Propuesto" sheetId="3" r:id="rId3"/>
    <sheet name="Recurso humano o evaluación per" sheetId="4" r:id="rId4"/>
    <sheet name="Referencias o certificacion" sheetId="5" r:id="rId5"/>
  </sheets>
  <definedNames>
    <definedName name="_Hlk24357217" localSheetId="2">'Precio Propuesto'!$B$2</definedName>
    <definedName name="_Hlk56575218" localSheetId="3">'Recurso humano o evaluación per'!$D$16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5" l="1"/>
  <c r="J6" i="5"/>
  <c r="I6" i="5"/>
  <c r="H6" i="5"/>
  <c r="G6" i="5"/>
  <c r="F6" i="5"/>
  <c r="L23" i="5"/>
  <c r="L22" i="5"/>
  <c r="L21" i="5"/>
  <c r="K6" i="4"/>
  <c r="J6" i="4"/>
  <c r="I6" i="4"/>
  <c r="H6" i="4"/>
  <c r="G6" i="4"/>
  <c r="I5" i="3"/>
  <c r="G5" i="3"/>
  <c r="E5" i="3"/>
  <c r="F6" i="4"/>
  <c r="P13" i="4"/>
  <c r="O13" i="4"/>
  <c r="N13" i="4"/>
  <c r="C29" i="2"/>
  <c r="D29" i="2"/>
  <c r="B29" i="2"/>
  <c r="D28" i="2"/>
  <c r="C28" i="2"/>
  <c r="B28" i="2"/>
  <c r="D8" i="1"/>
  <c r="C8" i="1"/>
  <c r="B8" i="1"/>
</calcChain>
</file>

<file path=xl/sharedStrings.xml><?xml version="1.0" encoding="utf-8"?>
<sst xmlns="http://schemas.openxmlformats.org/spreadsheetml/2006/main" count="107" uniqueCount="63">
  <si>
    <t>Concepto</t>
  </si>
  <si>
    <t>Alternativa A</t>
  </si>
  <si>
    <t>Alternativa B</t>
  </si>
  <si>
    <r>
      <t>Inversión Inicial(S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)</t>
    </r>
  </si>
  <si>
    <t>Horizonte de Planeación (N)</t>
  </si>
  <si>
    <t>3 años</t>
  </si>
  <si>
    <t>Costo del Dinero (i)</t>
  </si>
  <si>
    <r>
      <t>Año 1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1)</t>
    </r>
  </si>
  <si>
    <r>
      <t>Año 2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2)</t>
    </r>
  </si>
  <si>
    <r>
      <t>Año 3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3)</t>
    </r>
  </si>
  <si>
    <t>VPN</t>
  </si>
  <si>
    <t>Aspectos</t>
  </si>
  <si>
    <t>Propuesta A</t>
  </si>
  <si>
    <t>Propuesta B</t>
  </si>
  <si>
    <t>Propuesta C</t>
  </si>
  <si>
    <t>Cump. Requi.</t>
  </si>
  <si>
    <t>confiabilidad</t>
  </si>
  <si>
    <t>exactitud</t>
  </si>
  <si>
    <t>oportunidad</t>
  </si>
  <si>
    <t>integridad</t>
  </si>
  <si>
    <t>relevancia</t>
  </si>
  <si>
    <t>tiempo de resp.</t>
  </si>
  <si>
    <t>amigables</t>
  </si>
  <si>
    <t>documentación</t>
  </si>
  <si>
    <t>Aspecto Diseño</t>
  </si>
  <si>
    <t>Modularidad</t>
  </si>
  <si>
    <t>Cons. funcional</t>
  </si>
  <si>
    <t>Base de datos</t>
  </si>
  <si>
    <t>Seguridad</t>
  </si>
  <si>
    <t>Estándares</t>
  </si>
  <si>
    <t>Téc. de acceso</t>
  </si>
  <si>
    <t>Validación</t>
  </si>
  <si>
    <t>Mantenimiento</t>
  </si>
  <si>
    <t>Documentación</t>
  </si>
  <si>
    <t>Auto Descripción</t>
  </si>
  <si>
    <t>Tamaño y compl</t>
  </si>
  <si>
    <t>Suma total</t>
  </si>
  <si>
    <t>Aplicando 30%</t>
  </si>
  <si>
    <t>Evaluación de Propuestas --- Cuadro Resumen</t>
  </si>
  <si>
    <t>Criterios Para Evaluar</t>
  </si>
  <si>
    <t>Porcentaje</t>
  </si>
  <si>
    <t>Puntos</t>
  </si>
  <si>
    <t>%</t>
  </si>
  <si>
    <t xml:space="preserve">Precio Propuesto </t>
  </si>
  <si>
    <t>Empresa A</t>
  </si>
  <si>
    <t>Empresa B</t>
  </si>
  <si>
    <t>Empresa C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</si>
  <si>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Precio del Proyecto</t>
    </r>
  </si>
  <si>
    <t xml:space="preserve">Recurso Humano   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</si>
  <si>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Recurso Humano</t>
    </r>
  </si>
  <si>
    <t>Personal Certificado (4) Redes, (3)DBMS, (3)SO y otros no certificados</t>
  </si>
  <si>
    <t>Personal Certificado (4) Redes, (4) DBMS (4) SO y otros no certificados</t>
  </si>
  <si>
    <t>Personal Certificado  (3) Redes (5) DBMS (5) SO y otros no certificados</t>
  </si>
  <si>
    <t>Suma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</si>
  <si>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Referencias</t>
    </r>
  </si>
  <si>
    <t>5 excelentes, 3 buenas          2 regular</t>
  </si>
  <si>
    <t>5 excelentes, 4 buenas,                 1 regular</t>
  </si>
  <si>
    <t xml:space="preserve"> 5 excelente, 5 buena            </t>
  </si>
  <si>
    <t>Referencias</t>
  </si>
  <si>
    <t>5*5+3*4+2*3</t>
  </si>
  <si>
    <t>5*5+4*4+1*3</t>
  </si>
  <si>
    <t>5*5+5*4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</si>
  <si>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Excelente = 5, Bueno =4, Regular = 3, Suficiente = 2 y Mala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</si>
</sst>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00A]#,##0.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9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9" fontId="4" fillId="0" borderId="10" xfId="0" applyNumberFormat="1" applyFont="1" applyBorder="1" applyAlignment="1">
      <alignment vertical="center" wrapText="1"/>
    </xf>
    <xf numFmtId="9" fontId="4" fillId="0" borderId="8" xfId="0" applyNumberFormat="1" applyFont="1" applyBorder="1" applyAlignment="1">
      <alignment vertical="center" wrapText="1"/>
    </xf>
    <xf numFmtId="9" fontId="4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justify" vertical="center" wrapText="1"/>
    </xf>
    <xf numFmtId="3" fontId="4" fillId="0" borderId="5" xfId="0" applyNumberFormat="1" applyFont="1" applyBorder="1" applyAlignment="1">
      <alignment horizontal="justify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 wrapText="1"/>
    </xf>
    <xf numFmtId="2" fontId="4" fillId="0" borderId="10" xfId="0" applyNumberFormat="1" applyFont="1" applyBorder="1" applyAlignment="1">
      <alignment horizontal="justify" vertical="center" wrapText="1"/>
    </xf>
    <xf numFmtId="2" fontId="4" fillId="0" borderId="8" xfId="0" applyNumberFormat="1" applyFont="1" applyBorder="1" applyAlignment="1">
      <alignment horizontal="justify" vertical="center" wrapText="1"/>
    </xf>
    <xf numFmtId="2" fontId="4" fillId="0" borderId="3" xfId="0" applyNumberFormat="1" applyFont="1" applyBorder="1" applyAlignment="1">
      <alignment horizontal="justify" vertical="center" wrapText="1"/>
    </xf>
    <xf numFmtId="1" fontId="4" fillId="0" borderId="10" xfId="0" applyNumberFormat="1" applyFont="1" applyBorder="1" applyAlignment="1">
      <alignment horizontal="justify" vertical="center" wrapText="1"/>
    </xf>
    <xf numFmtId="1" fontId="4" fillId="0" borderId="8" xfId="0" applyNumberFormat="1" applyFont="1" applyBorder="1" applyAlignment="1">
      <alignment horizontal="justify" vertical="center" wrapText="1"/>
    </xf>
    <xf numFmtId="1" fontId="4" fillId="0" borderId="3" xfId="0" applyNumberFormat="1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9</xdr:row>
      <xdr:rowOff>1066800</xdr:rowOff>
    </xdr:from>
    <xdr:to>
      <xdr:col>7</xdr:col>
      <xdr:colOff>434340</xdr:colOff>
      <xdr:row>19</xdr:row>
      <xdr:rowOff>74618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7DCA7E-3876-4D62-9084-FE8ED432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009900"/>
          <a:ext cx="4610100" cy="1834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335280</xdr:colOff>
      <xdr:row>0</xdr:row>
      <xdr:rowOff>0</xdr:rowOff>
    </xdr:from>
    <xdr:to>
      <xdr:col>15</xdr:col>
      <xdr:colOff>251460</xdr:colOff>
      <xdr:row>9</xdr:row>
      <xdr:rowOff>137159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6BD9BC-824D-460B-9DCC-F9D8410E7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199"/>
        <a:stretch/>
      </xdr:blipFill>
      <xdr:spPr>
        <a:xfrm>
          <a:off x="9151620" y="0"/>
          <a:ext cx="3086100" cy="211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14" customWidth="1"/>
    <col min="2" max="2" width="19.44140625" customWidth="1"/>
    <col min="3" max="3" width="18.6640625" customWidth="1"/>
    <col min="4" max="4" width="20.21875" customWidth="1"/>
  </cols>
  <sheetData>
    <row r="1" spans="1:4" ht="29.4" thickBot="1" x14ac:dyDescent="0.35">
      <c r="A1" s="1" t="s">
        <v>0</v>
      </c>
      <c r="B1" s="2" t="s">
        <v>1</v>
      </c>
      <c r="C1" s="2" t="s">
        <v>2</v>
      </c>
      <c r="D1" s="2" t="s">
        <v>2</v>
      </c>
    </row>
    <row r="2" spans="1:4" ht="25.2" customHeight="1" thickBot="1" x14ac:dyDescent="0.35">
      <c r="A2" s="3" t="s">
        <v>3</v>
      </c>
      <c r="B2" s="8">
        <v>700500</v>
      </c>
      <c r="C2" s="8">
        <v>600000</v>
      </c>
      <c r="D2" s="8">
        <v>650000</v>
      </c>
    </row>
    <row r="3" spans="1:4" ht="36" customHeight="1" thickBot="1" x14ac:dyDescent="0.35">
      <c r="A3" s="3" t="s">
        <v>4</v>
      </c>
      <c r="B3" s="4" t="s">
        <v>5</v>
      </c>
      <c r="C3" s="4" t="s">
        <v>5</v>
      </c>
      <c r="D3" s="4" t="s">
        <v>5</v>
      </c>
    </row>
    <row r="4" spans="1:4" ht="29.4" thickBot="1" x14ac:dyDescent="0.35">
      <c r="A4" s="3" t="s">
        <v>6</v>
      </c>
      <c r="B4" s="5">
        <v>0.25</v>
      </c>
      <c r="C4" s="5">
        <v>0.25</v>
      </c>
      <c r="D4" s="5">
        <v>0.25</v>
      </c>
    </row>
    <row r="5" spans="1:4" ht="16.2" thickBot="1" x14ac:dyDescent="0.35">
      <c r="A5" s="3" t="s">
        <v>7</v>
      </c>
      <c r="B5" s="7">
        <v>400000</v>
      </c>
      <c r="C5" s="7">
        <v>300000</v>
      </c>
      <c r="D5" s="7">
        <v>250000</v>
      </c>
    </row>
    <row r="6" spans="1:4" ht="16.2" thickBot="1" x14ac:dyDescent="0.35">
      <c r="A6" s="3" t="s">
        <v>8</v>
      </c>
      <c r="B6" s="7">
        <v>250000</v>
      </c>
      <c r="C6" s="7">
        <v>380000</v>
      </c>
      <c r="D6" s="7">
        <v>350000</v>
      </c>
    </row>
    <row r="7" spans="1:4" ht="16.2" thickBot="1" x14ac:dyDescent="0.35">
      <c r="A7" s="3" t="s">
        <v>9</v>
      </c>
      <c r="B7" s="7">
        <v>60000</v>
      </c>
      <c r="C7" s="7">
        <v>65000</v>
      </c>
      <c r="D7" s="7">
        <v>150000</v>
      </c>
    </row>
    <row r="8" spans="1:4" ht="15" thickBot="1" x14ac:dyDescent="0.35">
      <c r="A8" s="3" t="s">
        <v>10</v>
      </c>
      <c r="B8" s="6">
        <f>NPV(B4,B5:B7)-B2</f>
        <v>-189780</v>
      </c>
      <c r="C8" s="6">
        <f>NPV(C4,C5:C7)-C2</f>
        <v>-83520</v>
      </c>
      <c r="D8" s="6">
        <f>NPV(D4,D5:D7)-D2</f>
        <v>-149200</v>
      </c>
    </row>
    <row r="11" spans="1:4" x14ac:dyDescent="0.3">
      <c r="D1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080C-D653-47CC-B9C1-FB75E3A0A04F}">
  <dimension ref="A1:D29"/>
  <sheetViews>
    <sheetView topLeftCell="A19" workbookViewId="0">
      <selection activeCell="B28" sqref="B28"/>
    </sheetView>
  </sheetViews>
  <sheetFormatPr baseColWidth="10" defaultRowHeight="14.4" x14ac:dyDescent="0.3"/>
  <cols>
    <col min="1" max="1" width="15.88671875" customWidth="1"/>
  </cols>
  <sheetData>
    <row r="1" spans="1:4" ht="15" thickBot="1" x14ac:dyDescent="0.35">
      <c r="A1" s="10" t="s">
        <v>11</v>
      </c>
      <c r="B1" s="11" t="s">
        <v>12</v>
      </c>
      <c r="C1" s="11" t="s">
        <v>13</v>
      </c>
      <c r="D1" s="11" t="s">
        <v>14</v>
      </c>
    </row>
    <row r="2" spans="1:4" ht="15" thickBot="1" x14ac:dyDescent="0.35">
      <c r="A2" s="12" t="s">
        <v>15</v>
      </c>
      <c r="B2" s="13">
        <v>4</v>
      </c>
      <c r="C2" s="13">
        <v>4</v>
      </c>
      <c r="D2" s="13">
        <v>5</v>
      </c>
    </row>
    <row r="3" spans="1:4" ht="15" thickBot="1" x14ac:dyDescent="0.35">
      <c r="A3" s="12" t="s">
        <v>16</v>
      </c>
      <c r="B3" s="13">
        <v>5</v>
      </c>
      <c r="C3" s="13">
        <v>4</v>
      </c>
      <c r="D3" s="13">
        <v>5</v>
      </c>
    </row>
    <row r="4" spans="1:4" ht="15" thickBot="1" x14ac:dyDescent="0.35">
      <c r="A4" s="12" t="s">
        <v>17</v>
      </c>
      <c r="B4" s="13">
        <v>4</v>
      </c>
      <c r="C4" s="13">
        <v>4</v>
      </c>
      <c r="D4" s="13">
        <v>4</v>
      </c>
    </row>
    <row r="5" spans="1:4" ht="15" thickBot="1" x14ac:dyDescent="0.35">
      <c r="A5" s="12" t="s">
        <v>18</v>
      </c>
      <c r="B5" s="13">
        <v>4</v>
      </c>
      <c r="C5" s="13">
        <v>3</v>
      </c>
      <c r="D5" s="13">
        <v>4</v>
      </c>
    </row>
    <row r="6" spans="1:4" ht="15" thickBot="1" x14ac:dyDescent="0.35">
      <c r="A6" s="12" t="s">
        <v>19</v>
      </c>
      <c r="B6" s="13">
        <v>4</v>
      </c>
      <c r="C6" s="13">
        <v>5</v>
      </c>
      <c r="D6" s="13">
        <v>4</v>
      </c>
    </row>
    <row r="7" spans="1:4" ht="15" thickBot="1" x14ac:dyDescent="0.35">
      <c r="A7" s="12" t="s">
        <v>20</v>
      </c>
      <c r="B7" s="13">
        <v>5</v>
      </c>
      <c r="C7" s="13">
        <v>4</v>
      </c>
      <c r="D7" s="13">
        <v>4</v>
      </c>
    </row>
    <row r="8" spans="1:4" ht="27" thickBot="1" x14ac:dyDescent="0.35">
      <c r="A8" s="12" t="s">
        <v>21</v>
      </c>
      <c r="B8" s="13">
        <v>4</v>
      </c>
      <c r="C8" s="13">
        <v>4</v>
      </c>
      <c r="D8" s="13">
        <v>5</v>
      </c>
    </row>
    <row r="9" spans="1:4" ht="15" thickBot="1" x14ac:dyDescent="0.35">
      <c r="A9" s="12" t="s">
        <v>22</v>
      </c>
      <c r="B9" s="13">
        <v>5</v>
      </c>
      <c r="C9" s="13">
        <v>5</v>
      </c>
      <c r="D9" s="13">
        <v>5</v>
      </c>
    </row>
    <row r="10" spans="1:4" ht="15" thickBot="1" x14ac:dyDescent="0.35">
      <c r="A10" s="12" t="s">
        <v>23</v>
      </c>
      <c r="B10" s="13">
        <v>5</v>
      </c>
      <c r="C10" s="13">
        <v>5</v>
      </c>
      <c r="D10" s="13">
        <v>5</v>
      </c>
    </row>
    <row r="11" spans="1:4" ht="15" thickBot="1" x14ac:dyDescent="0.35"/>
    <row r="12" spans="1:4" ht="15" thickBot="1" x14ac:dyDescent="0.35">
      <c r="A12" s="14" t="s">
        <v>24</v>
      </c>
      <c r="B12" s="15" t="s">
        <v>12</v>
      </c>
      <c r="C12" s="15" t="s">
        <v>13</v>
      </c>
      <c r="D12" s="15" t="s">
        <v>14</v>
      </c>
    </row>
    <row r="13" spans="1:4" ht="15" thickBot="1" x14ac:dyDescent="0.35">
      <c r="A13" s="16" t="s">
        <v>25</v>
      </c>
      <c r="B13" s="17">
        <v>4</v>
      </c>
      <c r="C13" s="17">
        <v>4</v>
      </c>
      <c r="D13" s="17">
        <v>5</v>
      </c>
    </row>
    <row r="14" spans="1:4" ht="27" thickBot="1" x14ac:dyDescent="0.35">
      <c r="A14" s="16" t="s">
        <v>26</v>
      </c>
      <c r="B14" s="17">
        <v>5</v>
      </c>
      <c r="C14" s="17">
        <v>4</v>
      </c>
      <c r="D14" s="17">
        <v>5</v>
      </c>
    </row>
    <row r="15" spans="1:4" ht="15" thickBot="1" x14ac:dyDescent="0.35">
      <c r="A15" s="16" t="s">
        <v>27</v>
      </c>
      <c r="B15" s="17">
        <v>4</v>
      </c>
      <c r="C15" s="17">
        <v>4</v>
      </c>
      <c r="D15" s="17">
        <v>4</v>
      </c>
    </row>
    <row r="16" spans="1:4" ht="15" thickBot="1" x14ac:dyDescent="0.35">
      <c r="A16" s="16" t="s">
        <v>28</v>
      </c>
      <c r="B16" s="17">
        <v>5</v>
      </c>
      <c r="C16" s="17">
        <v>4</v>
      </c>
      <c r="D16" s="17">
        <v>5</v>
      </c>
    </row>
    <row r="17" spans="1:4" ht="15" thickBot="1" x14ac:dyDescent="0.35">
      <c r="A17" s="16" t="s">
        <v>29</v>
      </c>
      <c r="B17" s="17">
        <v>5</v>
      </c>
      <c r="C17" s="17">
        <v>5</v>
      </c>
      <c r="D17" s="17">
        <v>5</v>
      </c>
    </row>
    <row r="18" spans="1:4" ht="15" thickBot="1" x14ac:dyDescent="0.35">
      <c r="A18" s="16" t="s">
        <v>30</v>
      </c>
      <c r="B18" s="17">
        <v>4</v>
      </c>
      <c r="C18" s="17">
        <v>4</v>
      </c>
      <c r="D18" s="17">
        <v>3</v>
      </c>
    </row>
    <row r="19" spans="1:4" ht="15" thickBot="1" x14ac:dyDescent="0.35">
      <c r="A19" s="16" t="s">
        <v>31</v>
      </c>
      <c r="B19" s="17">
        <v>4</v>
      </c>
      <c r="C19" s="17">
        <v>4</v>
      </c>
      <c r="D19" s="17">
        <v>3</v>
      </c>
    </row>
    <row r="20" spans="1:4" ht="15" thickBot="1" x14ac:dyDescent="0.35"/>
    <row r="21" spans="1:4" ht="27" thickBot="1" x14ac:dyDescent="0.35">
      <c r="A21" s="14" t="s">
        <v>32</v>
      </c>
      <c r="B21" s="18" t="s">
        <v>12</v>
      </c>
      <c r="C21" s="18" t="s">
        <v>13</v>
      </c>
      <c r="D21" s="18" t="s">
        <v>14</v>
      </c>
    </row>
    <row r="22" spans="1:4" ht="15" thickBot="1" x14ac:dyDescent="0.35">
      <c r="A22" s="16" t="s">
        <v>33</v>
      </c>
      <c r="B22" s="17">
        <v>5</v>
      </c>
      <c r="C22" s="17">
        <v>4</v>
      </c>
      <c r="D22" s="17">
        <v>5</v>
      </c>
    </row>
    <row r="23" spans="1:4" ht="15" thickBot="1" x14ac:dyDescent="0.35">
      <c r="A23" s="16" t="s">
        <v>25</v>
      </c>
      <c r="B23" s="17">
        <v>5</v>
      </c>
      <c r="C23" s="17">
        <v>5</v>
      </c>
      <c r="D23" s="17">
        <v>5</v>
      </c>
    </row>
    <row r="24" spans="1:4" ht="15" thickBot="1" x14ac:dyDescent="0.35">
      <c r="A24" s="16" t="s">
        <v>34</v>
      </c>
      <c r="B24" s="17">
        <v>4</v>
      </c>
      <c r="C24" s="17">
        <v>4</v>
      </c>
      <c r="D24" s="17">
        <v>4</v>
      </c>
    </row>
    <row r="25" spans="1:4" ht="15" thickBot="1" x14ac:dyDescent="0.35">
      <c r="A25" s="16" t="s">
        <v>35</v>
      </c>
      <c r="B25" s="17">
        <v>4</v>
      </c>
      <c r="C25" s="17">
        <v>4</v>
      </c>
      <c r="D25" s="17">
        <v>4</v>
      </c>
    </row>
    <row r="28" spans="1:4" x14ac:dyDescent="0.3">
      <c r="A28" s="19" t="s">
        <v>36</v>
      </c>
      <c r="B28">
        <f>SUM(B2:B10,B13:B19,B22:B25)</f>
        <v>89</v>
      </c>
      <c r="C28">
        <f>SUM(C2:C10,C13:C19,C22:C25)</f>
        <v>84</v>
      </c>
      <c r="D28">
        <f>SUM(D2:D10,D13:D19,D22:D25)</f>
        <v>89</v>
      </c>
    </row>
    <row r="29" spans="1:4" ht="19.8" customHeight="1" x14ac:dyDescent="0.3">
      <c r="A29" s="19" t="s">
        <v>37</v>
      </c>
      <c r="B29">
        <f>B28*30/100</f>
        <v>26.7</v>
      </c>
      <c r="C29">
        <f>C28*30/100</f>
        <v>25.2</v>
      </c>
      <c r="D29">
        <f t="shared" ref="D29" si="0">D28*30/100</f>
        <v>26.7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8AD2-ACB2-4E8D-8E4B-2F40C9E09B5C}">
  <dimension ref="B1:J13"/>
  <sheetViews>
    <sheetView workbookViewId="0">
      <selection activeCell="G5" sqref="G5:G7"/>
    </sheetView>
  </sheetViews>
  <sheetFormatPr baseColWidth="10" defaultRowHeight="14.4" x14ac:dyDescent="0.3"/>
  <sheetData>
    <row r="1" spans="2:10" ht="15" thickBot="1" x14ac:dyDescent="0.35"/>
    <row r="2" spans="2:10" ht="18" thickBot="1" x14ac:dyDescent="0.35">
      <c r="B2" s="22" t="s">
        <v>38</v>
      </c>
      <c r="C2" s="23"/>
      <c r="D2" s="23"/>
      <c r="E2" s="23"/>
      <c r="F2" s="23"/>
      <c r="G2" s="23"/>
      <c r="H2" s="23"/>
      <c r="I2" s="23"/>
      <c r="J2" s="24"/>
    </row>
    <row r="3" spans="2:10" ht="31.8" customHeight="1" thickBot="1" x14ac:dyDescent="0.35">
      <c r="B3" s="25" t="s">
        <v>39</v>
      </c>
      <c r="C3" s="27" t="s">
        <v>40</v>
      </c>
      <c r="D3" s="27" t="s">
        <v>41</v>
      </c>
      <c r="E3" s="29" t="s">
        <v>12</v>
      </c>
      <c r="F3" s="30"/>
      <c r="G3" s="31" t="s">
        <v>13</v>
      </c>
      <c r="H3" s="32"/>
      <c r="I3" s="29" t="s">
        <v>14</v>
      </c>
      <c r="J3" s="30"/>
    </row>
    <row r="4" spans="2:10" ht="15" thickBot="1" x14ac:dyDescent="0.35">
      <c r="B4" s="26"/>
      <c r="C4" s="28"/>
      <c r="D4" s="28"/>
      <c r="E4" s="17" t="s">
        <v>42</v>
      </c>
      <c r="F4" s="17" t="s">
        <v>41</v>
      </c>
      <c r="G4" s="17" t="s">
        <v>42</v>
      </c>
      <c r="H4" s="17" t="s">
        <v>41</v>
      </c>
      <c r="I4" s="17" t="s">
        <v>42</v>
      </c>
      <c r="J4" s="17" t="s">
        <v>41</v>
      </c>
    </row>
    <row r="5" spans="2:10" x14ac:dyDescent="0.3">
      <c r="B5" s="34" t="s">
        <v>43</v>
      </c>
      <c r="C5" s="36">
        <v>0.25</v>
      </c>
      <c r="D5" s="20"/>
      <c r="E5" s="41">
        <f>D13/C13*0.25*100</f>
        <v>21.413276231263385</v>
      </c>
      <c r="F5" s="34">
        <v>2141</v>
      </c>
      <c r="G5" s="46">
        <f>D13/D13*0.25*100</f>
        <v>25</v>
      </c>
      <c r="H5" s="34">
        <v>2500</v>
      </c>
      <c r="I5" s="46">
        <f>D13/E13*0.25*100</f>
        <v>23.076923076923077</v>
      </c>
      <c r="J5" s="34">
        <v>2308</v>
      </c>
    </row>
    <row r="6" spans="2:10" x14ac:dyDescent="0.3">
      <c r="B6" s="33"/>
      <c r="C6" s="37"/>
      <c r="D6" s="20">
        <v>2500</v>
      </c>
      <c r="E6" s="42"/>
      <c r="F6" s="33"/>
      <c r="G6" s="47"/>
      <c r="H6" s="33"/>
      <c r="I6" s="47"/>
      <c r="J6" s="33"/>
    </row>
    <row r="7" spans="2:10" ht="15" thickBot="1" x14ac:dyDescent="0.35">
      <c r="B7" s="35"/>
      <c r="C7" s="38"/>
      <c r="D7" s="21"/>
      <c r="E7" s="43"/>
      <c r="F7" s="35"/>
      <c r="G7" s="48"/>
      <c r="H7" s="35"/>
      <c r="I7" s="48"/>
      <c r="J7" s="35"/>
    </row>
    <row r="11" spans="2:10" ht="15" thickBot="1" x14ac:dyDescent="0.35"/>
    <row r="12" spans="2:10" ht="15" thickBot="1" x14ac:dyDescent="0.35">
      <c r="B12" s="10"/>
      <c r="C12" s="18" t="s">
        <v>44</v>
      </c>
      <c r="D12" s="18" t="s">
        <v>45</v>
      </c>
      <c r="E12" s="18" t="s">
        <v>46</v>
      </c>
    </row>
    <row r="13" spans="2:10" ht="27" thickBot="1" x14ac:dyDescent="0.35">
      <c r="B13" s="39" t="s">
        <v>47</v>
      </c>
      <c r="C13" s="40">
        <v>700500</v>
      </c>
      <c r="D13" s="40">
        <v>600000</v>
      </c>
      <c r="E13" s="40">
        <v>650000</v>
      </c>
    </row>
  </sheetData>
  <mergeCells count="15">
    <mergeCell ref="I5:I7"/>
    <mergeCell ref="J5:J7"/>
    <mergeCell ref="B5:B7"/>
    <mergeCell ref="C5:C7"/>
    <mergeCell ref="E5:E7"/>
    <mergeCell ref="F5:F7"/>
    <mergeCell ref="G5:G7"/>
    <mergeCell ref="H5:H7"/>
    <mergeCell ref="B2:J2"/>
    <mergeCell ref="B3:B4"/>
    <mergeCell ref="C3:C4"/>
    <mergeCell ref="D3:D4"/>
    <mergeCell ref="E3:F3"/>
    <mergeCell ref="G3:H3"/>
    <mergeCell ref="I3:J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635B-C629-4CF6-A386-F4FE7B443B7E}">
  <dimension ref="C2:P13"/>
  <sheetViews>
    <sheetView workbookViewId="0">
      <selection activeCell="I17" sqref="I17"/>
    </sheetView>
  </sheetViews>
  <sheetFormatPr baseColWidth="10" defaultRowHeight="14.4" x14ac:dyDescent="0.3"/>
  <cols>
    <col min="4" max="4" width="11.5546875" customWidth="1"/>
    <col min="13" max="13" width="11.109375" customWidth="1"/>
    <col min="14" max="14" width="18.5546875" customWidth="1"/>
    <col min="15" max="15" width="16.33203125" customWidth="1"/>
    <col min="16" max="16" width="17.21875" customWidth="1"/>
  </cols>
  <sheetData>
    <row r="2" spans="3:16" ht="15" thickBot="1" x14ac:dyDescent="0.35"/>
    <row r="3" spans="3:16" ht="18" thickBot="1" x14ac:dyDescent="0.35">
      <c r="C3" s="22" t="s">
        <v>38</v>
      </c>
      <c r="D3" s="23"/>
      <c r="E3" s="23"/>
      <c r="F3" s="23"/>
      <c r="G3" s="23"/>
      <c r="H3" s="23"/>
      <c r="I3" s="23"/>
      <c r="J3" s="23"/>
      <c r="K3" s="24"/>
    </row>
    <row r="4" spans="3:16" ht="31.8" customHeight="1" thickBot="1" x14ac:dyDescent="0.35">
      <c r="C4" s="25" t="s">
        <v>39</v>
      </c>
      <c r="D4" s="27" t="s">
        <v>40</v>
      </c>
      <c r="E4" s="27" t="s">
        <v>41</v>
      </c>
      <c r="F4" s="29" t="s">
        <v>12</v>
      </c>
      <c r="G4" s="30"/>
      <c r="H4" s="31" t="s">
        <v>13</v>
      </c>
      <c r="I4" s="32"/>
      <c r="J4" s="29" t="s">
        <v>14</v>
      </c>
      <c r="K4" s="30"/>
    </row>
    <row r="5" spans="3:16" ht="15" thickBot="1" x14ac:dyDescent="0.35">
      <c r="C5" s="26"/>
      <c r="D5" s="28"/>
      <c r="E5" s="28"/>
      <c r="F5" s="17" t="s">
        <v>42</v>
      </c>
      <c r="G5" s="17" t="s">
        <v>41</v>
      </c>
      <c r="H5" s="17" t="s">
        <v>42</v>
      </c>
      <c r="I5" s="17" t="s">
        <v>41</v>
      </c>
      <c r="J5" s="17" t="s">
        <v>42</v>
      </c>
      <c r="K5" s="17" t="s">
        <v>41</v>
      </c>
    </row>
    <row r="6" spans="3:16" x14ac:dyDescent="0.3">
      <c r="C6" s="34" t="s">
        <v>48</v>
      </c>
      <c r="D6" s="36">
        <v>0.13</v>
      </c>
      <c r="E6" s="44"/>
      <c r="F6" s="46">
        <f>N13*0.13/15*100</f>
        <v>8.6666666666666679</v>
      </c>
      <c r="G6" s="49">
        <f>F6*100</f>
        <v>866.66666666666674</v>
      </c>
      <c r="H6" s="46">
        <f>O13*0.13/15*100</f>
        <v>10.4</v>
      </c>
      <c r="I6" s="34">
        <f>H6*100</f>
        <v>1040</v>
      </c>
      <c r="J6" s="46">
        <f>P13*0.13/15*100</f>
        <v>11.266666666666666</v>
      </c>
      <c r="K6" s="49">
        <f>J6*100</f>
        <v>1126.6666666666665</v>
      </c>
    </row>
    <row r="7" spans="3:16" x14ac:dyDescent="0.3">
      <c r="C7" s="33"/>
      <c r="D7" s="37"/>
      <c r="E7" s="20">
        <v>1300</v>
      </c>
      <c r="F7" s="47"/>
      <c r="G7" s="50"/>
      <c r="H7" s="47"/>
      <c r="I7" s="33"/>
      <c r="J7" s="47"/>
      <c r="K7" s="50"/>
    </row>
    <row r="8" spans="3:16" ht="15" thickBot="1" x14ac:dyDescent="0.35">
      <c r="C8" s="35"/>
      <c r="D8" s="38"/>
      <c r="E8" s="21"/>
      <c r="F8" s="48"/>
      <c r="G8" s="51"/>
      <c r="H8" s="48"/>
      <c r="I8" s="35"/>
      <c r="J8" s="48"/>
      <c r="K8" s="51"/>
    </row>
    <row r="9" spans="3:16" ht="15" thickBot="1" x14ac:dyDescent="0.35"/>
    <row r="10" spans="3:16" ht="93" thickBot="1" x14ac:dyDescent="0.35">
      <c r="M10" s="45" t="s">
        <v>49</v>
      </c>
      <c r="N10" s="15" t="s">
        <v>50</v>
      </c>
      <c r="O10" s="15" t="s">
        <v>51</v>
      </c>
      <c r="P10" s="15" t="s">
        <v>52</v>
      </c>
    </row>
    <row r="13" spans="3:16" x14ac:dyDescent="0.3">
      <c r="M13" t="s">
        <v>53</v>
      </c>
      <c r="N13">
        <f>SUM(4,3,3,)</f>
        <v>10</v>
      </c>
      <c r="O13">
        <f>SUM(4,4,4,)</f>
        <v>12</v>
      </c>
      <c r="P13">
        <f>SUM(3,5,5,)</f>
        <v>13</v>
      </c>
    </row>
  </sheetData>
  <mergeCells count="15">
    <mergeCell ref="J6:J8"/>
    <mergeCell ref="K6:K8"/>
    <mergeCell ref="C3:K3"/>
    <mergeCell ref="C4:C5"/>
    <mergeCell ref="D4:D5"/>
    <mergeCell ref="E4:E5"/>
    <mergeCell ref="F4:G4"/>
    <mergeCell ref="H4:I4"/>
    <mergeCell ref="J4:K4"/>
    <mergeCell ref="C6:C8"/>
    <mergeCell ref="D6:D8"/>
    <mergeCell ref="F6:F8"/>
    <mergeCell ref="G6:G8"/>
    <mergeCell ref="H6:H8"/>
    <mergeCell ref="I6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DCF5-4A63-4AE5-8A64-D4FC1CD100C4}">
  <dimension ref="C2:R23"/>
  <sheetViews>
    <sheetView tabSelected="1" workbookViewId="0">
      <selection activeCell="K9" sqref="K9"/>
    </sheetView>
  </sheetViews>
  <sheetFormatPr baseColWidth="10" defaultRowHeight="14.4" x14ac:dyDescent="0.3"/>
  <cols>
    <col min="11" max="11" width="13" customWidth="1"/>
  </cols>
  <sheetData>
    <row r="2" spans="3:18" ht="15" thickBot="1" x14ac:dyDescent="0.35"/>
    <row r="3" spans="3:18" ht="18" thickBot="1" x14ac:dyDescent="0.35">
      <c r="C3" s="22" t="s">
        <v>38</v>
      </c>
      <c r="D3" s="23"/>
      <c r="E3" s="23"/>
      <c r="F3" s="23"/>
      <c r="G3" s="23"/>
      <c r="H3" s="23"/>
      <c r="I3" s="23"/>
      <c r="J3" s="23"/>
      <c r="K3" s="24"/>
    </row>
    <row r="4" spans="3:18" ht="15" thickBot="1" x14ac:dyDescent="0.35">
      <c r="C4" s="25" t="s">
        <v>39</v>
      </c>
      <c r="D4" s="27" t="s">
        <v>40</v>
      </c>
      <c r="E4" s="27" t="s">
        <v>41</v>
      </c>
      <c r="F4" s="29" t="s">
        <v>12</v>
      </c>
      <c r="G4" s="30"/>
      <c r="H4" s="31" t="s">
        <v>13</v>
      </c>
      <c r="I4" s="32"/>
      <c r="J4" s="29" t="s">
        <v>14</v>
      </c>
      <c r="K4" s="30"/>
    </row>
    <row r="5" spans="3:18" ht="15" thickBot="1" x14ac:dyDescent="0.35">
      <c r="C5" s="26"/>
      <c r="D5" s="28"/>
      <c r="E5" s="28"/>
      <c r="F5" s="17" t="s">
        <v>42</v>
      </c>
      <c r="G5" s="17" t="s">
        <v>41</v>
      </c>
      <c r="H5" s="17" t="s">
        <v>42</v>
      </c>
      <c r="I5" s="17" t="s">
        <v>41</v>
      </c>
      <c r="J5" s="17" t="s">
        <v>42</v>
      </c>
      <c r="K5" s="17" t="s">
        <v>41</v>
      </c>
    </row>
    <row r="6" spans="3:18" x14ac:dyDescent="0.3">
      <c r="C6" s="34" t="s">
        <v>58</v>
      </c>
      <c r="D6" s="36">
        <v>0.13</v>
      </c>
      <c r="E6" s="44"/>
      <c r="F6" s="34">
        <f>L21*0.13/50*100</f>
        <v>11.18</v>
      </c>
      <c r="G6" s="34">
        <f>11.18*100</f>
        <v>1118</v>
      </c>
      <c r="H6" s="34">
        <f>L22*0.13/50*100</f>
        <v>11.440000000000001</v>
      </c>
      <c r="I6" s="34">
        <f>11.44*100</f>
        <v>1144</v>
      </c>
      <c r="J6" s="46">
        <f>L23*0.13/50*100</f>
        <v>11.700000000000001</v>
      </c>
      <c r="K6" s="34">
        <f>11.7*100</f>
        <v>1170</v>
      </c>
    </row>
    <row r="7" spans="3:18" x14ac:dyDescent="0.3">
      <c r="C7" s="33"/>
      <c r="D7" s="37"/>
      <c r="E7" s="20">
        <v>1300</v>
      </c>
      <c r="F7" s="33"/>
      <c r="G7" s="33"/>
      <c r="H7" s="33"/>
      <c r="I7" s="33"/>
      <c r="J7" s="47"/>
      <c r="K7" s="33"/>
    </row>
    <row r="8" spans="3:18" ht="18" customHeight="1" thickBot="1" x14ac:dyDescent="0.35">
      <c r="C8" s="35"/>
      <c r="D8" s="38"/>
      <c r="E8" s="21"/>
      <c r="F8" s="35"/>
      <c r="G8" s="35"/>
      <c r="H8" s="35"/>
      <c r="I8" s="35"/>
      <c r="J8" s="48"/>
      <c r="K8" s="35"/>
    </row>
    <row r="9" spans="3:18" ht="31.8" customHeight="1" x14ac:dyDescent="0.3"/>
    <row r="10" spans="3:18" ht="15" customHeight="1" x14ac:dyDescent="0.3"/>
    <row r="13" spans="3:18" x14ac:dyDescent="0.3">
      <c r="L13" s="54" t="s">
        <v>62</v>
      </c>
      <c r="M13" s="54"/>
      <c r="N13" s="54"/>
      <c r="O13" s="54"/>
      <c r="P13" s="54"/>
      <c r="Q13" s="54"/>
      <c r="R13" s="54"/>
    </row>
    <row r="16" spans="3:18" ht="15" thickBot="1" x14ac:dyDescent="0.35"/>
    <row r="17" spans="11:15" ht="40.200000000000003" thickBot="1" x14ac:dyDescent="0.35">
      <c r="L17" s="45" t="s">
        <v>54</v>
      </c>
      <c r="M17" s="15" t="s">
        <v>55</v>
      </c>
      <c r="N17" s="15" t="s">
        <v>56</v>
      </c>
      <c r="O17" s="15" t="s">
        <v>57</v>
      </c>
    </row>
    <row r="19" spans="11:15" x14ac:dyDescent="0.3">
      <c r="M19" s="52"/>
      <c r="N19" s="52"/>
      <c r="O19" s="52"/>
    </row>
    <row r="21" spans="11:15" x14ac:dyDescent="0.3">
      <c r="K21" s="53" t="s">
        <v>59</v>
      </c>
      <c r="L21">
        <f>5*5+3*4+2*3</f>
        <v>43</v>
      </c>
    </row>
    <row r="22" spans="11:15" x14ac:dyDescent="0.3">
      <c r="K22" s="53" t="s">
        <v>60</v>
      </c>
      <c r="L22">
        <f>5*5+4*4+1*3</f>
        <v>44</v>
      </c>
    </row>
    <row r="23" spans="11:15" x14ac:dyDescent="0.3">
      <c r="K23" s="53" t="s">
        <v>61</v>
      </c>
      <c r="L23">
        <f>5*5+5*4</f>
        <v>45</v>
      </c>
    </row>
  </sheetData>
  <mergeCells count="16">
    <mergeCell ref="C3:K3"/>
    <mergeCell ref="L13:R13"/>
    <mergeCell ref="J4:K4"/>
    <mergeCell ref="H4:I4"/>
    <mergeCell ref="F4:G4"/>
    <mergeCell ref="E4:E5"/>
    <mergeCell ref="D4:D5"/>
    <mergeCell ref="C4:C5"/>
    <mergeCell ref="J6:J8"/>
    <mergeCell ref="K6:K8"/>
    <mergeCell ref="C6:C8"/>
    <mergeCell ref="D6:D8"/>
    <mergeCell ref="F6:F8"/>
    <mergeCell ref="G6:G8"/>
    <mergeCell ref="H6:H8"/>
    <mergeCell ref="I6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VNA</vt:lpstr>
      <vt:lpstr>Aplicación estándar</vt:lpstr>
      <vt:lpstr>Precio Propuesto</vt:lpstr>
      <vt:lpstr>Recurso humano o evaluación per</vt:lpstr>
      <vt:lpstr>Referencias o certificacion</vt:lpstr>
      <vt:lpstr>'Precio Propuesto'!_Hlk24357217</vt:lpstr>
      <vt:lpstr>'Recurso humano o evaluación per'!_Hlk56575218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2015-06-05T18:19:34Z</dcterms:created>
  <dcterms:modified xsi:type="dcterms:W3CDTF">2021-11-23T00:01:47Z</dcterms:modified>
</cp:coreProperties>
</file>