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C:\CODE\Code\CMPG322\Applied assignment B\"/>
    </mc:Choice>
  </mc:AlternateContent>
  <xr:revisionPtr revIDLastSave="0" documentId="13_ncr:1_{21DBEFA4-DBA1-4371-83DE-C2818912763B}" xr6:coauthVersionLast="47" xr6:coauthVersionMax="47" xr10:uidLastSave="{00000000-0000-0000-0000-000000000000}"/>
  <bookViews>
    <workbookView xWindow="-120" yWindow="-120" windowWidth="38640" windowHeight="15720" activeTab="3" xr2:uid="{00000000-000D-0000-FFFF-FFFF00000000}"/>
  </bookViews>
  <sheets>
    <sheet name="AAB start" sheetId="1" r:id="rId1"/>
    <sheet name="Question1" sheetId="2" r:id="rId2"/>
    <sheet name="Question2a" sheetId="3" r:id="rId3"/>
    <sheet name="Question2b,c,d"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Y16" i="5" l="1"/>
  <c r="Y17" i="5"/>
  <c r="Y18" i="5"/>
  <c r="Y19" i="5"/>
  <c r="Y20" i="5"/>
  <c r="Y15" i="5"/>
  <c r="U17" i="5"/>
  <c r="V17" i="5"/>
  <c r="X17" i="5" s="1"/>
  <c r="X16" i="5"/>
  <c r="X18" i="5"/>
  <c r="X19" i="5"/>
  <c r="X20" i="5"/>
  <c r="X15" i="5"/>
  <c r="V16" i="5"/>
  <c r="V18" i="5"/>
  <c r="V19" i="5"/>
  <c r="V20" i="5"/>
  <c r="V15" i="5"/>
  <c r="U16" i="5"/>
  <c r="U18" i="5"/>
  <c r="U19" i="5"/>
  <c r="U20" i="5"/>
  <c r="U15" i="5"/>
  <c r="K7" i="5"/>
  <c r="G20" i="5"/>
  <c r="D25" i="5"/>
  <c r="D26" i="5"/>
  <c r="D27" i="5"/>
  <c r="D28" i="5"/>
  <c r="D29" i="5"/>
  <c r="D24" i="5"/>
  <c r="D30" i="5"/>
  <c r="E25" i="5"/>
  <c r="E26" i="5"/>
  <c r="E27" i="5"/>
  <c r="E28" i="5"/>
  <c r="G28" i="5" s="1"/>
  <c r="H28" i="5" s="1"/>
  <c r="E29" i="5"/>
  <c r="E24" i="5"/>
  <c r="E16" i="5"/>
  <c r="E18" i="5"/>
  <c r="G29" i="5"/>
  <c r="H29" i="5" s="1"/>
  <c r="G27" i="5"/>
  <c r="H27" i="5" s="1"/>
  <c r="G26" i="5"/>
  <c r="H26" i="5" s="1"/>
  <c r="G25" i="5"/>
  <c r="H25" i="5" s="1"/>
  <c r="G24" i="5"/>
  <c r="H24" i="5" s="1"/>
  <c r="R3" i="3"/>
  <c r="S3" i="3"/>
  <c r="U3" i="3"/>
  <c r="V3" i="3" s="1"/>
  <c r="R4" i="3"/>
  <c r="S4" i="3"/>
  <c r="U4" i="3"/>
  <c r="V4" i="3"/>
  <c r="R5" i="3"/>
  <c r="S5" i="3"/>
  <c r="U5" i="3"/>
  <c r="V5" i="3"/>
  <c r="R6" i="3"/>
  <c r="S6" i="3"/>
  <c r="U6" i="3"/>
  <c r="V6" i="3"/>
  <c r="R7" i="3"/>
  <c r="S7" i="3"/>
  <c r="U7" i="3"/>
  <c r="V7" i="3"/>
  <c r="R8" i="3"/>
  <c r="S8" i="3"/>
  <c r="U8" i="3"/>
  <c r="V8" i="3"/>
  <c r="R9" i="3"/>
  <c r="E14" i="5"/>
  <c r="G18" i="5"/>
  <c r="H18" i="5" s="1"/>
  <c r="G16" i="5"/>
  <c r="H16" i="5" s="1"/>
  <c r="G14" i="5"/>
  <c r="H14" i="5" s="1"/>
  <c r="H14" i="2"/>
  <c r="I8" i="2"/>
  <c r="D11" i="2"/>
  <c r="E6" i="2"/>
  <c r="H12" i="2" s="1"/>
  <c r="I9" i="2" l="1"/>
  <c r="H3" i="2"/>
  <c r="H5" i="2" s="1"/>
  <c r="H7" i="2"/>
</calcChain>
</file>

<file path=xl/sharedStrings.xml><?xml version="1.0" encoding="utf-8"?>
<sst xmlns="http://schemas.openxmlformats.org/spreadsheetml/2006/main" count="176" uniqueCount="85">
  <si>
    <t>Student number:</t>
  </si>
  <si>
    <t>Name:</t>
  </si>
  <si>
    <t>(select)</t>
  </si>
  <si>
    <t>unit price &lt; R100</t>
  </si>
  <si>
    <r>
      <rPr>
        <sz val="11"/>
        <color theme="0"/>
        <rFont val="Calibri"/>
        <family val="2"/>
      </rPr>
      <t>unit price ≥</t>
    </r>
    <r>
      <rPr>
        <sz val="11"/>
        <color theme="0"/>
        <rFont val="Calibri"/>
        <family val="2"/>
        <scheme val="minor"/>
      </rPr>
      <t xml:space="preserve"> R1000</t>
    </r>
  </si>
  <si>
    <t>R100 ≤ unitprice &lt; R1000</t>
  </si>
  <si>
    <t>Please select the approximate unit price for the product you have chosen:</t>
  </si>
  <si>
    <r>
      <t>Carying cost (C</t>
    </r>
    <r>
      <rPr>
        <vertAlign val="subscript"/>
        <sz val="11"/>
        <color theme="1"/>
        <rFont val="Calibri"/>
        <family val="2"/>
        <scheme val="minor"/>
      </rPr>
      <t>h</t>
    </r>
    <r>
      <rPr>
        <sz val="11"/>
        <color theme="1"/>
        <rFont val="Calibri"/>
        <family val="2"/>
        <scheme val="minor"/>
      </rPr>
      <t>) =</t>
    </r>
  </si>
  <si>
    <t xml:space="preserve">Work days per year = </t>
  </si>
  <si>
    <r>
      <t>Ordering cost (C</t>
    </r>
    <r>
      <rPr>
        <vertAlign val="subscript"/>
        <sz val="11"/>
        <color theme="1"/>
        <rFont val="Calibri"/>
        <family val="2"/>
        <scheme val="minor"/>
      </rPr>
      <t>o</t>
    </r>
    <r>
      <rPr>
        <sz val="11"/>
        <color theme="1"/>
        <rFont val="Calibri"/>
        <family val="2"/>
        <scheme val="minor"/>
      </rPr>
      <t>) =</t>
    </r>
  </si>
  <si>
    <t>% of the unit price</t>
  </si>
  <si>
    <t xml:space="preserve">Unit price (P) = </t>
  </si>
  <si>
    <t>Annual demand (D) =</t>
  </si>
  <si>
    <t>Daily production rate (p) =</t>
  </si>
  <si>
    <t xml:space="preserve">Lead time (L) = </t>
  </si>
  <si>
    <t>1. Use this data for a)-d):</t>
  </si>
  <si>
    <r>
      <t>e) Setup cost (C</t>
    </r>
    <r>
      <rPr>
        <vertAlign val="subscript"/>
        <sz val="11"/>
        <color theme="1"/>
        <rFont val="Calibri"/>
        <family val="2"/>
        <scheme val="minor"/>
      </rPr>
      <t>s</t>
    </r>
    <r>
      <rPr>
        <sz val="11"/>
        <color theme="1"/>
        <rFont val="Calibri"/>
        <family val="2"/>
        <scheme val="minor"/>
      </rPr>
      <t xml:space="preserve">) = </t>
    </r>
  </si>
  <si>
    <t xml:space="preserve">f) Number of units ordered = </t>
  </si>
  <si>
    <t>Duration (weeks)</t>
  </si>
  <si>
    <t>Predecessor(s)</t>
  </si>
  <si>
    <t>Activity cost (Rands)</t>
  </si>
  <si>
    <t>A. Write instructions</t>
  </si>
  <si>
    <t>-</t>
  </si>
  <si>
    <t>B. Select operators</t>
  </si>
  <si>
    <t>C. Train operators</t>
  </si>
  <si>
    <t>A, B</t>
  </si>
  <si>
    <t>D. Announce new service</t>
  </si>
  <si>
    <t>B</t>
  </si>
  <si>
    <t>E. Purchase, ship, and receive equipment</t>
  </si>
  <si>
    <t>F. Test new operators on equipment</t>
  </si>
  <si>
    <t>C, E</t>
  </si>
  <si>
    <t>2. Activity</t>
  </si>
  <si>
    <t>Bernard Swanepoel</t>
  </si>
  <si>
    <t>a.</t>
  </si>
  <si>
    <t>b.</t>
  </si>
  <si>
    <t>c.</t>
  </si>
  <si>
    <t>Daily demand rate(d) =</t>
  </si>
  <si>
    <t>units</t>
  </si>
  <si>
    <t>d.</t>
  </si>
  <si>
    <t>Lead time (L)</t>
  </si>
  <si>
    <t>EOQ</t>
  </si>
  <si>
    <t>ROP</t>
  </si>
  <si>
    <t>New ROP</t>
  </si>
  <si>
    <t>This ROP is much higher</t>
  </si>
  <si>
    <t>f.</t>
  </si>
  <si>
    <t>Annual Co</t>
  </si>
  <si>
    <t>e.</t>
  </si>
  <si>
    <t>Optimal production quantity:</t>
  </si>
  <si>
    <t>Number of order per year:</t>
  </si>
  <si>
    <t>orders</t>
  </si>
  <si>
    <t>Activity</t>
  </si>
  <si>
    <t>A</t>
  </si>
  <si>
    <t>C</t>
  </si>
  <si>
    <t>D</t>
  </si>
  <si>
    <t>E</t>
  </si>
  <si>
    <t>F</t>
  </si>
  <si>
    <t>ES</t>
  </si>
  <si>
    <t>EF</t>
  </si>
  <si>
    <t>LS</t>
  </si>
  <si>
    <t>LF</t>
  </si>
  <si>
    <t>ES+t</t>
  </si>
  <si>
    <t>product:</t>
  </si>
  <si>
    <t>LS-ES</t>
  </si>
  <si>
    <t>CRIT</t>
  </si>
  <si>
    <t>a.)</t>
  </si>
  <si>
    <t>Week Saved</t>
  </si>
  <si>
    <t>A. Instructions</t>
  </si>
  <si>
    <t>C. Training</t>
  </si>
  <si>
    <t>E. Express Truck</t>
  </si>
  <si>
    <t>E. Air Fright</t>
  </si>
  <si>
    <t>Cost</t>
  </si>
  <si>
    <t>b)</t>
  </si>
  <si>
    <t>Normal</t>
  </si>
  <si>
    <t>Crash</t>
  </si>
  <si>
    <t xml:space="preserve">Normal </t>
  </si>
  <si>
    <t>Time</t>
  </si>
  <si>
    <t>Crash Cost</t>
  </si>
  <si>
    <t>Key:</t>
  </si>
  <si>
    <t>Not crash just used to calculate the PERT table</t>
  </si>
  <si>
    <t>Critical</t>
  </si>
  <si>
    <t>Act</t>
  </si>
  <si>
    <t>LEGEND</t>
  </si>
  <si>
    <t>red text</t>
  </si>
  <si>
    <t>Indicates a PERT setup which attempts to minimise the costs with the project crashing</t>
  </si>
  <si>
    <t>TRYING TO MINIMIZE  COST FOR THE BEST RESULTS POSSIBLE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</si>
</sst>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8" x14ac:knownFonts="1">
    <font>
      <sz val="11"/>
      <color theme="1"/>
      <name val="Calibri"/>
      <family val="2"/>
      <scheme val="minor"/>
    </font>
    <font>
      <sz val="11"/>
      <color theme="0"/>
      <name val="Calibri"/>
      <family val="2"/>
      <scheme val="minor"/>
    </font>
    <font>
      <sz val="11"/>
      <color theme="0"/>
      <name val="Calibri"/>
      <family val="2"/>
    </font>
    <font>
      <vertAlign val="subscript"/>
      <sz val="11"/>
      <color theme="1"/>
      <name val="Calibri"/>
      <family val="2"/>
      <scheme val="minor"/>
    </font>
    <font>
      <sz val="11"/>
      <color rgb="FF006100"/>
      <name val="Calibri"/>
      <family val="2"/>
      <scheme val="minor"/>
    </font>
    <font>
      <b/>
      <sz val="11"/>
      <color theme="1"/>
      <name val="Calibri"/>
      <family val="2"/>
      <scheme val="minor"/>
    </font>
    <font>
      <sz val="11"/>
      <color rgb="FF9C0006"/>
      <name val="Calibri"/>
      <family val="2"/>
      <scheme val="minor"/>
    </font>
    <font>
      <sz val="11"/>
      <color rgb="FFFF00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5"/>
        <bgColor indexed="64"/>
      </patternFill>
    </fill>
    <fill>
      <patternFill patternType="solid">
        <fgColor theme="4"/>
        <bgColor indexed="64"/>
      </patternFill>
    </fill>
  </fills>
  <borders count="19">
    <border>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2" borderId="0" applyNumberFormat="0" applyBorder="0" applyAlignment="0" applyProtection="0"/>
    <xf numFmtId="0" fontId="6" fillId="3" borderId="0" applyNumberFormat="0" applyBorder="0" applyAlignment="0" applyProtection="0"/>
  </cellStyleXfs>
  <cellXfs count="37">
    <xf numFmtId="0" fontId="0" fillId="0" borderId="0" xfId="0"/>
    <xf numFmtId="0" fontId="1" fillId="0" borderId="0" xfId="0" applyFont="1"/>
    <xf numFmtId="0" fontId="2" fillId="0" borderId="0" xfId="0" applyFon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6" xfId="0" applyBorder="1" applyAlignment="1">
      <alignment wrapText="1"/>
    </xf>
    <xf numFmtId="0" fontId="4" fillId="2" borderId="14" xfId="1" applyBorder="1"/>
    <xf numFmtId="0" fontId="4" fillId="2" borderId="9" xfId="1" applyBorder="1"/>
    <xf numFmtId="0" fontId="4" fillId="2" borderId="0" xfId="1" applyBorder="1"/>
    <xf numFmtId="164" fontId="4" fillId="2" borderId="14" xfId="1" applyNumberFormat="1" applyBorder="1"/>
    <xf numFmtId="0" fontId="5" fillId="0" borderId="7" xfId="0" applyFont="1" applyBorder="1"/>
    <xf numFmtId="0" fontId="5" fillId="0" borderId="0" xfId="0" applyFont="1"/>
    <xf numFmtId="0" fontId="0" fillId="0" borderId="7" xfId="0" applyBorder="1" applyAlignment="1">
      <alignment wrapText="1"/>
    </xf>
    <xf numFmtId="0" fontId="4" fillId="2" borderId="7" xfId="1" applyBorder="1"/>
    <xf numFmtId="0" fontId="6" fillId="3" borderId="7" xfId="2" applyBorder="1"/>
    <xf numFmtId="0" fontId="4" fillId="2" borderId="0" xfId="1"/>
    <xf numFmtId="0" fontId="6" fillId="3" borderId="0" xfId="2"/>
    <xf numFmtId="0" fontId="0" fillId="4" borderId="0" xfId="0" applyFill="1"/>
    <xf numFmtId="0" fontId="0" fillId="5" borderId="0" xfId="0" applyFill="1"/>
    <xf numFmtId="0" fontId="7" fillId="0" borderId="0" xfId="0" applyFont="1"/>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5" fillId="0" borderId="7" xfId="0" applyFont="1" applyBorder="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104775</xdr:colOff>
      <xdr:row>4</xdr:row>
      <xdr:rowOff>70485</xdr:rowOff>
    </xdr:from>
    <xdr:to>
      <xdr:col>11</xdr:col>
      <xdr:colOff>152400</xdr:colOff>
      <xdr:row>20</xdr:row>
      <xdr:rowOff>129540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04775" y="718185"/>
          <a:ext cx="6859905" cy="298513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i="0">
              <a:solidFill>
                <a:schemeClr val="dk1"/>
              </a:solidFill>
              <a:effectLst/>
              <a:latin typeface="+mn-lt"/>
              <a:ea typeface="+mn-ea"/>
              <a:cs typeface="+mn-cs"/>
            </a:rPr>
            <a:t>1. </a:t>
          </a:r>
          <a:r>
            <a:rPr lang="en-ZA" sz="1200" b="0" i="0" u="none" strike="noStrike" baseline="0">
              <a:solidFill>
                <a:schemeClr val="dk1"/>
              </a:solidFill>
              <a:latin typeface="+mn-lt"/>
              <a:ea typeface="+mn-ea"/>
              <a:cs typeface="+mn-cs"/>
            </a:rPr>
            <a:t>This question relates to one of the products that your company provides. Select the approximate price range for this product above and generate your data. The annual demand (D) is constant throughout the year. Use the information provided for each part of the question.</a:t>
          </a:r>
          <a:endParaRPr lang="en-US" sz="1200" i="0">
            <a:solidFill>
              <a:schemeClr val="dk1"/>
            </a:solidFill>
            <a:effectLst/>
            <a:latin typeface="+mn-lt"/>
            <a:ea typeface="+mn-ea"/>
            <a:cs typeface="+mn-cs"/>
          </a:endParaRPr>
        </a:p>
        <a:p>
          <a:endParaRPr lang="en-ZA" sz="1200">
            <a:effectLst/>
          </a:endParaRPr>
        </a:p>
        <a:p>
          <a:pPr lvl="0"/>
          <a:r>
            <a:rPr lang="en-ZA" sz="1200" i="0">
              <a:solidFill>
                <a:schemeClr val="dk1"/>
              </a:solidFill>
              <a:effectLst/>
              <a:latin typeface="+mn-lt"/>
              <a:ea typeface="+mn-ea"/>
              <a:cs typeface="+mn-cs"/>
            </a:rPr>
            <a:t>2. </a:t>
          </a:r>
          <a:r>
            <a:rPr lang="en-ZA" sz="1200">
              <a:solidFill>
                <a:schemeClr val="dk1"/>
              </a:solidFill>
              <a:effectLst/>
              <a:latin typeface="+mn-lt"/>
              <a:ea typeface="+mn-ea"/>
              <a:cs typeface="+mn-cs"/>
            </a:rPr>
            <a:t>You decide to prepare for the manufacturing process while your analysis is being done. You identify the following steps for this process: </a:t>
          </a:r>
        </a:p>
        <a:p>
          <a:r>
            <a:rPr lang="en-ZA" sz="1200">
              <a:solidFill>
                <a:schemeClr val="dk1"/>
              </a:solidFill>
              <a:effectLst/>
              <a:latin typeface="+mn-lt"/>
              <a:ea typeface="+mn-ea"/>
              <a:cs typeface="+mn-cs"/>
            </a:rPr>
            <a:t>(1) write instructions and procedures, </a:t>
          </a:r>
        </a:p>
        <a:p>
          <a:r>
            <a:rPr lang="en-ZA" sz="1200">
              <a:solidFill>
                <a:schemeClr val="dk1"/>
              </a:solidFill>
              <a:effectLst/>
              <a:latin typeface="+mn-lt"/>
              <a:ea typeface="+mn-ea"/>
              <a:cs typeface="+mn-cs"/>
            </a:rPr>
            <a:t>(2) select techniques to operate the equipment, and </a:t>
          </a:r>
        </a:p>
        <a:p>
          <a:r>
            <a:rPr lang="en-ZA" sz="1200">
              <a:solidFill>
                <a:schemeClr val="dk1"/>
              </a:solidFill>
              <a:effectLst/>
              <a:latin typeface="+mn-lt"/>
              <a:ea typeface="+mn-ea"/>
              <a:cs typeface="+mn-cs"/>
            </a:rPr>
            <a:t>(3) procure the equipment. </a:t>
          </a:r>
        </a:p>
        <a:p>
          <a:r>
            <a:rPr lang="en-ZA" sz="1200">
              <a:solidFill>
                <a:schemeClr val="dk1"/>
              </a:solidFill>
              <a:effectLst/>
              <a:latin typeface="+mn-lt"/>
              <a:ea typeface="+mn-ea"/>
              <a:cs typeface="+mn-cs"/>
            </a:rPr>
            <a:t>The instructions and selection of the operators has to be completed before the training could commence. It is also necessary to choose the operators and evaluate their qualifications before formally announcing the new service to the local community. Upon arrival and installation of the equipment and completion of the operators' training, you will have to spend a period checking out the procedures, operators, and equipment before declaring that the project was successfully completed. Find your data in cells A33 through G39.</a:t>
          </a:r>
          <a:endParaRPr lang="en-ZA" sz="1200">
            <a:effectLst/>
          </a:endParaRPr>
        </a:p>
      </xdr:txBody>
    </xdr:sp>
    <xdr:clientData/>
  </xdr:twoCellAnchor>
  <mc:AlternateContent xmlns:mc="http://schemas.openxmlformats.org/markup-compatibility/2006">
    <mc:Choice xmlns:a14="http://schemas.microsoft.com/office/drawing/2010/main" Requires="a14">
      <xdr:twoCellAnchor editAs="oneCell">
        <xdr:from>
          <xdr:col>9</xdr:col>
          <xdr:colOff>266700</xdr:colOff>
          <xdr:row>1</xdr:row>
          <xdr:rowOff>9525</xdr:rowOff>
        </xdr:from>
        <xdr:to>
          <xdr:col>12</xdr:col>
          <xdr:colOff>171450</xdr:colOff>
          <xdr:row>2</xdr:row>
          <xdr:rowOff>152400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104775</xdr:colOff>
          <xdr:row>2</xdr:row>
          <xdr:rowOff>171450</xdr:rowOff>
        </xdr:from>
        <xdr:to>
          <xdr:col>11</xdr:col>
          <xdr:colOff>142875</xdr:colOff>
          <xdr:row>3</xdr:row>
          <xdr:rowOff>180975</xdr:rowOff>
        </xdr:to>
        <xdr:sp macro="" textlink="">
          <xdr:nvSpPr>
            <xdr:cNvPr id="1028" name="ComboBox1"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12</xdr:col>
      <xdr:colOff>2393</xdr:colOff>
      <xdr:row>24</xdr:row>
      <xdr:rowOff>25854</xdr:rowOff>
    </xdr:from>
    <xdr:to>
      <xdr:col>13</xdr:col>
      <xdr:colOff>305879</xdr:colOff>
      <xdr:row>28</xdr:row>
      <xdr:rowOff>178254</xdr:rowOff>
    </xdr:to>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7317593" y="4978854"/>
          <a:ext cx="913086"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F</a:t>
          </a:r>
          <a:r>
            <a:rPr lang="en-ZA" sz="1100" baseline="0"/>
            <a:t>                2</a:t>
          </a:r>
        </a:p>
        <a:p>
          <a:pPr algn="l"/>
          <a:r>
            <a:rPr lang="en-ZA" sz="1100"/>
            <a:t>8             10</a:t>
          </a:r>
        </a:p>
        <a:p>
          <a:pPr algn="l"/>
          <a:r>
            <a:rPr lang="en-ZA" sz="1100"/>
            <a:t>8             10</a:t>
          </a:r>
        </a:p>
      </xdr:txBody>
    </xdr:sp>
    <xdr:clientData/>
  </xdr:twoCellAnchor>
  <xdr:twoCellAnchor>
    <xdr:from>
      <xdr:col>5</xdr:col>
      <xdr:colOff>323193</xdr:colOff>
      <xdr:row>17</xdr:row>
      <xdr:rowOff>124811</xdr:rowOff>
    </xdr:from>
    <xdr:to>
      <xdr:col>7</xdr:col>
      <xdr:colOff>18392</xdr:colOff>
      <xdr:row>19</xdr:row>
      <xdr:rowOff>48611</xdr:rowOff>
    </xdr:to>
    <xdr:sp macro="" textlink="">
      <xdr:nvSpPr>
        <xdr:cNvPr id="8" name="Rectangle: Rounded Corners 7">
          <a:extLst>
            <a:ext uri="{FF2B5EF4-FFF2-40B4-BE49-F238E27FC236}">
              <a16:creationId xmlns:a16="http://schemas.microsoft.com/office/drawing/2014/main" id="{00000000-0008-0000-0200-000008000000}"/>
            </a:ext>
          </a:extLst>
        </xdr:cNvPr>
        <xdr:cNvSpPr/>
      </xdr:nvSpPr>
      <xdr:spPr>
        <a:xfrm>
          <a:off x="3377762" y="3744311"/>
          <a:ext cx="917027"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Start</a:t>
          </a:r>
        </a:p>
      </xdr:txBody>
    </xdr:sp>
    <xdr:clientData/>
  </xdr:twoCellAnchor>
  <xdr:twoCellAnchor>
    <xdr:from>
      <xdr:col>14</xdr:col>
      <xdr:colOff>296589</xdr:colOff>
      <xdr:row>17</xdr:row>
      <xdr:rowOff>37115</xdr:rowOff>
    </xdr:from>
    <xdr:to>
      <xdr:col>15</xdr:col>
      <xdr:colOff>601389</xdr:colOff>
      <xdr:row>18</xdr:row>
      <xdr:rowOff>151415</xdr:rowOff>
    </xdr:to>
    <xdr:sp macro="" textlink="">
      <xdr:nvSpPr>
        <xdr:cNvPr id="9" name="Rectangle: Rounded Corners 8">
          <a:extLst>
            <a:ext uri="{FF2B5EF4-FFF2-40B4-BE49-F238E27FC236}">
              <a16:creationId xmlns:a16="http://schemas.microsoft.com/office/drawing/2014/main" id="{00000000-0008-0000-0200-000009000000}"/>
            </a:ext>
          </a:extLst>
        </xdr:cNvPr>
        <xdr:cNvSpPr/>
      </xdr:nvSpPr>
      <xdr:spPr>
        <a:xfrm>
          <a:off x="8849382" y="3656615"/>
          <a:ext cx="915714"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End</a:t>
          </a:r>
        </a:p>
      </xdr:txBody>
    </xdr:sp>
    <xdr:clientData/>
  </xdr:twoCellAnchor>
  <xdr:twoCellAnchor>
    <xdr:from>
      <xdr:col>8</xdr:col>
      <xdr:colOff>17408</xdr:colOff>
      <xdr:row>16</xdr:row>
      <xdr:rowOff>16094</xdr:rowOff>
    </xdr:from>
    <xdr:to>
      <xdr:col>9</xdr:col>
      <xdr:colOff>322207</xdr:colOff>
      <xdr:row>20</xdr:row>
      <xdr:rowOff>168494</xdr:rowOff>
    </xdr:to>
    <xdr:sp macro="" textlink="">
      <xdr:nvSpPr>
        <xdr:cNvPr id="45" name="Rectangle: Rounded Corners 44">
          <a:extLst>
            <a:ext uri="{FF2B5EF4-FFF2-40B4-BE49-F238E27FC236}">
              <a16:creationId xmlns:a16="http://schemas.microsoft.com/office/drawing/2014/main" id="{00000000-0008-0000-0200-00002D000000}"/>
            </a:ext>
          </a:extLst>
        </xdr:cNvPr>
        <xdr:cNvSpPr/>
      </xdr:nvSpPr>
      <xdr:spPr>
        <a:xfrm>
          <a:off x="4904718" y="3445094"/>
          <a:ext cx="915713"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A               4</a:t>
          </a:r>
        </a:p>
        <a:p>
          <a:pPr algn="l"/>
          <a:r>
            <a:rPr lang="en-ZA" sz="1100"/>
            <a:t>0               4</a:t>
          </a:r>
        </a:p>
        <a:p>
          <a:pPr algn="l"/>
          <a:r>
            <a:rPr lang="en-ZA" sz="1100"/>
            <a:t>0</a:t>
          </a:r>
          <a:r>
            <a:rPr lang="en-ZA" sz="1100" baseline="0"/>
            <a:t>               4</a:t>
          </a:r>
          <a:endParaRPr lang="en-ZA" sz="1100"/>
        </a:p>
      </xdr:txBody>
    </xdr:sp>
    <xdr:clientData/>
  </xdr:twoCellAnchor>
  <xdr:twoCellAnchor>
    <xdr:from>
      <xdr:col>8</xdr:col>
      <xdr:colOff>12153</xdr:colOff>
      <xdr:row>8</xdr:row>
      <xdr:rowOff>10840</xdr:rowOff>
    </xdr:from>
    <xdr:to>
      <xdr:col>9</xdr:col>
      <xdr:colOff>316952</xdr:colOff>
      <xdr:row>12</xdr:row>
      <xdr:rowOff>163240</xdr:rowOff>
    </xdr:to>
    <xdr:sp macro="" textlink="">
      <xdr:nvSpPr>
        <xdr:cNvPr id="46" name="Rectangle: Rounded Corners 45">
          <a:extLst>
            <a:ext uri="{FF2B5EF4-FFF2-40B4-BE49-F238E27FC236}">
              <a16:creationId xmlns:a16="http://schemas.microsoft.com/office/drawing/2014/main" id="{00000000-0008-0000-0200-00002E000000}"/>
            </a:ext>
          </a:extLst>
        </xdr:cNvPr>
        <xdr:cNvSpPr/>
      </xdr:nvSpPr>
      <xdr:spPr>
        <a:xfrm>
          <a:off x="4899463" y="1915840"/>
          <a:ext cx="915713"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B</a:t>
          </a:r>
          <a:r>
            <a:rPr lang="en-ZA" sz="1100" baseline="0"/>
            <a:t>               4</a:t>
          </a:r>
        </a:p>
        <a:p>
          <a:pPr algn="l"/>
          <a:r>
            <a:rPr lang="en-ZA" sz="1100" baseline="0"/>
            <a:t>0               4</a:t>
          </a:r>
        </a:p>
        <a:p>
          <a:pPr algn="l"/>
          <a:r>
            <a:rPr lang="en-ZA" sz="1100" baseline="0"/>
            <a:t>1               5 </a:t>
          </a:r>
          <a:r>
            <a:rPr lang="en-ZA" sz="1100"/>
            <a:t>	</a:t>
          </a:r>
        </a:p>
      </xdr:txBody>
    </xdr:sp>
    <xdr:clientData/>
  </xdr:twoCellAnchor>
  <xdr:twoCellAnchor>
    <xdr:from>
      <xdr:col>8</xdr:col>
      <xdr:colOff>5584</xdr:colOff>
      <xdr:row>24</xdr:row>
      <xdr:rowOff>4270</xdr:rowOff>
    </xdr:from>
    <xdr:to>
      <xdr:col>9</xdr:col>
      <xdr:colOff>310383</xdr:colOff>
      <xdr:row>28</xdr:row>
      <xdr:rowOff>156670</xdr:rowOff>
    </xdr:to>
    <xdr:sp macro="" textlink="">
      <xdr:nvSpPr>
        <xdr:cNvPr id="47" name="Rectangle: Rounded Corners 46">
          <a:extLst>
            <a:ext uri="{FF2B5EF4-FFF2-40B4-BE49-F238E27FC236}">
              <a16:creationId xmlns:a16="http://schemas.microsoft.com/office/drawing/2014/main" id="{00000000-0008-0000-0200-00002F000000}"/>
            </a:ext>
          </a:extLst>
        </xdr:cNvPr>
        <xdr:cNvSpPr/>
      </xdr:nvSpPr>
      <xdr:spPr>
        <a:xfrm>
          <a:off x="4892894" y="4957270"/>
          <a:ext cx="915713"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E               7</a:t>
          </a:r>
        </a:p>
        <a:p>
          <a:pPr algn="l"/>
          <a:r>
            <a:rPr lang="en-ZA" sz="1100"/>
            <a:t>0               7</a:t>
          </a:r>
        </a:p>
        <a:p>
          <a:pPr algn="l"/>
          <a:r>
            <a:rPr lang="en-ZA" sz="1100"/>
            <a:t>1</a:t>
          </a:r>
          <a:r>
            <a:rPr lang="en-ZA" sz="1100" baseline="0"/>
            <a:t>              </a:t>
          </a:r>
          <a:r>
            <a:rPr lang="en-ZA" sz="1100"/>
            <a:t> 8</a:t>
          </a:r>
        </a:p>
      </xdr:txBody>
    </xdr:sp>
    <xdr:clientData/>
  </xdr:twoCellAnchor>
  <xdr:twoCellAnchor>
    <xdr:from>
      <xdr:col>12</xdr:col>
      <xdr:colOff>6897</xdr:colOff>
      <xdr:row>16</xdr:row>
      <xdr:rowOff>10839</xdr:rowOff>
    </xdr:from>
    <xdr:to>
      <xdr:col>13</xdr:col>
      <xdr:colOff>311697</xdr:colOff>
      <xdr:row>20</xdr:row>
      <xdr:rowOff>163239</xdr:rowOff>
    </xdr:to>
    <xdr:sp macro="" textlink="">
      <xdr:nvSpPr>
        <xdr:cNvPr id="48" name="Rectangle: Rounded Corners 47">
          <a:extLst>
            <a:ext uri="{FF2B5EF4-FFF2-40B4-BE49-F238E27FC236}">
              <a16:creationId xmlns:a16="http://schemas.microsoft.com/office/drawing/2014/main" id="{00000000-0008-0000-0200-000030000000}"/>
            </a:ext>
          </a:extLst>
        </xdr:cNvPr>
        <xdr:cNvSpPr/>
      </xdr:nvSpPr>
      <xdr:spPr>
        <a:xfrm>
          <a:off x="7337863" y="3439839"/>
          <a:ext cx="915713"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C               4</a:t>
          </a:r>
        </a:p>
        <a:p>
          <a:pPr algn="l"/>
          <a:r>
            <a:rPr lang="en-ZA" sz="1100"/>
            <a:t>4               8</a:t>
          </a:r>
        </a:p>
        <a:p>
          <a:pPr algn="l"/>
          <a:r>
            <a:rPr lang="en-ZA" sz="1100"/>
            <a:t>4               8</a:t>
          </a:r>
        </a:p>
      </xdr:txBody>
    </xdr:sp>
    <xdr:clientData/>
  </xdr:twoCellAnchor>
  <xdr:twoCellAnchor>
    <xdr:from>
      <xdr:col>12</xdr:col>
      <xdr:colOff>21349</xdr:colOff>
      <xdr:row>8</xdr:row>
      <xdr:rowOff>12152</xdr:rowOff>
    </xdr:from>
    <xdr:to>
      <xdr:col>13</xdr:col>
      <xdr:colOff>326149</xdr:colOff>
      <xdr:row>12</xdr:row>
      <xdr:rowOff>164552</xdr:rowOff>
    </xdr:to>
    <xdr:sp macro="" textlink="">
      <xdr:nvSpPr>
        <xdr:cNvPr id="49" name="Rectangle: Rounded Corners 48">
          <a:extLst>
            <a:ext uri="{FF2B5EF4-FFF2-40B4-BE49-F238E27FC236}">
              <a16:creationId xmlns:a16="http://schemas.microsoft.com/office/drawing/2014/main" id="{00000000-0008-0000-0200-000031000000}"/>
            </a:ext>
          </a:extLst>
        </xdr:cNvPr>
        <xdr:cNvSpPr/>
      </xdr:nvSpPr>
      <xdr:spPr>
        <a:xfrm>
          <a:off x="7352315" y="1917152"/>
          <a:ext cx="915713"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D               5</a:t>
          </a:r>
        </a:p>
        <a:p>
          <a:pPr algn="l"/>
          <a:r>
            <a:rPr lang="en-ZA" sz="1100"/>
            <a:t>4               9</a:t>
          </a:r>
        </a:p>
        <a:p>
          <a:pPr algn="l"/>
          <a:r>
            <a:rPr lang="en-ZA" sz="1100"/>
            <a:t>5</a:t>
          </a:r>
          <a:r>
            <a:rPr lang="en-ZA" sz="1100" baseline="0"/>
            <a:t>             10</a:t>
          </a:r>
          <a:endParaRPr lang="en-ZA" sz="1100"/>
        </a:p>
      </xdr:txBody>
    </xdr:sp>
    <xdr:clientData/>
  </xdr:twoCellAnchor>
  <xdr:twoCellAnchor>
    <xdr:from>
      <xdr:col>6</xdr:col>
      <xdr:colOff>170793</xdr:colOff>
      <xdr:row>10</xdr:row>
      <xdr:rowOff>87040</xdr:rowOff>
    </xdr:from>
    <xdr:to>
      <xdr:col>8</xdr:col>
      <xdr:colOff>12153</xdr:colOff>
      <xdr:row>17</xdr:row>
      <xdr:rowOff>124811</xdr:rowOff>
    </xdr:to>
    <xdr:cxnSp macro="">
      <xdr:nvCxnSpPr>
        <xdr:cNvPr id="51" name="Straight Arrow Connector 50">
          <a:extLst>
            <a:ext uri="{FF2B5EF4-FFF2-40B4-BE49-F238E27FC236}">
              <a16:creationId xmlns:a16="http://schemas.microsoft.com/office/drawing/2014/main" id="{00000000-0008-0000-0200-000033000000}"/>
            </a:ext>
          </a:extLst>
        </xdr:cNvPr>
        <xdr:cNvCxnSpPr>
          <a:stCxn id="8" idx="0"/>
          <a:endCxn id="46" idx="1"/>
        </xdr:cNvCxnSpPr>
      </xdr:nvCxnSpPr>
      <xdr:spPr>
        <a:xfrm flipV="1">
          <a:off x="3836276" y="2373040"/>
          <a:ext cx="1063187" cy="13712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18392</xdr:colOff>
      <xdr:row>18</xdr:row>
      <xdr:rowOff>86711</xdr:rowOff>
    </xdr:from>
    <xdr:to>
      <xdr:col>8</xdr:col>
      <xdr:colOff>17408</xdr:colOff>
      <xdr:row>18</xdr:row>
      <xdr:rowOff>92294</xdr:rowOff>
    </xdr:to>
    <xdr:cxnSp macro="">
      <xdr:nvCxnSpPr>
        <xdr:cNvPr id="54" name="Straight Arrow Connector 53">
          <a:extLst>
            <a:ext uri="{FF2B5EF4-FFF2-40B4-BE49-F238E27FC236}">
              <a16:creationId xmlns:a16="http://schemas.microsoft.com/office/drawing/2014/main" id="{00000000-0008-0000-0200-000036000000}"/>
            </a:ext>
          </a:extLst>
        </xdr:cNvPr>
        <xdr:cNvCxnSpPr>
          <a:stCxn id="8" idx="3"/>
          <a:endCxn id="45" idx="1"/>
        </xdr:cNvCxnSpPr>
      </xdr:nvCxnSpPr>
      <xdr:spPr>
        <a:xfrm>
          <a:off x="4294789" y="3896711"/>
          <a:ext cx="609929" cy="5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170793</xdr:colOff>
      <xdr:row>19</xdr:row>
      <xdr:rowOff>48611</xdr:rowOff>
    </xdr:from>
    <xdr:to>
      <xdr:col>8</xdr:col>
      <xdr:colOff>5584</xdr:colOff>
      <xdr:row>26</xdr:row>
      <xdr:rowOff>80470</xdr:rowOff>
    </xdr:to>
    <xdr:cxnSp macro="">
      <xdr:nvCxnSpPr>
        <xdr:cNvPr id="59" name="Straight Arrow Connector 58">
          <a:extLst>
            <a:ext uri="{FF2B5EF4-FFF2-40B4-BE49-F238E27FC236}">
              <a16:creationId xmlns:a16="http://schemas.microsoft.com/office/drawing/2014/main" id="{00000000-0008-0000-0200-00003B000000}"/>
            </a:ext>
          </a:extLst>
        </xdr:cNvPr>
        <xdr:cNvCxnSpPr>
          <a:stCxn id="8" idx="2"/>
          <a:endCxn id="47" idx="1"/>
        </xdr:cNvCxnSpPr>
      </xdr:nvCxnSpPr>
      <xdr:spPr>
        <a:xfrm>
          <a:off x="3836276" y="4049111"/>
          <a:ext cx="1056618" cy="13653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310383</xdr:colOff>
      <xdr:row>26</xdr:row>
      <xdr:rowOff>80470</xdr:rowOff>
    </xdr:from>
    <xdr:to>
      <xdr:col>12</xdr:col>
      <xdr:colOff>2393</xdr:colOff>
      <xdr:row>26</xdr:row>
      <xdr:rowOff>102054</xdr:rowOff>
    </xdr:to>
    <xdr:cxnSp macro="">
      <xdr:nvCxnSpPr>
        <xdr:cNvPr id="62" name="Straight Arrow Connector 61">
          <a:extLst>
            <a:ext uri="{FF2B5EF4-FFF2-40B4-BE49-F238E27FC236}">
              <a16:creationId xmlns:a16="http://schemas.microsoft.com/office/drawing/2014/main" id="{00000000-0008-0000-0200-00003E000000}"/>
            </a:ext>
          </a:extLst>
        </xdr:cNvPr>
        <xdr:cNvCxnSpPr>
          <a:stCxn id="47" idx="3"/>
          <a:endCxn id="7" idx="1"/>
        </xdr:cNvCxnSpPr>
      </xdr:nvCxnSpPr>
      <xdr:spPr>
        <a:xfrm>
          <a:off x="5796783" y="5414470"/>
          <a:ext cx="1520810" cy="215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305879</xdr:colOff>
      <xdr:row>18</xdr:row>
      <xdr:rowOff>151415</xdr:rowOff>
    </xdr:from>
    <xdr:to>
      <xdr:col>15</xdr:col>
      <xdr:colOff>144189</xdr:colOff>
      <xdr:row>26</xdr:row>
      <xdr:rowOff>102054</xdr:rowOff>
    </xdr:to>
    <xdr:cxnSp macro="">
      <xdr:nvCxnSpPr>
        <xdr:cNvPr id="66" name="Straight Arrow Connector 65">
          <a:extLst>
            <a:ext uri="{FF2B5EF4-FFF2-40B4-BE49-F238E27FC236}">
              <a16:creationId xmlns:a16="http://schemas.microsoft.com/office/drawing/2014/main" id="{00000000-0008-0000-0200-000042000000}"/>
            </a:ext>
          </a:extLst>
        </xdr:cNvPr>
        <xdr:cNvCxnSpPr>
          <a:stCxn id="7" idx="3"/>
          <a:endCxn id="9" idx="2"/>
        </xdr:cNvCxnSpPr>
      </xdr:nvCxnSpPr>
      <xdr:spPr>
        <a:xfrm flipV="1">
          <a:off x="8230679" y="3961415"/>
          <a:ext cx="1057510" cy="14746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322207</xdr:colOff>
      <xdr:row>18</xdr:row>
      <xdr:rowOff>87039</xdr:rowOff>
    </xdr:from>
    <xdr:to>
      <xdr:col>12</xdr:col>
      <xdr:colOff>6897</xdr:colOff>
      <xdr:row>18</xdr:row>
      <xdr:rowOff>92294</xdr:rowOff>
    </xdr:to>
    <xdr:cxnSp macro="">
      <xdr:nvCxnSpPr>
        <xdr:cNvPr id="69" name="Straight Arrow Connector 68">
          <a:extLst>
            <a:ext uri="{FF2B5EF4-FFF2-40B4-BE49-F238E27FC236}">
              <a16:creationId xmlns:a16="http://schemas.microsoft.com/office/drawing/2014/main" id="{00000000-0008-0000-0200-000045000000}"/>
            </a:ext>
          </a:extLst>
        </xdr:cNvPr>
        <xdr:cNvCxnSpPr>
          <a:stCxn id="45" idx="3"/>
          <a:endCxn id="48" idx="1"/>
        </xdr:cNvCxnSpPr>
      </xdr:nvCxnSpPr>
      <xdr:spPr>
        <a:xfrm flipV="1">
          <a:off x="5800244" y="3897039"/>
          <a:ext cx="1510702" cy="5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316952</xdr:colOff>
      <xdr:row>10</xdr:row>
      <xdr:rowOff>87040</xdr:rowOff>
    </xdr:from>
    <xdr:to>
      <xdr:col>12</xdr:col>
      <xdr:colOff>6897</xdr:colOff>
      <xdr:row>18</xdr:row>
      <xdr:rowOff>87039</xdr:rowOff>
    </xdr:to>
    <xdr:cxnSp macro="">
      <xdr:nvCxnSpPr>
        <xdr:cNvPr id="72" name="Straight Arrow Connector 71">
          <a:extLst>
            <a:ext uri="{FF2B5EF4-FFF2-40B4-BE49-F238E27FC236}">
              <a16:creationId xmlns:a16="http://schemas.microsoft.com/office/drawing/2014/main" id="{00000000-0008-0000-0200-000048000000}"/>
            </a:ext>
          </a:extLst>
        </xdr:cNvPr>
        <xdr:cNvCxnSpPr>
          <a:stCxn id="46" idx="3"/>
          <a:endCxn id="48" idx="1"/>
        </xdr:cNvCxnSpPr>
      </xdr:nvCxnSpPr>
      <xdr:spPr>
        <a:xfrm>
          <a:off x="5794989" y="2373040"/>
          <a:ext cx="1515957"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316952</xdr:colOff>
      <xdr:row>10</xdr:row>
      <xdr:rowOff>87040</xdr:rowOff>
    </xdr:from>
    <xdr:to>
      <xdr:col>12</xdr:col>
      <xdr:colOff>21349</xdr:colOff>
      <xdr:row>10</xdr:row>
      <xdr:rowOff>88352</xdr:rowOff>
    </xdr:to>
    <xdr:cxnSp macro="">
      <xdr:nvCxnSpPr>
        <xdr:cNvPr id="75" name="Straight Arrow Connector 74">
          <a:extLst>
            <a:ext uri="{FF2B5EF4-FFF2-40B4-BE49-F238E27FC236}">
              <a16:creationId xmlns:a16="http://schemas.microsoft.com/office/drawing/2014/main" id="{00000000-0008-0000-0200-00004B000000}"/>
            </a:ext>
          </a:extLst>
        </xdr:cNvPr>
        <xdr:cNvCxnSpPr>
          <a:stCxn id="46" idx="3"/>
          <a:endCxn id="49" idx="1"/>
        </xdr:cNvCxnSpPr>
      </xdr:nvCxnSpPr>
      <xdr:spPr>
        <a:xfrm>
          <a:off x="5794989" y="2373040"/>
          <a:ext cx="1530409" cy="1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326149</xdr:colOff>
      <xdr:row>10</xdr:row>
      <xdr:rowOff>88352</xdr:rowOff>
    </xdr:from>
    <xdr:to>
      <xdr:col>15</xdr:col>
      <xdr:colOff>144654</xdr:colOff>
      <xdr:row>17</xdr:row>
      <xdr:rowOff>37115</xdr:rowOff>
    </xdr:to>
    <xdr:cxnSp macro="">
      <xdr:nvCxnSpPr>
        <xdr:cNvPr id="78" name="Straight Arrow Connector 77">
          <a:extLst>
            <a:ext uri="{FF2B5EF4-FFF2-40B4-BE49-F238E27FC236}">
              <a16:creationId xmlns:a16="http://schemas.microsoft.com/office/drawing/2014/main" id="{00000000-0008-0000-0200-00004E000000}"/>
            </a:ext>
          </a:extLst>
        </xdr:cNvPr>
        <xdr:cNvCxnSpPr>
          <a:stCxn id="49" idx="3"/>
          <a:endCxn id="9" idx="0"/>
        </xdr:cNvCxnSpPr>
      </xdr:nvCxnSpPr>
      <xdr:spPr>
        <a:xfrm>
          <a:off x="8238869" y="2374352"/>
          <a:ext cx="1035846" cy="12822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458936</xdr:colOff>
      <xdr:row>20</xdr:row>
      <xdr:rowOff>163239</xdr:rowOff>
    </xdr:from>
    <xdr:to>
      <xdr:col>12</xdr:col>
      <xdr:colOff>464097</xdr:colOff>
      <xdr:row>24</xdr:row>
      <xdr:rowOff>25854</xdr:rowOff>
    </xdr:to>
    <xdr:cxnSp macro="">
      <xdr:nvCxnSpPr>
        <xdr:cNvPr id="81" name="Straight Arrow Connector 80">
          <a:extLst>
            <a:ext uri="{FF2B5EF4-FFF2-40B4-BE49-F238E27FC236}">
              <a16:creationId xmlns:a16="http://schemas.microsoft.com/office/drawing/2014/main" id="{00000000-0008-0000-0200-000051000000}"/>
            </a:ext>
          </a:extLst>
        </xdr:cNvPr>
        <xdr:cNvCxnSpPr>
          <a:stCxn id="48" idx="2"/>
          <a:endCxn id="7" idx="0"/>
        </xdr:cNvCxnSpPr>
      </xdr:nvCxnSpPr>
      <xdr:spPr>
        <a:xfrm flipH="1">
          <a:off x="7774136" y="4354239"/>
          <a:ext cx="5161" cy="624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64342</xdr:colOff>
      <xdr:row>29</xdr:row>
      <xdr:rowOff>15014</xdr:rowOff>
    </xdr:from>
    <xdr:to>
      <xdr:col>14</xdr:col>
      <xdr:colOff>371141</xdr:colOff>
      <xdr:row>33</xdr:row>
      <xdr:rowOff>167414</xdr:rowOff>
    </xdr:to>
    <xdr:sp macro="" textlink="">
      <xdr:nvSpPr>
        <xdr:cNvPr id="38" name="Rectangle: Rounded Corners 37">
          <a:extLst>
            <a:ext uri="{FF2B5EF4-FFF2-40B4-BE49-F238E27FC236}">
              <a16:creationId xmlns:a16="http://schemas.microsoft.com/office/drawing/2014/main" id="{00000000-0008-0000-0300-000026000000}"/>
            </a:ext>
          </a:extLst>
        </xdr:cNvPr>
        <xdr:cNvSpPr/>
      </xdr:nvSpPr>
      <xdr:spPr>
        <a:xfrm>
          <a:off x="9836992" y="5920514"/>
          <a:ext cx="916399" cy="9144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F</a:t>
          </a:r>
          <a:r>
            <a:rPr lang="en-ZA" sz="1100" baseline="0"/>
            <a:t>                2</a:t>
          </a:r>
        </a:p>
        <a:p>
          <a:pPr algn="l"/>
          <a:r>
            <a:rPr lang="en-ZA" sz="1100"/>
            <a:t>7               9</a:t>
          </a:r>
        </a:p>
        <a:p>
          <a:pPr algn="l"/>
          <a:r>
            <a:rPr lang="en-ZA" sz="1100"/>
            <a:t>7</a:t>
          </a:r>
          <a:r>
            <a:rPr lang="en-ZA" sz="1100" baseline="0"/>
            <a:t>               9</a:t>
          </a:r>
          <a:endParaRPr lang="en-ZA" sz="1100"/>
        </a:p>
      </xdr:txBody>
    </xdr:sp>
    <xdr:clientData/>
  </xdr:twoCellAnchor>
  <xdr:twoCellAnchor>
    <xdr:from>
      <xdr:col>9</xdr:col>
      <xdr:colOff>0</xdr:colOff>
      <xdr:row>22</xdr:row>
      <xdr:rowOff>113971</xdr:rowOff>
    </xdr:from>
    <xdr:to>
      <xdr:col>9</xdr:col>
      <xdr:colOff>921025</xdr:colOff>
      <xdr:row>24</xdr:row>
      <xdr:rowOff>37771</xdr:rowOff>
    </xdr:to>
    <xdr:sp macro="" textlink="">
      <xdr:nvSpPr>
        <xdr:cNvPr id="39" name="Rectangle: Rounded Corners 38">
          <a:extLst>
            <a:ext uri="{FF2B5EF4-FFF2-40B4-BE49-F238E27FC236}">
              <a16:creationId xmlns:a16="http://schemas.microsoft.com/office/drawing/2014/main" id="{00000000-0008-0000-0300-000027000000}"/>
            </a:ext>
          </a:extLst>
        </xdr:cNvPr>
        <xdr:cNvSpPr/>
      </xdr:nvSpPr>
      <xdr:spPr>
        <a:xfrm>
          <a:off x="5867400" y="4685971"/>
          <a:ext cx="921025"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Start</a:t>
          </a:r>
        </a:p>
      </xdr:txBody>
    </xdr:sp>
    <xdr:clientData/>
  </xdr:twoCellAnchor>
  <xdr:twoCellAnchor>
    <xdr:from>
      <xdr:col>15</xdr:col>
      <xdr:colOff>365164</xdr:colOff>
      <xdr:row>22</xdr:row>
      <xdr:rowOff>26275</xdr:rowOff>
    </xdr:from>
    <xdr:to>
      <xdr:col>17</xdr:col>
      <xdr:colOff>63677</xdr:colOff>
      <xdr:row>23</xdr:row>
      <xdr:rowOff>140575</xdr:rowOff>
    </xdr:to>
    <xdr:sp macro="" textlink="">
      <xdr:nvSpPr>
        <xdr:cNvPr id="40" name="Rectangle: Rounded Corners 39">
          <a:extLst>
            <a:ext uri="{FF2B5EF4-FFF2-40B4-BE49-F238E27FC236}">
              <a16:creationId xmlns:a16="http://schemas.microsoft.com/office/drawing/2014/main" id="{00000000-0008-0000-0300-000028000000}"/>
            </a:ext>
          </a:extLst>
        </xdr:cNvPr>
        <xdr:cNvSpPr/>
      </xdr:nvSpPr>
      <xdr:spPr>
        <a:xfrm>
          <a:off x="11357014" y="4598275"/>
          <a:ext cx="917713" cy="3048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End</a:t>
          </a:r>
        </a:p>
      </xdr:txBody>
    </xdr:sp>
    <xdr:clientData/>
  </xdr:twoCellAnchor>
  <xdr:twoCellAnchor>
    <xdr:from>
      <xdr:col>9</xdr:col>
      <xdr:colOff>1532954</xdr:colOff>
      <xdr:row>21</xdr:row>
      <xdr:rowOff>5254</xdr:rowOff>
    </xdr:from>
    <xdr:to>
      <xdr:col>9</xdr:col>
      <xdr:colOff>2450666</xdr:colOff>
      <xdr:row>25</xdr:row>
      <xdr:rowOff>157654</xdr:rowOff>
    </xdr:to>
    <xdr:sp macro="" textlink="">
      <xdr:nvSpPr>
        <xdr:cNvPr id="41" name="Rectangle: Rounded Corners 40">
          <a:extLst>
            <a:ext uri="{FF2B5EF4-FFF2-40B4-BE49-F238E27FC236}">
              <a16:creationId xmlns:a16="http://schemas.microsoft.com/office/drawing/2014/main" id="{00000000-0008-0000-0300-000029000000}"/>
            </a:ext>
          </a:extLst>
        </xdr:cNvPr>
        <xdr:cNvSpPr/>
      </xdr:nvSpPr>
      <xdr:spPr>
        <a:xfrm>
          <a:off x="7400354" y="4386754"/>
          <a:ext cx="917712"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A               3</a:t>
          </a:r>
        </a:p>
        <a:p>
          <a:pPr algn="l"/>
          <a:r>
            <a:rPr lang="en-ZA" sz="1100"/>
            <a:t>0               3</a:t>
          </a:r>
        </a:p>
        <a:p>
          <a:pPr algn="l"/>
          <a:r>
            <a:rPr lang="en-ZA" sz="1100" baseline="0"/>
            <a:t>1               4</a:t>
          </a:r>
          <a:endParaRPr lang="en-ZA" sz="1100"/>
        </a:p>
      </xdr:txBody>
    </xdr:sp>
    <xdr:clientData/>
  </xdr:twoCellAnchor>
  <xdr:twoCellAnchor>
    <xdr:from>
      <xdr:col>9</xdr:col>
      <xdr:colOff>1527699</xdr:colOff>
      <xdr:row>13</xdr:row>
      <xdr:rowOff>0</xdr:rowOff>
    </xdr:from>
    <xdr:to>
      <xdr:col>9</xdr:col>
      <xdr:colOff>2445411</xdr:colOff>
      <xdr:row>17</xdr:row>
      <xdr:rowOff>152400</xdr:rowOff>
    </xdr:to>
    <xdr:sp macro="" textlink="">
      <xdr:nvSpPr>
        <xdr:cNvPr id="42" name="Rectangle: Rounded Corners 41">
          <a:extLst>
            <a:ext uri="{FF2B5EF4-FFF2-40B4-BE49-F238E27FC236}">
              <a16:creationId xmlns:a16="http://schemas.microsoft.com/office/drawing/2014/main" id="{00000000-0008-0000-0300-00002A000000}"/>
            </a:ext>
          </a:extLst>
        </xdr:cNvPr>
        <xdr:cNvSpPr/>
      </xdr:nvSpPr>
      <xdr:spPr>
        <a:xfrm>
          <a:off x="7395099" y="2857500"/>
          <a:ext cx="917712" cy="9144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B</a:t>
          </a:r>
          <a:r>
            <a:rPr lang="en-ZA" sz="1100" baseline="0"/>
            <a:t>               4</a:t>
          </a:r>
        </a:p>
        <a:p>
          <a:pPr algn="l"/>
          <a:r>
            <a:rPr lang="en-ZA" sz="1100" baseline="0"/>
            <a:t>0               4</a:t>
          </a:r>
        </a:p>
        <a:p>
          <a:pPr algn="l"/>
          <a:r>
            <a:rPr lang="en-ZA" sz="1100" baseline="0"/>
            <a:t>0               4 </a:t>
          </a:r>
          <a:r>
            <a:rPr lang="en-ZA" sz="1100"/>
            <a:t>	</a:t>
          </a:r>
        </a:p>
      </xdr:txBody>
    </xdr:sp>
    <xdr:clientData/>
  </xdr:twoCellAnchor>
  <xdr:twoCellAnchor>
    <xdr:from>
      <xdr:col>9</xdr:col>
      <xdr:colOff>1521130</xdr:colOff>
      <xdr:row>28</xdr:row>
      <xdr:rowOff>183930</xdr:rowOff>
    </xdr:from>
    <xdr:to>
      <xdr:col>9</xdr:col>
      <xdr:colOff>2438842</xdr:colOff>
      <xdr:row>33</xdr:row>
      <xdr:rowOff>145830</xdr:rowOff>
    </xdr:to>
    <xdr:sp macro="" textlink="">
      <xdr:nvSpPr>
        <xdr:cNvPr id="43" name="Rectangle: Rounded Corners 42">
          <a:extLst>
            <a:ext uri="{FF2B5EF4-FFF2-40B4-BE49-F238E27FC236}">
              <a16:creationId xmlns:a16="http://schemas.microsoft.com/office/drawing/2014/main" id="{00000000-0008-0000-0300-00002B000000}"/>
            </a:ext>
          </a:extLst>
        </xdr:cNvPr>
        <xdr:cNvSpPr/>
      </xdr:nvSpPr>
      <xdr:spPr>
        <a:xfrm>
          <a:off x="7388530" y="5898930"/>
          <a:ext cx="917712"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E              </a:t>
          </a:r>
          <a:r>
            <a:rPr lang="en-ZA" sz="1100" baseline="0"/>
            <a:t>  4</a:t>
          </a:r>
        </a:p>
        <a:p>
          <a:pPr algn="l"/>
          <a:r>
            <a:rPr lang="en-ZA" sz="1100" baseline="0"/>
            <a:t>0               4 </a:t>
          </a:r>
        </a:p>
        <a:p>
          <a:pPr algn="l"/>
          <a:r>
            <a:rPr lang="en-ZA" sz="1100"/>
            <a:t>3               7</a:t>
          </a:r>
        </a:p>
      </xdr:txBody>
    </xdr:sp>
    <xdr:clientData/>
  </xdr:twoCellAnchor>
  <xdr:twoCellAnchor>
    <xdr:from>
      <xdr:col>13</xdr:col>
      <xdr:colOff>68846</xdr:colOff>
      <xdr:row>20</xdr:row>
      <xdr:rowOff>190499</xdr:rowOff>
    </xdr:from>
    <xdr:to>
      <xdr:col>14</xdr:col>
      <xdr:colOff>376959</xdr:colOff>
      <xdr:row>25</xdr:row>
      <xdr:rowOff>152399</xdr:rowOff>
    </xdr:to>
    <xdr:sp macro="" textlink="">
      <xdr:nvSpPr>
        <xdr:cNvPr id="44" name="Rectangle: Rounded Corners 43">
          <a:extLst>
            <a:ext uri="{FF2B5EF4-FFF2-40B4-BE49-F238E27FC236}">
              <a16:creationId xmlns:a16="http://schemas.microsoft.com/office/drawing/2014/main" id="{00000000-0008-0000-0300-00002C000000}"/>
            </a:ext>
          </a:extLst>
        </xdr:cNvPr>
        <xdr:cNvSpPr/>
      </xdr:nvSpPr>
      <xdr:spPr>
        <a:xfrm>
          <a:off x="9841496" y="4381499"/>
          <a:ext cx="917713" cy="9144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C               3</a:t>
          </a:r>
        </a:p>
        <a:p>
          <a:pPr algn="l"/>
          <a:r>
            <a:rPr lang="en-ZA" sz="1100"/>
            <a:t>4               7</a:t>
          </a:r>
        </a:p>
        <a:p>
          <a:pPr algn="l"/>
          <a:r>
            <a:rPr lang="en-ZA" sz="1100"/>
            <a:t>4               7</a:t>
          </a:r>
        </a:p>
      </xdr:txBody>
    </xdr:sp>
    <xdr:clientData/>
  </xdr:twoCellAnchor>
  <xdr:twoCellAnchor>
    <xdr:from>
      <xdr:col>13</xdr:col>
      <xdr:colOff>83298</xdr:colOff>
      <xdr:row>13</xdr:row>
      <xdr:rowOff>1312</xdr:rowOff>
    </xdr:from>
    <xdr:to>
      <xdr:col>14</xdr:col>
      <xdr:colOff>391411</xdr:colOff>
      <xdr:row>17</xdr:row>
      <xdr:rowOff>153712</xdr:rowOff>
    </xdr:to>
    <xdr:sp macro="" textlink="">
      <xdr:nvSpPr>
        <xdr:cNvPr id="45" name="Rectangle: Rounded Corners 44">
          <a:extLst>
            <a:ext uri="{FF2B5EF4-FFF2-40B4-BE49-F238E27FC236}">
              <a16:creationId xmlns:a16="http://schemas.microsoft.com/office/drawing/2014/main" id="{00000000-0008-0000-0300-00002D000000}"/>
            </a:ext>
          </a:extLst>
        </xdr:cNvPr>
        <xdr:cNvSpPr/>
      </xdr:nvSpPr>
      <xdr:spPr>
        <a:xfrm>
          <a:off x="9855948" y="2858812"/>
          <a:ext cx="917713" cy="9144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D               5</a:t>
          </a:r>
        </a:p>
        <a:p>
          <a:pPr algn="l"/>
          <a:r>
            <a:rPr lang="en-ZA" sz="1100" baseline="0"/>
            <a:t>4               9 </a:t>
          </a:r>
        </a:p>
        <a:p>
          <a:pPr algn="l"/>
          <a:r>
            <a:rPr lang="en-ZA" sz="1100" baseline="0"/>
            <a:t>4               9</a:t>
          </a:r>
          <a:endParaRPr lang="en-ZA" sz="1100"/>
        </a:p>
      </xdr:txBody>
    </xdr:sp>
    <xdr:clientData/>
  </xdr:twoCellAnchor>
  <xdr:twoCellAnchor>
    <xdr:from>
      <xdr:col>9</xdr:col>
      <xdr:colOff>460513</xdr:colOff>
      <xdr:row>15</xdr:row>
      <xdr:rowOff>76200</xdr:rowOff>
    </xdr:from>
    <xdr:to>
      <xdr:col>9</xdr:col>
      <xdr:colOff>1527699</xdr:colOff>
      <xdr:row>22</xdr:row>
      <xdr:rowOff>113971</xdr:rowOff>
    </xdr:to>
    <xdr:cxnSp macro="">
      <xdr:nvCxnSpPr>
        <xdr:cNvPr id="46" name="Straight Arrow Connector 45">
          <a:extLst>
            <a:ext uri="{FF2B5EF4-FFF2-40B4-BE49-F238E27FC236}">
              <a16:creationId xmlns:a16="http://schemas.microsoft.com/office/drawing/2014/main" id="{00000000-0008-0000-0300-00002E000000}"/>
            </a:ext>
          </a:extLst>
        </xdr:cNvPr>
        <xdr:cNvCxnSpPr>
          <a:cxnSpLocks/>
          <a:stCxn id="39" idx="0"/>
          <a:endCxn id="42" idx="1"/>
        </xdr:cNvCxnSpPr>
      </xdr:nvCxnSpPr>
      <xdr:spPr>
        <a:xfrm flipV="1">
          <a:off x="6327913" y="3314700"/>
          <a:ext cx="1067186" cy="13712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921025</xdr:colOff>
      <xdr:row>23</xdr:row>
      <xdr:rowOff>75871</xdr:rowOff>
    </xdr:from>
    <xdr:to>
      <xdr:col>9</xdr:col>
      <xdr:colOff>1532954</xdr:colOff>
      <xdr:row>23</xdr:row>
      <xdr:rowOff>81454</xdr:rowOff>
    </xdr:to>
    <xdr:cxnSp macro="">
      <xdr:nvCxnSpPr>
        <xdr:cNvPr id="47" name="Straight Arrow Connector 46">
          <a:extLst>
            <a:ext uri="{FF2B5EF4-FFF2-40B4-BE49-F238E27FC236}">
              <a16:creationId xmlns:a16="http://schemas.microsoft.com/office/drawing/2014/main" id="{00000000-0008-0000-0300-00002F000000}"/>
            </a:ext>
          </a:extLst>
        </xdr:cNvPr>
        <xdr:cNvCxnSpPr>
          <a:cxnSpLocks/>
          <a:stCxn id="39" idx="3"/>
          <a:endCxn id="41" idx="1"/>
        </xdr:cNvCxnSpPr>
      </xdr:nvCxnSpPr>
      <xdr:spPr>
        <a:xfrm>
          <a:off x="6788425" y="4838371"/>
          <a:ext cx="611929" cy="55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460513</xdr:colOff>
      <xdr:row>24</xdr:row>
      <xdr:rowOff>37771</xdr:rowOff>
    </xdr:from>
    <xdr:to>
      <xdr:col>9</xdr:col>
      <xdr:colOff>1521130</xdr:colOff>
      <xdr:row>31</xdr:row>
      <xdr:rowOff>69630</xdr:rowOff>
    </xdr:to>
    <xdr:cxnSp macro="">
      <xdr:nvCxnSpPr>
        <xdr:cNvPr id="48" name="Straight Arrow Connector 47">
          <a:extLst>
            <a:ext uri="{FF2B5EF4-FFF2-40B4-BE49-F238E27FC236}">
              <a16:creationId xmlns:a16="http://schemas.microsoft.com/office/drawing/2014/main" id="{00000000-0008-0000-0300-000030000000}"/>
            </a:ext>
          </a:extLst>
        </xdr:cNvPr>
        <xdr:cNvCxnSpPr>
          <a:cxnSpLocks/>
          <a:stCxn id="39" idx="2"/>
          <a:endCxn id="43" idx="1"/>
        </xdr:cNvCxnSpPr>
      </xdr:nvCxnSpPr>
      <xdr:spPr>
        <a:xfrm>
          <a:off x="6327913" y="4990771"/>
          <a:ext cx="1060617" cy="136535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2438842</xdr:colOff>
      <xdr:row>31</xdr:row>
      <xdr:rowOff>69630</xdr:rowOff>
    </xdr:from>
    <xdr:to>
      <xdr:col>13</xdr:col>
      <xdr:colOff>64342</xdr:colOff>
      <xdr:row>31</xdr:row>
      <xdr:rowOff>91214</xdr:rowOff>
    </xdr:to>
    <xdr:cxnSp macro="">
      <xdr:nvCxnSpPr>
        <xdr:cNvPr id="49" name="Straight Arrow Connector 48">
          <a:extLst>
            <a:ext uri="{FF2B5EF4-FFF2-40B4-BE49-F238E27FC236}">
              <a16:creationId xmlns:a16="http://schemas.microsoft.com/office/drawing/2014/main" id="{00000000-0008-0000-0300-000031000000}"/>
            </a:ext>
          </a:extLst>
        </xdr:cNvPr>
        <xdr:cNvCxnSpPr>
          <a:cxnSpLocks/>
          <a:stCxn id="43" idx="3"/>
          <a:endCxn id="38" idx="1"/>
        </xdr:cNvCxnSpPr>
      </xdr:nvCxnSpPr>
      <xdr:spPr>
        <a:xfrm>
          <a:off x="8306242" y="6356130"/>
          <a:ext cx="1530750" cy="215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371141</xdr:colOff>
      <xdr:row>23</xdr:row>
      <xdr:rowOff>140575</xdr:rowOff>
    </xdr:from>
    <xdr:to>
      <xdr:col>16</xdr:col>
      <xdr:colOff>216077</xdr:colOff>
      <xdr:row>31</xdr:row>
      <xdr:rowOff>91214</xdr:rowOff>
    </xdr:to>
    <xdr:cxnSp macro="">
      <xdr:nvCxnSpPr>
        <xdr:cNvPr id="50" name="Straight Arrow Connector 49">
          <a:extLst>
            <a:ext uri="{FF2B5EF4-FFF2-40B4-BE49-F238E27FC236}">
              <a16:creationId xmlns:a16="http://schemas.microsoft.com/office/drawing/2014/main" id="{00000000-0008-0000-0300-000032000000}"/>
            </a:ext>
          </a:extLst>
        </xdr:cNvPr>
        <xdr:cNvCxnSpPr>
          <a:cxnSpLocks/>
          <a:stCxn id="38" idx="3"/>
          <a:endCxn id="40" idx="2"/>
        </xdr:cNvCxnSpPr>
      </xdr:nvCxnSpPr>
      <xdr:spPr>
        <a:xfrm flipV="1">
          <a:off x="10753391" y="4903075"/>
          <a:ext cx="1064136" cy="14746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2450666</xdr:colOff>
      <xdr:row>23</xdr:row>
      <xdr:rowOff>76199</xdr:rowOff>
    </xdr:from>
    <xdr:to>
      <xdr:col>13</xdr:col>
      <xdr:colOff>68846</xdr:colOff>
      <xdr:row>23</xdr:row>
      <xdr:rowOff>81454</xdr:rowOff>
    </xdr:to>
    <xdr:cxnSp macro="">
      <xdr:nvCxnSpPr>
        <xdr:cNvPr id="51" name="Straight Arrow Connector 50">
          <a:extLst>
            <a:ext uri="{FF2B5EF4-FFF2-40B4-BE49-F238E27FC236}">
              <a16:creationId xmlns:a16="http://schemas.microsoft.com/office/drawing/2014/main" id="{00000000-0008-0000-0300-000033000000}"/>
            </a:ext>
          </a:extLst>
        </xdr:cNvPr>
        <xdr:cNvCxnSpPr>
          <a:cxnSpLocks/>
          <a:stCxn id="41" idx="3"/>
          <a:endCxn id="44" idx="1"/>
        </xdr:cNvCxnSpPr>
      </xdr:nvCxnSpPr>
      <xdr:spPr>
        <a:xfrm flipV="1">
          <a:off x="8318066" y="4838699"/>
          <a:ext cx="1523430" cy="52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2445411</xdr:colOff>
      <xdr:row>15</xdr:row>
      <xdr:rowOff>76200</xdr:rowOff>
    </xdr:from>
    <xdr:to>
      <xdr:col>13</xdr:col>
      <xdr:colOff>68846</xdr:colOff>
      <xdr:row>23</xdr:row>
      <xdr:rowOff>76199</xdr:rowOff>
    </xdr:to>
    <xdr:cxnSp macro="">
      <xdr:nvCxnSpPr>
        <xdr:cNvPr id="52" name="Straight Arrow Connector 51">
          <a:extLst>
            <a:ext uri="{FF2B5EF4-FFF2-40B4-BE49-F238E27FC236}">
              <a16:creationId xmlns:a16="http://schemas.microsoft.com/office/drawing/2014/main" id="{00000000-0008-0000-0300-000034000000}"/>
            </a:ext>
          </a:extLst>
        </xdr:cNvPr>
        <xdr:cNvCxnSpPr>
          <a:cxnSpLocks/>
          <a:stCxn id="42" idx="3"/>
          <a:endCxn id="44" idx="1"/>
        </xdr:cNvCxnSpPr>
      </xdr:nvCxnSpPr>
      <xdr:spPr>
        <a:xfrm>
          <a:off x="8312811" y="3314700"/>
          <a:ext cx="1528685" cy="15239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2445411</xdr:colOff>
      <xdr:row>15</xdr:row>
      <xdr:rowOff>76200</xdr:rowOff>
    </xdr:from>
    <xdr:to>
      <xdr:col>13</xdr:col>
      <xdr:colOff>83298</xdr:colOff>
      <xdr:row>15</xdr:row>
      <xdr:rowOff>77512</xdr:rowOff>
    </xdr:to>
    <xdr:cxnSp macro="">
      <xdr:nvCxnSpPr>
        <xdr:cNvPr id="53" name="Straight Arrow Connector 52">
          <a:extLst>
            <a:ext uri="{FF2B5EF4-FFF2-40B4-BE49-F238E27FC236}">
              <a16:creationId xmlns:a16="http://schemas.microsoft.com/office/drawing/2014/main" id="{00000000-0008-0000-0300-000035000000}"/>
            </a:ext>
          </a:extLst>
        </xdr:cNvPr>
        <xdr:cNvCxnSpPr>
          <a:cxnSpLocks/>
          <a:stCxn id="42" idx="3"/>
          <a:endCxn id="45" idx="1"/>
        </xdr:cNvCxnSpPr>
      </xdr:nvCxnSpPr>
      <xdr:spPr>
        <a:xfrm>
          <a:off x="8312811" y="3314700"/>
          <a:ext cx="1543137" cy="1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391411</xdr:colOff>
      <xdr:row>15</xdr:row>
      <xdr:rowOff>77512</xdr:rowOff>
    </xdr:from>
    <xdr:to>
      <xdr:col>16</xdr:col>
      <xdr:colOff>216542</xdr:colOff>
      <xdr:row>22</xdr:row>
      <xdr:rowOff>26275</xdr:rowOff>
    </xdr:to>
    <xdr:cxnSp macro="">
      <xdr:nvCxnSpPr>
        <xdr:cNvPr id="54" name="Straight Arrow Connector 53">
          <a:extLst>
            <a:ext uri="{FF2B5EF4-FFF2-40B4-BE49-F238E27FC236}">
              <a16:creationId xmlns:a16="http://schemas.microsoft.com/office/drawing/2014/main" id="{00000000-0008-0000-0300-000036000000}"/>
            </a:ext>
          </a:extLst>
        </xdr:cNvPr>
        <xdr:cNvCxnSpPr>
          <a:cxnSpLocks/>
          <a:stCxn id="45" idx="3"/>
          <a:endCxn id="40" idx="0"/>
        </xdr:cNvCxnSpPr>
      </xdr:nvCxnSpPr>
      <xdr:spPr>
        <a:xfrm>
          <a:off x="10773661" y="3316012"/>
          <a:ext cx="1044331" cy="12822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520885</xdr:colOff>
      <xdr:row>25</xdr:row>
      <xdr:rowOff>152399</xdr:rowOff>
    </xdr:from>
    <xdr:to>
      <xdr:col>13</xdr:col>
      <xdr:colOff>526046</xdr:colOff>
      <xdr:row>29</xdr:row>
      <xdr:rowOff>15014</xdr:rowOff>
    </xdr:to>
    <xdr:cxnSp macro="">
      <xdr:nvCxnSpPr>
        <xdr:cNvPr id="55" name="Straight Arrow Connector 54">
          <a:extLst>
            <a:ext uri="{FF2B5EF4-FFF2-40B4-BE49-F238E27FC236}">
              <a16:creationId xmlns:a16="http://schemas.microsoft.com/office/drawing/2014/main" id="{00000000-0008-0000-0300-000037000000}"/>
            </a:ext>
          </a:extLst>
        </xdr:cNvPr>
        <xdr:cNvCxnSpPr>
          <a:cxnSpLocks/>
          <a:stCxn id="44" idx="2"/>
          <a:endCxn id="38" idx="0"/>
        </xdr:cNvCxnSpPr>
      </xdr:nvCxnSpPr>
      <xdr:spPr>
        <a:xfrm flipH="1">
          <a:off x="10293535" y="5295899"/>
          <a:ext cx="5161" cy="624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9"/>
  <sheetViews>
    <sheetView topLeftCell="A13" workbookViewId="0">
      <selection activeCell="J34" sqref="J34"/>
    </sheetView>
  </sheetViews>
  <sheetFormatPr defaultRowHeight="15" x14ac:dyDescent="0.25"/>
  <cols>
    <col min="4" max="5" width="9.7109375" customWidth="1"/>
  </cols>
  <sheetData>
    <row r="1" spans="1:9" ht="6.6" customHeight="1" thickBot="1" x14ac:dyDescent="0.3"/>
    <row r="2" spans="1:9" ht="15.75" thickBot="1" x14ac:dyDescent="0.3">
      <c r="A2" t="s">
        <v>1</v>
      </c>
      <c r="C2" s="30" t="s">
        <v>32</v>
      </c>
      <c r="D2" s="31"/>
      <c r="E2" s="31"/>
      <c r="F2" s="31"/>
      <c r="G2" s="31"/>
      <c r="H2" s="31"/>
      <c r="I2" s="32"/>
    </row>
    <row r="3" spans="1:9" ht="15.75" thickBot="1" x14ac:dyDescent="0.3">
      <c r="A3" t="s">
        <v>0</v>
      </c>
      <c r="C3" s="33">
        <v>39909476</v>
      </c>
      <c r="D3" s="34"/>
      <c r="E3" s="34"/>
      <c r="F3" s="34"/>
      <c r="G3" s="34"/>
      <c r="H3" s="34"/>
      <c r="I3" s="35"/>
    </row>
    <row r="4" spans="1:9" x14ac:dyDescent="0.25">
      <c r="A4" t="s">
        <v>6</v>
      </c>
    </row>
    <row r="6" spans="1:9" x14ac:dyDescent="0.25">
      <c r="B6" s="1" t="s">
        <v>2</v>
      </c>
    </row>
    <row r="7" spans="1:9" x14ac:dyDescent="0.25">
      <c r="B7" s="1" t="s">
        <v>3</v>
      </c>
    </row>
    <row r="8" spans="1:9" x14ac:dyDescent="0.25">
      <c r="B8" s="2" t="s">
        <v>5</v>
      </c>
    </row>
    <row r="9" spans="1:9" x14ac:dyDescent="0.25">
      <c r="B9" s="1" t="s">
        <v>4</v>
      </c>
    </row>
    <row r="22" spans="1:8" x14ac:dyDescent="0.25">
      <c r="A22" t="s">
        <v>15</v>
      </c>
    </row>
    <row r="23" spans="1:8" x14ac:dyDescent="0.25">
      <c r="A23" t="s">
        <v>12</v>
      </c>
      <c r="D23" s="3">
        <v>200</v>
      </c>
      <c r="H23" s="1" t="s">
        <v>5</v>
      </c>
    </row>
    <row r="24" spans="1:8" x14ac:dyDescent="0.25">
      <c r="A24" t="s">
        <v>8</v>
      </c>
      <c r="D24" s="3">
        <v>176</v>
      </c>
    </row>
    <row r="25" spans="1:8" ht="18" x14ac:dyDescent="0.35">
      <c r="A25" t="s">
        <v>9</v>
      </c>
      <c r="D25" s="3">
        <v>16</v>
      </c>
    </row>
    <row r="26" spans="1:8" ht="18" x14ac:dyDescent="0.35">
      <c r="A26" t="s">
        <v>7</v>
      </c>
      <c r="D26" s="3">
        <v>4</v>
      </c>
      <c r="E26" t="s">
        <v>10</v>
      </c>
    </row>
    <row r="27" spans="1:8" x14ac:dyDescent="0.25">
      <c r="A27" t="s">
        <v>11</v>
      </c>
      <c r="D27" s="3">
        <v>4</v>
      </c>
    </row>
    <row r="28" spans="1:8" x14ac:dyDescent="0.25">
      <c r="A28" t="s">
        <v>14</v>
      </c>
      <c r="D28" s="3">
        <v>12</v>
      </c>
    </row>
    <row r="29" spans="1:8" ht="18" x14ac:dyDescent="0.35">
      <c r="A29" t="s">
        <v>16</v>
      </c>
      <c r="D29" s="3">
        <v>40</v>
      </c>
    </row>
    <row r="30" spans="1:8" x14ac:dyDescent="0.25">
      <c r="A30" t="s">
        <v>13</v>
      </c>
      <c r="D30" s="3">
        <v>4</v>
      </c>
    </row>
    <row r="31" spans="1:8" x14ac:dyDescent="0.25">
      <c r="A31" t="s">
        <v>17</v>
      </c>
      <c r="D31" s="3">
        <v>24</v>
      </c>
    </row>
    <row r="33" spans="1:7" ht="45" x14ac:dyDescent="0.25">
      <c r="A33" s="4" t="s">
        <v>31</v>
      </c>
      <c r="B33" s="5"/>
      <c r="C33" s="5"/>
      <c r="D33" s="6"/>
      <c r="E33" s="15" t="s">
        <v>18</v>
      </c>
      <c r="F33" s="12" t="s">
        <v>19</v>
      </c>
      <c r="G33" s="15" t="s">
        <v>20</v>
      </c>
    </row>
    <row r="34" spans="1:7" x14ac:dyDescent="0.25">
      <c r="A34" s="7" t="s">
        <v>21</v>
      </c>
      <c r="D34" s="8"/>
      <c r="E34" s="13">
        <v>4</v>
      </c>
      <c r="F34" s="13" t="s">
        <v>22</v>
      </c>
      <c r="G34" s="13">
        <v>3000</v>
      </c>
    </row>
    <row r="35" spans="1:7" x14ac:dyDescent="0.25">
      <c r="A35" s="7" t="s">
        <v>23</v>
      </c>
      <c r="D35" s="8"/>
      <c r="E35" s="13">
        <v>4</v>
      </c>
      <c r="F35" s="13" t="s">
        <v>22</v>
      </c>
      <c r="G35" s="13">
        <v>3000</v>
      </c>
    </row>
    <row r="36" spans="1:7" x14ac:dyDescent="0.25">
      <c r="A36" s="7" t="s">
        <v>24</v>
      </c>
      <c r="D36" s="8"/>
      <c r="E36" s="13">
        <v>4</v>
      </c>
      <c r="F36" s="13" t="s">
        <v>25</v>
      </c>
      <c r="G36" s="13">
        <v>4000</v>
      </c>
    </row>
    <row r="37" spans="1:7" x14ac:dyDescent="0.25">
      <c r="A37" s="7" t="s">
        <v>26</v>
      </c>
      <c r="D37" s="8"/>
      <c r="E37" s="13">
        <v>5</v>
      </c>
      <c r="F37" s="13" t="s">
        <v>27</v>
      </c>
      <c r="G37" s="13">
        <v>4000</v>
      </c>
    </row>
    <row r="38" spans="1:7" x14ac:dyDescent="0.25">
      <c r="A38" s="7" t="s">
        <v>28</v>
      </c>
      <c r="D38" s="8"/>
      <c r="E38" s="13">
        <v>7</v>
      </c>
      <c r="F38" s="13" t="s">
        <v>22</v>
      </c>
      <c r="G38" s="13">
        <v>12000</v>
      </c>
    </row>
    <row r="39" spans="1:7" x14ac:dyDescent="0.25">
      <c r="A39" s="9" t="s">
        <v>29</v>
      </c>
      <c r="B39" s="10"/>
      <c r="C39" s="10"/>
      <c r="D39" s="11"/>
      <c r="E39" s="14">
        <v>2</v>
      </c>
      <c r="F39" s="14" t="s">
        <v>30</v>
      </c>
      <c r="G39" s="14">
        <v>4000</v>
      </c>
    </row>
  </sheetData>
  <mergeCells count="2">
    <mergeCell ref="C2:I2"/>
    <mergeCell ref="C3:I3"/>
  </mergeCells>
  <pageMargins left="0.7" right="0.7" top="0.75" bottom="0.75" header="0.3" footer="0.3"/>
  <pageSetup paperSize="9" orientation="portrait" horizontalDpi="4294967293" verticalDpi="0" r:id="rId1"/>
  <drawing r:id="rId2"/>
  <legacyDrawing r:id="rId3"/>
  <controls>
    <mc:AlternateContent xmlns:mc="http://schemas.openxmlformats.org/markup-compatibility/2006">
      <mc:Choice Requires="x14">
        <control shapeId="1025" r:id="rId4" name="CommandButton1">
          <controlPr defaultSize="0" autoLine="0" r:id="rId5">
            <anchor moveWithCells="1">
              <from>
                <xdr:col>9</xdr:col>
                <xdr:colOff>266700</xdr:colOff>
                <xdr:row>1</xdr:row>
                <xdr:rowOff>9525</xdr:rowOff>
              </from>
              <to>
                <xdr:col>12</xdr:col>
                <xdr:colOff>171450</xdr:colOff>
                <xdr:row>2</xdr:row>
                <xdr:rowOff>152400</xdr:rowOff>
              </to>
            </anchor>
          </controlPr>
        </control>
      </mc:Choice>
      <mc:Fallback>
        <control shapeId="1025" r:id="rId4" name="CommandButton1"/>
      </mc:Fallback>
    </mc:AlternateContent>
    <mc:AlternateContent xmlns:mc="http://schemas.openxmlformats.org/markup-compatibility/2006">
      <mc:Choice Requires="x14">
        <control shapeId="1028" r:id="rId6" name="ComboBox1">
          <controlPr defaultSize="0" autoLine="0" linkedCell="H23" listFillRange="B6:B9" r:id="rId7">
            <anchor moveWithCells="1">
              <from>
                <xdr:col>7</xdr:col>
                <xdr:colOff>104775</xdr:colOff>
                <xdr:row>2</xdr:row>
                <xdr:rowOff>171450</xdr:rowOff>
              </from>
              <to>
                <xdr:col>11</xdr:col>
                <xdr:colOff>142875</xdr:colOff>
                <xdr:row>3</xdr:row>
                <xdr:rowOff>180975</xdr:rowOff>
              </to>
            </anchor>
          </controlPr>
        </control>
      </mc:Choice>
      <mc:Fallback>
        <control shapeId="1028" r:id="rId6" name="ComboBox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79FAC-35A2-4848-9482-8668011109B7}">
  <dimension ref="A1:J14"/>
  <sheetViews>
    <sheetView zoomScale="145" zoomScaleNormal="145" workbookViewId="0">
      <selection activeCell="K14" sqref="K14"/>
    </sheetView>
  </sheetViews>
  <sheetFormatPr defaultRowHeight="15" x14ac:dyDescent="0.25"/>
  <cols>
    <col min="8" max="8" width="12.42578125" bestFit="1" customWidth="1"/>
  </cols>
  <sheetData>
    <row r="1" spans="1:10" x14ac:dyDescent="0.25">
      <c r="A1" t="s">
        <v>15</v>
      </c>
    </row>
    <row r="2" spans="1:10" x14ac:dyDescent="0.25">
      <c r="A2" t="s">
        <v>12</v>
      </c>
      <c r="D2" s="3">
        <v>200</v>
      </c>
      <c r="G2" s="4" t="s">
        <v>33</v>
      </c>
      <c r="H2" s="5" t="s">
        <v>40</v>
      </c>
      <c r="I2" s="5"/>
      <c r="J2" s="6"/>
    </row>
    <row r="3" spans="1:10" x14ac:dyDescent="0.25">
      <c r="A3" t="s">
        <v>8</v>
      </c>
      <c r="D3" s="3">
        <v>176</v>
      </c>
      <c r="G3" s="9"/>
      <c r="H3" s="16">
        <f>SQRT((2*D2*D4)/E6)</f>
        <v>200</v>
      </c>
      <c r="I3" s="10" t="s">
        <v>37</v>
      </c>
      <c r="J3" s="11"/>
    </row>
    <row r="4" spans="1:10" ht="18" x14ac:dyDescent="0.35">
      <c r="A4" t="s">
        <v>9</v>
      </c>
      <c r="D4" s="3">
        <v>16</v>
      </c>
      <c r="G4" s="4" t="s">
        <v>34</v>
      </c>
      <c r="H4" s="5" t="s">
        <v>48</v>
      </c>
      <c r="I4" s="5"/>
      <c r="J4" s="6"/>
    </row>
    <row r="5" spans="1:10" ht="18" x14ac:dyDescent="0.35">
      <c r="A5" t="s">
        <v>7</v>
      </c>
      <c r="D5" s="3">
        <v>4</v>
      </c>
      <c r="E5" t="s">
        <v>10</v>
      </c>
      <c r="G5" s="9"/>
      <c r="H5" s="16">
        <f>H3/D2</f>
        <v>1</v>
      </c>
      <c r="I5" s="10" t="s">
        <v>49</v>
      </c>
      <c r="J5" s="11"/>
    </row>
    <row r="6" spans="1:10" x14ac:dyDescent="0.25">
      <c r="A6" t="s">
        <v>11</v>
      </c>
      <c r="D6" s="3">
        <v>4</v>
      </c>
      <c r="E6">
        <f>D6*(D5/100)</f>
        <v>0.16</v>
      </c>
      <c r="G6" s="4" t="s">
        <v>35</v>
      </c>
      <c r="H6" s="5" t="s">
        <v>41</v>
      </c>
      <c r="I6" s="5"/>
      <c r="J6" s="6"/>
    </row>
    <row r="7" spans="1:10" x14ac:dyDescent="0.25">
      <c r="A7" t="s">
        <v>14</v>
      </c>
      <c r="D7" s="3">
        <v>12</v>
      </c>
      <c r="G7" s="9"/>
      <c r="H7" s="16">
        <f>D11*D7</f>
        <v>13.636363636363637</v>
      </c>
      <c r="I7" s="10" t="s">
        <v>37</v>
      </c>
      <c r="J7" s="11"/>
    </row>
    <row r="8" spans="1:10" ht="18" x14ac:dyDescent="0.35">
      <c r="A8" t="s">
        <v>16</v>
      </c>
      <c r="D8" s="3">
        <v>40</v>
      </c>
      <c r="G8" s="4" t="s">
        <v>38</v>
      </c>
      <c r="H8" s="5" t="s">
        <v>39</v>
      </c>
      <c r="I8" s="17">
        <f>D7*3</f>
        <v>36</v>
      </c>
      <c r="J8" s="6"/>
    </row>
    <row r="9" spans="1:10" x14ac:dyDescent="0.25">
      <c r="A9" t="s">
        <v>13</v>
      </c>
      <c r="D9" s="3">
        <v>4</v>
      </c>
      <c r="G9" s="7"/>
      <c r="H9" t="s">
        <v>42</v>
      </c>
      <c r="I9" s="18">
        <f>D11*I8</f>
        <v>40.909090909090914</v>
      </c>
      <c r="J9" s="8" t="s">
        <v>37</v>
      </c>
    </row>
    <row r="10" spans="1:10" x14ac:dyDescent="0.25">
      <c r="A10" t="s">
        <v>17</v>
      </c>
      <c r="D10" s="3">
        <v>24</v>
      </c>
      <c r="G10" s="9"/>
      <c r="H10" s="10" t="s">
        <v>43</v>
      </c>
      <c r="I10" s="10"/>
      <c r="J10" s="11"/>
    </row>
    <row r="11" spans="1:10" x14ac:dyDescent="0.25">
      <c r="A11" t="s">
        <v>36</v>
      </c>
      <c r="D11" s="3">
        <f>D2/D3</f>
        <v>1.1363636363636365</v>
      </c>
      <c r="G11" s="4" t="s">
        <v>46</v>
      </c>
      <c r="H11" s="5" t="s">
        <v>47</v>
      </c>
      <c r="I11" s="5"/>
      <c r="J11" s="6"/>
    </row>
    <row r="12" spans="1:10" x14ac:dyDescent="0.25">
      <c r="G12" s="9"/>
      <c r="H12" s="16">
        <f>SQRT((2*D2*D8)/(E6*(1-(D11/D9))))</f>
        <v>373.74127372092545</v>
      </c>
      <c r="I12" s="10" t="s">
        <v>37</v>
      </c>
      <c r="J12" s="11"/>
    </row>
    <row r="13" spans="1:10" x14ac:dyDescent="0.25">
      <c r="G13" s="4" t="s">
        <v>44</v>
      </c>
      <c r="H13" s="5" t="s">
        <v>45</v>
      </c>
      <c r="I13" s="5"/>
      <c r="J13" s="6"/>
    </row>
    <row r="14" spans="1:10" x14ac:dyDescent="0.25">
      <c r="G14" s="9"/>
      <c r="H14" s="19">
        <f>(D2/D10)*D4</f>
        <v>133.33333333333334</v>
      </c>
      <c r="I14" s="10"/>
      <c r="J14"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4FEE3-D830-4F37-BF88-623B5D03A42D}">
  <dimension ref="A1:V10"/>
  <sheetViews>
    <sheetView topLeftCell="A14" zoomScale="115" zoomScaleNormal="115" workbookViewId="0">
      <selection activeCell="V3" sqref="V3"/>
    </sheetView>
  </sheetViews>
  <sheetFormatPr defaultRowHeight="15" x14ac:dyDescent="0.25"/>
  <cols>
    <col min="22" max="22" width="13.140625" bestFit="1" customWidth="1"/>
  </cols>
  <sheetData>
    <row r="1" spans="1:22" ht="45" x14ac:dyDescent="0.25">
      <c r="A1" s="4" t="s">
        <v>31</v>
      </c>
      <c r="B1" s="5"/>
      <c r="C1" s="5"/>
      <c r="D1" s="6"/>
      <c r="E1" s="15" t="s">
        <v>18</v>
      </c>
      <c r="F1" s="12" t="s">
        <v>19</v>
      </c>
      <c r="G1" s="15" t="s">
        <v>20</v>
      </c>
      <c r="R1" t="s">
        <v>60</v>
      </c>
    </row>
    <row r="2" spans="1:22" x14ac:dyDescent="0.25">
      <c r="A2" s="7" t="s">
        <v>21</v>
      </c>
      <c r="D2" s="8"/>
      <c r="E2" s="13">
        <v>4</v>
      </c>
      <c r="F2" s="13" t="s">
        <v>22</v>
      </c>
      <c r="G2" s="13">
        <v>3000</v>
      </c>
      <c r="P2" s="20" t="s">
        <v>50</v>
      </c>
      <c r="Q2" s="20" t="s">
        <v>56</v>
      </c>
      <c r="R2" s="20" t="s">
        <v>57</v>
      </c>
      <c r="S2" s="20" t="s">
        <v>58</v>
      </c>
      <c r="T2" s="20" t="s">
        <v>59</v>
      </c>
      <c r="U2" s="20" t="s">
        <v>62</v>
      </c>
      <c r="V2" s="20" t="s">
        <v>63</v>
      </c>
    </row>
    <row r="3" spans="1:22" x14ac:dyDescent="0.25">
      <c r="A3" s="7" t="s">
        <v>23</v>
      </c>
      <c r="D3" s="8"/>
      <c r="E3" s="13">
        <v>4</v>
      </c>
      <c r="F3" s="13" t="s">
        <v>22</v>
      </c>
      <c r="G3" s="13">
        <v>3000</v>
      </c>
      <c r="P3" s="3" t="s">
        <v>51</v>
      </c>
      <c r="Q3">
        <v>0</v>
      </c>
      <c r="R3" s="3">
        <f>Q3+E2</f>
        <v>4</v>
      </c>
      <c r="S3" s="3">
        <f>T3-E2</f>
        <v>0</v>
      </c>
      <c r="T3" s="3">
        <v>4</v>
      </c>
      <c r="U3" s="3">
        <f>S3-Q3</f>
        <v>0</v>
      </c>
      <c r="V3" s="23" t="str">
        <f>IF(U3=0,"CRITICAL","NOT CRITICAL")</f>
        <v>CRITICAL</v>
      </c>
    </row>
    <row r="4" spans="1:22" x14ac:dyDescent="0.25">
      <c r="A4" s="7" t="s">
        <v>24</v>
      </c>
      <c r="D4" s="8"/>
      <c r="E4" s="13">
        <v>4</v>
      </c>
      <c r="F4" s="13" t="s">
        <v>25</v>
      </c>
      <c r="G4" s="13">
        <v>4000</v>
      </c>
      <c r="P4" s="3" t="s">
        <v>27</v>
      </c>
      <c r="Q4" s="3">
        <v>0</v>
      </c>
      <c r="R4" s="3">
        <f t="shared" ref="R4:R8" si="0">Q4+E3</f>
        <v>4</v>
      </c>
      <c r="S4" s="3">
        <f t="shared" ref="S4:S8" si="1">T4-E3</f>
        <v>1</v>
      </c>
      <c r="T4" s="3">
        <v>5</v>
      </c>
      <c r="U4" s="3">
        <f t="shared" ref="U4:U8" si="2">S4-Q4</f>
        <v>1</v>
      </c>
      <c r="V4" s="24" t="str">
        <f t="shared" ref="V4:V8" si="3">IF(U4=0,"CRITICAL","NOT CRITICAL")</f>
        <v>NOT CRITICAL</v>
      </c>
    </row>
    <row r="5" spans="1:22" x14ac:dyDescent="0.25">
      <c r="A5" s="7" t="s">
        <v>26</v>
      </c>
      <c r="D5" s="8"/>
      <c r="E5" s="13">
        <v>5</v>
      </c>
      <c r="F5" s="13" t="s">
        <v>27</v>
      </c>
      <c r="G5" s="13">
        <v>4000</v>
      </c>
      <c r="P5" s="3" t="s">
        <v>52</v>
      </c>
      <c r="Q5" s="3">
        <v>4</v>
      </c>
      <c r="R5" s="3">
        <f t="shared" si="0"/>
        <v>8</v>
      </c>
      <c r="S5" s="3">
        <f t="shared" si="1"/>
        <v>4</v>
      </c>
      <c r="T5" s="3">
        <v>8</v>
      </c>
      <c r="U5" s="3">
        <f t="shared" si="2"/>
        <v>0</v>
      </c>
      <c r="V5" s="23" t="str">
        <f t="shared" si="3"/>
        <v>CRITICAL</v>
      </c>
    </row>
    <row r="6" spans="1:22" x14ac:dyDescent="0.25">
      <c r="A6" s="7" t="s">
        <v>28</v>
      </c>
      <c r="D6" s="8"/>
      <c r="E6" s="13">
        <v>7</v>
      </c>
      <c r="F6" s="13" t="s">
        <v>22</v>
      </c>
      <c r="G6" s="13">
        <v>12000</v>
      </c>
      <c r="P6" s="3" t="s">
        <v>53</v>
      </c>
      <c r="Q6" s="3">
        <v>4</v>
      </c>
      <c r="R6" s="3">
        <f t="shared" si="0"/>
        <v>9</v>
      </c>
      <c r="S6" s="3">
        <f t="shared" si="1"/>
        <v>5</v>
      </c>
      <c r="T6" s="3">
        <v>10</v>
      </c>
      <c r="U6" s="3">
        <f t="shared" si="2"/>
        <v>1</v>
      </c>
      <c r="V6" s="24" t="str">
        <f t="shared" si="3"/>
        <v>NOT CRITICAL</v>
      </c>
    </row>
    <row r="7" spans="1:22" x14ac:dyDescent="0.25">
      <c r="A7" s="9" t="s">
        <v>29</v>
      </c>
      <c r="B7" s="10"/>
      <c r="C7" s="10"/>
      <c r="D7" s="11"/>
      <c r="E7" s="14">
        <v>2</v>
      </c>
      <c r="F7" s="14" t="s">
        <v>30</v>
      </c>
      <c r="G7" s="14">
        <v>4000</v>
      </c>
      <c r="P7" s="3" t="s">
        <v>54</v>
      </c>
      <c r="Q7" s="3">
        <v>0</v>
      </c>
      <c r="R7" s="3">
        <f t="shared" si="0"/>
        <v>7</v>
      </c>
      <c r="S7" s="3">
        <f t="shared" si="1"/>
        <v>1</v>
      </c>
      <c r="T7" s="3">
        <v>8</v>
      </c>
      <c r="U7" s="3">
        <f t="shared" si="2"/>
        <v>1</v>
      </c>
      <c r="V7" s="24" t="str">
        <f t="shared" si="3"/>
        <v>NOT CRITICAL</v>
      </c>
    </row>
    <row r="8" spans="1:22" x14ac:dyDescent="0.25">
      <c r="P8" s="3" t="s">
        <v>55</v>
      </c>
      <c r="Q8" s="3">
        <v>8</v>
      </c>
      <c r="R8" s="3">
        <f t="shared" si="0"/>
        <v>10</v>
      </c>
      <c r="S8" s="3">
        <f t="shared" si="1"/>
        <v>8</v>
      </c>
      <c r="T8" s="3">
        <v>10</v>
      </c>
      <c r="U8" s="3">
        <f t="shared" si="2"/>
        <v>0</v>
      </c>
      <c r="V8" s="23" t="str">
        <f t="shared" si="3"/>
        <v>CRITICAL</v>
      </c>
    </row>
    <row r="9" spans="1:22" x14ac:dyDescent="0.25">
      <c r="Q9" t="s">
        <v>61</v>
      </c>
      <c r="R9">
        <f>MAX(R3:R8)</f>
        <v>10</v>
      </c>
    </row>
    <row r="10" spans="1:22" x14ac:dyDescent="0.25">
      <c r="F10" t="s">
        <v>64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D3436-3611-45A1-A17D-DE0BF3E21F64}">
  <dimension ref="A1:Y30"/>
  <sheetViews>
    <sheetView tabSelected="1" topLeftCell="A5" zoomScale="115" zoomScaleNormal="115" workbookViewId="0">
      <selection activeCell="R8" sqref="R8"/>
    </sheetView>
  </sheetViews>
  <sheetFormatPr defaultRowHeight="15" x14ac:dyDescent="0.25"/>
  <cols>
    <col min="6" max="6" width="8.7109375" bestFit="1" customWidth="1"/>
    <col min="7" max="7" width="14.28515625" bestFit="1" customWidth="1"/>
    <col min="8" max="8" width="10.140625" bestFit="1" customWidth="1"/>
    <col min="10" max="10" width="38.28515625" customWidth="1"/>
    <col min="11" max="11" width="5.42578125" bestFit="1" customWidth="1"/>
    <col min="12" max="12" width="6.28515625" bestFit="1" customWidth="1"/>
  </cols>
  <sheetData>
    <row r="1" spans="1:25" ht="30" x14ac:dyDescent="0.25">
      <c r="A1" s="4" t="s">
        <v>31</v>
      </c>
      <c r="B1" s="5"/>
      <c r="C1" s="5"/>
      <c r="D1" s="6"/>
      <c r="E1" s="15" t="s">
        <v>18</v>
      </c>
      <c r="F1" s="12" t="s">
        <v>19</v>
      </c>
      <c r="G1" s="15" t="s">
        <v>20</v>
      </c>
    </row>
    <row r="2" spans="1:25" ht="30" x14ac:dyDescent="0.25">
      <c r="A2" s="7" t="s">
        <v>21</v>
      </c>
      <c r="D2" s="8"/>
      <c r="E2" s="13">
        <v>4</v>
      </c>
      <c r="F2" s="13" t="s">
        <v>22</v>
      </c>
      <c r="G2" s="13">
        <v>3000</v>
      </c>
      <c r="J2" s="22" t="s">
        <v>50</v>
      </c>
      <c r="K2" s="3" t="s">
        <v>70</v>
      </c>
      <c r="L2" s="22" t="s">
        <v>65</v>
      </c>
    </row>
    <row r="3" spans="1:25" x14ac:dyDescent="0.25">
      <c r="A3" s="7" t="s">
        <v>23</v>
      </c>
      <c r="D3" s="8"/>
      <c r="E3" s="13">
        <v>4</v>
      </c>
      <c r="F3" s="13" t="s">
        <v>22</v>
      </c>
      <c r="G3" s="13">
        <v>3000</v>
      </c>
      <c r="J3" t="s">
        <v>66</v>
      </c>
      <c r="K3" s="3">
        <v>1000</v>
      </c>
      <c r="L3" s="3">
        <v>1</v>
      </c>
    </row>
    <row r="4" spans="1:25" x14ac:dyDescent="0.25">
      <c r="A4" s="7" t="s">
        <v>24</v>
      </c>
      <c r="D4" s="8"/>
      <c r="E4" s="13">
        <v>4</v>
      </c>
      <c r="F4" s="13" t="s">
        <v>25</v>
      </c>
      <c r="G4" s="13">
        <v>4000</v>
      </c>
      <c r="J4" s="3" t="s">
        <v>67</v>
      </c>
      <c r="K4" s="3">
        <v>1000</v>
      </c>
      <c r="L4" s="3">
        <v>1</v>
      </c>
    </row>
    <row r="5" spans="1:25" x14ac:dyDescent="0.25">
      <c r="A5" s="7" t="s">
        <v>26</v>
      </c>
      <c r="D5" s="8"/>
      <c r="E5" s="13">
        <v>5</v>
      </c>
      <c r="F5" s="13" t="s">
        <v>27</v>
      </c>
      <c r="G5" s="13">
        <v>4000</v>
      </c>
      <c r="J5" s="3" t="s">
        <v>68</v>
      </c>
      <c r="K5" s="3">
        <v>2000</v>
      </c>
      <c r="L5" s="3">
        <v>1</v>
      </c>
    </row>
    <row r="6" spans="1:25" x14ac:dyDescent="0.25">
      <c r="A6" s="7" t="s">
        <v>28</v>
      </c>
      <c r="D6" s="8"/>
      <c r="E6" s="13">
        <v>7</v>
      </c>
      <c r="F6" s="13" t="s">
        <v>22</v>
      </c>
      <c r="G6" s="13">
        <v>12000</v>
      </c>
      <c r="J6" s="3" t="s">
        <v>69</v>
      </c>
      <c r="K6" s="3">
        <v>4000</v>
      </c>
      <c r="L6" s="3">
        <v>2</v>
      </c>
      <c r="R6" t="s">
        <v>81</v>
      </c>
    </row>
    <row r="7" spans="1:25" x14ac:dyDescent="0.25">
      <c r="A7" s="9" t="s">
        <v>29</v>
      </c>
      <c r="B7" s="10"/>
      <c r="C7" s="10"/>
      <c r="D7" s="11"/>
      <c r="E7" s="14">
        <v>2</v>
      </c>
      <c r="F7" s="14" t="s">
        <v>30</v>
      </c>
      <c r="G7" s="14">
        <v>4000</v>
      </c>
      <c r="K7">
        <f>SUM(K3:K6)</f>
        <v>8000</v>
      </c>
      <c r="R7" t="s">
        <v>82</v>
      </c>
      <c r="S7" t="s">
        <v>83</v>
      </c>
    </row>
    <row r="9" spans="1:25" x14ac:dyDescent="0.25">
      <c r="A9" t="s">
        <v>77</v>
      </c>
    </row>
    <row r="10" spans="1:25" x14ac:dyDescent="0.25">
      <c r="A10" s="25"/>
      <c r="B10" t="s">
        <v>73</v>
      </c>
    </row>
    <row r="11" spans="1:25" x14ac:dyDescent="0.25">
      <c r="A11" s="26"/>
      <c r="B11" t="s">
        <v>78</v>
      </c>
      <c r="L11" s="27"/>
      <c r="M11" t="s">
        <v>79</v>
      </c>
    </row>
    <row r="12" spans="1:25" x14ac:dyDescent="0.25">
      <c r="C12" s="21"/>
      <c r="D12" s="36" t="s">
        <v>75</v>
      </c>
      <c r="E12" s="36"/>
      <c r="F12" s="36" t="s">
        <v>70</v>
      </c>
      <c r="G12" s="36"/>
      <c r="L12" s="28"/>
      <c r="M12" t="s">
        <v>72</v>
      </c>
    </row>
    <row r="13" spans="1:25" x14ac:dyDescent="0.25">
      <c r="B13" t="s">
        <v>71</v>
      </c>
      <c r="C13" s="20" t="s">
        <v>50</v>
      </c>
      <c r="D13" s="20" t="s">
        <v>72</v>
      </c>
      <c r="E13" s="20" t="s">
        <v>73</v>
      </c>
      <c r="F13" s="20" t="s">
        <v>74</v>
      </c>
      <c r="G13" s="20" t="s">
        <v>73</v>
      </c>
      <c r="H13" s="20" t="s">
        <v>76</v>
      </c>
      <c r="T13" s="29" t="s">
        <v>84</v>
      </c>
    </row>
    <row r="14" spans="1:25" x14ac:dyDescent="0.25">
      <c r="C14" s="3" t="s">
        <v>51</v>
      </c>
      <c r="D14" s="3">
        <v>4</v>
      </c>
      <c r="E14" s="23">
        <f>D14-L3</f>
        <v>3</v>
      </c>
      <c r="F14" s="3">
        <v>3000</v>
      </c>
      <c r="G14" s="23">
        <f>F14+K3</f>
        <v>4000</v>
      </c>
      <c r="H14" s="3">
        <f>(G14-F14)/(D14-E14)</f>
        <v>1000</v>
      </c>
      <c r="S14" t="s">
        <v>80</v>
      </c>
      <c r="T14" t="s">
        <v>56</v>
      </c>
      <c r="U14" t="s">
        <v>57</v>
      </c>
      <c r="V14" t="s">
        <v>58</v>
      </c>
      <c r="W14" t="s">
        <v>59</v>
      </c>
      <c r="X14" t="s">
        <v>62</v>
      </c>
      <c r="Y14" t="s">
        <v>63</v>
      </c>
    </row>
    <row r="15" spans="1:25" x14ac:dyDescent="0.25">
      <c r="C15" s="3" t="s">
        <v>27</v>
      </c>
      <c r="D15" s="3">
        <v>4</v>
      </c>
      <c r="E15" s="24">
        <v>4</v>
      </c>
      <c r="F15" s="3">
        <v>3000</v>
      </c>
      <c r="G15" s="24">
        <v>3000</v>
      </c>
      <c r="H15" s="3"/>
      <c r="S15" t="s">
        <v>51</v>
      </c>
      <c r="T15">
        <v>0</v>
      </c>
      <c r="U15">
        <f>T15+E2</f>
        <v>4</v>
      </c>
      <c r="V15">
        <f>W15-E2</f>
        <v>0</v>
      </c>
      <c r="W15">
        <v>4</v>
      </c>
      <c r="X15">
        <f>V15-T15</f>
        <v>0</v>
      </c>
      <c r="Y15" s="25" t="str">
        <f>IF(X15=0,"CRITICAL","NOT CRITICAL")</f>
        <v>CRITICAL</v>
      </c>
    </row>
    <row r="16" spans="1:25" x14ac:dyDescent="0.25">
      <c r="C16" s="3" t="s">
        <v>52</v>
      </c>
      <c r="D16" s="3">
        <v>4</v>
      </c>
      <c r="E16" s="23">
        <f>D16-L4</f>
        <v>3</v>
      </c>
      <c r="F16" s="3">
        <v>4000</v>
      </c>
      <c r="G16" s="23">
        <f>F16+K4</f>
        <v>5000</v>
      </c>
      <c r="H16" s="3">
        <f t="shared" ref="H16:H18" si="0">(G16-F16)/(D16-E16)</f>
        <v>1000</v>
      </c>
      <c r="I16" t="s">
        <v>71</v>
      </c>
      <c r="S16" t="s">
        <v>27</v>
      </c>
      <c r="T16">
        <v>0</v>
      </c>
      <c r="U16">
        <f t="shared" ref="U16:U20" si="1">T16+E3</f>
        <v>4</v>
      </c>
      <c r="V16">
        <f t="shared" ref="V16:V20" si="2">W16-E3</f>
        <v>0</v>
      </c>
      <c r="W16">
        <v>4</v>
      </c>
      <c r="X16">
        <f t="shared" ref="X16:X20" si="3">V16-T16</f>
        <v>0</v>
      </c>
      <c r="Y16" s="25" t="str">
        <f t="shared" ref="Y16:Y20" si="4">IF(X16=0,"CRITICAL","NOT CRITICAL")</f>
        <v>CRITICAL</v>
      </c>
    </row>
    <row r="17" spans="1:25" x14ac:dyDescent="0.25">
      <c r="C17" s="3" t="s">
        <v>53</v>
      </c>
      <c r="D17" s="3">
        <v>5</v>
      </c>
      <c r="E17" s="24">
        <v>5</v>
      </c>
      <c r="F17" s="3">
        <v>4000</v>
      </c>
      <c r="G17" s="24">
        <v>4000</v>
      </c>
      <c r="H17" s="3"/>
      <c r="S17" t="s">
        <v>52</v>
      </c>
      <c r="T17">
        <v>4</v>
      </c>
      <c r="U17">
        <f>T17+3</f>
        <v>7</v>
      </c>
      <c r="V17">
        <f>W17-3</f>
        <v>4</v>
      </c>
      <c r="W17">
        <v>7</v>
      </c>
      <c r="X17">
        <f t="shared" si="3"/>
        <v>0</v>
      </c>
      <c r="Y17" s="25" t="str">
        <f t="shared" si="4"/>
        <v>CRITICAL</v>
      </c>
    </row>
    <row r="18" spans="1:25" x14ac:dyDescent="0.25">
      <c r="C18" s="3" t="s">
        <v>54</v>
      </c>
      <c r="D18" s="3">
        <v>7</v>
      </c>
      <c r="E18" s="23">
        <f>D18-L5-L6</f>
        <v>4</v>
      </c>
      <c r="F18" s="3">
        <v>12000</v>
      </c>
      <c r="G18" s="23">
        <f>F18+K5+K6</f>
        <v>18000</v>
      </c>
      <c r="H18" s="3">
        <f t="shared" si="0"/>
        <v>2000</v>
      </c>
      <c r="S18" t="s">
        <v>53</v>
      </c>
      <c r="T18">
        <v>4</v>
      </c>
      <c r="U18">
        <f t="shared" si="1"/>
        <v>9</v>
      </c>
      <c r="V18">
        <f t="shared" si="2"/>
        <v>4</v>
      </c>
      <c r="W18">
        <v>9</v>
      </c>
      <c r="X18">
        <f t="shared" si="3"/>
        <v>0</v>
      </c>
      <c r="Y18" s="25" t="str">
        <f t="shared" si="4"/>
        <v>CRITICAL</v>
      </c>
    </row>
    <row r="19" spans="1:25" x14ac:dyDescent="0.25">
      <c r="C19" s="3" t="s">
        <v>55</v>
      </c>
      <c r="D19" s="3">
        <v>2</v>
      </c>
      <c r="E19" s="24">
        <v>2</v>
      </c>
      <c r="F19" s="3">
        <v>4000</v>
      </c>
      <c r="G19" s="24">
        <v>4000</v>
      </c>
      <c r="H19" s="3"/>
      <c r="S19" t="s">
        <v>54</v>
      </c>
      <c r="T19">
        <v>0</v>
      </c>
      <c r="U19">
        <f t="shared" si="1"/>
        <v>7</v>
      </c>
      <c r="V19">
        <f t="shared" si="2"/>
        <v>1</v>
      </c>
      <c r="W19">
        <v>8</v>
      </c>
      <c r="X19">
        <f t="shared" si="3"/>
        <v>1</v>
      </c>
      <c r="Y19" s="26" t="str">
        <f t="shared" si="4"/>
        <v>NOT CRITICAL</v>
      </c>
    </row>
    <row r="20" spans="1:25" x14ac:dyDescent="0.25">
      <c r="G20">
        <f>SUM(G14:G19)</f>
        <v>38000</v>
      </c>
      <c r="S20" t="s">
        <v>55</v>
      </c>
      <c r="T20">
        <v>7</v>
      </c>
      <c r="U20">
        <f t="shared" si="1"/>
        <v>9</v>
      </c>
      <c r="V20">
        <f t="shared" si="2"/>
        <v>7</v>
      </c>
      <c r="W20">
        <v>9</v>
      </c>
      <c r="X20">
        <f t="shared" si="3"/>
        <v>0</v>
      </c>
      <c r="Y20" s="25" t="str">
        <f t="shared" si="4"/>
        <v>CRITICAL</v>
      </c>
    </row>
    <row r="22" spans="1:25" x14ac:dyDescent="0.25">
      <c r="D22" t="s">
        <v>60</v>
      </c>
    </row>
    <row r="23" spans="1:25" x14ac:dyDescent="0.25">
      <c r="A23" t="s">
        <v>71</v>
      </c>
      <c r="B23" s="20" t="s">
        <v>50</v>
      </c>
      <c r="C23" s="20" t="s">
        <v>56</v>
      </c>
      <c r="D23" s="20" t="s">
        <v>57</v>
      </c>
      <c r="E23" s="20" t="s">
        <v>58</v>
      </c>
      <c r="F23" s="20" t="s">
        <v>59</v>
      </c>
      <c r="G23" s="20" t="s">
        <v>62</v>
      </c>
      <c r="H23" s="20" t="s">
        <v>63</v>
      </c>
    </row>
    <row r="24" spans="1:25" x14ac:dyDescent="0.25">
      <c r="B24" s="3" t="s">
        <v>51</v>
      </c>
      <c r="C24">
        <v>0</v>
      </c>
      <c r="D24" s="3">
        <f>C24+E14</f>
        <v>3</v>
      </c>
      <c r="E24" s="3">
        <f>F24-E14</f>
        <v>1</v>
      </c>
      <c r="F24" s="3">
        <v>4</v>
      </c>
      <c r="G24" s="3">
        <f>E24-C24</f>
        <v>1</v>
      </c>
      <c r="H24" s="26" t="str">
        <f>IF(G24=0,"CRITICAL","NOT CRITICAL")</f>
        <v>NOT CRITICAL</v>
      </c>
    </row>
    <row r="25" spans="1:25" x14ac:dyDescent="0.25">
      <c r="B25" s="3" t="s">
        <v>27</v>
      </c>
      <c r="C25" s="3">
        <v>0</v>
      </c>
      <c r="D25" s="3">
        <f t="shared" ref="D25:D29" si="5">C25+E15</f>
        <v>4</v>
      </c>
      <c r="E25" s="3">
        <f t="shared" ref="E25:E29" si="6">F25-E15</f>
        <v>0</v>
      </c>
      <c r="F25" s="3">
        <v>4</v>
      </c>
      <c r="G25" s="3">
        <f t="shared" ref="G25:G29" si="7">E25-C25</f>
        <v>0</v>
      </c>
      <c r="H25" s="25" t="str">
        <f t="shared" ref="H25:H29" si="8">IF(G25=0,"CRITICAL","NOT CRITICAL")</f>
        <v>CRITICAL</v>
      </c>
    </row>
    <row r="26" spans="1:25" x14ac:dyDescent="0.25">
      <c r="B26" s="3" t="s">
        <v>52</v>
      </c>
      <c r="C26" s="3">
        <v>4</v>
      </c>
      <c r="D26" s="3">
        <f t="shared" si="5"/>
        <v>7</v>
      </c>
      <c r="E26" s="3">
        <f t="shared" si="6"/>
        <v>4</v>
      </c>
      <c r="F26" s="3">
        <v>7</v>
      </c>
      <c r="G26" s="3">
        <f t="shared" si="7"/>
        <v>0</v>
      </c>
      <c r="H26" s="25" t="str">
        <f t="shared" si="8"/>
        <v>CRITICAL</v>
      </c>
    </row>
    <row r="27" spans="1:25" x14ac:dyDescent="0.25">
      <c r="B27" s="3" t="s">
        <v>53</v>
      </c>
      <c r="C27" s="3">
        <v>4</v>
      </c>
      <c r="D27" s="3">
        <f t="shared" si="5"/>
        <v>9</v>
      </c>
      <c r="E27" s="3">
        <f t="shared" si="6"/>
        <v>4</v>
      </c>
      <c r="F27" s="3">
        <v>9</v>
      </c>
      <c r="G27" s="3">
        <f t="shared" si="7"/>
        <v>0</v>
      </c>
      <c r="H27" s="25" t="str">
        <f t="shared" si="8"/>
        <v>CRITICAL</v>
      </c>
    </row>
    <row r="28" spans="1:25" x14ac:dyDescent="0.25">
      <c r="B28" s="3" t="s">
        <v>54</v>
      </c>
      <c r="C28" s="3">
        <v>0</v>
      </c>
      <c r="D28" s="3">
        <f t="shared" si="5"/>
        <v>4</v>
      </c>
      <c r="E28" s="3">
        <f t="shared" si="6"/>
        <v>3</v>
      </c>
      <c r="F28" s="3">
        <v>7</v>
      </c>
      <c r="G28" s="3">
        <f t="shared" si="7"/>
        <v>3</v>
      </c>
      <c r="H28" s="26" t="str">
        <f t="shared" si="8"/>
        <v>NOT CRITICAL</v>
      </c>
    </row>
    <row r="29" spans="1:25" x14ac:dyDescent="0.25">
      <c r="B29" s="3" t="s">
        <v>55</v>
      </c>
      <c r="C29" s="3">
        <v>7</v>
      </c>
      <c r="D29" s="3">
        <f t="shared" si="5"/>
        <v>9</v>
      </c>
      <c r="E29" s="3">
        <f t="shared" si="6"/>
        <v>7</v>
      </c>
      <c r="F29" s="3">
        <v>9</v>
      </c>
      <c r="G29" s="3">
        <f t="shared" si="7"/>
        <v>0</v>
      </c>
      <c r="H29" s="25" t="str">
        <f t="shared" si="8"/>
        <v>CRITICAL</v>
      </c>
    </row>
    <row r="30" spans="1:25" x14ac:dyDescent="0.25">
      <c r="C30" t="s">
        <v>61</v>
      </c>
      <c r="D30">
        <f>MAX(D24:D29)</f>
        <v>9</v>
      </c>
    </row>
  </sheetData>
  <mergeCells count="2">
    <mergeCell ref="D12:E12"/>
    <mergeCell ref="F12:G1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AAB start</vt:lpstr>
      <vt:lpstr>Question1</vt:lpstr>
      <vt:lpstr>Question2a</vt:lpstr>
      <vt:lpstr>Question2b,c,d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Annette van der Merwe</dc:creator>
  <cp:lastModifiedBy>Bernard Swanepoel</cp:lastModifiedBy>
  <dcterms:created xsi:type="dcterms:W3CDTF">2020-08-27T13:22:50Z</dcterms:created>
  <dcterms:modified xsi:type="dcterms:W3CDTF">2023-09-09T09:30:16Z</dcterms:modified>
</cp:coreProperties>
</file>