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NNs\"/>
    </mc:Choice>
  </mc:AlternateContent>
  <xr:revisionPtr revIDLastSave="0" documentId="13_ncr:1_{CB923C33-97BE-467B-9439-432AFEC63C2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BEARING CAPACITY DATA - ANNFeed" sheetId="1" r:id="rId1"/>
    <sheet name="Inferential Stats" sheetId="2" r:id="rId2"/>
    <sheet name="Descriptive Summary Statistics" sheetId="6" r:id="rId3"/>
    <sheet name="ANOVA Data" sheetId="4" r:id="rId4"/>
    <sheet name="ANOVA Resul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6" i="2" l="1"/>
  <c r="AA150" i="2"/>
  <c r="U150" i="2"/>
  <c r="V150" i="2"/>
  <c r="W150" i="2"/>
  <c r="X150" i="2"/>
  <c r="Y150" i="2"/>
  <c r="Z150" i="2"/>
  <c r="T150" i="2"/>
  <c r="U151" i="2"/>
  <c r="V151" i="2"/>
  <c r="W151" i="2"/>
  <c r="X151" i="2"/>
  <c r="Y151" i="2"/>
  <c r="Z151" i="2"/>
  <c r="AA151" i="2"/>
  <c r="T151" i="2"/>
  <c r="U149" i="2"/>
  <c r="V149" i="2"/>
  <c r="W149" i="2"/>
  <c r="X149" i="2"/>
  <c r="Y149" i="2"/>
  <c r="Z149" i="2"/>
  <c r="AA149" i="2"/>
  <c r="T149" i="2"/>
  <c r="A149" i="2"/>
  <c r="A153" i="2"/>
  <c r="O136" i="1"/>
  <c r="N136" i="1"/>
  <c r="O113" i="1" s="1"/>
  <c r="H150" i="2"/>
  <c r="O6" i="1" l="1"/>
  <c r="O14" i="1"/>
  <c r="O17" i="1"/>
  <c r="O29" i="1"/>
  <c r="O32" i="1"/>
  <c r="O41" i="1"/>
  <c r="O45" i="1"/>
  <c r="O54" i="1"/>
  <c r="O57" i="1"/>
  <c r="O66" i="1"/>
  <c r="O70" i="1"/>
  <c r="O80" i="1"/>
  <c r="O82" i="1"/>
  <c r="O93" i="1"/>
  <c r="O96" i="1"/>
  <c r="O105" i="1"/>
  <c r="O109" i="1"/>
  <c r="O114" i="1"/>
  <c r="O120" i="1"/>
  <c r="O121" i="1"/>
  <c r="O128" i="1"/>
  <c r="O129" i="1"/>
  <c r="O134" i="1"/>
  <c r="B138" i="1"/>
  <c r="C138" i="1"/>
  <c r="D138" i="1"/>
  <c r="E138" i="1"/>
  <c r="F138" i="1"/>
  <c r="G138" i="1"/>
  <c r="H138" i="1"/>
  <c r="A138" i="1"/>
  <c r="G155" i="2"/>
  <c r="F155" i="2"/>
  <c r="E155" i="2"/>
  <c r="D155" i="2"/>
  <c r="C155" i="2"/>
  <c r="B155" i="2"/>
  <c r="A155" i="2"/>
  <c r="G154" i="2"/>
  <c r="F154" i="2"/>
  <c r="E154" i="2"/>
  <c r="D154" i="2"/>
  <c r="C154" i="2"/>
  <c r="B154" i="2"/>
  <c r="A154" i="2"/>
  <c r="G153" i="2"/>
  <c r="F153" i="2"/>
  <c r="E153" i="2"/>
  <c r="D153" i="2"/>
  <c r="C153" i="2"/>
  <c r="B153" i="2"/>
  <c r="H155" i="2"/>
  <c r="H154" i="2"/>
  <c r="H153" i="2"/>
  <c r="H151" i="2"/>
  <c r="H149" i="2"/>
  <c r="C149" i="2"/>
  <c r="E149" i="2"/>
  <c r="A151" i="2"/>
  <c r="B149" i="2"/>
  <c r="D149" i="2"/>
  <c r="F149" i="2"/>
  <c r="G149" i="2"/>
  <c r="A150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A146" i="2"/>
  <c r="A145" i="2"/>
  <c r="A144" i="2"/>
  <c r="H138" i="2"/>
  <c r="B136" i="2"/>
  <c r="C136" i="2"/>
  <c r="D136" i="2"/>
  <c r="E136" i="2"/>
  <c r="F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A142" i="2"/>
  <c r="A141" i="2"/>
  <c r="A140" i="2"/>
  <c r="A138" i="2"/>
  <c r="A137" i="2"/>
  <c r="A13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" i="1"/>
  <c r="H137" i="1"/>
  <c r="B137" i="1"/>
  <c r="C137" i="1"/>
  <c r="D137" i="1"/>
  <c r="E137" i="1"/>
  <c r="F137" i="1"/>
  <c r="G137" i="1"/>
  <c r="A137" i="1"/>
  <c r="A136" i="1"/>
  <c r="H136" i="1"/>
  <c r="B136" i="1"/>
  <c r="C136" i="1"/>
  <c r="D136" i="1"/>
  <c r="E136" i="1"/>
  <c r="F136" i="1"/>
  <c r="G136" i="1"/>
  <c r="O133" i="1" l="1"/>
  <c r="O125" i="1"/>
  <c r="O118" i="1"/>
  <c r="O112" i="1"/>
  <c r="O102" i="1"/>
  <c r="O89" i="1"/>
  <c r="O77" i="1"/>
  <c r="O64" i="1"/>
  <c r="O50" i="1"/>
  <c r="O38" i="1"/>
  <c r="O25" i="1"/>
  <c r="O9" i="1"/>
  <c r="O130" i="1"/>
  <c r="O122" i="1"/>
  <c r="O117" i="1"/>
  <c r="O110" i="1"/>
  <c r="O98" i="1"/>
  <c r="O86" i="1"/>
  <c r="O73" i="1"/>
  <c r="O61" i="1"/>
  <c r="O48" i="1"/>
  <c r="O34" i="1"/>
  <c r="O22" i="1"/>
  <c r="O3" i="1"/>
  <c r="O126" i="1"/>
  <c r="O104" i="1"/>
  <c r="O97" i="1"/>
  <c r="O90" i="1"/>
  <c r="O85" i="1"/>
  <c r="O78" i="1"/>
  <c r="O72" i="1"/>
  <c r="O65" i="1"/>
  <c r="O58" i="1"/>
  <c r="O53" i="1"/>
  <c r="O46" i="1"/>
  <c r="O40" i="1"/>
  <c r="O33" i="1"/>
  <c r="O26" i="1"/>
  <c r="O18" i="1"/>
  <c r="O10" i="1"/>
  <c r="O2" i="1"/>
  <c r="O106" i="1"/>
  <c r="O101" i="1"/>
  <c r="O94" i="1"/>
  <c r="O88" i="1"/>
  <c r="O81" i="1"/>
  <c r="O74" i="1"/>
  <c r="O69" i="1"/>
  <c r="O62" i="1"/>
  <c r="O56" i="1"/>
  <c r="O49" i="1"/>
  <c r="O42" i="1"/>
  <c r="O37" i="1"/>
  <c r="O30" i="1"/>
  <c r="O24" i="1"/>
  <c r="O16" i="1"/>
  <c r="O8" i="1"/>
  <c r="O1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21" i="1"/>
  <c r="O13" i="1"/>
  <c r="O5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L135" i="1"/>
  <c r="J135" i="1"/>
  <c r="K135" i="1"/>
</calcChain>
</file>

<file path=xl/sharedStrings.xml><?xml version="1.0" encoding="utf-8"?>
<sst xmlns="http://schemas.openxmlformats.org/spreadsheetml/2006/main" count="829" uniqueCount="60">
  <si>
    <t>TEST</t>
  </si>
  <si>
    <t>TRAIN</t>
  </si>
  <si>
    <t>VALIDATE</t>
  </si>
  <si>
    <t>(Test)</t>
  </si>
  <si>
    <t>(Validate)</t>
  </si>
  <si>
    <t>(Train)</t>
  </si>
  <si>
    <t>Max</t>
  </si>
  <si>
    <t>Min</t>
  </si>
  <si>
    <t>Average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</si>
  <si>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</si>
  <si>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</si>
  <si>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</si>
  <si>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</si>
  <si>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</si>
  <si>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</si>
  <si>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</si>
  <si>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</si>
  <si>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</si>
  <si>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</si>
  <si>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</si>
  <si>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</si>
  <si>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</si>
  <si>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</si>
  <si>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</si>
  <si>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</si>
  <si>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</si>
  <si>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B</t>
  </si>
  <si>
    <t>L</t>
  </si>
  <si>
    <r>
      <t>D</t>
    </r>
    <r>
      <rPr>
        <b/>
        <vertAlign val="subscript"/>
        <sz val="20"/>
        <color theme="1"/>
        <rFont val="Calibri"/>
        <family val="2"/>
        <scheme val="minor"/>
      </rPr>
      <t>f</t>
    </r>
  </si>
  <si>
    <t xml:space="preserve"> ∅'</t>
  </si>
  <si>
    <t>g</t>
  </si>
  <si>
    <t>c</t>
  </si>
  <si>
    <t>s</t>
  </si>
  <si>
    <r>
      <t>q</t>
    </r>
    <r>
      <rPr>
        <b/>
        <vertAlign val="subscript"/>
        <sz val="20"/>
        <color theme="1"/>
        <rFont val="Calibri"/>
        <family val="2"/>
        <scheme val="minor"/>
      </rPr>
      <t>u</t>
    </r>
  </si>
  <si>
    <t>DO NOT REJECT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</si>
  <si>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</si>
  <si>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REJECT</t>
  </si>
  <si>
    <t>∅'</t>
  </si>
  <si>
    <t>C</t>
  </si>
  <si>
    <r>
      <t>q</t>
    </r>
    <r>
      <rPr>
        <b/>
        <vertAlign val="subscript"/>
        <sz val="11"/>
        <color theme="1"/>
        <rFont val="Calibri"/>
        <family val="2"/>
        <scheme val="minor"/>
      </rPr>
      <t>u</t>
    </r>
  </si>
  <si>
    <t>c'</t>
  </si>
  <si>
    <r>
      <t>s</t>
    </r>
    <r>
      <rPr>
        <b/>
        <sz val="11"/>
        <color theme="1"/>
        <rFont val="Arial"/>
        <family val="2"/>
      </rPr>
      <t>'</t>
    </r>
  </si>
  <si>
    <t>Training and Validation</t>
  </si>
  <si>
    <t>Training and Testing</t>
  </si>
  <si>
    <t>Testing and Validation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</si>
  <si>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</si>
  <si>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</si>
  <si>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</si>
  <si>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</si>
  <si>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</si>
  <si>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</si>
  <si>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</si>
  <si>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</si>
  <si>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</si>
  <si>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</si>
  <si>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</si>
  <si>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(Training indices)</t>
  </si>
  <si>
    <t>(Validation indices)</t>
  </si>
  <si>
    <t>(Testing indices)</t>
  </si>
  <si>
    <t>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</si>
</sst>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sz val="20"/>
      <color theme="1"/>
      <name val="GreekC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GreekC"/>
    </font>
    <font>
      <b/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36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33" borderId="0" xfId="0" applyNumberFormat="1" applyFill="1"/>
    <xf numFmtId="164" fontId="0" fillId="35" borderId="0" xfId="0" applyNumberFormat="1" applyFill="1"/>
    <xf numFmtId="164" fontId="0" fillId="34" borderId="0" xfId="0" applyNumberFormat="1" applyFill="1"/>
    <xf numFmtId="165" fontId="0" fillId="33" borderId="0" xfId="0" applyNumberFormat="1" applyFill="1"/>
    <xf numFmtId="165" fontId="0" fillId="35" borderId="0" xfId="0" applyNumberFormat="1" applyFill="1"/>
    <xf numFmtId="165" fontId="0" fillId="34" borderId="0" xfId="0" applyNumberFormat="1" applyFill="1"/>
    <xf numFmtId="2" fontId="0" fillId="33" borderId="0" xfId="0" applyNumberFormat="1" applyFill="1"/>
    <xf numFmtId="2" fontId="0" fillId="35" borderId="0" xfId="0" applyNumberFormat="1" applyFill="1"/>
    <xf numFmtId="2" fontId="0" fillId="34" borderId="0" xfId="0" applyNumberFormat="1" applyFill="1"/>
    <xf numFmtId="166" fontId="0" fillId="33" borderId="0" xfId="0" applyNumberFormat="1" applyFill="1"/>
    <xf numFmtId="166" fontId="0" fillId="35" borderId="0" xfId="0" applyNumberFormat="1" applyFill="1"/>
    <xf numFmtId="166" fontId="0" fillId="34" borderId="0" xfId="0" applyNumberForma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0" fillId="0" borderId="12" xfId="0" applyNumberFormat="1" applyBorder="1"/>
    <xf numFmtId="0" fontId="18" fillId="0" borderId="13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5" xfId="0" applyFill="1" applyBorder="1" applyAlignment="1"/>
    <xf numFmtId="0" fontId="18" fillId="0" borderId="16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8" xfId="0" applyFill="1" applyBorder="1" applyAlignment="1"/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16" fillId="37" borderId="25" xfId="0" applyFont="1" applyFill="1" applyBorder="1" applyAlignment="1">
      <alignment horizontal="center" vertical="center"/>
    </xf>
    <xf numFmtId="0" fontId="25" fillId="37" borderId="25" xfId="0" applyFont="1" applyFill="1" applyBorder="1" applyAlignment="1">
      <alignment horizontal="center" vertical="center"/>
    </xf>
    <xf numFmtId="0" fontId="16" fillId="37" borderId="26" xfId="0" applyFont="1" applyFill="1" applyBorder="1" applyAlignment="1">
      <alignment horizontal="center" vertical="center"/>
    </xf>
    <xf numFmtId="0" fontId="16" fillId="37" borderId="27" xfId="0" applyFont="1" applyFill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0" fontId="0" fillId="0" borderId="19" xfId="0" applyBorder="1"/>
    <xf numFmtId="0" fontId="0" fillId="37" borderId="31" xfId="0" applyFill="1" applyBorder="1"/>
    <xf numFmtId="0" fontId="0" fillId="37" borderId="32" xfId="0" applyFill="1" applyBorder="1"/>
    <xf numFmtId="0" fontId="0" fillId="37" borderId="3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135</xdr:row>
      <xdr:rowOff>0</xdr:rowOff>
    </xdr:from>
    <xdr:to>
      <xdr:col>9</xdr:col>
      <xdr:colOff>19050</xdr:colOff>
      <xdr:row>138</xdr:row>
      <xdr:rowOff>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3623BF16-3924-4D4D-A0D8-888CF77DC284}"/>
            </a:ext>
          </a:extLst>
        </xdr:cNvPr>
        <xdr:cNvSpPr/>
      </xdr:nvSpPr>
      <xdr:spPr>
        <a:xfrm>
          <a:off x="5124450" y="25717500"/>
          <a:ext cx="381000" cy="5715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9</xdr:col>
      <xdr:colOff>152400</xdr:colOff>
      <xdr:row>135</xdr:row>
      <xdr:rowOff>171450</xdr:rowOff>
    </xdr:from>
    <xdr:to>
      <xdr:col>10</xdr:col>
      <xdr:colOff>523875</xdr:colOff>
      <xdr:row>137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094B54-9399-4F74-9A87-2247D5670F14}"/>
            </a:ext>
          </a:extLst>
        </xdr:cNvPr>
        <xdr:cNvSpPr txBox="1"/>
      </xdr:nvSpPr>
      <xdr:spPr>
        <a:xfrm>
          <a:off x="5638800" y="25888950"/>
          <a:ext cx="9810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Mean</a:t>
          </a:r>
          <a:endParaRPr lang="en-MW" sz="1100" i="1"/>
        </a:p>
      </xdr:txBody>
    </xdr:sp>
    <xdr:clientData/>
  </xdr:twoCellAnchor>
  <xdr:twoCellAnchor>
    <xdr:from>
      <xdr:col>8</xdr:col>
      <xdr:colOff>247650</xdr:colOff>
      <xdr:row>139</xdr:row>
      <xdr:rowOff>0</xdr:rowOff>
    </xdr:from>
    <xdr:to>
      <xdr:col>9</xdr:col>
      <xdr:colOff>19050</xdr:colOff>
      <xdr:row>142</xdr:row>
      <xdr:rowOff>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FFA14032-637A-42A5-AC80-868C255A61FE}"/>
            </a:ext>
          </a:extLst>
        </xdr:cNvPr>
        <xdr:cNvSpPr/>
      </xdr:nvSpPr>
      <xdr:spPr>
        <a:xfrm>
          <a:off x="5124450" y="26479500"/>
          <a:ext cx="381000" cy="5715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9</xdr:col>
      <xdr:colOff>152400</xdr:colOff>
      <xdr:row>139</xdr:row>
      <xdr:rowOff>171450</xdr:rowOff>
    </xdr:from>
    <xdr:to>
      <xdr:col>11</xdr:col>
      <xdr:colOff>238125</xdr:colOff>
      <xdr:row>141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E1E6E6-4527-4F64-A9B9-770E5408BB74}"/>
            </a:ext>
          </a:extLst>
        </xdr:cNvPr>
        <xdr:cNvSpPr txBox="1"/>
      </xdr:nvSpPr>
      <xdr:spPr>
        <a:xfrm>
          <a:off x="5638800" y="26650950"/>
          <a:ext cx="13049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Standard Deviation</a:t>
          </a:r>
          <a:endParaRPr lang="en-MW" sz="1100" i="1"/>
        </a:p>
      </xdr:txBody>
    </xdr:sp>
    <xdr:clientData/>
  </xdr:twoCellAnchor>
  <xdr:twoCellAnchor>
    <xdr:from>
      <xdr:col>8</xdr:col>
      <xdr:colOff>238125</xdr:colOff>
      <xdr:row>143</xdr:row>
      <xdr:rowOff>0</xdr:rowOff>
    </xdr:from>
    <xdr:to>
      <xdr:col>9</xdr:col>
      <xdr:colOff>9525</xdr:colOff>
      <xdr:row>146</xdr:row>
      <xdr:rowOff>0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1E2718ED-CA96-45D1-B614-832D908E57AD}"/>
            </a:ext>
          </a:extLst>
        </xdr:cNvPr>
        <xdr:cNvSpPr/>
      </xdr:nvSpPr>
      <xdr:spPr>
        <a:xfrm>
          <a:off x="5114925" y="27241500"/>
          <a:ext cx="381000" cy="5715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9</xdr:col>
      <xdr:colOff>142875</xdr:colOff>
      <xdr:row>143</xdr:row>
      <xdr:rowOff>171450</xdr:rowOff>
    </xdr:from>
    <xdr:to>
      <xdr:col>10</xdr:col>
      <xdr:colOff>304800</xdr:colOff>
      <xdr:row>145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A726666-0CBC-40FE-A623-FFD915A1F29E}"/>
            </a:ext>
          </a:extLst>
        </xdr:cNvPr>
        <xdr:cNvSpPr txBox="1"/>
      </xdr:nvSpPr>
      <xdr:spPr>
        <a:xfrm>
          <a:off x="5629275" y="27412950"/>
          <a:ext cx="7715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Variance</a:t>
          </a:r>
          <a:endParaRPr lang="en-MW" sz="1100" i="1"/>
        </a:p>
      </xdr:txBody>
    </xdr:sp>
    <xdr:clientData/>
  </xdr:twoCellAnchor>
  <xdr:twoCellAnchor>
    <xdr:from>
      <xdr:col>8</xdr:col>
      <xdr:colOff>238125</xdr:colOff>
      <xdr:row>148</xdr:row>
      <xdr:rowOff>0</xdr:rowOff>
    </xdr:from>
    <xdr:to>
      <xdr:col>9</xdr:col>
      <xdr:colOff>9525</xdr:colOff>
      <xdr:row>151</xdr:row>
      <xdr:rowOff>0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D990AB61-7870-496E-BBCE-78CDB5B9D8F4}"/>
            </a:ext>
          </a:extLst>
        </xdr:cNvPr>
        <xdr:cNvSpPr/>
      </xdr:nvSpPr>
      <xdr:spPr>
        <a:xfrm>
          <a:off x="5114925" y="28003500"/>
          <a:ext cx="381000" cy="5715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9</xdr:col>
      <xdr:colOff>142874</xdr:colOff>
      <xdr:row>148</xdr:row>
      <xdr:rowOff>171450</xdr:rowOff>
    </xdr:from>
    <xdr:to>
      <xdr:col>14</xdr:col>
      <xdr:colOff>133349</xdr:colOff>
      <xdr:row>150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EA8DC6-08CD-47C4-8E0D-D32ED9F88A1F}"/>
            </a:ext>
          </a:extLst>
        </xdr:cNvPr>
        <xdr:cNvSpPr txBox="1"/>
      </xdr:nvSpPr>
      <xdr:spPr>
        <a:xfrm>
          <a:off x="5629274" y="28174950"/>
          <a:ext cx="30384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t-test P-values</a:t>
          </a:r>
          <a:r>
            <a:rPr lang="en-US" sz="1100" i="1" baseline="0"/>
            <a:t> (Probability Values)... </a:t>
          </a:r>
          <a:r>
            <a:rPr lang="en-US" sz="1100" i="1" baseline="0">
              <a:latin typeface="GreekC" panose="00000400000000000000" pitchFamily="2" charset="0"/>
              <a:cs typeface="GreekC" panose="00000400000000000000" pitchFamily="2" charset="0"/>
            </a:rPr>
            <a:t>a</a:t>
          </a:r>
          <a:r>
            <a:rPr lang="en-US" sz="1100" i="1" baseline="0"/>
            <a:t> = 0.05</a:t>
          </a:r>
          <a:endParaRPr lang="en-MW" sz="1100" i="1"/>
        </a:p>
      </xdr:txBody>
    </xdr:sp>
    <xdr:clientData/>
  </xdr:twoCellAnchor>
  <xdr:twoCellAnchor>
    <xdr:from>
      <xdr:col>8</xdr:col>
      <xdr:colOff>238125</xdr:colOff>
      <xdr:row>152</xdr:row>
      <xdr:rowOff>0</xdr:rowOff>
    </xdr:from>
    <xdr:to>
      <xdr:col>9</xdr:col>
      <xdr:colOff>9525</xdr:colOff>
      <xdr:row>155</xdr:row>
      <xdr:rowOff>0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6F7F7B2D-AC4A-465B-99B4-AB7725863A4E}"/>
            </a:ext>
          </a:extLst>
        </xdr:cNvPr>
        <xdr:cNvSpPr/>
      </xdr:nvSpPr>
      <xdr:spPr>
        <a:xfrm>
          <a:off x="5114925" y="28765500"/>
          <a:ext cx="381000" cy="5715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9</xdr:col>
      <xdr:colOff>142874</xdr:colOff>
      <xdr:row>152</xdr:row>
      <xdr:rowOff>171450</xdr:rowOff>
    </xdr:from>
    <xdr:to>
      <xdr:col>14</xdr:col>
      <xdr:colOff>133349</xdr:colOff>
      <xdr:row>154</xdr:row>
      <xdr:rowOff>85725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C2E9401-5A7F-4776-B96E-9C045876D2BF}"/>
            </a:ext>
          </a:extLst>
        </xdr:cNvPr>
        <xdr:cNvSpPr txBox="1"/>
      </xdr:nvSpPr>
      <xdr:spPr>
        <a:xfrm>
          <a:off x="5629274" y="28936950"/>
          <a:ext cx="30384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F-test P-values</a:t>
          </a:r>
          <a:r>
            <a:rPr lang="en-US" sz="1100" i="1" baseline="0"/>
            <a:t> (Probability Values)... </a:t>
          </a:r>
          <a:r>
            <a:rPr lang="en-US" sz="1100" i="1" baseline="0">
              <a:latin typeface="GreekC" panose="00000400000000000000" pitchFamily="2" charset="0"/>
              <a:cs typeface="GreekC" panose="00000400000000000000" pitchFamily="2" charset="0"/>
            </a:rPr>
            <a:t>a</a:t>
          </a:r>
          <a:r>
            <a:rPr lang="en-US" sz="1100" i="1" baseline="0"/>
            <a:t> = 0.05</a:t>
          </a:r>
          <a:endParaRPr lang="en-MW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8"/>
  <sheetViews>
    <sheetView tabSelected="1" topLeftCell="A116" zoomScale="70" zoomScaleNormal="70" workbookViewId="0">
      <selection activeCell="F140" sqref="F140"/>
    </sheetView>
  </sheetViews>
  <sheetFormatPr defaultRowHeight="14.5" x14ac:dyDescent="0.35"/>
  <cols>
    <col min="1" max="2" width="9.7265625" bestFit="1" customWidth="1"/>
  </cols>
  <sheetData>
    <row r="1" spans="1:23" x14ac:dyDescent="0.35">
      <c r="A1">
        <v>0.6</v>
      </c>
      <c r="B1">
        <v>1.2</v>
      </c>
      <c r="C1">
        <v>0.3</v>
      </c>
      <c r="D1">
        <v>34.9</v>
      </c>
      <c r="E1">
        <v>9.85</v>
      </c>
      <c r="F1">
        <v>0</v>
      </c>
      <c r="G1">
        <v>2.9549999999999996</v>
      </c>
      <c r="H1">
        <v>270</v>
      </c>
      <c r="I1" t="s">
        <v>0</v>
      </c>
      <c r="J1">
        <f>IF(I1="TRAIN",1,0)</f>
        <v>0</v>
      </c>
      <c r="K1">
        <f>IF(I1="VALIDATE",1,0)</f>
        <v>0</v>
      </c>
      <c r="L1">
        <f>IF(I1="TEST",1,0)</f>
        <v>1</v>
      </c>
      <c r="N1">
        <v>265.96095590265577</v>
      </c>
      <c r="O1">
        <f>(N1-$N$136)^2</f>
        <v>31715.60425423456</v>
      </c>
      <c r="R1">
        <v>1</v>
      </c>
      <c r="U1">
        <v>2</v>
      </c>
      <c r="V1">
        <v>3</v>
      </c>
      <c r="W1">
        <v>1</v>
      </c>
    </row>
    <row r="2" spans="1:23" x14ac:dyDescent="0.35">
      <c r="A2">
        <v>0.6</v>
      </c>
      <c r="B2">
        <v>1.2</v>
      </c>
      <c r="C2">
        <v>0</v>
      </c>
      <c r="D2">
        <v>37.700000000000003</v>
      </c>
      <c r="E2">
        <v>10.199999999999999</v>
      </c>
      <c r="F2">
        <v>0</v>
      </c>
      <c r="G2">
        <v>0</v>
      </c>
      <c r="H2">
        <v>200</v>
      </c>
      <c r="I2" t="s">
        <v>1</v>
      </c>
      <c r="J2">
        <f t="shared" ref="J2:J65" si="0">IF(I2="TRAIN",1,0)</f>
        <v>1</v>
      </c>
      <c r="K2">
        <f t="shared" ref="K2:K65" si="1">IF(I2="VALIDATE",1,0)</f>
        <v>0</v>
      </c>
      <c r="L2">
        <f t="shared" ref="L2:L65" si="2">IF(I2="TEST",1,0)</f>
        <v>0</v>
      </c>
      <c r="N2">
        <v>223.89886612883612</v>
      </c>
      <c r="O2">
        <f t="shared" ref="O2:O65" si="3">(N2-$N$136)^2</f>
        <v>48466.393956177082</v>
      </c>
      <c r="R2">
        <v>2</v>
      </c>
      <c r="U2">
        <v>4</v>
      </c>
      <c r="V2">
        <v>6</v>
      </c>
      <c r="W2">
        <v>7</v>
      </c>
    </row>
    <row r="3" spans="1:23" x14ac:dyDescent="0.35">
      <c r="A3">
        <v>0.6</v>
      </c>
      <c r="B3">
        <v>1.2</v>
      </c>
      <c r="C3">
        <v>0.3</v>
      </c>
      <c r="D3">
        <v>37.700000000000003</v>
      </c>
      <c r="E3">
        <v>10.199999999999999</v>
      </c>
      <c r="F3">
        <v>0</v>
      </c>
      <c r="G3">
        <v>3.0599999999999996</v>
      </c>
      <c r="H3">
        <v>570</v>
      </c>
      <c r="I3" t="s">
        <v>2</v>
      </c>
      <c r="J3">
        <f t="shared" si="0"/>
        <v>0</v>
      </c>
      <c r="K3">
        <f t="shared" si="1"/>
        <v>1</v>
      </c>
      <c r="L3">
        <f t="shared" si="2"/>
        <v>0</v>
      </c>
      <c r="N3">
        <v>438.16257214229739</v>
      </c>
      <c r="O3">
        <f t="shared" si="3"/>
        <v>34.658389454488479</v>
      </c>
      <c r="R3">
        <v>3</v>
      </c>
      <c r="U3">
        <v>5</v>
      </c>
      <c r="V3">
        <v>9</v>
      </c>
      <c r="W3">
        <v>10</v>
      </c>
    </row>
    <row r="4" spans="1:23" x14ac:dyDescent="0.35">
      <c r="A4">
        <v>0.6</v>
      </c>
      <c r="B4">
        <v>1.2</v>
      </c>
      <c r="C4">
        <v>0</v>
      </c>
      <c r="D4">
        <v>44.8</v>
      </c>
      <c r="E4">
        <v>10.85</v>
      </c>
      <c r="F4">
        <v>0</v>
      </c>
      <c r="G4">
        <v>0</v>
      </c>
      <c r="H4">
        <v>860</v>
      </c>
      <c r="I4" t="s">
        <v>1</v>
      </c>
      <c r="J4">
        <f t="shared" si="0"/>
        <v>1</v>
      </c>
      <c r="K4">
        <f t="shared" si="1"/>
        <v>0</v>
      </c>
      <c r="L4">
        <f t="shared" si="2"/>
        <v>0</v>
      </c>
      <c r="N4">
        <v>1054.5843258526018</v>
      </c>
      <c r="O4">
        <f t="shared" si="3"/>
        <v>372752.51743440644</v>
      </c>
      <c r="R4">
        <v>4</v>
      </c>
      <c r="U4">
        <v>8</v>
      </c>
      <c r="V4">
        <v>12</v>
      </c>
      <c r="W4">
        <v>13</v>
      </c>
    </row>
    <row r="5" spans="1:23" x14ac:dyDescent="0.35">
      <c r="A5">
        <v>0.6</v>
      </c>
      <c r="B5">
        <v>1.2</v>
      </c>
      <c r="C5">
        <v>0.3</v>
      </c>
      <c r="D5">
        <v>44.8</v>
      </c>
      <c r="E5">
        <v>10.85</v>
      </c>
      <c r="F5">
        <v>0</v>
      </c>
      <c r="G5">
        <v>3.2549999999999999</v>
      </c>
      <c r="H5">
        <v>1760</v>
      </c>
      <c r="I5" t="s">
        <v>1</v>
      </c>
      <c r="J5">
        <f t="shared" si="0"/>
        <v>1</v>
      </c>
      <c r="K5">
        <f t="shared" si="1"/>
        <v>0</v>
      </c>
      <c r="L5">
        <f t="shared" si="2"/>
        <v>0</v>
      </c>
      <c r="N5">
        <v>1795.1269068827753</v>
      </c>
      <c r="O5">
        <f t="shared" si="3"/>
        <v>1825409.5925565122</v>
      </c>
      <c r="R5">
        <v>5</v>
      </c>
      <c r="U5">
        <v>11</v>
      </c>
      <c r="V5">
        <v>15</v>
      </c>
      <c r="W5">
        <v>16</v>
      </c>
    </row>
    <row r="6" spans="1:23" x14ac:dyDescent="0.35">
      <c r="A6">
        <v>0.5</v>
      </c>
      <c r="B6">
        <v>0.5</v>
      </c>
      <c r="C6">
        <v>0</v>
      </c>
      <c r="D6">
        <v>37.700000000000003</v>
      </c>
      <c r="E6">
        <v>10.199999999999999</v>
      </c>
      <c r="F6">
        <v>0</v>
      </c>
      <c r="G6">
        <v>0</v>
      </c>
      <c r="H6">
        <v>154</v>
      </c>
      <c r="I6" t="s">
        <v>2</v>
      </c>
      <c r="J6">
        <f t="shared" si="0"/>
        <v>0</v>
      </c>
      <c r="K6">
        <f t="shared" si="1"/>
        <v>1</v>
      </c>
      <c r="L6">
        <f t="shared" si="2"/>
        <v>0</v>
      </c>
      <c r="N6">
        <v>218.63472884662511</v>
      </c>
      <c r="O6">
        <f t="shared" si="3"/>
        <v>50811.913624952598</v>
      </c>
      <c r="R6">
        <v>6</v>
      </c>
      <c r="U6">
        <v>14</v>
      </c>
      <c r="V6">
        <v>18</v>
      </c>
      <c r="W6">
        <v>19</v>
      </c>
    </row>
    <row r="7" spans="1:23" x14ac:dyDescent="0.35">
      <c r="A7">
        <v>0.5</v>
      </c>
      <c r="B7">
        <v>0.5</v>
      </c>
      <c r="C7">
        <v>0</v>
      </c>
      <c r="D7">
        <v>37.700000000000003</v>
      </c>
      <c r="E7">
        <v>10.199999999999999</v>
      </c>
      <c r="F7">
        <v>0</v>
      </c>
      <c r="G7">
        <v>0</v>
      </c>
      <c r="H7">
        <v>165</v>
      </c>
      <c r="I7" t="s">
        <v>0</v>
      </c>
      <c r="J7">
        <f t="shared" si="0"/>
        <v>0</v>
      </c>
      <c r="K7">
        <f t="shared" si="1"/>
        <v>0</v>
      </c>
      <c r="L7">
        <f t="shared" si="2"/>
        <v>1</v>
      </c>
      <c r="N7">
        <v>218.63472884662511</v>
      </c>
      <c r="O7">
        <f t="shared" si="3"/>
        <v>50811.913624952598</v>
      </c>
      <c r="R7">
        <v>7</v>
      </c>
      <c r="U7">
        <v>17</v>
      </c>
      <c r="V7">
        <v>21</v>
      </c>
      <c r="W7">
        <v>22</v>
      </c>
    </row>
    <row r="8" spans="1:23" x14ac:dyDescent="0.35">
      <c r="A8">
        <v>0.5</v>
      </c>
      <c r="B8">
        <v>1</v>
      </c>
      <c r="C8">
        <v>0</v>
      </c>
      <c r="D8">
        <v>37.700000000000003</v>
      </c>
      <c r="E8">
        <v>10.199999999999999</v>
      </c>
      <c r="F8">
        <v>0</v>
      </c>
      <c r="G8">
        <v>0</v>
      </c>
      <c r="H8">
        <v>203</v>
      </c>
      <c r="I8" t="s">
        <v>1</v>
      </c>
      <c r="J8">
        <f t="shared" si="0"/>
        <v>1</v>
      </c>
      <c r="K8">
        <f t="shared" si="1"/>
        <v>0</v>
      </c>
      <c r="L8">
        <f t="shared" si="2"/>
        <v>0</v>
      </c>
      <c r="N8">
        <v>186.5823884406968</v>
      </c>
      <c r="O8">
        <f t="shared" si="3"/>
        <v>66289.421552791799</v>
      </c>
      <c r="R8">
        <v>8</v>
      </c>
      <c r="U8">
        <v>20</v>
      </c>
      <c r="V8">
        <v>24</v>
      </c>
      <c r="W8">
        <v>25</v>
      </c>
    </row>
    <row r="9" spans="1:23" x14ac:dyDescent="0.35">
      <c r="A9">
        <v>0.5</v>
      </c>
      <c r="B9">
        <v>1</v>
      </c>
      <c r="C9">
        <v>0</v>
      </c>
      <c r="D9">
        <v>37.700000000000003</v>
      </c>
      <c r="E9">
        <v>10.199999999999999</v>
      </c>
      <c r="F9">
        <v>0</v>
      </c>
      <c r="G9">
        <v>0</v>
      </c>
      <c r="H9">
        <v>195</v>
      </c>
      <c r="I9" t="s">
        <v>2</v>
      </c>
      <c r="J9">
        <f t="shared" si="0"/>
        <v>0</v>
      </c>
      <c r="K9">
        <f t="shared" si="1"/>
        <v>1</v>
      </c>
      <c r="L9">
        <f t="shared" si="2"/>
        <v>0</v>
      </c>
      <c r="N9">
        <v>186.5823884406968</v>
      </c>
      <c r="O9">
        <f t="shared" si="3"/>
        <v>66289.421552791799</v>
      </c>
      <c r="R9">
        <v>9</v>
      </c>
      <c r="U9">
        <v>23</v>
      </c>
      <c r="V9">
        <v>27</v>
      </c>
      <c r="W9">
        <v>30</v>
      </c>
    </row>
    <row r="10" spans="1:23" x14ac:dyDescent="0.35">
      <c r="A10">
        <v>0.5</v>
      </c>
      <c r="B10">
        <v>1.5</v>
      </c>
      <c r="C10">
        <v>0</v>
      </c>
      <c r="D10">
        <v>37.700000000000003</v>
      </c>
      <c r="E10">
        <v>10.199999999999999</v>
      </c>
      <c r="F10">
        <v>0</v>
      </c>
      <c r="G10">
        <v>0</v>
      </c>
      <c r="H10">
        <v>214</v>
      </c>
      <c r="I10" t="s">
        <v>0</v>
      </c>
      <c r="J10">
        <f t="shared" si="0"/>
        <v>0</v>
      </c>
      <c r="K10">
        <f t="shared" si="1"/>
        <v>0</v>
      </c>
      <c r="L10">
        <f t="shared" si="2"/>
        <v>1</v>
      </c>
      <c r="N10">
        <v>175.89827497205405</v>
      </c>
      <c r="O10">
        <f t="shared" si="3"/>
        <v>71905.191984514851</v>
      </c>
      <c r="R10">
        <v>10</v>
      </c>
      <c r="U10">
        <v>26</v>
      </c>
      <c r="V10">
        <v>29</v>
      </c>
      <c r="W10">
        <v>34</v>
      </c>
    </row>
    <row r="11" spans="1:23" x14ac:dyDescent="0.35">
      <c r="A11">
        <v>0.52</v>
      </c>
      <c r="B11">
        <v>2.0020000000000002</v>
      </c>
      <c r="C11">
        <v>0</v>
      </c>
      <c r="D11">
        <v>37.700000000000003</v>
      </c>
      <c r="E11">
        <v>10.199999999999999</v>
      </c>
      <c r="F11">
        <v>0</v>
      </c>
      <c r="G11">
        <v>0</v>
      </c>
      <c r="H11">
        <v>186</v>
      </c>
      <c r="I11" t="s">
        <v>1</v>
      </c>
      <c r="J11">
        <f t="shared" si="0"/>
        <v>1</v>
      </c>
      <c r="K11">
        <f t="shared" si="1"/>
        <v>0</v>
      </c>
      <c r="L11">
        <f t="shared" si="2"/>
        <v>0</v>
      </c>
      <c r="N11">
        <v>178.02783905858286</v>
      </c>
      <c r="O11">
        <f t="shared" si="3"/>
        <v>70767.635697117192</v>
      </c>
      <c r="R11">
        <v>11</v>
      </c>
      <c r="U11">
        <v>28</v>
      </c>
      <c r="V11">
        <v>33</v>
      </c>
      <c r="W11">
        <v>37</v>
      </c>
    </row>
    <row r="12" spans="1:23" x14ac:dyDescent="0.35">
      <c r="A12">
        <v>0.5</v>
      </c>
      <c r="B12">
        <v>0.5</v>
      </c>
      <c r="C12">
        <v>0.3</v>
      </c>
      <c r="D12">
        <v>37.700000000000003</v>
      </c>
      <c r="E12">
        <v>10.199999999999999</v>
      </c>
      <c r="F12">
        <v>0</v>
      </c>
      <c r="G12">
        <v>3.0599999999999996</v>
      </c>
      <c r="H12">
        <v>681</v>
      </c>
      <c r="I12" t="s">
        <v>2</v>
      </c>
      <c r="J12">
        <f t="shared" si="0"/>
        <v>0</v>
      </c>
      <c r="K12">
        <f t="shared" si="1"/>
        <v>1</v>
      </c>
      <c r="L12">
        <f t="shared" si="2"/>
        <v>0</v>
      </c>
      <c r="N12">
        <v>473.85323107527665</v>
      </c>
      <c r="O12">
        <f t="shared" si="3"/>
        <v>888.24988215876056</v>
      </c>
      <c r="R12">
        <v>12</v>
      </c>
      <c r="U12">
        <v>31</v>
      </c>
      <c r="V12">
        <v>36</v>
      </c>
      <c r="W12">
        <v>41</v>
      </c>
    </row>
    <row r="13" spans="1:23" x14ac:dyDescent="0.35">
      <c r="A13">
        <v>0.5</v>
      </c>
      <c r="B13">
        <v>1</v>
      </c>
      <c r="C13">
        <v>0.3</v>
      </c>
      <c r="D13">
        <v>37.700000000000003</v>
      </c>
      <c r="E13">
        <v>10.199999999999999</v>
      </c>
      <c r="F13">
        <v>0</v>
      </c>
      <c r="G13">
        <v>3.0599999999999996</v>
      </c>
      <c r="H13">
        <v>542</v>
      </c>
      <c r="I13" t="s">
        <v>0</v>
      </c>
      <c r="J13">
        <f t="shared" si="0"/>
        <v>0</v>
      </c>
      <c r="K13">
        <f t="shared" si="1"/>
        <v>0</v>
      </c>
      <c r="L13">
        <f t="shared" si="2"/>
        <v>1</v>
      </c>
      <c r="N13">
        <v>404.38528723581271</v>
      </c>
      <c r="O13">
        <f t="shared" si="3"/>
        <v>1573.266415017549</v>
      </c>
      <c r="R13">
        <v>13</v>
      </c>
      <c r="U13">
        <v>32</v>
      </c>
      <c r="V13">
        <v>40</v>
      </c>
      <c r="W13">
        <v>42</v>
      </c>
    </row>
    <row r="14" spans="1:23" x14ac:dyDescent="0.35">
      <c r="A14">
        <v>0.5</v>
      </c>
      <c r="B14">
        <v>1</v>
      </c>
      <c r="C14">
        <v>0.3</v>
      </c>
      <c r="D14">
        <v>37.700000000000003</v>
      </c>
      <c r="E14">
        <v>10.199999999999999</v>
      </c>
      <c r="F14">
        <v>0</v>
      </c>
      <c r="G14">
        <v>3.0599999999999996</v>
      </c>
      <c r="H14">
        <v>530</v>
      </c>
      <c r="I14" t="s">
        <v>1</v>
      </c>
      <c r="J14">
        <f t="shared" si="0"/>
        <v>1</v>
      </c>
      <c r="K14">
        <f t="shared" si="1"/>
        <v>0</v>
      </c>
      <c r="L14">
        <f t="shared" si="2"/>
        <v>0</v>
      </c>
      <c r="N14">
        <v>404.38528723581271</v>
      </c>
      <c r="O14">
        <f t="shared" si="3"/>
        <v>1573.266415017549</v>
      </c>
      <c r="R14">
        <v>14</v>
      </c>
      <c r="U14">
        <v>35</v>
      </c>
      <c r="V14">
        <v>44</v>
      </c>
      <c r="W14">
        <v>45</v>
      </c>
    </row>
    <row r="15" spans="1:23" x14ac:dyDescent="0.35">
      <c r="A15">
        <v>0.5</v>
      </c>
      <c r="B15">
        <v>1.5</v>
      </c>
      <c r="C15">
        <v>0.3</v>
      </c>
      <c r="D15">
        <v>37.700000000000003</v>
      </c>
      <c r="E15">
        <v>10.199999999999999</v>
      </c>
      <c r="F15">
        <v>0</v>
      </c>
      <c r="G15">
        <v>3.0599999999999996</v>
      </c>
      <c r="H15">
        <v>402</v>
      </c>
      <c r="I15" t="s">
        <v>2</v>
      </c>
      <c r="J15">
        <f t="shared" si="0"/>
        <v>0</v>
      </c>
      <c r="K15">
        <f t="shared" si="1"/>
        <v>1</v>
      </c>
      <c r="L15">
        <f t="shared" si="2"/>
        <v>0</v>
      </c>
      <c r="N15">
        <v>381.22930595599144</v>
      </c>
      <c r="O15">
        <f t="shared" si="3"/>
        <v>3946.4031354295475</v>
      </c>
      <c r="R15">
        <v>15</v>
      </c>
      <c r="U15">
        <v>38</v>
      </c>
      <c r="V15">
        <v>47</v>
      </c>
      <c r="W15">
        <v>48</v>
      </c>
    </row>
    <row r="16" spans="1:23" x14ac:dyDescent="0.35">
      <c r="A16">
        <v>0.52</v>
      </c>
      <c r="B16">
        <v>2.0020000000000002</v>
      </c>
      <c r="C16">
        <v>0.3</v>
      </c>
      <c r="D16">
        <v>37.700000000000003</v>
      </c>
      <c r="E16">
        <v>10.199999999999999</v>
      </c>
      <c r="F16">
        <v>0</v>
      </c>
      <c r="G16">
        <v>3.0599999999999996</v>
      </c>
      <c r="H16">
        <v>413</v>
      </c>
      <c r="I16" t="s">
        <v>0</v>
      </c>
      <c r="J16">
        <f t="shared" si="0"/>
        <v>0</v>
      </c>
      <c r="K16">
        <f t="shared" si="1"/>
        <v>0</v>
      </c>
      <c r="L16">
        <f t="shared" si="2"/>
        <v>1</v>
      </c>
      <c r="N16">
        <v>377.10249371915643</v>
      </c>
      <c r="O16">
        <f t="shared" si="3"/>
        <v>4481.9297370376635</v>
      </c>
      <c r="R16">
        <v>16</v>
      </c>
      <c r="U16">
        <v>39</v>
      </c>
      <c r="V16">
        <v>99</v>
      </c>
      <c r="W16">
        <v>50</v>
      </c>
    </row>
    <row r="17" spans="1:23" x14ac:dyDescent="0.35">
      <c r="A17">
        <v>0.5</v>
      </c>
      <c r="B17">
        <v>0.5</v>
      </c>
      <c r="C17">
        <v>0</v>
      </c>
      <c r="D17">
        <v>37</v>
      </c>
      <c r="E17">
        <v>11.7</v>
      </c>
      <c r="F17">
        <v>0</v>
      </c>
      <c r="G17">
        <v>0</v>
      </c>
      <c r="H17">
        <v>111</v>
      </c>
      <c r="I17" t="s">
        <v>1</v>
      </c>
      <c r="J17">
        <f t="shared" si="0"/>
        <v>1</v>
      </c>
      <c r="K17">
        <f t="shared" si="1"/>
        <v>0</v>
      </c>
      <c r="L17">
        <f t="shared" si="2"/>
        <v>0</v>
      </c>
      <c r="N17">
        <v>218.49866450997581</v>
      </c>
      <c r="O17">
        <f t="shared" si="3"/>
        <v>50873.274018156771</v>
      </c>
      <c r="R17">
        <v>17</v>
      </c>
      <c r="U17">
        <v>43</v>
      </c>
      <c r="V17">
        <v>102</v>
      </c>
      <c r="W17">
        <v>52</v>
      </c>
    </row>
    <row r="18" spans="1:23" x14ac:dyDescent="0.35">
      <c r="A18">
        <v>0.5</v>
      </c>
      <c r="B18">
        <v>0.5</v>
      </c>
      <c r="C18">
        <v>0</v>
      </c>
      <c r="D18">
        <v>37</v>
      </c>
      <c r="E18">
        <v>11.7</v>
      </c>
      <c r="F18">
        <v>0</v>
      </c>
      <c r="G18">
        <v>0</v>
      </c>
      <c r="H18">
        <v>132</v>
      </c>
      <c r="I18" t="s">
        <v>2</v>
      </c>
      <c r="J18">
        <f t="shared" si="0"/>
        <v>0</v>
      </c>
      <c r="K18">
        <f t="shared" si="1"/>
        <v>1</v>
      </c>
      <c r="L18">
        <f t="shared" si="2"/>
        <v>0</v>
      </c>
      <c r="N18">
        <v>218.49866450997581</v>
      </c>
      <c r="O18">
        <f t="shared" si="3"/>
        <v>50873.274018156771</v>
      </c>
      <c r="R18">
        <v>18</v>
      </c>
      <c r="U18">
        <v>46</v>
      </c>
      <c r="V18">
        <v>105</v>
      </c>
      <c r="W18">
        <v>54</v>
      </c>
    </row>
    <row r="19" spans="1:23" x14ac:dyDescent="0.35">
      <c r="A19">
        <v>0.5</v>
      </c>
      <c r="B19">
        <v>1</v>
      </c>
      <c r="C19">
        <v>0</v>
      </c>
      <c r="D19">
        <v>37</v>
      </c>
      <c r="E19">
        <v>11.7</v>
      </c>
      <c r="F19">
        <v>0</v>
      </c>
      <c r="G19">
        <v>0</v>
      </c>
      <c r="H19">
        <v>143</v>
      </c>
      <c r="I19" t="s">
        <v>0</v>
      </c>
      <c r="J19">
        <f t="shared" si="0"/>
        <v>0</v>
      </c>
      <c r="K19">
        <f t="shared" si="1"/>
        <v>0</v>
      </c>
      <c r="L19">
        <f t="shared" si="2"/>
        <v>1</v>
      </c>
      <c r="N19">
        <v>187.15773911315688</v>
      </c>
      <c r="O19">
        <f t="shared" si="3"/>
        <v>65993.484588260777</v>
      </c>
      <c r="R19">
        <v>19</v>
      </c>
      <c r="U19">
        <v>49</v>
      </c>
      <c r="V19">
        <v>108</v>
      </c>
      <c r="W19">
        <v>100</v>
      </c>
    </row>
    <row r="20" spans="1:23" x14ac:dyDescent="0.35">
      <c r="A20">
        <v>0.5</v>
      </c>
      <c r="B20">
        <v>0.5</v>
      </c>
      <c r="C20">
        <v>1.2999999999999999E-2</v>
      </c>
      <c r="D20">
        <v>37</v>
      </c>
      <c r="E20">
        <v>11.7</v>
      </c>
      <c r="F20">
        <v>0</v>
      </c>
      <c r="G20">
        <v>0.15209999999999999</v>
      </c>
      <c r="H20">
        <v>137</v>
      </c>
      <c r="I20" t="s">
        <v>1</v>
      </c>
      <c r="J20">
        <f t="shared" si="0"/>
        <v>1</v>
      </c>
      <c r="K20">
        <f t="shared" si="1"/>
        <v>0</v>
      </c>
      <c r="L20">
        <f t="shared" si="2"/>
        <v>0</v>
      </c>
      <c r="N20">
        <v>228.8400717176402</v>
      </c>
      <c r="O20">
        <f t="shared" si="3"/>
        <v>46315.188310882746</v>
      </c>
      <c r="R20">
        <v>20</v>
      </c>
      <c r="U20">
        <v>51</v>
      </c>
      <c r="V20">
        <v>111</v>
      </c>
      <c r="W20">
        <v>103</v>
      </c>
    </row>
    <row r="21" spans="1:23" x14ac:dyDescent="0.35">
      <c r="A21">
        <v>0.5</v>
      </c>
      <c r="B21">
        <v>2</v>
      </c>
      <c r="C21">
        <v>2.9000000000000001E-2</v>
      </c>
      <c r="D21">
        <v>37</v>
      </c>
      <c r="E21">
        <v>11.7</v>
      </c>
      <c r="F21">
        <v>0</v>
      </c>
      <c r="G21">
        <v>0.33929999999999999</v>
      </c>
      <c r="H21">
        <v>109</v>
      </c>
      <c r="I21" t="s">
        <v>2</v>
      </c>
      <c r="J21">
        <f t="shared" si="0"/>
        <v>0</v>
      </c>
      <c r="K21">
        <f t="shared" si="1"/>
        <v>1</v>
      </c>
      <c r="L21">
        <f t="shared" si="2"/>
        <v>0</v>
      </c>
      <c r="N21">
        <v>189.69592967445874</v>
      </c>
      <c r="O21">
        <f t="shared" si="3"/>
        <v>64695.845449192384</v>
      </c>
      <c r="R21">
        <v>21</v>
      </c>
      <c r="U21">
        <v>53</v>
      </c>
      <c r="V21">
        <v>114</v>
      </c>
      <c r="W21">
        <v>106</v>
      </c>
    </row>
    <row r="22" spans="1:23" x14ac:dyDescent="0.35">
      <c r="A22">
        <v>0.5</v>
      </c>
      <c r="B22">
        <v>2</v>
      </c>
      <c r="C22">
        <v>0.127</v>
      </c>
      <c r="D22">
        <v>37</v>
      </c>
      <c r="E22">
        <v>11.7</v>
      </c>
      <c r="F22">
        <v>0</v>
      </c>
      <c r="G22">
        <v>1.4859</v>
      </c>
      <c r="H22">
        <v>187</v>
      </c>
      <c r="I22" t="s">
        <v>0</v>
      </c>
      <c r="J22">
        <f t="shared" si="0"/>
        <v>0</v>
      </c>
      <c r="K22">
        <f t="shared" si="1"/>
        <v>0</v>
      </c>
      <c r="L22">
        <f t="shared" si="2"/>
        <v>1</v>
      </c>
      <c r="N22">
        <v>253.98783665683453</v>
      </c>
      <c r="O22">
        <f t="shared" si="3"/>
        <v>36123.515611510244</v>
      </c>
      <c r="R22">
        <v>22</v>
      </c>
      <c r="U22">
        <v>55</v>
      </c>
      <c r="V22">
        <v>117</v>
      </c>
      <c r="W22">
        <v>109</v>
      </c>
    </row>
    <row r="23" spans="1:23" x14ac:dyDescent="0.35">
      <c r="A23">
        <v>0.5</v>
      </c>
      <c r="B23">
        <v>0.5</v>
      </c>
      <c r="C23">
        <v>0.3</v>
      </c>
      <c r="D23">
        <v>37</v>
      </c>
      <c r="E23">
        <v>11.7</v>
      </c>
      <c r="F23">
        <v>0</v>
      </c>
      <c r="G23">
        <v>3.51</v>
      </c>
      <c r="H23">
        <v>406</v>
      </c>
      <c r="I23" t="s">
        <v>1</v>
      </c>
      <c r="J23">
        <f t="shared" si="0"/>
        <v>1</v>
      </c>
      <c r="K23">
        <f t="shared" si="1"/>
        <v>0</v>
      </c>
      <c r="L23">
        <f t="shared" si="2"/>
        <v>0</v>
      </c>
      <c r="N23">
        <v>481.46722153372758</v>
      </c>
      <c r="O23">
        <f t="shared" si="3"/>
        <v>1400.07018654435</v>
      </c>
      <c r="R23">
        <v>23</v>
      </c>
      <c r="U23">
        <v>56</v>
      </c>
      <c r="V23">
        <v>119</v>
      </c>
      <c r="W23">
        <v>112</v>
      </c>
    </row>
    <row r="24" spans="1:23" x14ac:dyDescent="0.35">
      <c r="A24">
        <v>0.5</v>
      </c>
      <c r="B24">
        <v>0.5</v>
      </c>
      <c r="C24">
        <v>0.3</v>
      </c>
      <c r="D24">
        <v>37</v>
      </c>
      <c r="E24">
        <v>11.7</v>
      </c>
      <c r="F24">
        <v>0</v>
      </c>
      <c r="G24">
        <v>3.51</v>
      </c>
      <c r="H24">
        <v>446</v>
      </c>
      <c r="I24" t="s">
        <v>2</v>
      </c>
      <c r="J24">
        <f t="shared" si="0"/>
        <v>0</v>
      </c>
      <c r="K24">
        <f t="shared" si="1"/>
        <v>1</v>
      </c>
      <c r="L24">
        <f t="shared" si="2"/>
        <v>0</v>
      </c>
      <c r="N24">
        <v>481.46722153372758</v>
      </c>
      <c r="O24">
        <f t="shared" si="3"/>
        <v>1400.07018654435</v>
      </c>
      <c r="R24">
        <v>24</v>
      </c>
      <c r="U24">
        <v>57</v>
      </c>
      <c r="V24">
        <v>124</v>
      </c>
      <c r="W24">
        <v>115</v>
      </c>
    </row>
    <row r="25" spans="1:23" x14ac:dyDescent="0.35">
      <c r="A25">
        <v>0.5</v>
      </c>
      <c r="B25">
        <v>2</v>
      </c>
      <c r="C25">
        <v>0.3</v>
      </c>
      <c r="D25">
        <v>37</v>
      </c>
      <c r="E25">
        <v>11.7</v>
      </c>
      <c r="F25">
        <v>0</v>
      </c>
      <c r="G25">
        <v>3.51</v>
      </c>
      <c r="H25">
        <v>322</v>
      </c>
      <c r="I25" t="s">
        <v>0</v>
      </c>
      <c r="J25">
        <f t="shared" si="0"/>
        <v>0</v>
      </c>
      <c r="K25">
        <f t="shared" si="1"/>
        <v>0</v>
      </c>
      <c r="L25">
        <f t="shared" si="2"/>
        <v>1</v>
      </c>
      <c r="N25">
        <v>377.87646294755797</v>
      </c>
      <c r="O25">
        <f t="shared" si="3"/>
        <v>4378.8985951022532</v>
      </c>
      <c r="R25">
        <v>25</v>
      </c>
      <c r="U25">
        <v>58</v>
      </c>
      <c r="V25">
        <v>127</v>
      </c>
      <c r="W25">
        <v>120</v>
      </c>
    </row>
    <row r="26" spans="1:23" x14ac:dyDescent="0.35">
      <c r="A26">
        <v>0.5</v>
      </c>
      <c r="B26">
        <v>1</v>
      </c>
      <c r="C26">
        <v>0.5</v>
      </c>
      <c r="D26">
        <v>37</v>
      </c>
      <c r="E26">
        <v>11.7</v>
      </c>
      <c r="F26">
        <v>0</v>
      </c>
      <c r="G26">
        <v>5.85</v>
      </c>
      <c r="H26">
        <v>565</v>
      </c>
      <c r="I26" t="s">
        <v>1</v>
      </c>
      <c r="J26">
        <f t="shared" si="0"/>
        <v>1</v>
      </c>
      <c r="K26">
        <f t="shared" si="1"/>
        <v>0</v>
      </c>
      <c r="L26">
        <f t="shared" si="2"/>
        <v>0</v>
      </c>
      <c r="N26">
        <v>586.76804943496211</v>
      </c>
      <c r="O26">
        <f t="shared" si="3"/>
        <v>20368.524476554368</v>
      </c>
      <c r="R26">
        <v>26</v>
      </c>
      <c r="U26">
        <v>59</v>
      </c>
      <c r="V26">
        <v>129</v>
      </c>
      <c r="W26">
        <v>125</v>
      </c>
    </row>
    <row r="27" spans="1:23" x14ac:dyDescent="0.35">
      <c r="A27">
        <v>0.5</v>
      </c>
      <c r="B27">
        <v>2</v>
      </c>
      <c r="C27">
        <v>0.5</v>
      </c>
      <c r="D27">
        <v>37</v>
      </c>
      <c r="E27">
        <v>11.7</v>
      </c>
      <c r="F27">
        <v>0</v>
      </c>
      <c r="G27">
        <v>5.85</v>
      </c>
      <c r="H27">
        <v>425</v>
      </c>
      <c r="I27" t="s">
        <v>2</v>
      </c>
      <c r="J27">
        <f t="shared" si="0"/>
        <v>0</v>
      </c>
      <c r="K27">
        <f t="shared" si="1"/>
        <v>1</v>
      </c>
      <c r="L27">
        <f t="shared" si="2"/>
        <v>0</v>
      </c>
      <c r="N27">
        <v>537.63875948489624</v>
      </c>
      <c r="O27">
        <f t="shared" si="3"/>
        <v>8758.9102264264111</v>
      </c>
      <c r="R27">
        <v>27</v>
      </c>
      <c r="U27">
        <v>60</v>
      </c>
      <c r="V27">
        <v>134</v>
      </c>
      <c r="W27">
        <v>130</v>
      </c>
    </row>
    <row r="28" spans="1:23" x14ac:dyDescent="0.35">
      <c r="A28">
        <v>0.5</v>
      </c>
      <c r="B28">
        <v>0.5</v>
      </c>
      <c r="C28">
        <v>0</v>
      </c>
      <c r="D28">
        <v>44</v>
      </c>
      <c r="E28">
        <v>12.41</v>
      </c>
      <c r="F28">
        <v>0</v>
      </c>
      <c r="G28">
        <v>0</v>
      </c>
      <c r="H28">
        <v>782</v>
      </c>
      <c r="I28" t="s">
        <v>1</v>
      </c>
      <c r="J28">
        <f t="shared" si="0"/>
        <v>1</v>
      </c>
      <c r="K28">
        <f t="shared" si="1"/>
        <v>0</v>
      </c>
      <c r="L28">
        <f t="shared" si="2"/>
        <v>0</v>
      </c>
      <c r="N28">
        <v>1019.9169670073424</v>
      </c>
      <c r="O28">
        <f t="shared" si="3"/>
        <v>331623.09795737691</v>
      </c>
      <c r="R28">
        <v>28</v>
      </c>
      <c r="U28">
        <v>61</v>
      </c>
    </row>
    <row r="29" spans="1:23" x14ac:dyDescent="0.35">
      <c r="A29">
        <v>0.5</v>
      </c>
      <c r="B29">
        <v>2</v>
      </c>
      <c r="C29">
        <v>0</v>
      </c>
      <c r="D29">
        <v>44</v>
      </c>
      <c r="E29">
        <v>12.41</v>
      </c>
      <c r="F29">
        <v>0</v>
      </c>
      <c r="G29">
        <v>0</v>
      </c>
      <c r="H29">
        <v>797</v>
      </c>
      <c r="I29" t="s">
        <v>2</v>
      </c>
      <c r="J29">
        <f t="shared" si="0"/>
        <v>0</v>
      </c>
      <c r="K29">
        <f t="shared" si="1"/>
        <v>1</v>
      </c>
      <c r="L29">
        <f t="shared" si="2"/>
        <v>0</v>
      </c>
      <c r="N29">
        <v>746.89933139548737</v>
      </c>
      <c r="O29">
        <f t="shared" si="3"/>
        <v>91717.893318341972</v>
      </c>
      <c r="R29">
        <v>29</v>
      </c>
      <c r="U29">
        <v>62</v>
      </c>
    </row>
    <row r="30" spans="1:23" x14ac:dyDescent="0.35">
      <c r="A30">
        <v>0.5</v>
      </c>
      <c r="B30">
        <v>0.5</v>
      </c>
      <c r="C30">
        <v>0.3</v>
      </c>
      <c r="D30">
        <v>44</v>
      </c>
      <c r="E30">
        <v>12.41</v>
      </c>
      <c r="F30">
        <v>0</v>
      </c>
      <c r="G30">
        <v>3.7229999999999999</v>
      </c>
      <c r="H30">
        <v>1940</v>
      </c>
      <c r="I30" t="s">
        <v>0</v>
      </c>
      <c r="J30">
        <f t="shared" si="0"/>
        <v>0</v>
      </c>
      <c r="K30">
        <f t="shared" si="1"/>
        <v>0</v>
      </c>
      <c r="L30">
        <f t="shared" si="2"/>
        <v>1</v>
      </c>
      <c r="N30">
        <v>1925.9920487727261</v>
      </c>
      <c r="O30">
        <f t="shared" si="3"/>
        <v>2196153.0961271147</v>
      </c>
      <c r="R30">
        <v>30</v>
      </c>
      <c r="U30">
        <v>63</v>
      </c>
    </row>
    <row r="31" spans="1:23" x14ac:dyDescent="0.35">
      <c r="A31">
        <v>0.5</v>
      </c>
      <c r="B31">
        <v>0.5</v>
      </c>
      <c r="C31">
        <v>0.3</v>
      </c>
      <c r="D31">
        <v>44</v>
      </c>
      <c r="E31">
        <v>12.41</v>
      </c>
      <c r="F31">
        <v>0</v>
      </c>
      <c r="G31">
        <v>3.7229999999999999</v>
      </c>
      <c r="H31">
        <v>2266</v>
      </c>
      <c r="I31" t="s">
        <v>1</v>
      </c>
      <c r="J31">
        <f t="shared" si="0"/>
        <v>1</v>
      </c>
      <c r="K31">
        <f t="shared" si="1"/>
        <v>0</v>
      </c>
      <c r="L31">
        <f t="shared" si="2"/>
        <v>0</v>
      </c>
      <c r="N31">
        <v>1925.9920487727261</v>
      </c>
      <c r="O31">
        <f t="shared" si="3"/>
        <v>2196153.0961271147</v>
      </c>
      <c r="R31">
        <v>31</v>
      </c>
      <c r="U31">
        <v>64</v>
      </c>
    </row>
    <row r="32" spans="1:23" x14ac:dyDescent="0.35">
      <c r="A32">
        <v>0.5</v>
      </c>
      <c r="B32">
        <v>1</v>
      </c>
      <c r="C32">
        <v>0.5</v>
      </c>
      <c r="D32">
        <v>44</v>
      </c>
      <c r="E32">
        <v>12.41</v>
      </c>
      <c r="F32">
        <v>0</v>
      </c>
      <c r="G32">
        <v>6.2050000000000001</v>
      </c>
      <c r="H32">
        <v>2847</v>
      </c>
      <c r="I32" t="s">
        <v>1</v>
      </c>
      <c r="J32">
        <f t="shared" si="0"/>
        <v>1</v>
      </c>
      <c r="K32">
        <f t="shared" si="1"/>
        <v>0</v>
      </c>
      <c r="L32">
        <f t="shared" si="2"/>
        <v>0</v>
      </c>
      <c r="N32">
        <v>2164.6704874544967</v>
      </c>
      <c r="O32">
        <f t="shared" si="3"/>
        <v>2960535.8605975634</v>
      </c>
      <c r="R32">
        <v>32</v>
      </c>
      <c r="U32">
        <v>65</v>
      </c>
    </row>
    <row r="33" spans="1:21" x14ac:dyDescent="0.35">
      <c r="A33">
        <v>0.5</v>
      </c>
      <c r="B33">
        <v>2</v>
      </c>
      <c r="C33">
        <v>0.5</v>
      </c>
      <c r="D33">
        <v>44</v>
      </c>
      <c r="E33">
        <v>12.41</v>
      </c>
      <c r="F33">
        <v>0</v>
      </c>
      <c r="G33">
        <v>6.2050000000000001</v>
      </c>
      <c r="H33">
        <v>2033</v>
      </c>
      <c r="I33" t="s">
        <v>2</v>
      </c>
      <c r="J33">
        <f t="shared" si="0"/>
        <v>0</v>
      </c>
      <c r="K33">
        <f t="shared" si="1"/>
        <v>1</v>
      </c>
      <c r="L33">
        <f t="shared" si="2"/>
        <v>0</v>
      </c>
      <c r="N33">
        <v>1929.5630586913608</v>
      </c>
      <c r="O33">
        <f t="shared" si="3"/>
        <v>2206749.9098217962</v>
      </c>
      <c r="R33">
        <v>33</v>
      </c>
      <c r="U33">
        <v>66</v>
      </c>
    </row>
    <row r="34" spans="1:21" x14ac:dyDescent="0.35">
      <c r="A34">
        <v>0.5</v>
      </c>
      <c r="B34">
        <v>2</v>
      </c>
      <c r="C34">
        <v>0.49</v>
      </c>
      <c r="D34">
        <v>42</v>
      </c>
      <c r="E34">
        <v>12.27</v>
      </c>
      <c r="F34">
        <v>0</v>
      </c>
      <c r="G34">
        <v>6.0122999999999998</v>
      </c>
      <c r="H34">
        <v>1492</v>
      </c>
      <c r="I34" t="s">
        <v>0</v>
      </c>
      <c r="J34">
        <f t="shared" si="0"/>
        <v>0</v>
      </c>
      <c r="K34">
        <f t="shared" si="1"/>
        <v>0</v>
      </c>
      <c r="L34">
        <f t="shared" si="2"/>
        <v>1</v>
      </c>
      <c r="N34">
        <v>1292.4394804474205</v>
      </c>
      <c r="O34">
        <f t="shared" si="3"/>
        <v>719765.2029890808</v>
      </c>
      <c r="R34">
        <v>34</v>
      </c>
      <c r="U34">
        <v>67</v>
      </c>
    </row>
    <row r="35" spans="1:21" x14ac:dyDescent="0.35">
      <c r="A35">
        <v>0.5</v>
      </c>
      <c r="B35">
        <v>0.5</v>
      </c>
      <c r="C35">
        <v>0</v>
      </c>
      <c r="D35">
        <v>37</v>
      </c>
      <c r="E35">
        <v>11.77</v>
      </c>
      <c r="F35">
        <v>0</v>
      </c>
      <c r="G35">
        <v>0</v>
      </c>
      <c r="H35">
        <v>123</v>
      </c>
      <c r="I35" t="s">
        <v>1</v>
      </c>
      <c r="J35">
        <f t="shared" si="0"/>
        <v>1</v>
      </c>
      <c r="K35">
        <f t="shared" si="1"/>
        <v>0</v>
      </c>
      <c r="L35">
        <f t="shared" si="2"/>
        <v>0</v>
      </c>
      <c r="N35">
        <v>219.80592147712954</v>
      </c>
      <c r="O35">
        <f t="shared" si="3"/>
        <v>50285.276588203444</v>
      </c>
      <c r="R35">
        <v>35</v>
      </c>
      <c r="U35">
        <v>68</v>
      </c>
    </row>
    <row r="36" spans="1:21" x14ac:dyDescent="0.35">
      <c r="A36">
        <v>0.5</v>
      </c>
      <c r="B36">
        <v>1</v>
      </c>
      <c r="C36">
        <v>0</v>
      </c>
      <c r="D36">
        <v>37</v>
      </c>
      <c r="E36">
        <v>11.77</v>
      </c>
      <c r="F36">
        <v>0</v>
      </c>
      <c r="G36">
        <v>0</v>
      </c>
      <c r="H36">
        <v>134</v>
      </c>
      <c r="I36" t="s">
        <v>2</v>
      </c>
      <c r="J36">
        <f t="shared" si="0"/>
        <v>0</v>
      </c>
      <c r="K36">
        <f t="shared" si="1"/>
        <v>1</v>
      </c>
      <c r="L36">
        <f t="shared" si="2"/>
        <v>0</v>
      </c>
      <c r="N36">
        <v>188.27748627024417</v>
      </c>
      <c r="O36">
        <f t="shared" si="3"/>
        <v>65419.430314312151</v>
      </c>
      <c r="R36">
        <v>36</v>
      </c>
      <c r="U36">
        <v>69</v>
      </c>
    </row>
    <row r="37" spans="1:21" x14ac:dyDescent="0.35">
      <c r="A37">
        <v>0.5</v>
      </c>
      <c r="B37">
        <v>0.5</v>
      </c>
      <c r="C37">
        <v>0.3</v>
      </c>
      <c r="D37">
        <v>37</v>
      </c>
      <c r="E37">
        <v>11.77</v>
      </c>
      <c r="F37">
        <v>0</v>
      </c>
      <c r="G37">
        <v>3.5309999999999997</v>
      </c>
      <c r="H37">
        <v>370</v>
      </c>
      <c r="I37" t="s">
        <v>0</v>
      </c>
      <c r="J37">
        <f t="shared" si="0"/>
        <v>0</v>
      </c>
      <c r="K37">
        <f t="shared" si="1"/>
        <v>0</v>
      </c>
      <c r="L37">
        <f t="shared" si="2"/>
        <v>1</v>
      </c>
      <c r="N37">
        <v>484.34779465401493</v>
      </c>
      <c r="O37">
        <f t="shared" si="3"/>
        <v>1623.9356452715174</v>
      </c>
      <c r="R37">
        <v>37</v>
      </c>
      <c r="U37">
        <v>70</v>
      </c>
    </row>
    <row r="38" spans="1:21" x14ac:dyDescent="0.35">
      <c r="A38">
        <v>0.5</v>
      </c>
      <c r="B38">
        <v>1</v>
      </c>
      <c r="C38">
        <v>0.5</v>
      </c>
      <c r="D38">
        <v>37</v>
      </c>
      <c r="E38">
        <v>11.77</v>
      </c>
      <c r="F38">
        <v>0</v>
      </c>
      <c r="G38">
        <v>5.8849999999999998</v>
      </c>
      <c r="H38">
        <v>464</v>
      </c>
      <c r="I38" t="s">
        <v>1</v>
      </c>
      <c r="J38">
        <f t="shared" si="0"/>
        <v>1</v>
      </c>
      <c r="K38">
        <f t="shared" si="1"/>
        <v>0</v>
      </c>
      <c r="L38">
        <f t="shared" si="2"/>
        <v>0</v>
      </c>
      <c r="N38">
        <v>590.27862750850466</v>
      </c>
      <c r="O38">
        <f t="shared" si="3"/>
        <v>21382.896382801071</v>
      </c>
      <c r="R38">
        <v>38</v>
      </c>
      <c r="U38">
        <v>71</v>
      </c>
    </row>
    <row r="39" spans="1:21" x14ac:dyDescent="0.35">
      <c r="A39">
        <v>0.5</v>
      </c>
      <c r="B39">
        <v>2</v>
      </c>
      <c r="C39">
        <v>0</v>
      </c>
      <c r="D39">
        <v>40</v>
      </c>
      <c r="E39">
        <v>12</v>
      </c>
      <c r="F39">
        <v>0</v>
      </c>
      <c r="G39">
        <v>0</v>
      </c>
      <c r="H39">
        <v>461</v>
      </c>
      <c r="I39" t="s">
        <v>1</v>
      </c>
      <c r="J39">
        <f t="shared" si="0"/>
        <v>1</v>
      </c>
      <c r="K39">
        <f t="shared" si="1"/>
        <v>0</v>
      </c>
      <c r="L39">
        <f t="shared" si="2"/>
        <v>0</v>
      </c>
      <c r="N39">
        <v>313.38788697695816</v>
      </c>
      <c r="O39">
        <f t="shared" si="3"/>
        <v>17072.511935755112</v>
      </c>
      <c r="R39">
        <v>39</v>
      </c>
      <c r="U39">
        <v>72</v>
      </c>
    </row>
    <row r="40" spans="1:21" x14ac:dyDescent="0.35">
      <c r="A40">
        <v>0.5</v>
      </c>
      <c r="B40">
        <v>2</v>
      </c>
      <c r="C40">
        <v>0.5</v>
      </c>
      <c r="D40">
        <v>40</v>
      </c>
      <c r="E40">
        <v>12</v>
      </c>
      <c r="F40">
        <v>0</v>
      </c>
      <c r="G40">
        <v>6</v>
      </c>
      <c r="H40">
        <v>1140</v>
      </c>
      <c r="I40" t="s">
        <v>2</v>
      </c>
      <c r="J40">
        <f t="shared" si="0"/>
        <v>0</v>
      </c>
      <c r="K40">
        <f t="shared" si="1"/>
        <v>1</v>
      </c>
      <c r="L40">
        <f t="shared" si="2"/>
        <v>0</v>
      </c>
      <c r="N40">
        <v>902.14658545507064</v>
      </c>
      <c r="O40">
        <f t="shared" si="3"/>
        <v>209852.74751188018</v>
      </c>
      <c r="R40">
        <v>40</v>
      </c>
      <c r="U40">
        <v>73</v>
      </c>
    </row>
    <row r="41" spans="1:21" x14ac:dyDescent="0.35">
      <c r="A41">
        <v>1</v>
      </c>
      <c r="B41">
        <v>3</v>
      </c>
      <c r="C41">
        <v>0.2</v>
      </c>
      <c r="D41">
        <v>39</v>
      </c>
      <c r="E41">
        <v>11.97</v>
      </c>
      <c r="F41">
        <v>0</v>
      </c>
      <c r="G41">
        <v>2.3940000000000001</v>
      </c>
      <c r="H41">
        <v>710</v>
      </c>
      <c r="I41" t="s">
        <v>0</v>
      </c>
      <c r="J41">
        <f t="shared" si="0"/>
        <v>0</v>
      </c>
      <c r="K41">
        <f t="shared" si="1"/>
        <v>0</v>
      </c>
      <c r="L41">
        <f t="shared" si="2"/>
        <v>1</v>
      </c>
      <c r="N41">
        <v>712.92961251922588</v>
      </c>
      <c r="O41">
        <f t="shared" si="3"/>
        <v>72296.402102114531</v>
      </c>
      <c r="R41">
        <v>41</v>
      </c>
      <c r="U41">
        <v>74</v>
      </c>
    </row>
    <row r="42" spans="1:21" x14ac:dyDescent="0.35">
      <c r="A42">
        <v>1</v>
      </c>
      <c r="B42">
        <v>3</v>
      </c>
      <c r="C42">
        <v>0</v>
      </c>
      <c r="D42">
        <v>40</v>
      </c>
      <c r="E42">
        <v>11.93</v>
      </c>
      <c r="F42">
        <v>0</v>
      </c>
      <c r="G42">
        <v>0</v>
      </c>
      <c r="H42">
        <v>630</v>
      </c>
      <c r="I42" t="s">
        <v>0</v>
      </c>
      <c r="J42">
        <f t="shared" si="0"/>
        <v>0</v>
      </c>
      <c r="K42">
        <f t="shared" si="1"/>
        <v>0</v>
      </c>
      <c r="L42">
        <f t="shared" si="2"/>
        <v>1</v>
      </c>
      <c r="N42">
        <v>644.53767518134794</v>
      </c>
      <c r="O42">
        <f t="shared" si="3"/>
        <v>40195.424274544253</v>
      </c>
      <c r="R42">
        <v>42</v>
      </c>
      <c r="U42">
        <v>75</v>
      </c>
    </row>
    <row r="43" spans="1:21" x14ac:dyDescent="0.35">
      <c r="A43">
        <v>0.99099999999999999</v>
      </c>
      <c r="B43">
        <v>0.99099999999999999</v>
      </c>
      <c r="C43">
        <v>0.71099999999999997</v>
      </c>
      <c r="D43">
        <v>32</v>
      </c>
      <c r="E43">
        <v>15.8</v>
      </c>
      <c r="F43">
        <v>0</v>
      </c>
      <c r="G43">
        <v>11.2338</v>
      </c>
      <c r="H43">
        <v>1773.7</v>
      </c>
      <c r="I43" t="s">
        <v>1</v>
      </c>
      <c r="J43">
        <f t="shared" si="0"/>
        <v>1</v>
      </c>
      <c r="K43">
        <f t="shared" si="1"/>
        <v>0</v>
      </c>
      <c r="L43">
        <f t="shared" si="2"/>
        <v>0</v>
      </c>
      <c r="N43">
        <v>647.87155195980858</v>
      </c>
      <c r="O43">
        <f t="shared" si="3"/>
        <v>41543.343353405697</v>
      </c>
      <c r="R43">
        <v>43</v>
      </c>
      <c r="U43">
        <v>76</v>
      </c>
    </row>
    <row r="44" spans="1:21" x14ac:dyDescent="0.35">
      <c r="A44">
        <v>3.004</v>
      </c>
      <c r="B44">
        <v>3.004</v>
      </c>
      <c r="C44">
        <v>0.76200000000000001</v>
      </c>
      <c r="D44">
        <v>32</v>
      </c>
      <c r="E44">
        <v>15.8</v>
      </c>
      <c r="F44">
        <v>0</v>
      </c>
      <c r="G44">
        <v>12.0396</v>
      </c>
      <c r="H44">
        <v>1019.4</v>
      </c>
      <c r="I44" t="s">
        <v>2</v>
      </c>
      <c r="J44">
        <f t="shared" si="0"/>
        <v>0</v>
      </c>
      <c r="K44">
        <f t="shared" si="1"/>
        <v>1</v>
      </c>
      <c r="L44">
        <f t="shared" si="2"/>
        <v>0</v>
      </c>
      <c r="N44">
        <v>1111.2034927051268</v>
      </c>
      <c r="O44">
        <f t="shared" si="3"/>
        <v>445094.17008385976</v>
      </c>
      <c r="R44">
        <v>44</v>
      </c>
      <c r="U44">
        <v>77</v>
      </c>
    </row>
    <row r="45" spans="1:21" x14ac:dyDescent="0.35">
      <c r="A45">
        <v>2.4889999999999999</v>
      </c>
      <c r="B45">
        <v>2.4889999999999999</v>
      </c>
      <c r="C45">
        <v>0.76200000000000001</v>
      </c>
      <c r="D45">
        <v>32</v>
      </c>
      <c r="E45">
        <v>15.8</v>
      </c>
      <c r="F45">
        <v>0</v>
      </c>
      <c r="G45">
        <v>12.0396</v>
      </c>
      <c r="H45">
        <v>1158</v>
      </c>
      <c r="I45" t="s">
        <v>0</v>
      </c>
      <c r="J45">
        <f t="shared" si="0"/>
        <v>0</v>
      </c>
      <c r="K45">
        <f t="shared" si="1"/>
        <v>0</v>
      </c>
      <c r="L45">
        <f t="shared" si="2"/>
        <v>1</v>
      </c>
      <c r="N45">
        <v>995.94636815129138</v>
      </c>
      <c r="O45">
        <f t="shared" si="3"/>
        <v>304589.9215317819</v>
      </c>
      <c r="R45">
        <v>45</v>
      </c>
      <c r="U45">
        <v>78</v>
      </c>
    </row>
    <row r="46" spans="1:21" x14ac:dyDescent="0.35">
      <c r="A46">
        <v>1.492</v>
      </c>
      <c r="B46">
        <v>1.492</v>
      </c>
      <c r="C46">
        <v>0.76200000000000001</v>
      </c>
      <c r="D46">
        <v>32</v>
      </c>
      <c r="E46">
        <v>15.8</v>
      </c>
      <c r="F46">
        <v>0</v>
      </c>
      <c r="G46">
        <v>12.0396</v>
      </c>
      <c r="H46">
        <v>1540</v>
      </c>
      <c r="I46" t="s">
        <v>1</v>
      </c>
      <c r="J46">
        <f t="shared" si="0"/>
        <v>1</v>
      </c>
      <c r="K46">
        <f t="shared" si="1"/>
        <v>0</v>
      </c>
      <c r="L46">
        <f t="shared" si="2"/>
        <v>0</v>
      </c>
      <c r="N46">
        <v>779.68801574190672</v>
      </c>
      <c r="O46">
        <f t="shared" si="3"/>
        <v>112653.07243529352</v>
      </c>
      <c r="R46">
        <v>46</v>
      </c>
      <c r="U46">
        <v>79</v>
      </c>
    </row>
    <row r="47" spans="1:21" x14ac:dyDescent="0.35">
      <c r="A47">
        <v>3.016</v>
      </c>
      <c r="B47">
        <v>3.016</v>
      </c>
      <c r="C47">
        <v>0.88900000000000001</v>
      </c>
      <c r="D47">
        <v>32</v>
      </c>
      <c r="E47">
        <v>15.8</v>
      </c>
      <c r="F47">
        <v>0</v>
      </c>
      <c r="G47">
        <v>14.046200000000001</v>
      </c>
      <c r="H47">
        <v>1161.2</v>
      </c>
      <c r="I47" t="s">
        <v>2</v>
      </c>
      <c r="J47">
        <f t="shared" si="0"/>
        <v>0</v>
      </c>
      <c r="K47">
        <f t="shared" si="1"/>
        <v>1</v>
      </c>
      <c r="L47">
        <f t="shared" si="2"/>
        <v>0</v>
      </c>
      <c r="N47">
        <v>1186.916774786336</v>
      </c>
      <c r="O47">
        <f t="shared" si="3"/>
        <v>551851.47628510487</v>
      </c>
      <c r="R47">
        <v>47</v>
      </c>
      <c r="U47">
        <v>80</v>
      </c>
    </row>
    <row r="48" spans="1:21" x14ac:dyDescent="0.35">
      <c r="A48">
        <v>5.8500000000000003E-2</v>
      </c>
      <c r="B48">
        <v>0.34807500000000002</v>
      </c>
      <c r="C48">
        <v>2.9000000000000001E-2</v>
      </c>
      <c r="D48">
        <v>34</v>
      </c>
      <c r="E48">
        <v>15.7</v>
      </c>
      <c r="F48">
        <v>0</v>
      </c>
      <c r="G48">
        <v>0.45529999999999998</v>
      </c>
      <c r="H48">
        <v>58.5</v>
      </c>
      <c r="I48" t="s">
        <v>0</v>
      </c>
      <c r="J48">
        <f t="shared" si="0"/>
        <v>0</v>
      </c>
      <c r="K48">
        <f t="shared" si="1"/>
        <v>0</v>
      </c>
      <c r="L48">
        <f t="shared" si="2"/>
        <v>1</v>
      </c>
      <c r="N48">
        <v>32.090586646502359</v>
      </c>
      <c r="O48">
        <f t="shared" si="3"/>
        <v>169710.31912516931</v>
      </c>
      <c r="R48">
        <v>48</v>
      </c>
      <c r="U48">
        <v>81</v>
      </c>
    </row>
    <row r="49" spans="1:21" x14ac:dyDescent="0.35">
      <c r="A49">
        <v>5.8500000000000003E-2</v>
      </c>
      <c r="B49">
        <v>0.34807500000000002</v>
      </c>
      <c r="C49">
        <v>5.8000000000000003E-2</v>
      </c>
      <c r="D49">
        <v>34</v>
      </c>
      <c r="E49">
        <v>15.7</v>
      </c>
      <c r="F49">
        <v>0</v>
      </c>
      <c r="G49">
        <v>0.91059999999999997</v>
      </c>
      <c r="H49">
        <v>70.91</v>
      </c>
      <c r="I49" t="s">
        <v>1</v>
      </c>
      <c r="J49">
        <f t="shared" si="0"/>
        <v>1</v>
      </c>
      <c r="K49">
        <f t="shared" si="1"/>
        <v>0</v>
      </c>
      <c r="L49">
        <f t="shared" si="2"/>
        <v>0</v>
      </c>
      <c r="N49">
        <v>51.676040784683593</v>
      </c>
      <c r="O49">
        <f t="shared" si="3"/>
        <v>153957.09611346363</v>
      </c>
      <c r="R49">
        <v>49</v>
      </c>
      <c r="U49">
        <v>82</v>
      </c>
    </row>
    <row r="50" spans="1:21" x14ac:dyDescent="0.35">
      <c r="A50">
        <v>5.8500000000000003E-2</v>
      </c>
      <c r="B50">
        <v>0.34807500000000002</v>
      </c>
      <c r="C50">
        <v>2.9000000000000001E-2</v>
      </c>
      <c r="D50">
        <v>37</v>
      </c>
      <c r="E50">
        <v>16.100000000000001</v>
      </c>
      <c r="F50">
        <v>0</v>
      </c>
      <c r="G50">
        <v>0.46690000000000004</v>
      </c>
      <c r="H50">
        <v>82.5</v>
      </c>
      <c r="I50" t="s">
        <v>0</v>
      </c>
      <c r="J50">
        <f t="shared" si="0"/>
        <v>0</v>
      </c>
      <c r="K50">
        <f t="shared" si="1"/>
        <v>0</v>
      </c>
      <c r="L50">
        <f t="shared" si="2"/>
        <v>1</v>
      </c>
      <c r="N50">
        <v>52.966855587308309</v>
      </c>
      <c r="O50">
        <f t="shared" si="3"/>
        <v>152945.79883614395</v>
      </c>
      <c r="R50">
        <v>50</v>
      </c>
      <c r="U50">
        <v>83</v>
      </c>
    </row>
    <row r="51" spans="1:21" x14ac:dyDescent="0.35">
      <c r="A51">
        <v>5.8500000000000003E-2</v>
      </c>
      <c r="B51">
        <v>0.34807500000000002</v>
      </c>
      <c r="C51">
        <v>5.8000000000000003E-2</v>
      </c>
      <c r="D51">
        <v>37</v>
      </c>
      <c r="E51">
        <v>16.100000000000001</v>
      </c>
      <c r="F51">
        <v>0</v>
      </c>
      <c r="G51">
        <v>0.93380000000000007</v>
      </c>
      <c r="H51">
        <v>98.93</v>
      </c>
      <c r="I51" t="s">
        <v>1</v>
      </c>
      <c r="J51">
        <f t="shared" si="0"/>
        <v>1</v>
      </c>
      <c r="K51">
        <f t="shared" si="1"/>
        <v>0</v>
      </c>
      <c r="L51">
        <f t="shared" si="2"/>
        <v>0</v>
      </c>
      <c r="N51">
        <v>83.405437023792715</v>
      </c>
      <c r="O51">
        <f t="shared" si="3"/>
        <v>130064.29146506812</v>
      </c>
      <c r="R51">
        <v>51</v>
      </c>
      <c r="U51">
        <v>84</v>
      </c>
    </row>
    <row r="52" spans="1:21" x14ac:dyDescent="0.35">
      <c r="A52">
        <v>5.8500000000000003E-2</v>
      </c>
      <c r="B52">
        <v>0.34807500000000002</v>
      </c>
      <c r="C52">
        <v>2.9000000000000001E-2</v>
      </c>
      <c r="D52">
        <v>39.5</v>
      </c>
      <c r="E52">
        <v>16.5</v>
      </c>
      <c r="F52">
        <v>0</v>
      </c>
      <c r="G52">
        <v>0.47850000000000004</v>
      </c>
      <c r="H52">
        <v>121.5</v>
      </c>
      <c r="I52" t="s">
        <v>0</v>
      </c>
      <c r="J52">
        <f t="shared" si="0"/>
        <v>0</v>
      </c>
      <c r="K52">
        <f t="shared" si="1"/>
        <v>0</v>
      </c>
      <c r="L52">
        <f t="shared" si="2"/>
        <v>1</v>
      </c>
      <c r="N52">
        <v>82.878628679557835</v>
      </c>
      <c r="O52">
        <f t="shared" si="3"/>
        <v>130444.54981646675</v>
      </c>
      <c r="R52">
        <v>52</v>
      </c>
      <c r="U52">
        <v>85</v>
      </c>
    </row>
    <row r="53" spans="1:21" x14ac:dyDescent="0.35">
      <c r="A53">
        <v>5.8500000000000003E-2</v>
      </c>
      <c r="B53">
        <v>0.34807500000000002</v>
      </c>
      <c r="C53">
        <v>5.8000000000000003E-2</v>
      </c>
      <c r="D53">
        <v>39.5</v>
      </c>
      <c r="E53">
        <v>16.5</v>
      </c>
      <c r="F53">
        <v>0</v>
      </c>
      <c r="G53">
        <v>0.95700000000000007</v>
      </c>
      <c r="H53">
        <v>142.9</v>
      </c>
      <c r="I53" t="s">
        <v>1</v>
      </c>
      <c r="J53">
        <f t="shared" si="0"/>
        <v>1</v>
      </c>
      <c r="K53">
        <f t="shared" si="1"/>
        <v>0</v>
      </c>
      <c r="L53">
        <f t="shared" si="2"/>
        <v>0</v>
      </c>
      <c r="N53">
        <v>128.07611474323824</v>
      </c>
      <c r="O53">
        <f t="shared" si="3"/>
        <v>99839.312754510494</v>
      </c>
      <c r="R53">
        <v>53</v>
      </c>
      <c r="U53">
        <v>86</v>
      </c>
    </row>
    <row r="54" spans="1:21" x14ac:dyDescent="0.35">
      <c r="A54">
        <v>5.8500000000000003E-2</v>
      </c>
      <c r="B54">
        <v>0.34807500000000002</v>
      </c>
      <c r="C54">
        <v>2.9000000000000001E-2</v>
      </c>
      <c r="D54">
        <v>41.5</v>
      </c>
      <c r="E54">
        <v>16.8</v>
      </c>
      <c r="F54">
        <v>0</v>
      </c>
      <c r="G54">
        <v>0.48720000000000002</v>
      </c>
      <c r="H54">
        <v>157.5</v>
      </c>
      <c r="I54" t="s">
        <v>0</v>
      </c>
      <c r="J54">
        <f t="shared" si="0"/>
        <v>0</v>
      </c>
      <c r="K54">
        <f t="shared" si="1"/>
        <v>0</v>
      </c>
      <c r="L54">
        <f t="shared" si="2"/>
        <v>1</v>
      </c>
      <c r="N54">
        <v>120.87960240700224</v>
      </c>
      <c r="O54">
        <f t="shared" si="3"/>
        <v>104438.9182933945</v>
      </c>
      <c r="R54">
        <v>54</v>
      </c>
      <c r="U54">
        <v>87</v>
      </c>
    </row>
    <row r="55" spans="1:21" x14ac:dyDescent="0.35">
      <c r="A55">
        <v>5.8500000000000003E-2</v>
      </c>
      <c r="B55">
        <v>0.34807500000000002</v>
      </c>
      <c r="C55">
        <v>5.8000000000000003E-2</v>
      </c>
      <c r="D55">
        <v>41.5</v>
      </c>
      <c r="E55">
        <v>16.8</v>
      </c>
      <c r="F55">
        <v>0</v>
      </c>
      <c r="G55">
        <v>0.97440000000000004</v>
      </c>
      <c r="H55">
        <v>184.9</v>
      </c>
      <c r="I55" t="s">
        <v>1</v>
      </c>
      <c r="J55">
        <f t="shared" si="0"/>
        <v>1</v>
      </c>
      <c r="K55">
        <f t="shared" si="1"/>
        <v>0</v>
      </c>
      <c r="L55">
        <f t="shared" si="2"/>
        <v>0</v>
      </c>
      <c r="N55">
        <v>183.96443445844889</v>
      </c>
      <c r="O55">
        <f t="shared" si="3"/>
        <v>67644.350434193533</v>
      </c>
      <c r="R55">
        <v>55</v>
      </c>
      <c r="U55">
        <v>88</v>
      </c>
    </row>
    <row r="56" spans="1:21" x14ac:dyDescent="0.35">
      <c r="A56">
        <v>5.8500000000000003E-2</v>
      </c>
      <c r="B56">
        <v>0.34807500000000002</v>
      </c>
      <c r="C56">
        <v>2.9000000000000001E-2</v>
      </c>
      <c r="D56">
        <v>42.5</v>
      </c>
      <c r="E56">
        <v>17.100000000000001</v>
      </c>
      <c r="F56">
        <v>0</v>
      </c>
      <c r="G56">
        <v>0.49590000000000006</v>
      </c>
      <c r="H56">
        <v>180.5</v>
      </c>
      <c r="I56" t="s">
        <v>1</v>
      </c>
      <c r="J56">
        <f t="shared" si="0"/>
        <v>1</v>
      </c>
      <c r="K56">
        <f t="shared" si="1"/>
        <v>0</v>
      </c>
      <c r="L56">
        <f t="shared" si="2"/>
        <v>0</v>
      </c>
      <c r="N56">
        <v>148.43904853303721</v>
      </c>
      <c r="O56">
        <f t="shared" si="3"/>
        <v>87385.663037304679</v>
      </c>
      <c r="R56">
        <v>56</v>
      </c>
      <c r="U56">
        <v>89</v>
      </c>
    </row>
    <row r="57" spans="1:21" x14ac:dyDescent="0.35">
      <c r="A57">
        <v>5.8500000000000003E-2</v>
      </c>
      <c r="B57">
        <v>0.34807500000000002</v>
      </c>
      <c r="C57">
        <v>5.8000000000000003E-2</v>
      </c>
      <c r="D57">
        <v>42.5</v>
      </c>
      <c r="E57">
        <v>17.100000000000001</v>
      </c>
      <c r="F57">
        <v>0</v>
      </c>
      <c r="G57">
        <v>0.99180000000000013</v>
      </c>
      <c r="H57">
        <v>211</v>
      </c>
      <c r="I57" t="s">
        <v>1</v>
      </c>
      <c r="J57">
        <f t="shared" si="0"/>
        <v>1</v>
      </c>
      <c r="K57">
        <f t="shared" si="1"/>
        <v>0</v>
      </c>
      <c r="L57">
        <f t="shared" si="2"/>
        <v>0</v>
      </c>
      <c r="N57">
        <v>224.15575676019745</v>
      </c>
      <c r="O57">
        <f t="shared" si="3"/>
        <v>48353.350570537841</v>
      </c>
      <c r="R57">
        <v>57</v>
      </c>
      <c r="U57">
        <v>90</v>
      </c>
    </row>
    <row r="58" spans="1:21" x14ac:dyDescent="0.35">
      <c r="A58">
        <v>9.4E-2</v>
      </c>
      <c r="B58">
        <v>0.56400000000000006</v>
      </c>
      <c r="C58">
        <v>4.7E-2</v>
      </c>
      <c r="D58">
        <v>34</v>
      </c>
      <c r="E58">
        <v>15.7</v>
      </c>
      <c r="F58">
        <v>0</v>
      </c>
      <c r="G58">
        <v>0.7379</v>
      </c>
      <c r="H58">
        <v>74.7</v>
      </c>
      <c r="I58" t="s">
        <v>1</v>
      </c>
      <c r="J58">
        <f t="shared" si="0"/>
        <v>1</v>
      </c>
      <c r="K58">
        <f t="shared" si="1"/>
        <v>0</v>
      </c>
      <c r="L58">
        <f t="shared" si="2"/>
        <v>0</v>
      </c>
      <c r="N58">
        <v>51.793248646760951</v>
      </c>
      <c r="O58">
        <f t="shared" si="3"/>
        <v>153865.13129339198</v>
      </c>
      <c r="R58">
        <v>58</v>
      </c>
      <c r="U58">
        <v>91</v>
      </c>
    </row>
    <row r="59" spans="1:21" x14ac:dyDescent="0.35">
      <c r="A59">
        <v>9.4E-2</v>
      </c>
      <c r="B59">
        <v>0.56400000000000006</v>
      </c>
      <c r="C59">
        <v>9.4E-2</v>
      </c>
      <c r="D59">
        <v>34</v>
      </c>
      <c r="E59">
        <v>15.7</v>
      </c>
      <c r="F59">
        <v>0</v>
      </c>
      <c r="G59">
        <v>1.4758</v>
      </c>
      <c r="H59">
        <v>91.5</v>
      </c>
      <c r="I59" t="s">
        <v>1</v>
      </c>
      <c r="J59">
        <f t="shared" si="0"/>
        <v>1</v>
      </c>
      <c r="K59">
        <f t="shared" si="1"/>
        <v>0</v>
      </c>
      <c r="L59">
        <f t="shared" si="2"/>
        <v>0</v>
      </c>
      <c r="N59">
        <v>83.575816693688381</v>
      </c>
      <c r="O59">
        <f t="shared" si="3"/>
        <v>129941.4275900193</v>
      </c>
      <c r="R59">
        <v>59</v>
      </c>
      <c r="U59">
        <v>92</v>
      </c>
    </row>
    <row r="60" spans="1:21" x14ac:dyDescent="0.35">
      <c r="A60">
        <v>9.4E-2</v>
      </c>
      <c r="B60">
        <v>0.56400000000000006</v>
      </c>
      <c r="C60">
        <v>4.7E-2</v>
      </c>
      <c r="D60">
        <v>37</v>
      </c>
      <c r="E60">
        <v>16.100000000000001</v>
      </c>
      <c r="F60">
        <v>0</v>
      </c>
      <c r="G60">
        <v>0.75670000000000004</v>
      </c>
      <c r="H60">
        <v>104.8</v>
      </c>
      <c r="I60" t="s">
        <v>1</v>
      </c>
      <c r="J60">
        <f t="shared" si="0"/>
        <v>1</v>
      </c>
      <c r="K60">
        <f t="shared" si="1"/>
        <v>0</v>
      </c>
      <c r="L60">
        <f t="shared" si="2"/>
        <v>0</v>
      </c>
      <c r="N60">
        <v>85.456438349665007</v>
      </c>
      <c r="O60">
        <f t="shared" si="3"/>
        <v>128589.13430836299</v>
      </c>
      <c r="R60">
        <v>60</v>
      </c>
      <c r="U60">
        <v>93</v>
      </c>
    </row>
    <row r="61" spans="1:21" x14ac:dyDescent="0.35">
      <c r="A61">
        <v>9.4E-2</v>
      </c>
      <c r="B61">
        <v>0.56400000000000006</v>
      </c>
      <c r="C61">
        <v>9.4E-2</v>
      </c>
      <c r="D61">
        <v>37</v>
      </c>
      <c r="E61">
        <v>16.100000000000001</v>
      </c>
      <c r="F61">
        <v>0</v>
      </c>
      <c r="G61">
        <v>1.5134000000000001</v>
      </c>
      <c r="H61">
        <v>127.5</v>
      </c>
      <c r="I61" t="s">
        <v>1</v>
      </c>
      <c r="J61">
        <f t="shared" si="0"/>
        <v>1</v>
      </c>
      <c r="K61">
        <f t="shared" si="1"/>
        <v>0</v>
      </c>
      <c r="L61">
        <f t="shared" si="2"/>
        <v>0</v>
      </c>
      <c r="N61">
        <v>134.85101016540722</v>
      </c>
      <c r="O61">
        <f t="shared" si="3"/>
        <v>95603.835837537627</v>
      </c>
      <c r="R61">
        <v>61</v>
      </c>
      <c r="U61">
        <v>94</v>
      </c>
    </row>
    <row r="62" spans="1:21" x14ac:dyDescent="0.35">
      <c r="A62">
        <v>9.4E-2</v>
      </c>
      <c r="B62">
        <v>0.56400000000000006</v>
      </c>
      <c r="C62">
        <v>4.7E-2</v>
      </c>
      <c r="D62">
        <v>39.5</v>
      </c>
      <c r="E62">
        <v>16.5</v>
      </c>
      <c r="F62">
        <v>0</v>
      </c>
      <c r="G62">
        <v>0.77549999999999997</v>
      </c>
      <c r="H62">
        <v>155.80000000000001</v>
      </c>
      <c r="I62" t="s">
        <v>1</v>
      </c>
      <c r="J62">
        <f t="shared" si="0"/>
        <v>1</v>
      </c>
      <c r="K62">
        <f t="shared" si="1"/>
        <v>0</v>
      </c>
      <c r="L62">
        <f t="shared" si="2"/>
        <v>0</v>
      </c>
      <c r="N62">
        <v>133.67576824840481</v>
      </c>
      <c r="O62">
        <f t="shared" si="3"/>
        <v>96331.983576018392</v>
      </c>
      <c r="R62">
        <v>62</v>
      </c>
      <c r="U62">
        <v>95</v>
      </c>
    </row>
    <row r="63" spans="1:21" x14ac:dyDescent="0.35">
      <c r="A63">
        <v>9.4E-2</v>
      </c>
      <c r="B63">
        <v>0.56400000000000006</v>
      </c>
      <c r="C63">
        <v>9.4E-2</v>
      </c>
      <c r="D63">
        <v>39.5</v>
      </c>
      <c r="E63">
        <v>16.5</v>
      </c>
      <c r="F63">
        <v>0</v>
      </c>
      <c r="G63">
        <v>1.5509999999999999</v>
      </c>
      <c r="H63">
        <v>185.6</v>
      </c>
      <c r="I63" t="s">
        <v>1</v>
      </c>
      <c r="J63">
        <f t="shared" si="0"/>
        <v>1</v>
      </c>
      <c r="K63">
        <f t="shared" si="1"/>
        <v>0</v>
      </c>
      <c r="L63">
        <f t="shared" si="2"/>
        <v>0</v>
      </c>
      <c r="N63">
        <v>207.01974212666721</v>
      </c>
      <c r="O63">
        <f t="shared" si="3"/>
        <v>56183.20556128028</v>
      </c>
      <c r="R63">
        <v>63</v>
      </c>
      <c r="U63">
        <v>96</v>
      </c>
    </row>
    <row r="64" spans="1:21" x14ac:dyDescent="0.35">
      <c r="A64">
        <v>9.4E-2</v>
      </c>
      <c r="B64">
        <v>0.56400000000000006</v>
      </c>
      <c r="C64">
        <v>4.7E-2</v>
      </c>
      <c r="D64">
        <v>41.5</v>
      </c>
      <c r="E64">
        <v>16.8</v>
      </c>
      <c r="F64">
        <v>0</v>
      </c>
      <c r="G64">
        <v>0.78960000000000008</v>
      </c>
      <c r="H64">
        <v>206.8</v>
      </c>
      <c r="I64" t="s">
        <v>1</v>
      </c>
      <c r="J64">
        <f t="shared" si="0"/>
        <v>1</v>
      </c>
      <c r="K64">
        <f t="shared" si="1"/>
        <v>0</v>
      </c>
      <c r="L64">
        <f t="shared" si="2"/>
        <v>0</v>
      </c>
      <c r="N64">
        <v>194.92012717794535</v>
      </c>
      <c r="O64">
        <f t="shared" si="3"/>
        <v>62065.548922786613</v>
      </c>
      <c r="R64">
        <v>64</v>
      </c>
      <c r="U64">
        <v>97</v>
      </c>
    </row>
    <row r="65" spans="1:21" x14ac:dyDescent="0.35">
      <c r="A65">
        <v>9.4E-2</v>
      </c>
      <c r="B65">
        <v>0.56400000000000006</v>
      </c>
      <c r="C65">
        <v>9.4E-2</v>
      </c>
      <c r="D65">
        <v>41.5</v>
      </c>
      <c r="E65">
        <v>16.8</v>
      </c>
      <c r="F65">
        <v>0</v>
      </c>
      <c r="G65">
        <v>1.5792000000000002</v>
      </c>
      <c r="H65">
        <v>244.6</v>
      </c>
      <c r="I65" t="s">
        <v>1</v>
      </c>
      <c r="J65">
        <f t="shared" si="0"/>
        <v>1</v>
      </c>
      <c r="K65">
        <f t="shared" si="1"/>
        <v>0</v>
      </c>
      <c r="L65">
        <f t="shared" si="2"/>
        <v>0</v>
      </c>
      <c r="N65">
        <v>297.28895715940092</v>
      </c>
      <c r="O65">
        <f t="shared" si="3"/>
        <v>21538.718507003385</v>
      </c>
      <c r="R65">
        <v>65</v>
      </c>
      <c r="U65">
        <v>98</v>
      </c>
    </row>
    <row r="66" spans="1:21" x14ac:dyDescent="0.35">
      <c r="A66">
        <v>9.4E-2</v>
      </c>
      <c r="B66">
        <v>0.56400000000000006</v>
      </c>
      <c r="C66">
        <v>4.7E-2</v>
      </c>
      <c r="D66">
        <v>42.5</v>
      </c>
      <c r="E66">
        <v>17.100000000000001</v>
      </c>
      <c r="F66">
        <v>0</v>
      </c>
      <c r="G66">
        <v>0.80370000000000008</v>
      </c>
      <c r="H66">
        <v>235.6</v>
      </c>
      <c r="I66" t="s">
        <v>1</v>
      </c>
      <c r="J66">
        <f t="shared" ref="J66:J129" si="4">IF(I66="TRAIN",1,0)</f>
        <v>1</v>
      </c>
      <c r="K66">
        <f t="shared" ref="K66:K129" si="5">IF(I66="VALIDATE",1,0)</f>
        <v>0</v>
      </c>
      <c r="L66">
        <f t="shared" ref="L66:L129" si="6">IF(I66="TEST",1,0)</f>
        <v>0</v>
      </c>
      <c r="N66">
        <v>239.33024349232215</v>
      </c>
      <c r="O66">
        <f t="shared" ref="O66:O129" si="7">(N66-$N$136)^2</f>
        <v>41910.059873259881</v>
      </c>
      <c r="R66">
        <v>66</v>
      </c>
      <c r="U66">
        <v>101</v>
      </c>
    </row>
    <row r="67" spans="1:21" x14ac:dyDescent="0.35">
      <c r="A67">
        <v>9.4E-2</v>
      </c>
      <c r="B67">
        <v>0.56400000000000006</v>
      </c>
      <c r="C67">
        <v>9.4E-2</v>
      </c>
      <c r="D67">
        <v>42.5</v>
      </c>
      <c r="E67">
        <v>17.100000000000001</v>
      </c>
      <c r="F67">
        <v>0</v>
      </c>
      <c r="G67">
        <v>1.6074000000000002</v>
      </c>
      <c r="H67">
        <v>279.60000000000002</v>
      </c>
      <c r="I67" t="s">
        <v>1</v>
      </c>
      <c r="J67">
        <f t="shared" si="4"/>
        <v>1</v>
      </c>
      <c r="K67">
        <f t="shared" si="5"/>
        <v>0</v>
      </c>
      <c r="L67">
        <f t="shared" si="6"/>
        <v>0</v>
      </c>
      <c r="N67">
        <v>362.19556852628796</v>
      </c>
      <c r="O67">
        <f t="shared" si="7"/>
        <v>6700.1004388425627</v>
      </c>
      <c r="R67">
        <v>67</v>
      </c>
      <c r="U67">
        <v>104</v>
      </c>
    </row>
    <row r="68" spans="1:21" x14ac:dyDescent="0.35">
      <c r="A68">
        <v>0.152</v>
      </c>
      <c r="B68">
        <v>0.90439999999999998</v>
      </c>
      <c r="C68">
        <v>7.4999999999999997E-2</v>
      </c>
      <c r="D68">
        <v>34</v>
      </c>
      <c r="E68">
        <v>15.7</v>
      </c>
      <c r="F68">
        <v>0</v>
      </c>
      <c r="G68">
        <v>1.1775</v>
      </c>
      <c r="H68">
        <v>98.2</v>
      </c>
      <c r="I68" t="s">
        <v>1</v>
      </c>
      <c r="J68">
        <f t="shared" si="4"/>
        <v>1</v>
      </c>
      <c r="K68">
        <f t="shared" si="5"/>
        <v>0</v>
      </c>
      <c r="L68">
        <f t="shared" si="6"/>
        <v>0</v>
      </c>
      <c r="N68">
        <v>83.160077707987313</v>
      </c>
      <c r="O68">
        <f t="shared" si="7"/>
        <v>130241.32653028255</v>
      </c>
      <c r="R68">
        <v>68</v>
      </c>
      <c r="U68">
        <v>107</v>
      </c>
    </row>
    <row r="69" spans="1:21" x14ac:dyDescent="0.35">
      <c r="A69">
        <v>0.152</v>
      </c>
      <c r="B69">
        <v>0.90439999999999998</v>
      </c>
      <c r="C69">
        <v>0.15</v>
      </c>
      <c r="D69">
        <v>34</v>
      </c>
      <c r="E69">
        <v>15.7</v>
      </c>
      <c r="F69">
        <v>0</v>
      </c>
      <c r="G69">
        <v>2.355</v>
      </c>
      <c r="H69">
        <v>122.3</v>
      </c>
      <c r="I69" t="s">
        <v>1</v>
      </c>
      <c r="J69">
        <f t="shared" si="4"/>
        <v>1</v>
      </c>
      <c r="K69">
        <f t="shared" si="5"/>
        <v>0</v>
      </c>
      <c r="L69">
        <f t="shared" si="6"/>
        <v>0</v>
      </c>
      <c r="N69">
        <v>133.7643419408266</v>
      </c>
      <c r="O69">
        <f t="shared" si="7"/>
        <v>96277.009489253163</v>
      </c>
      <c r="R69">
        <v>69</v>
      </c>
      <c r="U69">
        <v>110</v>
      </c>
    </row>
    <row r="70" spans="1:21" x14ac:dyDescent="0.35">
      <c r="A70">
        <v>0.152</v>
      </c>
      <c r="B70">
        <v>0.90439999999999998</v>
      </c>
      <c r="C70">
        <v>7.4999999999999997E-2</v>
      </c>
      <c r="D70">
        <v>37</v>
      </c>
      <c r="E70">
        <v>16.100000000000001</v>
      </c>
      <c r="F70">
        <v>0</v>
      </c>
      <c r="G70">
        <v>1.2075</v>
      </c>
      <c r="H70">
        <v>143.30000000000001</v>
      </c>
      <c r="I70" t="s">
        <v>1</v>
      </c>
      <c r="J70">
        <f t="shared" si="4"/>
        <v>1</v>
      </c>
      <c r="K70">
        <f t="shared" si="5"/>
        <v>0</v>
      </c>
      <c r="L70">
        <f t="shared" si="6"/>
        <v>0</v>
      </c>
      <c r="N70">
        <v>137.28129572152989</v>
      </c>
      <c r="O70">
        <f t="shared" si="7"/>
        <v>94106.859858177137</v>
      </c>
      <c r="R70">
        <v>70</v>
      </c>
      <c r="U70">
        <v>113</v>
      </c>
    </row>
    <row r="71" spans="1:21" x14ac:dyDescent="0.35">
      <c r="A71">
        <v>0.152</v>
      </c>
      <c r="B71">
        <v>0.90439999999999998</v>
      </c>
      <c r="C71">
        <v>0.15</v>
      </c>
      <c r="D71">
        <v>37</v>
      </c>
      <c r="E71">
        <v>16.100000000000001</v>
      </c>
      <c r="F71">
        <v>0</v>
      </c>
      <c r="G71">
        <v>2.415</v>
      </c>
      <c r="H71">
        <v>176.4</v>
      </c>
      <c r="I71" t="s">
        <v>1</v>
      </c>
      <c r="J71">
        <f t="shared" si="4"/>
        <v>1</v>
      </c>
      <c r="K71">
        <f t="shared" si="5"/>
        <v>0</v>
      </c>
      <c r="L71">
        <f t="shared" si="6"/>
        <v>0</v>
      </c>
      <c r="N71">
        <v>215.92501149181447</v>
      </c>
      <c r="O71">
        <f t="shared" si="7"/>
        <v>52040.877964783525</v>
      </c>
      <c r="R71">
        <v>71</v>
      </c>
      <c r="U71">
        <v>116</v>
      </c>
    </row>
    <row r="72" spans="1:21" x14ac:dyDescent="0.35">
      <c r="A72">
        <v>0.152</v>
      </c>
      <c r="B72">
        <v>0.90439999999999998</v>
      </c>
      <c r="C72">
        <v>7.4999999999999997E-2</v>
      </c>
      <c r="D72">
        <v>39.5</v>
      </c>
      <c r="E72">
        <v>16.5</v>
      </c>
      <c r="F72">
        <v>0</v>
      </c>
      <c r="G72">
        <v>1.2375</v>
      </c>
      <c r="H72">
        <v>211.2</v>
      </c>
      <c r="I72" t="s">
        <v>1</v>
      </c>
      <c r="J72">
        <f t="shared" si="4"/>
        <v>1</v>
      </c>
      <c r="K72">
        <f t="shared" si="5"/>
        <v>0</v>
      </c>
      <c r="L72">
        <f t="shared" si="6"/>
        <v>0</v>
      </c>
      <c r="N72">
        <v>214.83595216343315</v>
      </c>
      <c r="O72">
        <f t="shared" si="7"/>
        <v>52538.946676393614</v>
      </c>
      <c r="R72">
        <v>72</v>
      </c>
      <c r="U72">
        <v>118</v>
      </c>
    </row>
    <row r="73" spans="1:21" x14ac:dyDescent="0.35">
      <c r="A73">
        <v>0.152</v>
      </c>
      <c r="B73">
        <v>0.90439999999999998</v>
      </c>
      <c r="C73">
        <v>0.15</v>
      </c>
      <c r="D73">
        <v>39.5</v>
      </c>
      <c r="E73">
        <v>16.5</v>
      </c>
      <c r="F73">
        <v>0</v>
      </c>
      <c r="G73">
        <v>2.4750000000000001</v>
      </c>
      <c r="H73">
        <v>254.5</v>
      </c>
      <c r="I73" t="s">
        <v>1</v>
      </c>
      <c r="J73">
        <f t="shared" si="4"/>
        <v>1</v>
      </c>
      <c r="K73">
        <f t="shared" si="5"/>
        <v>0</v>
      </c>
      <c r="L73">
        <f t="shared" si="6"/>
        <v>0</v>
      </c>
      <c r="N73">
        <v>331.60906485596848</v>
      </c>
      <c r="O73">
        <f t="shared" si="7"/>
        <v>12642.898628816571</v>
      </c>
      <c r="R73">
        <v>73</v>
      </c>
      <c r="U73">
        <v>121</v>
      </c>
    </row>
    <row r="74" spans="1:21" x14ac:dyDescent="0.35">
      <c r="A74">
        <v>0.152</v>
      </c>
      <c r="B74">
        <v>0.90439999999999998</v>
      </c>
      <c r="C74">
        <v>7.4999999999999997E-2</v>
      </c>
      <c r="D74">
        <v>41.5</v>
      </c>
      <c r="E74">
        <v>16.8</v>
      </c>
      <c r="F74">
        <v>0</v>
      </c>
      <c r="G74">
        <v>1.26</v>
      </c>
      <c r="H74">
        <v>285.3</v>
      </c>
      <c r="I74" t="s">
        <v>1</v>
      </c>
      <c r="J74">
        <f t="shared" si="4"/>
        <v>1</v>
      </c>
      <c r="K74">
        <f t="shared" si="5"/>
        <v>0</v>
      </c>
      <c r="L74">
        <f t="shared" si="6"/>
        <v>0</v>
      </c>
      <c r="N74">
        <v>313.37399017638285</v>
      </c>
      <c r="O74">
        <f t="shared" si="7"/>
        <v>17076.143691464516</v>
      </c>
      <c r="R74">
        <v>74</v>
      </c>
      <c r="U74">
        <v>122</v>
      </c>
    </row>
    <row r="75" spans="1:21" x14ac:dyDescent="0.35">
      <c r="A75">
        <v>0.152</v>
      </c>
      <c r="B75">
        <v>0.90439999999999998</v>
      </c>
      <c r="C75">
        <v>0.15</v>
      </c>
      <c r="D75">
        <v>41.5</v>
      </c>
      <c r="E75">
        <v>16.8</v>
      </c>
      <c r="F75">
        <v>0</v>
      </c>
      <c r="G75">
        <v>2.52</v>
      </c>
      <c r="H75">
        <v>342.5</v>
      </c>
      <c r="I75" t="s">
        <v>1</v>
      </c>
      <c r="J75">
        <f t="shared" si="4"/>
        <v>1</v>
      </c>
      <c r="K75">
        <f t="shared" si="5"/>
        <v>0</v>
      </c>
      <c r="L75">
        <f t="shared" si="6"/>
        <v>0</v>
      </c>
      <c r="N75">
        <v>476.35810996250427</v>
      </c>
      <c r="O75">
        <f t="shared" si="7"/>
        <v>1043.8327229607228</v>
      </c>
      <c r="R75">
        <v>75</v>
      </c>
      <c r="U75">
        <v>123</v>
      </c>
    </row>
    <row r="76" spans="1:21" x14ac:dyDescent="0.35">
      <c r="A76">
        <v>0.152</v>
      </c>
      <c r="B76">
        <v>0.90439999999999998</v>
      </c>
      <c r="C76">
        <v>7.4999999999999997E-2</v>
      </c>
      <c r="D76">
        <v>42.5</v>
      </c>
      <c r="E76">
        <v>17.100000000000001</v>
      </c>
      <c r="F76">
        <v>0</v>
      </c>
      <c r="G76">
        <v>1.2825</v>
      </c>
      <c r="H76">
        <v>335.3</v>
      </c>
      <c r="I76" t="s">
        <v>1</v>
      </c>
      <c r="J76">
        <f t="shared" si="4"/>
        <v>1</v>
      </c>
      <c r="K76">
        <f t="shared" si="5"/>
        <v>0</v>
      </c>
      <c r="L76">
        <f t="shared" si="6"/>
        <v>0</v>
      </c>
      <c r="N76">
        <v>384.84058455651615</v>
      </c>
      <c r="O76">
        <f t="shared" si="7"/>
        <v>3505.7205086161753</v>
      </c>
      <c r="R76">
        <v>76</v>
      </c>
      <c r="U76">
        <v>126</v>
      </c>
    </row>
    <row r="77" spans="1:21" x14ac:dyDescent="0.35">
      <c r="A77">
        <v>0.152</v>
      </c>
      <c r="B77">
        <v>0.90439999999999998</v>
      </c>
      <c r="C77">
        <v>0.15</v>
      </c>
      <c r="D77">
        <v>42.5</v>
      </c>
      <c r="E77">
        <v>17.100000000000001</v>
      </c>
      <c r="F77">
        <v>0</v>
      </c>
      <c r="G77">
        <v>2.5649999999999999</v>
      </c>
      <c r="H77">
        <v>400.6</v>
      </c>
      <c r="I77" t="s">
        <v>1</v>
      </c>
      <c r="J77">
        <f t="shared" si="4"/>
        <v>1</v>
      </c>
      <c r="K77">
        <f t="shared" si="5"/>
        <v>0</v>
      </c>
      <c r="L77">
        <f t="shared" si="6"/>
        <v>0</v>
      </c>
      <c r="N77">
        <v>580.45832361066618</v>
      </c>
      <c r="O77">
        <f t="shared" si="7"/>
        <v>18607.309929770334</v>
      </c>
      <c r="R77">
        <v>77</v>
      </c>
      <c r="U77">
        <v>128</v>
      </c>
    </row>
    <row r="78" spans="1:21" x14ac:dyDescent="0.35">
      <c r="A78">
        <v>9.4E-2</v>
      </c>
      <c r="B78">
        <v>9.4E-2</v>
      </c>
      <c r="C78">
        <v>4.7E-2</v>
      </c>
      <c r="D78">
        <v>34</v>
      </c>
      <c r="E78">
        <v>15.7</v>
      </c>
      <c r="F78">
        <v>0</v>
      </c>
      <c r="G78">
        <v>0.7379</v>
      </c>
      <c r="H78">
        <v>67.7</v>
      </c>
      <c r="I78" t="s">
        <v>1</v>
      </c>
      <c r="J78">
        <f t="shared" si="4"/>
        <v>1</v>
      </c>
      <c r="K78">
        <f t="shared" si="5"/>
        <v>0</v>
      </c>
      <c r="L78">
        <f t="shared" si="6"/>
        <v>0</v>
      </c>
      <c r="N78">
        <v>66.209980503991432</v>
      </c>
      <c r="O78">
        <f t="shared" si="7"/>
        <v>142762.86101225842</v>
      </c>
      <c r="R78">
        <v>78</v>
      </c>
      <c r="U78">
        <v>131</v>
      </c>
    </row>
    <row r="79" spans="1:21" x14ac:dyDescent="0.35">
      <c r="A79">
        <v>9.4E-2</v>
      </c>
      <c r="B79">
        <v>9.4E-2</v>
      </c>
      <c r="C79">
        <v>9.4E-2</v>
      </c>
      <c r="D79">
        <v>34</v>
      </c>
      <c r="E79">
        <v>15.7</v>
      </c>
      <c r="F79">
        <v>0</v>
      </c>
      <c r="G79">
        <v>1.4758</v>
      </c>
      <c r="H79">
        <v>90.5</v>
      </c>
      <c r="I79" t="s">
        <v>1</v>
      </c>
      <c r="J79">
        <f t="shared" si="4"/>
        <v>1</v>
      </c>
      <c r="K79">
        <f t="shared" si="5"/>
        <v>0</v>
      </c>
      <c r="L79">
        <f t="shared" si="6"/>
        <v>0</v>
      </c>
      <c r="N79">
        <v>106.83927613102767</v>
      </c>
      <c r="O79">
        <f t="shared" si="7"/>
        <v>113710.87655538335</v>
      </c>
      <c r="R79">
        <v>79</v>
      </c>
      <c r="U79">
        <v>132</v>
      </c>
    </row>
    <row r="80" spans="1:21" x14ac:dyDescent="0.35">
      <c r="A80">
        <v>9.4E-2</v>
      </c>
      <c r="B80">
        <v>9.4E-2</v>
      </c>
      <c r="C80">
        <v>4.7E-2</v>
      </c>
      <c r="D80">
        <v>37</v>
      </c>
      <c r="E80">
        <v>16.100000000000001</v>
      </c>
      <c r="F80">
        <v>0</v>
      </c>
      <c r="G80">
        <v>0.75670000000000004</v>
      </c>
      <c r="H80">
        <v>98.8</v>
      </c>
      <c r="I80" t="s">
        <v>1</v>
      </c>
      <c r="J80">
        <f t="shared" si="4"/>
        <v>1</v>
      </c>
      <c r="K80">
        <f t="shared" si="5"/>
        <v>0</v>
      </c>
      <c r="L80">
        <f t="shared" si="6"/>
        <v>0</v>
      </c>
      <c r="N80">
        <v>112.3041750851865</v>
      </c>
      <c r="O80">
        <f t="shared" si="7"/>
        <v>110055.09978370594</v>
      </c>
      <c r="R80">
        <v>80</v>
      </c>
      <c r="U80">
        <v>133</v>
      </c>
    </row>
    <row r="81" spans="1:23" x14ac:dyDescent="0.35">
      <c r="A81">
        <v>9.4E-2</v>
      </c>
      <c r="B81">
        <v>9.4E-2</v>
      </c>
      <c r="C81">
        <v>9.4E-2</v>
      </c>
      <c r="D81">
        <v>37</v>
      </c>
      <c r="E81">
        <v>16.100000000000001</v>
      </c>
      <c r="F81">
        <v>0</v>
      </c>
      <c r="G81">
        <v>1.5134000000000001</v>
      </c>
      <c r="H81">
        <v>131.5</v>
      </c>
      <c r="I81" t="s">
        <v>1</v>
      </c>
      <c r="J81">
        <f t="shared" si="4"/>
        <v>1</v>
      </c>
      <c r="K81">
        <f t="shared" si="5"/>
        <v>0</v>
      </c>
      <c r="L81">
        <f t="shared" si="6"/>
        <v>0</v>
      </c>
      <c r="N81">
        <v>177.21697450183433</v>
      </c>
      <c r="O81">
        <f t="shared" si="7"/>
        <v>71199.708611007198</v>
      </c>
      <c r="R81">
        <v>81</v>
      </c>
    </row>
    <row r="82" spans="1:23" x14ac:dyDescent="0.35">
      <c r="A82">
        <v>9.4E-2</v>
      </c>
      <c r="B82">
        <v>9.4E-2</v>
      </c>
      <c r="C82">
        <v>4.7E-2</v>
      </c>
      <c r="D82">
        <v>39.5</v>
      </c>
      <c r="E82">
        <v>16.5</v>
      </c>
      <c r="F82">
        <v>0</v>
      </c>
      <c r="G82">
        <v>0.77549999999999997</v>
      </c>
      <c r="H82">
        <v>147.80000000000001</v>
      </c>
      <c r="I82" t="s">
        <v>1</v>
      </c>
      <c r="J82">
        <f t="shared" si="4"/>
        <v>1</v>
      </c>
      <c r="K82">
        <f t="shared" si="5"/>
        <v>0</v>
      </c>
      <c r="L82">
        <f t="shared" si="6"/>
        <v>0</v>
      </c>
      <c r="N82">
        <v>180.265267116166</v>
      </c>
      <c r="O82">
        <f t="shared" si="7"/>
        <v>69582.232186506444</v>
      </c>
      <c r="R82">
        <v>82</v>
      </c>
    </row>
    <row r="83" spans="1:23" x14ac:dyDescent="0.35">
      <c r="A83">
        <v>9.4E-2</v>
      </c>
      <c r="B83">
        <v>9.4E-2</v>
      </c>
      <c r="C83">
        <v>9.4E-2</v>
      </c>
      <c r="D83">
        <v>39.5</v>
      </c>
      <c r="E83">
        <v>16.5</v>
      </c>
      <c r="F83">
        <v>0</v>
      </c>
      <c r="G83">
        <v>1.5509999999999999</v>
      </c>
      <c r="H83">
        <v>191.6</v>
      </c>
      <c r="I83" t="s">
        <v>1</v>
      </c>
      <c r="J83">
        <f t="shared" si="4"/>
        <v>1</v>
      </c>
      <c r="K83">
        <f t="shared" si="5"/>
        <v>0</v>
      </c>
      <c r="L83">
        <f t="shared" si="6"/>
        <v>0</v>
      </c>
      <c r="N83">
        <v>279.17153274508155</v>
      </c>
      <c r="O83">
        <f t="shared" si="7"/>
        <v>27184.813259255738</v>
      </c>
      <c r="R83">
        <v>83</v>
      </c>
      <c r="U83" t="s">
        <v>56</v>
      </c>
      <c r="V83" t="s">
        <v>57</v>
      </c>
      <c r="W83" t="s">
        <v>58</v>
      </c>
    </row>
    <row r="84" spans="1:23" x14ac:dyDescent="0.35">
      <c r="A84">
        <v>9.4E-2</v>
      </c>
      <c r="B84">
        <v>9.4E-2</v>
      </c>
      <c r="C84">
        <v>4.7E-2</v>
      </c>
      <c r="D84">
        <v>41.5</v>
      </c>
      <c r="E84">
        <v>16.8</v>
      </c>
      <c r="F84">
        <v>0</v>
      </c>
      <c r="G84">
        <v>0.78960000000000008</v>
      </c>
      <c r="H84">
        <v>196.8</v>
      </c>
      <c r="I84" t="s">
        <v>1</v>
      </c>
      <c r="J84">
        <f t="shared" si="4"/>
        <v>1</v>
      </c>
      <c r="K84">
        <f t="shared" si="5"/>
        <v>0</v>
      </c>
      <c r="L84">
        <f t="shared" si="6"/>
        <v>0</v>
      </c>
      <c r="N84">
        <v>268.89226588447184</v>
      </c>
      <c r="O84">
        <f t="shared" si="7"/>
        <v>30680.130148719516</v>
      </c>
      <c r="R84">
        <v>84</v>
      </c>
    </row>
    <row r="85" spans="1:23" x14ac:dyDescent="0.35">
      <c r="A85">
        <v>9.4E-2</v>
      </c>
      <c r="B85">
        <v>9.4E-2</v>
      </c>
      <c r="C85">
        <v>9.4E-2</v>
      </c>
      <c r="D85">
        <v>41.5</v>
      </c>
      <c r="E85">
        <v>16.8</v>
      </c>
      <c r="F85">
        <v>0</v>
      </c>
      <c r="G85">
        <v>1.5792000000000002</v>
      </c>
      <c r="H85">
        <v>253.6</v>
      </c>
      <c r="I85" t="s">
        <v>1</v>
      </c>
      <c r="J85">
        <f t="shared" si="4"/>
        <v>1</v>
      </c>
      <c r="K85">
        <f t="shared" si="5"/>
        <v>0</v>
      </c>
      <c r="L85">
        <f t="shared" si="6"/>
        <v>0</v>
      </c>
      <c r="N85">
        <v>410.11004081710769</v>
      </c>
      <c r="O85">
        <f t="shared" si="7"/>
        <v>1151.9011286721427</v>
      </c>
      <c r="R85">
        <v>85</v>
      </c>
    </row>
    <row r="86" spans="1:23" x14ac:dyDescent="0.35">
      <c r="A86">
        <v>9.4E-2</v>
      </c>
      <c r="B86">
        <v>9.4E-2</v>
      </c>
      <c r="C86">
        <v>4.7E-2</v>
      </c>
      <c r="D86">
        <v>42.5</v>
      </c>
      <c r="E86">
        <v>17.100000000000001</v>
      </c>
      <c r="F86">
        <v>0</v>
      </c>
      <c r="G86">
        <v>0.80370000000000008</v>
      </c>
      <c r="H86">
        <v>228.8</v>
      </c>
      <c r="I86" t="s">
        <v>1</v>
      </c>
      <c r="J86">
        <f t="shared" si="4"/>
        <v>1</v>
      </c>
      <c r="K86">
        <f t="shared" si="5"/>
        <v>0</v>
      </c>
      <c r="L86">
        <f t="shared" si="6"/>
        <v>0</v>
      </c>
      <c r="N86">
        <v>334.17793519850517</v>
      </c>
      <c r="O86">
        <f t="shared" si="7"/>
        <v>12071.806847619582</v>
      </c>
      <c r="R86">
        <v>86</v>
      </c>
    </row>
    <row r="87" spans="1:23" x14ac:dyDescent="0.35">
      <c r="A87">
        <v>9.4E-2</v>
      </c>
      <c r="B87">
        <v>9.4E-2</v>
      </c>
      <c r="C87">
        <v>9.4E-2</v>
      </c>
      <c r="D87">
        <v>42.5</v>
      </c>
      <c r="E87">
        <v>17.100000000000001</v>
      </c>
      <c r="F87">
        <v>0</v>
      </c>
      <c r="G87">
        <v>1.6074000000000002</v>
      </c>
      <c r="H87">
        <v>295.60000000000002</v>
      </c>
      <c r="I87" t="s">
        <v>1</v>
      </c>
      <c r="J87">
        <f t="shared" si="4"/>
        <v>1</v>
      </c>
      <c r="K87">
        <f t="shared" si="5"/>
        <v>0</v>
      </c>
      <c r="L87">
        <f t="shared" si="6"/>
        <v>0</v>
      </c>
      <c r="N87">
        <v>505.73536157391891</v>
      </c>
      <c r="O87">
        <f t="shared" si="7"/>
        <v>3805.1196384012233</v>
      </c>
      <c r="R87">
        <v>87</v>
      </c>
    </row>
    <row r="88" spans="1:23" x14ac:dyDescent="0.35">
      <c r="A88">
        <v>0.152</v>
      </c>
      <c r="B88">
        <v>0.152</v>
      </c>
      <c r="C88">
        <v>7.4999999999999997E-2</v>
      </c>
      <c r="D88">
        <v>34</v>
      </c>
      <c r="E88">
        <v>15.7</v>
      </c>
      <c r="F88">
        <v>0</v>
      </c>
      <c r="G88">
        <v>1.1775</v>
      </c>
      <c r="H88">
        <v>91.2</v>
      </c>
      <c r="I88" t="s">
        <v>1</v>
      </c>
      <c r="J88">
        <f t="shared" si="4"/>
        <v>1</v>
      </c>
      <c r="K88">
        <f t="shared" si="5"/>
        <v>0</v>
      </c>
      <c r="L88">
        <f t="shared" si="6"/>
        <v>0</v>
      </c>
      <c r="N88">
        <v>106.2581061187731</v>
      </c>
      <c r="O88">
        <f t="shared" si="7"/>
        <v>114103.16749766785</v>
      </c>
      <c r="R88">
        <v>88</v>
      </c>
    </row>
    <row r="89" spans="1:23" x14ac:dyDescent="0.35">
      <c r="A89">
        <v>0.152</v>
      </c>
      <c r="B89">
        <v>0.152</v>
      </c>
      <c r="C89">
        <v>0.15</v>
      </c>
      <c r="D89">
        <v>34</v>
      </c>
      <c r="E89">
        <v>15.7</v>
      </c>
      <c r="F89">
        <v>0</v>
      </c>
      <c r="G89">
        <v>2.355</v>
      </c>
      <c r="H89">
        <v>124.4</v>
      </c>
      <c r="I89" t="s">
        <v>1</v>
      </c>
      <c r="J89">
        <f t="shared" si="4"/>
        <v>1</v>
      </c>
      <c r="K89">
        <f t="shared" si="5"/>
        <v>0</v>
      </c>
      <c r="L89">
        <f t="shared" si="6"/>
        <v>0</v>
      </c>
      <c r="N89">
        <v>170.91789753692152</v>
      </c>
      <c r="O89">
        <f t="shared" si="7"/>
        <v>74600.986854049304</v>
      </c>
      <c r="R89">
        <v>89</v>
      </c>
    </row>
    <row r="90" spans="1:23" x14ac:dyDescent="0.35">
      <c r="A90">
        <v>0.152</v>
      </c>
      <c r="B90">
        <v>0.152</v>
      </c>
      <c r="C90">
        <v>7.4999999999999997E-2</v>
      </c>
      <c r="D90">
        <v>37</v>
      </c>
      <c r="E90">
        <v>16.100000000000001</v>
      </c>
      <c r="F90">
        <v>0</v>
      </c>
      <c r="G90">
        <v>1.2075</v>
      </c>
      <c r="H90">
        <v>135.19999999999999</v>
      </c>
      <c r="I90" t="s">
        <v>1</v>
      </c>
      <c r="J90">
        <f t="shared" si="4"/>
        <v>1</v>
      </c>
      <c r="K90">
        <f t="shared" si="5"/>
        <v>0</v>
      </c>
      <c r="L90">
        <f t="shared" si="6"/>
        <v>0</v>
      </c>
      <c r="N90">
        <v>180.31557041899015</v>
      </c>
      <c r="O90">
        <f t="shared" si="7"/>
        <v>69555.696259530421</v>
      </c>
      <c r="R90">
        <v>90</v>
      </c>
    </row>
    <row r="91" spans="1:23" x14ac:dyDescent="0.35">
      <c r="A91">
        <v>0.152</v>
      </c>
      <c r="B91">
        <v>0.152</v>
      </c>
      <c r="C91">
        <v>0.15</v>
      </c>
      <c r="D91">
        <v>37</v>
      </c>
      <c r="E91">
        <v>16.100000000000001</v>
      </c>
      <c r="F91">
        <v>0</v>
      </c>
      <c r="G91">
        <v>2.415</v>
      </c>
      <c r="H91">
        <v>182.4</v>
      </c>
      <c r="I91" t="s">
        <v>1</v>
      </c>
      <c r="J91">
        <f t="shared" si="4"/>
        <v>1</v>
      </c>
      <c r="K91">
        <f t="shared" si="5"/>
        <v>0</v>
      </c>
      <c r="L91">
        <f t="shared" si="6"/>
        <v>0</v>
      </c>
      <c r="N91">
        <v>283.6121367462253</v>
      </c>
      <c r="O91">
        <f t="shared" si="7"/>
        <v>25740.214837949166</v>
      </c>
      <c r="R91">
        <v>91</v>
      </c>
    </row>
    <row r="92" spans="1:23" x14ac:dyDescent="0.35">
      <c r="A92">
        <v>0.152</v>
      </c>
      <c r="B92">
        <v>0.152</v>
      </c>
      <c r="C92">
        <v>7.4999999999999997E-2</v>
      </c>
      <c r="D92">
        <v>39.5</v>
      </c>
      <c r="E92">
        <v>16.5</v>
      </c>
      <c r="F92">
        <v>0</v>
      </c>
      <c r="G92">
        <v>1.2375</v>
      </c>
      <c r="H92">
        <v>201.2</v>
      </c>
      <c r="I92" t="s">
        <v>1</v>
      </c>
      <c r="J92">
        <f t="shared" si="4"/>
        <v>1</v>
      </c>
      <c r="K92">
        <f t="shared" si="5"/>
        <v>0</v>
      </c>
      <c r="L92">
        <f t="shared" si="6"/>
        <v>0</v>
      </c>
      <c r="N92">
        <v>289.54229448108237</v>
      </c>
      <c r="O92">
        <f t="shared" si="7"/>
        <v>23872.54137944516</v>
      </c>
      <c r="R92">
        <v>92</v>
      </c>
    </row>
    <row r="93" spans="1:23" x14ac:dyDescent="0.35">
      <c r="A93">
        <v>0.152</v>
      </c>
      <c r="B93">
        <v>0.152</v>
      </c>
      <c r="C93">
        <v>0.15</v>
      </c>
      <c r="D93">
        <v>39.5</v>
      </c>
      <c r="E93">
        <v>16.5</v>
      </c>
      <c r="F93">
        <v>0</v>
      </c>
      <c r="G93">
        <v>2.4750000000000001</v>
      </c>
      <c r="H93">
        <v>264.5</v>
      </c>
      <c r="I93" t="s">
        <v>1</v>
      </c>
      <c r="J93">
        <f t="shared" si="4"/>
        <v>1</v>
      </c>
      <c r="K93">
        <f t="shared" si="5"/>
        <v>0</v>
      </c>
      <c r="L93">
        <f t="shared" si="6"/>
        <v>0</v>
      </c>
      <c r="N93">
        <v>446.921702546701</v>
      </c>
      <c r="O93">
        <f t="shared" si="7"/>
        <v>8.2483425060192399</v>
      </c>
      <c r="R93">
        <v>93</v>
      </c>
    </row>
    <row r="94" spans="1:23" x14ac:dyDescent="0.35">
      <c r="A94">
        <v>0.152</v>
      </c>
      <c r="B94">
        <v>0.152</v>
      </c>
      <c r="C94">
        <v>7.4999999999999997E-2</v>
      </c>
      <c r="D94">
        <v>41.5</v>
      </c>
      <c r="E94">
        <v>16.8</v>
      </c>
      <c r="F94">
        <v>0</v>
      </c>
      <c r="G94">
        <v>1.26</v>
      </c>
      <c r="H94">
        <v>276.3</v>
      </c>
      <c r="I94" t="s">
        <v>1</v>
      </c>
      <c r="J94">
        <f t="shared" si="4"/>
        <v>1</v>
      </c>
      <c r="K94">
        <f t="shared" si="5"/>
        <v>0</v>
      </c>
      <c r="L94">
        <f t="shared" si="6"/>
        <v>0</v>
      </c>
      <c r="N94">
        <v>432.0237886518812</v>
      </c>
      <c r="O94">
        <f t="shared" si="7"/>
        <v>144.622778753467</v>
      </c>
      <c r="R94">
        <v>94</v>
      </c>
    </row>
    <row r="95" spans="1:23" x14ac:dyDescent="0.35">
      <c r="A95">
        <v>0.152</v>
      </c>
      <c r="B95">
        <v>0.152</v>
      </c>
      <c r="C95">
        <v>0.15</v>
      </c>
      <c r="D95">
        <v>41.5</v>
      </c>
      <c r="E95">
        <v>16.8</v>
      </c>
      <c r="F95">
        <v>0</v>
      </c>
      <c r="G95">
        <v>2.52</v>
      </c>
      <c r="H95">
        <v>361.5</v>
      </c>
      <c r="I95" t="s">
        <v>1</v>
      </c>
      <c r="J95">
        <f t="shared" si="4"/>
        <v>1</v>
      </c>
      <c r="K95">
        <f t="shared" si="5"/>
        <v>0</v>
      </c>
      <c r="L95">
        <f t="shared" si="6"/>
        <v>0</v>
      </c>
      <c r="N95">
        <v>656.71702780826479</v>
      </c>
      <c r="O95">
        <f t="shared" si="7"/>
        <v>45227.388161336443</v>
      </c>
      <c r="R95">
        <v>95</v>
      </c>
    </row>
    <row r="96" spans="1:23" x14ac:dyDescent="0.35">
      <c r="A96">
        <v>0.152</v>
      </c>
      <c r="B96">
        <v>0.152</v>
      </c>
      <c r="C96">
        <v>7.4999999999999997E-2</v>
      </c>
      <c r="D96">
        <v>42.5</v>
      </c>
      <c r="E96">
        <v>17.100000000000001</v>
      </c>
      <c r="F96">
        <v>0</v>
      </c>
      <c r="G96">
        <v>1.2825</v>
      </c>
      <c r="H96">
        <v>325.3</v>
      </c>
      <c r="I96" t="s">
        <v>1</v>
      </c>
      <c r="J96">
        <f t="shared" si="4"/>
        <v>1</v>
      </c>
      <c r="K96">
        <f t="shared" si="5"/>
        <v>0</v>
      </c>
      <c r="L96">
        <f t="shared" si="6"/>
        <v>0</v>
      </c>
      <c r="N96">
        <v>536.9970317629427</v>
      </c>
      <c r="O96">
        <f t="shared" si="7"/>
        <v>8639.2046655496215</v>
      </c>
      <c r="R96">
        <v>96</v>
      </c>
    </row>
    <row r="97" spans="1:18" x14ac:dyDescent="0.35">
      <c r="A97">
        <v>0.152</v>
      </c>
      <c r="B97">
        <v>0.152</v>
      </c>
      <c r="C97">
        <v>0.15</v>
      </c>
      <c r="D97">
        <v>42.5</v>
      </c>
      <c r="E97">
        <v>17.100000000000001</v>
      </c>
      <c r="F97">
        <v>0</v>
      </c>
      <c r="G97">
        <v>2.5649999999999999</v>
      </c>
      <c r="H97">
        <v>423.6</v>
      </c>
      <c r="I97" t="s">
        <v>1</v>
      </c>
      <c r="J97">
        <f t="shared" si="4"/>
        <v>1</v>
      </c>
      <c r="K97">
        <f t="shared" si="5"/>
        <v>0</v>
      </c>
      <c r="L97">
        <f t="shared" si="6"/>
        <v>0</v>
      </c>
      <c r="N97">
        <v>809.95718577920854</v>
      </c>
      <c r="O97">
        <f t="shared" si="7"/>
        <v>133888.28099899591</v>
      </c>
      <c r="R97">
        <v>97</v>
      </c>
    </row>
    <row r="98" spans="1:18" x14ac:dyDescent="0.35">
      <c r="A98">
        <v>0.08</v>
      </c>
      <c r="B98">
        <v>0.08</v>
      </c>
      <c r="C98">
        <v>0</v>
      </c>
      <c r="D98">
        <v>42.8</v>
      </c>
      <c r="E98">
        <v>17.2</v>
      </c>
      <c r="F98">
        <v>0</v>
      </c>
      <c r="G98">
        <v>0</v>
      </c>
      <c r="H98">
        <v>133</v>
      </c>
      <c r="I98" t="s">
        <v>1</v>
      </c>
      <c r="J98">
        <f t="shared" si="4"/>
        <v>1</v>
      </c>
      <c r="K98">
        <f t="shared" si="5"/>
        <v>0</v>
      </c>
      <c r="L98">
        <f t="shared" si="6"/>
        <v>0</v>
      </c>
      <c r="N98">
        <v>172.12725717530023</v>
      </c>
      <c r="O98">
        <f t="shared" si="7"/>
        <v>73941.820225438976</v>
      </c>
      <c r="R98">
        <v>98</v>
      </c>
    </row>
    <row r="99" spans="1:18" x14ac:dyDescent="0.35">
      <c r="A99">
        <v>0.15</v>
      </c>
      <c r="B99">
        <v>0.15</v>
      </c>
      <c r="C99">
        <v>0</v>
      </c>
      <c r="D99">
        <v>42.8</v>
      </c>
      <c r="E99">
        <v>17.2</v>
      </c>
      <c r="F99">
        <v>0</v>
      </c>
      <c r="G99">
        <v>0</v>
      </c>
      <c r="H99">
        <v>246</v>
      </c>
      <c r="I99" t="s">
        <v>2</v>
      </c>
      <c r="J99">
        <f t="shared" si="4"/>
        <v>0</v>
      </c>
      <c r="K99">
        <f t="shared" si="5"/>
        <v>1</v>
      </c>
      <c r="L99">
        <f t="shared" si="6"/>
        <v>0</v>
      </c>
      <c r="N99">
        <v>322.73860720368788</v>
      </c>
      <c r="O99">
        <f t="shared" si="7"/>
        <v>14716.38360599806</v>
      </c>
      <c r="R99">
        <v>99</v>
      </c>
    </row>
    <row r="100" spans="1:18" x14ac:dyDescent="0.35">
      <c r="A100">
        <v>0.05</v>
      </c>
      <c r="B100">
        <v>0.05</v>
      </c>
      <c r="C100">
        <v>0</v>
      </c>
      <c r="D100">
        <v>42.8</v>
      </c>
      <c r="E100">
        <v>17.2</v>
      </c>
      <c r="F100">
        <v>0</v>
      </c>
      <c r="G100">
        <v>0</v>
      </c>
      <c r="H100">
        <v>109</v>
      </c>
      <c r="I100" t="s">
        <v>0</v>
      </c>
      <c r="J100">
        <f t="shared" si="4"/>
        <v>0</v>
      </c>
      <c r="K100">
        <f t="shared" si="5"/>
        <v>0</v>
      </c>
      <c r="L100">
        <f t="shared" si="6"/>
        <v>1</v>
      </c>
      <c r="N100">
        <v>107.57953573456265</v>
      </c>
      <c r="O100">
        <f t="shared" si="7"/>
        <v>113212.17801583625</v>
      </c>
      <c r="R100">
        <v>100</v>
      </c>
    </row>
    <row r="101" spans="1:18" x14ac:dyDescent="0.35">
      <c r="A101">
        <v>0.08</v>
      </c>
      <c r="B101">
        <v>0.08</v>
      </c>
      <c r="C101">
        <v>0</v>
      </c>
      <c r="D101">
        <v>42.8</v>
      </c>
      <c r="E101">
        <v>17.100000000000001</v>
      </c>
      <c r="F101">
        <v>0</v>
      </c>
      <c r="G101">
        <v>0</v>
      </c>
      <c r="H101">
        <v>130</v>
      </c>
      <c r="I101" t="s">
        <v>1</v>
      </c>
      <c r="J101">
        <f t="shared" si="4"/>
        <v>1</v>
      </c>
      <c r="K101">
        <f t="shared" si="5"/>
        <v>0</v>
      </c>
      <c r="L101">
        <f t="shared" si="6"/>
        <v>0</v>
      </c>
      <c r="N101">
        <v>171.12651730800201</v>
      </c>
      <c r="O101">
        <f t="shared" si="7"/>
        <v>74487.068983972233</v>
      </c>
      <c r="R101">
        <v>101</v>
      </c>
    </row>
    <row r="102" spans="1:18" x14ac:dyDescent="0.35">
      <c r="A102">
        <v>0.1</v>
      </c>
      <c r="B102">
        <v>0.1</v>
      </c>
      <c r="C102">
        <v>0</v>
      </c>
      <c r="D102">
        <v>42.8</v>
      </c>
      <c r="E102">
        <v>17.100000000000001</v>
      </c>
      <c r="F102">
        <v>0</v>
      </c>
      <c r="G102">
        <v>0</v>
      </c>
      <c r="H102">
        <v>152</v>
      </c>
      <c r="I102" t="s">
        <v>2</v>
      </c>
      <c r="J102">
        <f t="shared" si="4"/>
        <v>0</v>
      </c>
      <c r="K102">
        <f t="shared" si="5"/>
        <v>1</v>
      </c>
      <c r="L102">
        <f t="shared" si="6"/>
        <v>0</v>
      </c>
      <c r="N102">
        <v>213.90814663500251</v>
      </c>
      <c r="O102">
        <f t="shared" si="7"/>
        <v>52965.139082492766</v>
      </c>
      <c r="R102">
        <v>102</v>
      </c>
    </row>
    <row r="103" spans="1:18" x14ac:dyDescent="0.35">
      <c r="A103">
        <v>0.15</v>
      </c>
      <c r="B103">
        <v>0.15</v>
      </c>
      <c r="C103">
        <v>0</v>
      </c>
      <c r="D103">
        <v>42.8</v>
      </c>
      <c r="E103">
        <v>17.100000000000001</v>
      </c>
      <c r="F103">
        <v>0</v>
      </c>
      <c r="G103">
        <v>0</v>
      </c>
      <c r="H103">
        <v>214</v>
      </c>
      <c r="I103" t="s">
        <v>0</v>
      </c>
      <c r="J103">
        <f t="shared" si="4"/>
        <v>0</v>
      </c>
      <c r="K103">
        <f t="shared" si="5"/>
        <v>0</v>
      </c>
      <c r="L103">
        <f t="shared" si="6"/>
        <v>1</v>
      </c>
      <c r="N103">
        <v>320.86221995250372</v>
      </c>
      <c r="O103">
        <f t="shared" si="7"/>
        <v>15175.157647681734</v>
      </c>
      <c r="R103">
        <v>103</v>
      </c>
    </row>
    <row r="104" spans="1:18" x14ac:dyDescent="0.35">
      <c r="A104">
        <v>0.2</v>
      </c>
      <c r="B104">
        <v>0.2</v>
      </c>
      <c r="C104">
        <v>0</v>
      </c>
      <c r="D104">
        <v>42.8</v>
      </c>
      <c r="E104">
        <v>17.100000000000001</v>
      </c>
      <c r="F104">
        <v>0</v>
      </c>
      <c r="G104">
        <v>0</v>
      </c>
      <c r="H104">
        <v>266</v>
      </c>
      <c r="I104" t="s">
        <v>1</v>
      </c>
      <c r="J104">
        <f t="shared" si="4"/>
        <v>1</v>
      </c>
      <c r="K104">
        <f t="shared" si="5"/>
        <v>0</v>
      </c>
      <c r="L104">
        <f t="shared" si="6"/>
        <v>0</v>
      </c>
      <c r="N104">
        <v>427.81629327000502</v>
      </c>
      <c r="O104">
        <f t="shared" si="7"/>
        <v>263.52381128154684</v>
      </c>
      <c r="R104">
        <v>104</v>
      </c>
    </row>
    <row r="105" spans="1:18" x14ac:dyDescent="0.35">
      <c r="A105">
        <v>0.25</v>
      </c>
      <c r="B105">
        <v>0.25</v>
      </c>
      <c r="C105">
        <v>0</v>
      </c>
      <c r="D105">
        <v>42.8</v>
      </c>
      <c r="E105">
        <v>17.100000000000001</v>
      </c>
      <c r="F105">
        <v>0</v>
      </c>
      <c r="G105">
        <v>0</v>
      </c>
      <c r="H105">
        <v>333</v>
      </c>
      <c r="I105" t="s">
        <v>2</v>
      </c>
      <c r="J105">
        <f t="shared" si="4"/>
        <v>0</v>
      </c>
      <c r="K105">
        <f t="shared" si="5"/>
        <v>1</v>
      </c>
      <c r="L105">
        <f t="shared" si="6"/>
        <v>0</v>
      </c>
      <c r="N105">
        <v>534.77036658750626</v>
      </c>
      <c r="O105">
        <f t="shared" si="7"/>
        <v>8230.2375732922355</v>
      </c>
      <c r="R105">
        <v>105</v>
      </c>
    </row>
    <row r="106" spans="1:18" x14ac:dyDescent="0.35">
      <c r="A106">
        <v>0.3</v>
      </c>
      <c r="B106">
        <v>0.3</v>
      </c>
      <c r="C106">
        <v>0</v>
      </c>
      <c r="D106">
        <v>42.8</v>
      </c>
      <c r="E106">
        <v>17.100000000000001</v>
      </c>
      <c r="F106">
        <v>0</v>
      </c>
      <c r="G106">
        <v>0</v>
      </c>
      <c r="H106">
        <v>404</v>
      </c>
      <c r="I106" t="s">
        <v>0</v>
      </c>
      <c r="J106">
        <f t="shared" si="4"/>
        <v>0</v>
      </c>
      <c r="K106">
        <f t="shared" si="5"/>
        <v>0</v>
      </c>
      <c r="L106">
        <f t="shared" si="6"/>
        <v>1</v>
      </c>
      <c r="N106">
        <v>641.72443990500744</v>
      </c>
      <c r="O106">
        <f t="shared" si="7"/>
        <v>39075.298933713762</v>
      </c>
      <c r="R106">
        <v>106</v>
      </c>
    </row>
    <row r="107" spans="1:18" x14ac:dyDescent="0.35">
      <c r="A107">
        <v>0.03</v>
      </c>
      <c r="B107">
        <v>0.03</v>
      </c>
      <c r="C107">
        <v>0</v>
      </c>
      <c r="D107">
        <v>42</v>
      </c>
      <c r="E107">
        <v>15.89</v>
      </c>
      <c r="F107">
        <v>0</v>
      </c>
      <c r="G107">
        <v>0</v>
      </c>
      <c r="H107">
        <v>52</v>
      </c>
      <c r="I107" t="s">
        <v>1</v>
      </c>
      <c r="J107">
        <f t="shared" si="4"/>
        <v>1</v>
      </c>
      <c r="K107">
        <f t="shared" si="5"/>
        <v>0</v>
      </c>
      <c r="L107">
        <f t="shared" si="6"/>
        <v>0</v>
      </c>
      <c r="N107">
        <v>49.95782699888791</v>
      </c>
      <c r="O107">
        <f t="shared" si="7"/>
        <v>155308.41206654697</v>
      </c>
      <c r="R107">
        <v>107</v>
      </c>
    </row>
    <row r="108" spans="1:18" x14ac:dyDescent="0.35">
      <c r="A108">
        <v>0.04</v>
      </c>
      <c r="B108">
        <v>0.04</v>
      </c>
      <c r="C108">
        <v>0</v>
      </c>
      <c r="D108">
        <v>42</v>
      </c>
      <c r="E108">
        <v>15.89</v>
      </c>
      <c r="F108">
        <v>0</v>
      </c>
      <c r="G108">
        <v>0</v>
      </c>
      <c r="H108">
        <v>92</v>
      </c>
      <c r="I108" t="s">
        <v>2</v>
      </c>
      <c r="J108">
        <f t="shared" si="4"/>
        <v>0</v>
      </c>
      <c r="K108">
        <f t="shared" si="5"/>
        <v>1</v>
      </c>
      <c r="L108">
        <f t="shared" si="6"/>
        <v>0</v>
      </c>
      <c r="N108">
        <v>66.610435998517218</v>
      </c>
      <c r="O108">
        <f t="shared" si="7"/>
        <v>142460.40538559161</v>
      </c>
      <c r="R108">
        <v>108</v>
      </c>
    </row>
    <row r="109" spans="1:18" x14ac:dyDescent="0.35">
      <c r="A109">
        <v>0.05</v>
      </c>
      <c r="B109">
        <v>0.05</v>
      </c>
      <c r="C109">
        <v>0</v>
      </c>
      <c r="D109">
        <v>42</v>
      </c>
      <c r="E109">
        <v>15.89</v>
      </c>
      <c r="F109">
        <v>0</v>
      </c>
      <c r="G109">
        <v>0</v>
      </c>
      <c r="H109">
        <v>95</v>
      </c>
      <c r="I109" t="s">
        <v>0</v>
      </c>
      <c r="J109">
        <f t="shared" si="4"/>
        <v>0</v>
      </c>
      <c r="K109">
        <f t="shared" si="5"/>
        <v>0</v>
      </c>
      <c r="L109">
        <f t="shared" si="6"/>
        <v>1</v>
      </c>
      <c r="N109">
        <v>83.263044998146512</v>
      </c>
      <c r="O109">
        <f t="shared" si="7"/>
        <v>130167.01747762533</v>
      </c>
      <c r="R109">
        <v>109</v>
      </c>
    </row>
    <row r="110" spans="1:18" x14ac:dyDescent="0.35">
      <c r="A110">
        <v>0.06</v>
      </c>
      <c r="B110">
        <v>0.06</v>
      </c>
      <c r="C110">
        <v>0</v>
      </c>
      <c r="D110">
        <v>32</v>
      </c>
      <c r="E110">
        <v>13.2</v>
      </c>
      <c r="F110">
        <v>0</v>
      </c>
      <c r="G110">
        <v>0</v>
      </c>
      <c r="H110">
        <v>14</v>
      </c>
      <c r="I110" t="s">
        <v>1</v>
      </c>
      <c r="J110">
        <f t="shared" si="4"/>
        <v>1</v>
      </c>
      <c r="K110">
        <f t="shared" si="5"/>
        <v>0</v>
      </c>
      <c r="L110">
        <f t="shared" si="6"/>
        <v>0</v>
      </c>
      <c r="N110">
        <v>11.5592024610387</v>
      </c>
      <c r="O110">
        <f t="shared" si="7"/>
        <v>187048.03891287523</v>
      </c>
      <c r="R110">
        <v>110</v>
      </c>
    </row>
    <row r="111" spans="1:18" x14ac:dyDescent="0.35">
      <c r="A111">
        <v>0.06</v>
      </c>
      <c r="B111">
        <v>0.06</v>
      </c>
      <c r="C111">
        <v>0</v>
      </c>
      <c r="D111">
        <v>42</v>
      </c>
      <c r="E111">
        <v>14.8</v>
      </c>
      <c r="F111">
        <v>0</v>
      </c>
      <c r="G111">
        <v>0</v>
      </c>
      <c r="H111">
        <v>72</v>
      </c>
      <c r="I111" t="s">
        <v>2</v>
      </c>
      <c r="J111">
        <f t="shared" si="4"/>
        <v>0</v>
      </c>
      <c r="K111">
        <f t="shared" si="5"/>
        <v>1</v>
      </c>
      <c r="L111">
        <f t="shared" si="6"/>
        <v>0</v>
      </c>
      <c r="N111">
        <v>93.061779683265073</v>
      </c>
      <c r="O111">
        <f t="shared" si="7"/>
        <v>123192.52706698667</v>
      </c>
      <c r="R111">
        <v>111</v>
      </c>
    </row>
    <row r="112" spans="1:18" x14ac:dyDescent="0.35">
      <c r="A112">
        <v>0.06</v>
      </c>
      <c r="B112">
        <v>0.06</v>
      </c>
      <c r="C112">
        <v>0</v>
      </c>
      <c r="D112">
        <v>42</v>
      </c>
      <c r="E112">
        <v>15.4</v>
      </c>
      <c r="F112">
        <v>0</v>
      </c>
      <c r="G112">
        <v>0</v>
      </c>
      <c r="H112">
        <v>106</v>
      </c>
      <c r="I112" t="s">
        <v>0</v>
      </c>
      <c r="J112">
        <f t="shared" si="4"/>
        <v>0</v>
      </c>
      <c r="K112">
        <f t="shared" si="5"/>
        <v>0</v>
      </c>
      <c r="L112">
        <f t="shared" si="6"/>
        <v>1</v>
      </c>
      <c r="N112">
        <v>96.834554535289328</v>
      </c>
      <c r="O112">
        <f t="shared" si="7"/>
        <v>120558.3640250757</v>
      </c>
      <c r="R112">
        <v>112</v>
      </c>
    </row>
    <row r="113" spans="1:18" x14ac:dyDescent="0.35">
      <c r="A113">
        <v>1.05</v>
      </c>
      <c r="B113">
        <v>1.05</v>
      </c>
      <c r="C113">
        <v>1.6</v>
      </c>
      <c r="D113">
        <v>0</v>
      </c>
      <c r="E113">
        <v>1.7455555555555513</v>
      </c>
      <c r="F113">
        <v>21</v>
      </c>
      <c r="G113">
        <v>11.621888888888883</v>
      </c>
      <c r="H113">
        <v>177</v>
      </c>
      <c r="I113" t="s">
        <v>1</v>
      </c>
      <c r="J113">
        <f t="shared" si="4"/>
        <v>1</v>
      </c>
      <c r="K113">
        <f t="shared" si="5"/>
        <v>0</v>
      </c>
      <c r="L113">
        <f t="shared" si="6"/>
        <v>0</v>
      </c>
      <c r="N113">
        <v>193.40319999999997</v>
      </c>
      <c r="O113">
        <f>(N113-$N$136)^2</f>
        <v>62823.672860179751</v>
      </c>
      <c r="R113">
        <v>113</v>
      </c>
    </row>
    <row r="114" spans="1:18" x14ac:dyDescent="0.35">
      <c r="A114">
        <v>0.9</v>
      </c>
      <c r="B114">
        <v>0.9</v>
      </c>
      <c r="C114">
        <v>1.6</v>
      </c>
      <c r="D114">
        <v>0</v>
      </c>
      <c r="E114">
        <v>1.7455555555555513</v>
      </c>
      <c r="F114">
        <v>25</v>
      </c>
      <c r="G114">
        <v>11.621888888888883</v>
      </c>
      <c r="H114">
        <v>213</v>
      </c>
      <c r="I114" t="s">
        <v>2</v>
      </c>
      <c r="J114">
        <f t="shared" si="4"/>
        <v>0</v>
      </c>
      <c r="K114">
        <f t="shared" si="5"/>
        <v>1</v>
      </c>
      <c r="L114">
        <f t="shared" si="6"/>
        <v>0</v>
      </c>
      <c r="N114">
        <v>233.42666666666668</v>
      </c>
      <c r="O114">
        <f t="shared" si="7"/>
        <v>44362.066286358204</v>
      </c>
      <c r="R114">
        <v>114</v>
      </c>
    </row>
    <row r="115" spans="1:18" x14ac:dyDescent="0.35">
      <c r="A115">
        <v>0.75</v>
      </c>
      <c r="B115">
        <v>0.75</v>
      </c>
      <c r="C115">
        <v>1.6</v>
      </c>
      <c r="D115">
        <v>0</v>
      </c>
      <c r="E115">
        <v>1.7455555555555513</v>
      </c>
      <c r="F115">
        <v>26</v>
      </c>
      <c r="G115">
        <v>11.621888888888883</v>
      </c>
      <c r="H115">
        <v>228</v>
      </c>
      <c r="I115" t="s">
        <v>0</v>
      </c>
      <c r="J115">
        <f t="shared" si="4"/>
        <v>0</v>
      </c>
      <c r="K115">
        <f t="shared" si="5"/>
        <v>0</v>
      </c>
      <c r="L115">
        <f t="shared" si="6"/>
        <v>1</v>
      </c>
      <c r="N115">
        <v>253.19167999999996</v>
      </c>
      <c r="O115">
        <f t="shared" si="7"/>
        <v>36426.787527912398</v>
      </c>
      <c r="R115">
        <v>115</v>
      </c>
    </row>
    <row r="116" spans="1:18" x14ac:dyDescent="0.35">
      <c r="A116">
        <v>0.67500000000000004</v>
      </c>
      <c r="B116">
        <v>0.67500000000000004</v>
      </c>
      <c r="C116">
        <v>1.6</v>
      </c>
      <c r="D116">
        <v>0</v>
      </c>
      <c r="E116">
        <v>1.7455555555555513</v>
      </c>
      <c r="F116">
        <v>25</v>
      </c>
      <c r="G116">
        <v>11.621888888888883</v>
      </c>
      <c r="H116">
        <v>227</v>
      </c>
      <c r="I116" t="s">
        <v>1</v>
      </c>
      <c r="J116">
        <f t="shared" si="4"/>
        <v>1</v>
      </c>
      <c r="K116">
        <f t="shared" si="5"/>
        <v>0</v>
      </c>
      <c r="L116">
        <f t="shared" si="6"/>
        <v>0</v>
      </c>
      <c r="N116">
        <v>251.70222222222219</v>
      </c>
      <c r="O116">
        <f t="shared" si="7"/>
        <v>36997.555966170483</v>
      </c>
      <c r="R116">
        <v>116</v>
      </c>
    </row>
    <row r="117" spans="1:18" x14ac:dyDescent="0.35">
      <c r="A117">
        <v>0.6</v>
      </c>
      <c r="B117">
        <v>0.6</v>
      </c>
      <c r="C117">
        <v>1.6</v>
      </c>
      <c r="D117">
        <v>0</v>
      </c>
      <c r="E117">
        <v>1.7455555555555513</v>
      </c>
      <c r="F117">
        <v>30</v>
      </c>
      <c r="G117">
        <v>11.621888888888883</v>
      </c>
      <c r="H117">
        <v>271</v>
      </c>
      <c r="I117" t="s">
        <v>2</v>
      </c>
      <c r="J117">
        <f t="shared" si="4"/>
        <v>0</v>
      </c>
      <c r="K117">
        <f t="shared" si="5"/>
        <v>1</v>
      </c>
      <c r="L117">
        <f t="shared" si="6"/>
        <v>0</v>
      </c>
      <c r="N117">
        <v>308.12799999999993</v>
      </c>
      <c r="O117">
        <f t="shared" si="7"/>
        <v>18474.711186961209</v>
      </c>
      <c r="R117">
        <v>117</v>
      </c>
    </row>
    <row r="118" spans="1:18" x14ac:dyDescent="0.35">
      <c r="A118">
        <v>0.91</v>
      </c>
      <c r="B118">
        <v>0.91</v>
      </c>
      <c r="C118">
        <v>0.61</v>
      </c>
      <c r="D118">
        <v>0</v>
      </c>
      <c r="E118">
        <v>18.524590163934427</v>
      </c>
      <c r="F118">
        <v>41</v>
      </c>
      <c r="G118">
        <v>11.3</v>
      </c>
      <c r="H118">
        <v>313</v>
      </c>
      <c r="I118" t="s">
        <v>1</v>
      </c>
      <c r="J118">
        <f t="shared" si="4"/>
        <v>1</v>
      </c>
      <c r="K118">
        <f t="shared" si="5"/>
        <v>0</v>
      </c>
      <c r="L118">
        <f t="shared" si="6"/>
        <v>0</v>
      </c>
      <c r="N118">
        <v>298.09166593406593</v>
      </c>
      <c r="O118">
        <f t="shared" si="7"/>
        <v>21303.75056058542</v>
      </c>
      <c r="R118">
        <v>118</v>
      </c>
    </row>
    <row r="119" spans="1:18" x14ac:dyDescent="0.35">
      <c r="A119">
        <v>0.52</v>
      </c>
      <c r="B119">
        <v>0.52</v>
      </c>
      <c r="C119">
        <v>0.38</v>
      </c>
      <c r="D119">
        <v>0</v>
      </c>
      <c r="E119">
        <v>6.3190322580645155</v>
      </c>
      <c r="F119">
        <v>62</v>
      </c>
      <c r="G119">
        <v>5.4423322580645159</v>
      </c>
      <c r="H119">
        <v>415</v>
      </c>
      <c r="I119" t="s">
        <v>2</v>
      </c>
      <c r="J119">
        <f t="shared" si="4"/>
        <v>0</v>
      </c>
      <c r="K119">
        <f t="shared" si="5"/>
        <v>1</v>
      </c>
      <c r="L119">
        <f t="shared" si="6"/>
        <v>0</v>
      </c>
      <c r="N119">
        <v>444.7075692307692</v>
      </c>
      <c r="O119">
        <f t="shared" si="7"/>
        <v>0.4327790693439354</v>
      </c>
      <c r="R119">
        <v>119</v>
      </c>
    </row>
    <row r="120" spans="1:18" x14ac:dyDescent="0.35">
      <c r="A120">
        <v>0.43</v>
      </c>
      <c r="B120">
        <v>0.43</v>
      </c>
      <c r="C120">
        <v>0.38</v>
      </c>
      <c r="D120">
        <v>0</v>
      </c>
      <c r="E120">
        <v>6.3190322580645155</v>
      </c>
      <c r="F120">
        <v>31</v>
      </c>
      <c r="G120">
        <v>5.4423322580645159</v>
      </c>
      <c r="H120">
        <v>221</v>
      </c>
      <c r="I120" t="s">
        <v>0</v>
      </c>
      <c r="J120">
        <f t="shared" si="4"/>
        <v>0</v>
      </c>
      <c r="K120">
        <f t="shared" si="5"/>
        <v>0</v>
      </c>
      <c r="L120">
        <f t="shared" si="6"/>
        <v>1</v>
      </c>
      <c r="N120">
        <v>231.40290232558138</v>
      </c>
      <c r="O120">
        <f t="shared" si="7"/>
        <v>45218.66471655565</v>
      </c>
      <c r="R120">
        <v>120</v>
      </c>
    </row>
    <row r="121" spans="1:18" x14ac:dyDescent="0.35">
      <c r="A121">
        <v>0.3</v>
      </c>
      <c r="B121">
        <v>0.3</v>
      </c>
      <c r="C121">
        <v>0.38</v>
      </c>
      <c r="D121">
        <v>0</v>
      </c>
      <c r="E121">
        <v>6.3190322580645155</v>
      </c>
      <c r="F121">
        <v>42</v>
      </c>
      <c r="G121">
        <v>5.4423322580645159</v>
      </c>
      <c r="H121">
        <v>342</v>
      </c>
      <c r="I121" t="s">
        <v>1</v>
      </c>
      <c r="J121">
        <f t="shared" si="4"/>
        <v>1</v>
      </c>
      <c r="K121">
        <f t="shared" si="5"/>
        <v>0</v>
      </c>
      <c r="L121">
        <f t="shared" si="6"/>
        <v>0</v>
      </c>
      <c r="N121">
        <v>331.08351999999996</v>
      </c>
      <c r="O121">
        <f t="shared" si="7"/>
        <v>12761.360031285532</v>
      </c>
      <c r="R121">
        <v>121</v>
      </c>
    </row>
    <row r="122" spans="1:18" x14ac:dyDescent="0.35">
      <c r="A122">
        <v>3.1</v>
      </c>
      <c r="B122">
        <v>3.1</v>
      </c>
      <c r="C122">
        <v>1.3</v>
      </c>
      <c r="D122">
        <v>0</v>
      </c>
      <c r="E122">
        <v>0.84918114143920509</v>
      </c>
      <c r="F122">
        <v>77</v>
      </c>
      <c r="G122">
        <v>11.8</v>
      </c>
      <c r="H122">
        <v>502</v>
      </c>
      <c r="I122" t="s">
        <v>1</v>
      </c>
      <c r="J122">
        <f t="shared" si="4"/>
        <v>1</v>
      </c>
      <c r="K122">
        <f t="shared" si="5"/>
        <v>0</v>
      </c>
      <c r="L122">
        <f t="shared" si="6"/>
        <v>0</v>
      </c>
      <c r="N122">
        <v>526.56934193548375</v>
      </c>
      <c r="O122">
        <f t="shared" si="7"/>
        <v>6809.4896926289493</v>
      </c>
      <c r="R122">
        <v>122</v>
      </c>
    </row>
    <row r="123" spans="1:18" x14ac:dyDescent="0.35">
      <c r="A123">
        <v>0.26</v>
      </c>
      <c r="B123">
        <v>0.26</v>
      </c>
      <c r="C123">
        <v>1.5</v>
      </c>
      <c r="D123">
        <v>0</v>
      </c>
      <c r="E123">
        <v>3.4122222222222192</v>
      </c>
      <c r="F123">
        <v>89</v>
      </c>
      <c r="G123">
        <v>13.947333333333329</v>
      </c>
      <c r="H123">
        <v>813</v>
      </c>
      <c r="I123" t="s">
        <v>1</v>
      </c>
      <c r="J123">
        <f t="shared" si="4"/>
        <v>1</v>
      </c>
      <c r="K123">
        <f t="shared" si="5"/>
        <v>0</v>
      </c>
      <c r="L123">
        <f t="shared" si="6"/>
        <v>0</v>
      </c>
      <c r="N123">
        <v>1206.2581538461538</v>
      </c>
      <c r="O123">
        <f t="shared" si="7"/>
        <v>580961.71222008811</v>
      </c>
      <c r="R123">
        <v>123</v>
      </c>
    </row>
    <row r="124" spans="1:18" x14ac:dyDescent="0.35">
      <c r="A124">
        <v>0.26</v>
      </c>
      <c r="B124">
        <v>0.26</v>
      </c>
      <c r="C124">
        <v>1.5</v>
      </c>
      <c r="D124">
        <v>0</v>
      </c>
      <c r="E124">
        <v>3.4122222222222192</v>
      </c>
      <c r="F124">
        <v>97</v>
      </c>
      <c r="G124">
        <v>13.947333333333329</v>
      </c>
      <c r="H124">
        <v>882</v>
      </c>
      <c r="I124" t="s">
        <v>2</v>
      </c>
      <c r="J124">
        <f t="shared" si="4"/>
        <v>0</v>
      </c>
      <c r="K124">
        <f t="shared" si="5"/>
        <v>1</v>
      </c>
      <c r="L124">
        <f t="shared" si="6"/>
        <v>0</v>
      </c>
      <c r="N124">
        <v>1312.5375384615384</v>
      </c>
      <c r="O124">
        <f t="shared" si="7"/>
        <v>754271.10858431377</v>
      </c>
      <c r="R124">
        <v>124</v>
      </c>
    </row>
    <row r="125" spans="1:18" x14ac:dyDescent="0.35">
      <c r="A125">
        <v>0.26</v>
      </c>
      <c r="B125">
        <v>0.26</v>
      </c>
      <c r="C125">
        <v>1.5</v>
      </c>
      <c r="D125">
        <v>0</v>
      </c>
      <c r="E125">
        <v>3.4122222222222192</v>
      </c>
      <c r="F125">
        <v>80</v>
      </c>
      <c r="G125">
        <v>13.947333333333329</v>
      </c>
      <c r="H125">
        <v>734</v>
      </c>
      <c r="I125" t="s">
        <v>0</v>
      </c>
      <c r="J125">
        <f t="shared" si="4"/>
        <v>0</v>
      </c>
      <c r="K125">
        <f t="shared" si="5"/>
        <v>0</v>
      </c>
      <c r="L125">
        <f t="shared" si="6"/>
        <v>1</v>
      </c>
      <c r="N125">
        <v>1086.6938461538462</v>
      </c>
      <c r="O125">
        <f t="shared" si="7"/>
        <v>412991.48602777795</v>
      </c>
      <c r="R125">
        <v>125</v>
      </c>
    </row>
    <row r="126" spans="1:18" x14ac:dyDescent="0.35">
      <c r="A126">
        <v>0.26</v>
      </c>
      <c r="B126">
        <v>0.26</v>
      </c>
      <c r="C126">
        <v>1.5</v>
      </c>
      <c r="D126">
        <v>0</v>
      </c>
      <c r="E126">
        <v>3.4122222222222192</v>
      </c>
      <c r="F126">
        <v>42</v>
      </c>
      <c r="G126">
        <v>13.947333333333329</v>
      </c>
      <c r="H126">
        <v>382</v>
      </c>
      <c r="I126" t="s">
        <v>1</v>
      </c>
      <c r="J126">
        <f t="shared" si="4"/>
        <v>1</v>
      </c>
      <c r="K126">
        <f t="shared" si="5"/>
        <v>0</v>
      </c>
      <c r="L126">
        <f t="shared" si="6"/>
        <v>0</v>
      </c>
      <c r="N126">
        <v>581.86676923076914</v>
      </c>
      <c r="O126">
        <f>(N126-$N$136)^2</f>
        <v>18993.541878249856</v>
      </c>
      <c r="R126">
        <v>126</v>
      </c>
    </row>
    <row r="127" spans="1:18" x14ac:dyDescent="0.35">
      <c r="A127">
        <v>0.26</v>
      </c>
      <c r="B127">
        <v>0.26</v>
      </c>
      <c r="C127">
        <v>1.5</v>
      </c>
      <c r="D127">
        <v>0</v>
      </c>
      <c r="E127">
        <v>3.4122222222222192</v>
      </c>
      <c r="F127">
        <v>25</v>
      </c>
      <c r="G127">
        <v>13.947333333333329</v>
      </c>
      <c r="H127">
        <v>225</v>
      </c>
      <c r="I127" t="s">
        <v>2</v>
      </c>
      <c r="J127">
        <f t="shared" si="4"/>
        <v>0</v>
      </c>
      <c r="K127">
        <f t="shared" si="5"/>
        <v>1</v>
      </c>
      <c r="L127">
        <f t="shared" si="6"/>
        <v>0</v>
      </c>
      <c r="N127">
        <v>356.02307692307699</v>
      </c>
      <c r="O127">
        <f t="shared" si="7"/>
        <v>7748.6880904713025</v>
      </c>
      <c r="R127">
        <v>127</v>
      </c>
    </row>
    <row r="128" spans="1:18" x14ac:dyDescent="0.35">
      <c r="A128">
        <v>0.26</v>
      </c>
      <c r="B128">
        <v>0.26</v>
      </c>
      <c r="C128">
        <v>1.5</v>
      </c>
      <c r="D128">
        <v>0</v>
      </c>
      <c r="E128">
        <v>6.4627272727272693</v>
      </c>
      <c r="F128">
        <v>112</v>
      </c>
      <c r="G128">
        <v>20.485090909090907</v>
      </c>
      <c r="H128">
        <v>1021</v>
      </c>
      <c r="I128" t="s">
        <v>1</v>
      </c>
      <c r="J128">
        <f t="shared" si="4"/>
        <v>1</v>
      </c>
      <c r="K128">
        <f t="shared" si="5"/>
        <v>0</v>
      </c>
      <c r="L128">
        <f t="shared" si="6"/>
        <v>0</v>
      </c>
      <c r="N128">
        <v>1513.8113846153844</v>
      </c>
      <c r="O128">
        <f t="shared" si="7"/>
        <v>1144390.0409667345</v>
      </c>
      <c r="R128">
        <v>128</v>
      </c>
    </row>
    <row r="129" spans="1:18" x14ac:dyDescent="0.35">
      <c r="A129">
        <v>0.26</v>
      </c>
      <c r="B129">
        <v>0.26</v>
      </c>
      <c r="C129">
        <v>1.5</v>
      </c>
      <c r="D129">
        <v>0</v>
      </c>
      <c r="E129">
        <v>6.4627272727272693</v>
      </c>
      <c r="F129">
        <v>105</v>
      </c>
      <c r="G129">
        <v>20.485090909090907</v>
      </c>
      <c r="H129">
        <v>963</v>
      </c>
      <c r="I129" t="s">
        <v>2</v>
      </c>
      <c r="J129">
        <f t="shared" si="4"/>
        <v>0</v>
      </c>
      <c r="K129">
        <f t="shared" si="5"/>
        <v>1</v>
      </c>
      <c r="L129">
        <f t="shared" si="6"/>
        <v>0</v>
      </c>
      <c r="N129">
        <v>1420.8169230769229</v>
      </c>
      <c r="O129">
        <f t="shared" si="7"/>
        <v>954074.18899021437</v>
      </c>
      <c r="R129">
        <v>129</v>
      </c>
    </row>
    <row r="130" spans="1:18" x14ac:dyDescent="0.35">
      <c r="A130">
        <v>0.26</v>
      </c>
      <c r="B130">
        <v>0.26</v>
      </c>
      <c r="C130">
        <v>1.5</v>
      </c>
      <c r="D130">
        <v>0</v>
      </c>
      <c r="E130">
        <v>6.4627272727272693</v>
      </c>
      <c r="F130">
        <v>92</v>
      </c>
      <c r="G130">
        <v>20.485090909090907</v>
      </c>
      <c r="H130">
        <v>844</v>
      </c>
      <c r="I130" t="s">
        <v>0</v>
      </c>
      <c r="J130">
        <f t="shared" ref="J130:J134" si="8">IF(I130="TRAIN",1,0)</f>
        <v>0</v>
      </c>
      <c r="K130">
        <f t="shared" ref="K130:K134" si="9">IF(I130="VALIDATE",1,0)</f>
        <v>0</v>
      </c>
      <c r="L130">
        <f t="shared" ref="L130:L134" si="10">IF(I130="TEST",1,0)</f>
        <v>1</v>
      </c>
      <c r="N130">
        <v>1248.1129230769232</v>
      </c>
      <c r="O130">
        <f t="shared" ref="O130:O134" si="11">(N130-$N$136)^2</f>
        <v>646517.65099250188</v>
      </c>
      <c r="R130">
        <v>130</v>
      </c>
    </row>
    <row r="131" spans="1:18" x14ac:dyDescent="0.35">
      <c r="A131">
        <v>2.2000000000000002</v>
      </c>
      <c r="B131">
        <v>2.2000000000000002</v>
      </c>
      <c r="C131">
        <v>0.78</v>
      </c>
      <c r="D131">
        <v>0</v>
      </c>
      <c r="E131">
        <v>6.9917575757575738</v>
      </c>
      <c r="F131">
        <v>30</v>
      </c>
      <c r="G131">
        <v>12.687999999999999</v>
      </c>
      <c r="H131">
        <v>205</v>
      </c>
      <c r="I131" t="s">
        <v>1</v>
      </c>
      <c r="J131">
        <f t="shared" si="8"/>
        <v>1</v>
      </c>
      <c r="K131">
        <f t="shared" si="9"/>
        <v>0</v>
      </c>
      <c r="L131">
        <f t="shared" si="10"/>
        <v>0</v>
      </c>
      <c r="N131">
        <v>210.84901818181814</v>
      </c>
      <c r="O131">
        <f t="shared" si="11"/>
        <v>54382.56255748267</v>
      </c>
      <c r="R131">
        <v>131</v>
      </c>
    </row>
    <row r="132" spans="1:18" x14ac:dyDescent="0.35">
      <c r="A132">
        <v>2</v>
      </c>
      <c r="B132">
        <v>2</v>
      </c>
      <c r="C132">
        <v>1.6</v>
      </c>
      <c r="D132">
        <v>0</v>
      </c>
      <c r="E132">
        <v>5.7614285714285707</v>
      </c>
      <c r="F132">
        <v>15</v>
      </c>
      <c r="G132">
        <v>22.952285714285711</v>
      </c>
      <c r="H132">
        <v>120</v>
      </c>
      <c r="I132" t="s">
        <v>1</v>
      </c>
      <c r="J132">
        <f t="shared" si="8"/>
        <v>1</v>
      </c>
      <c r="K132">
        <f t="shared" si="9"/>
        <v>0</v>
      </c>
      <c r="L132">
        <f t="shared" si="10"/>
        <v>0</v>
      </c>
      <c r="N132">
        <v>133.12319999999997</v>
      </c>
      <c r="O132">
        <f t="shared" si="11"/>
        <v>96675.294478122407</v>
      </c>
      <c r="R132">
        <v>132</v>
      </c>
    </row>
    <row r="133" spans="1:18" x14ac:dyDescent="0.35">
      <c r="A133">
        <v>0.67</v>
      </c>
      <c r="B133">
        <v>0.67</v>
      </c>
      <c r="C133">
        <v>0.61</v>
      </c>
      <c r="D133">
        <v>0</v>
      </c>
      <c r="E133">
        <v>19.672131147540984</v>
      </c>
      <c r="F133">
        <v>93</v>
      </c>
      <c r="G133">
        <v>12</v>
      </c>
      <c r="H133">
        <v>754</v>
      </c>
      <c r="I133" t="s">
        <v>1</v>
      </c>
      <c r="J133">
        <f t="shared" si="8"/>
        <v>1</v>
      </c>
      <c r="K133">
        <f t="shared" si="9"/>
        <v>0</v>
      </c>
      <c r="L133">
        <f t="shared" si="10"/>
        <v>0</v>
      </c>
      <c r="N133">
        <v>690.07493731343277</v>
      </c>
      <c r="O133">
        <f t="shared" si="11"/>
        <v>60528.412587506318</v>
      </c>
      <c r="R133">
        <v>133</v>
      </c>
    </row>
    <row r="134" spans="1:18" x14ac:dyDescent="0.35">
      <c r="A134">
        <v>0.67</v>
      </c>
      <c r="B134">
        <v>0.67</v>
      </c>
      <c r="C134">
        <v>0.61</v>
      </c>
      <c r="D134">
        <v>0</v>
      </c>
      <c r="E134">
        <v>19.672131147540984</v>
      </c>
      <c r="F134">
        <v>95</v>
      </c>
      <c r="G134">
        <v>12</v>
      </c>
      <c r="H134">
        <v>774</v>
      </c>
      <c r="I134" t="s">
        <v>2</v>
      </c>
      <c r="J134">
        <f t="shared" si="8"/>
        <v>0</v>
      </c>
      <c r="K134">
        <f t="shared" si="9"/>
        <v>1</v>
      </c>
      <c r="L134">
        <f t="shared" si="10"/>
        <v>0</v>
      </c>
      <c r="N134">
        <v>704.65719402985064</v>
      </c>
      <c r="O134">
        <f t="shared" si="11"/>
        <v>67916.260851939471</v>
      </c>
      <c r="R134">
        <v>134</v>
      </c>
    </row>
    <row r="135" spans="1:18" x14ac:dyDescent="0.35">
      <c r="J135">
        <f>SUM(J1:J134)</f>
        <v>80</v>
      </c>
      <c r="K135">
        <f>SUM(K1:K134)</f>
        <v>27</v>
      </c>
      <c r="L135">
        <f>SUM(L1:L134)</f>
        <v>27</v>
      </c>
    </row>
    <row r="136" spans="1:18" x14ac:dyDescent="0.35">
      <c r="A136">
        <f>MAX(A1:A134)</f>
        <v>3.1</v>
      </c>
      <c r="B136">
        <f t="shared" ref="B136:G136" si="12">MAX(B1:B134)</f>
        <v>3.1</v>
      </c>
      <c r="C136">
        <f t="shared" si="12"/>
        <v>1.6</v>
      </c>
      <c r="D136">
        <f t="shared" si="12"/>
        <v>44.8</v>
      </c>
      <c r="E136">
        <f t="shared" si="12"/>
        <v>19.672131147540984</v>
      </c>
      <c r="F136">
        <f t="shared" si="12"/>
        <v>112</v>
      </c>
      <c r="G136">
        <f t="shared" si="12"/>
        <v>22.952285714285711</v>
      </c>
      <c r="H136">
        <f>MAX(H1:H134)</f>
        <v>2847</v>
      </c>
      <c r="I136" s="2" t="s">
        <v>6</v>
      </c>
      <c r="J136" s="1" t="s">
        <v>5</v>
      </c>
      <c r="K136" s="1" t="s">
        <v>4</v>
      </c>
      <c r="L136" s="1" t="s">
        <v>3</v>
      </c>
      <c r="M136" s="1"/>
      <c r="N136" s="1">
        <f>AVERAGE(N1:N134)</f>
        <v>444.04970977059253</v>
      </c>
      <c r="O136" s="1">
        <f>AVERAGE(O1:O134)</f>
        <v>190182.58833740835</v>
      </c>
      <c r="P136" s="1"/>
      <c r="Q136" s="1"/>
    </row>
    <row r="137" spans="1:18" x14ac:dyDescent="0.35">
      <c r="A137">
        <f>MIN(A1:A134)</f>
        <v>0.03</v>
      </c>
      <c r="B137">
        <f t="shared" ref="B137:G137" si="13">MIN(B1:B134)</f>
        <v>0.03</v>
      </c>
      <c r="C137">
        <f t="shared" si="13"/>
        <v>0</v>
      </c>
      <c r="D137">
        <f t="shared" si="13"/>
        <v>0</v>
      </c>
      <c r="E137">
        <f t="shared" si="13"/>
        <v>0.84918114143920509</v>
      </c>
      <c r="F137">
        <f t="shared" si="13"/>
        <v>0</v>
      </c>
      <c r="G137">
        <f t="shared" si="13"/>
        <v>0</v>
      </c>
      <c r="H137">
        <f>MIN(H1:H134)</f>
        <v>14</v>
      </c>
      <c r="I137" s="2" t="s">
        <v>7</v>
      </c>
    </row>
    <row r="138" spans="1:18" x14ac:dyDescent="0.35">
      <c r="A138" s="4">
        <f>AVERAGE(A1:A134)</f>
        <v>0.42949253731343323</v>
      </c>
      <c r="B138" s="4">
        <f t="shared" ref="B138:H138" si="14">AVERAGE(B1:B134)</f>
        <v>0.76593843283581964</v>
      </c>
      <c r="C138" s="5">
        <f t="shared" si="14"/>
        <v>0.31858208955223882</v>
      </c>
      <c r="D138" s="5">
        <f t="shared" si="14"/>
        <v>32.588059701492547</v>
      </c>
      <c r="E138" s="3">
        <f t="shared" si="14"/>
        <v>13.107726770364961</v>
      </c>
      <c r="F138" s="6">
        <f t="shared" si="14"/>
        <v>9.3656716417910442</v>
      </c>
      <c r="G138" s="5">
        <f t="shared" si="14"/>
        <v>3.8025736293049488</v>
      </c>
      <c r="H138" s="6">
        <f t="shared" si="14"/>
        <v>415.57343283582105</v>
      </c>
      <c r="I138" s="2" t="s">
        <v>8</v>
      </c>
    </row>
  </sheetData>
  <conditionalFormatting sqref="A1:A134">
    <cfRule type="cellIs" dxfId="157" priority="18" operator="equal">
      <formula>$A$137</formula>
    </cfRule>
    <cfRule type="cellIs" dxfId="156" priority="19" operator="equal">
      <formula>$A$136</formula>
    </cfRule>
  </conditionalFormatting>
  <conditionalFormatting sqref="B1:B134">
    <cfRule type="cellIs" dxfId="155" priority="16" operator="equal">
      <formula>$B$137</formula>
    </cfRule>
    <cfRule type="cellIs" dxfId="154" priority="17" operator="equal">
      <formula>$B$136</formula>
    </cfRule>
  </conditionalFormatting>
  <conditionalFormatting sqref="C1:C134">
    <cfRule type="cellIs" dxfId="153" priority="14" operator="equal">
      <formula>$C$137</formula>
    </cfRule>
    <cfRule type="cellIs" dxfId="152" priority="15" operator="equal">
      <formula>$C$136</formula>
    </cfRule>
  </conditionalFormatting>
  <conditionalFormatting sqref="D1:D134">
    <cfRule type="cellIs" dxfId="151" priority="12" operator="equal">
      <formula>$D$137</formula>
    </cfRule>
    <cfRule type="cellIs" dxfId="150" priority="13" operator="equal">
      <formula>$D$136</formula>
    </cfRule>
  </conditionalFormatting>
  <conditionalFormatting sqref="E1:E134">
    <cfRule type="cellIs" dxfId="149" priority="10" operator="equal">
      <formula>$E$137</formula>
    </cfRule>
    <cfRule type="cellIs" dxfId="148" priority="11" operator="equal">
      <formula>$E$136</formula>
    </cfRule>
  </conditionalFormatting>
  <conditionalFormatting sqref="F1:F134">
    <cfRule type="cellIs" dxfId="147" priority="8" operator="equal">
      <formula>$F$137</formula>
    </cfRule>
    <cfRule type="cellIs" dxfId="146" priority="9" operator="equal">
      <formula>$F$136</formula>
    </cfRule>
  </conditionalFormatting>
  <conditionalFormatting sqref="G1:G134">
    <cfRule type="cellIs" dxfId="145" priority="6" operator="equal">
      <formula>$G$137</formula>
    </cfRule>
    <cfRule type="cellIs" dxfId="144" priority="7" operator="equal">
      <formula>$G$136</formula>
    </cfRule>
  </conditionalFormatting>
  <conditionalFormatting sqref="H1:H134">
    <cfRule type="cellIs" dxfId="143" priority="4" operator="equal">
      <formula>$H$137</formula>
    </cfRule>
    <cfRule type="cellIs" dxfId="142" priority="5" operator="equal">
      <formula>$H$136</formula>
    </cfRule>
  </conditionalFormatting>
  <conditionalFormatting sqref="I1:I134">
    <cfRule type="cellIs" dxfId="141" priority="1" operator="equal">
      <formula>"VALIDATE"</formula>
    </cfRule>
    <cfRule type="cellIs" dxfId="140" priority="2" operator="equal">
      <formula>"TEST"</formula>
    </cfRule>
    <cfRule type="cellIs" dxfId="139" priority="3" operator="equal">
      <formula>"TRAIN"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1516-2EF7-4E42-9320-8E4C51FB1E61}">
  <dimension ref="A1:AA155"/>
  <sheetViews>
    <sheetView topLeftCell="A109" zoomScale="55" zoomScaleNormal="55" workbookViewId="0">
      <selection activeCell="G108" sqref="G108:G134"/>
    </sheetView>
  </sheetViews>
  <sheetFormatPr defaultRowHeight="14.5" x14ac:dyDescent="0.35"/>
  <cols>
    <col min="3" max="3" width="9.26953125" bestFit="1" customWidth="1"/>
    <col min="4" max="4" width="9.54296875" bestFit="1" customWidth="1"/>
    <col min="8" max="8" width="10.54296875" bestFit="1" customWidth="1"/>
    <col min="19" max="19" width="23.54296875" bestFit="1" customWidth="1"/>
    <col min="20" max="20" width="7.54296875" customWidth="1"/>
    <col min="21" max="23" width="7.1796875" customWidth="1"/>
    <col min="24" max="24" width="7.453125" customWidth="1"/>
    <col min="25" max="25" width="6.81640625" customWidth="1"/>
    <col min="26" max="26" width="7.54296875" customWidth="1"/>
    <col min="27" max="27" width="7" customWidth="1"/>
  </cols>
  <sheetData>
    <row r="1" spans="1:9" x14ac:dyDescent="0.35">
      <c r="A1">
        <v>0.6</v>
      </c>
      <c r="B1">
        <v>1.2</v>
      </c>
      <c r="C1">
        <v>0</v>
      </c>
      <c r="D1">
        <v>37.700000000000003</v>
      </c>
      <c r="E1">
        <v>10.199999999999999</v>
      </c>
      <c r="F1">
        <v>0</v>
      </c>
      <c r="G1">
        <v>0</v>
      </c>
      <c r="H1">
        <v>200</v>
      </c>
      <c r="I1" s="35" t="s">
        <v>1</v>
      </c>
    </row>
    <row r="2" spans="1:9" x14ac:dyDescent="0.35">
      <c r="A2">
        <v>0.6</v>
      </c>
      <c r="B2">
        <v>1.2</v>
      </c>
      <c r="C2">
        <v>0</v>
      </c>
      <c r="D2">
        <v>44.8</v>
      </c>
      <c r="E2">
        <v>10.85</v>
      </c>
      <c r="F2">
        <v>0</v>
      </c>
      <c r="G2">
        <v>0</v>
      </c>
      <c r="H2">
        <v>860</v>
      </c>
      <c r="I2" s="35"/>
    </row>
    <row r="3" spans="1:9" x14ac:dyDescent="0.35">
      <c r="A3">
        <v>0.6</v>
      </c>
      <c r="B3">
        <v>1.2</v>
      </c>
      <c r="C3">
        <v>0.3</v>
      </c>
      <c r="D3">
        <v>44.8</v>
      </c>
      <c r="E3">
        <v>10.85</v>
      </c>
      <c r="F3">
        <v>0</v>
      </c>
      <c r="G3">
        <v>3.2549999999999999</v>
      </c>
      <c r="H3">
        <v>1760</v>
      </c>
      <c r="I3" s="35"/>
    </row>
    <row r="4" spans="1:9" x14ac:dyDescent="0.35">
      <c r="A4">
        <v>0.5</v>
      </c>
      <c r="B4">
        <v>1</v>
      </c>
      <c r="C4">
        <v>0</v>
      </c>
      <c r="D4">
        <v>37.700000000000003</v>
      </c>
      <c r="E4">
        <v>10.199999999999999</v>
      </c>
      <c r="F4">
        <v>0</v>
      </c>
      <c r="G4">
        <v>0</v>
      </c>
      <c r="H4">
        <v>203</v>
      </c>
      <c r="I4" s="35"/>
    </row>
    <row r="5" spans="1:9" x14ac:dyDescent="0.35">
      <c r="A5">
        <v>0.52</v>
      </c>
      <c r="B5">
        <v>2.0020000000000002</v>
      </c>
      <c r="C5">
        <v>0</v>
      </c>
      <c r="D5">
        <v>37.700000000000003</v>
      </c>
      <c r="E5">
        <v>10.199999999999999</v>
      </c>
      <c r="F5">
        <v>0</v>
      </c>
      <c r="G5">
        <v>0</v>
      </c>
      <c r="H5">
        <v>186</v>
      </c>
      <c r="I5" s="35"/>
    </row>
    <row r="6" spans="1:9" x14ac:dyDescent="0.35">
      <c r="A6">
        <v>0.5</v>
      </c>
      <c r="B6">
        <v>1</v>
      </c>
      <c r="C6">
        <v>0.3</v>
      </c>
      <c r="D6">
        <v>37.700000000000003</v>
      </c>
      <c r="E6">
        <v>10.199999999999999</v>
      </c>
      <c r="F6">
        <v>0</v>
      </c>
      <c r="G6">
        <v>3.0599999999999996</v>
      </c>
      <c r="H6">
        <v>530</v>
      </c>
      <c r="I6" s="35"/>
    </row>
    <row r="7" spans="1:9" x14ac:dyDescent="0.35">
      <c r="A7">
        <v>0.5</v>
      </c>
      <c r="B7">
        <v>0.5</v>
      </c>
      <c r="C7">
        <v>0</v>
      </c>
      <c r="D7">
        <v>37</v>
      </c>
      <c r="E7">
        <v>11.7</v>
      </c>
      <c r="F7">
        <v>0</v>
      </c>
      <c r="G7">
        <v>0</v>
      </c>
      <c r="H7">
        <v>111</v>
      </c>
      <c r="I7" s="35"/>
    </row>
    <row r="8" spans="1:9" x14ac:dyDescent="0.35">
      <c r="A8">
        <v>0.5</v>
      </c>
      <c r="B8">
        <v>0.5</v>
      </c>
      <c r="C8">
        <v>1.2999999999999999E-2</v>
      </c>
      <c r="D8">
        <v>37</v>
      </c>
      <c r="E8">
        <v>11.7</v>
      </c>
      <c r="F8">
        <v>0</v>
      </c>
      <c r="G8">
        <v>0.15209999999999999</v>
      </c>
      <c r="H8">
        <v>137</v>
      </c>
      <c r="I8" s="35"/>
    </row>
    <row r="9" spans="1:9" x14ac:dyDescent="0.35">
      <c r="A9">
        <v>0.5</v>
      </c>
      <c r="B9">
        <v>0.5</v>
      </c>
      <c r="C9">
        <v>0.3</v>
      </c>
      <c r="D9">
        <v>37</v>
      </c>
      <c r="E9">
        <v>11.7</v>
      </c>
      <c r="F9">
        <v>0</v>
      </c>
      <c r="G9">
        <v>3.51</v>
      </c>
      <c r="H9">
        <v>406</v>
      </c>
      <c r="I9" s="35"/>
    </row>
    <row r="10" spans="1:9" x14ac:dyDescent="0.35">
      <c r="A10">
        <v>0.5</v>
      </c>
      <c r="B10">
        <v>1</v>
      </c>
      <c r="C10">
        <v>0.5</v>
      </c>
      <c r="D10">
        <v>37</v>
      </c>
      <c r="E10">
        <v>11.7</v>
      </c>
      <c r="F10">
        <v>0</v>
      </c>
      <c r="G10">
        <v>5.85</v>
      </c>
      <c r="H10">
        <v>565</v>
      </c>
      <c r="I10" s="35"/>
    </row>
    <row r="11" spans="1:9" x14ac:dyDescent="0.35">
      <c r="A11">
        <v>0.5</v>
      </c>
      <c r="B11">
        <v>0.5</v>
      </c>
      <c r="C11">
        <v>0</v>
      </c>
      <c r="D11">
        <v>44</v>
      </c>
      <c r="E11">
        <v>12.41</v>
      </c>
      <c r="F11">
        <v>0</v>
      </c>
      <c r="G11">
        <v>0</v>
      </c>
      <c r="H11">
        <v>782</v>
      </c>
      <c r="I11" s="35"/>
    </row>
    <row r="12" spans="1:9" x14ac:dyDescent="0.35">
      <c r="A12">
        <v>0.5</v>
      </c>
      <c r="B12">
        <v>0.5</v>
      </c>
      <c r="C12">
        <v>0.3</v>
      </c>
      <c r="D12">
        <v>44</v>
      </c>
      <c r="E12">
        <v>12.41</v>
      </c>
      <c r="F12">
        <v>0</v>
      </c>
      <c r="G12">
        <v>3.7229999999999999</v>
      </c>
      <c r="H12">
        <v>2266</v>
      </c>
      <c r="I12" s="35"/>
    </row>
    <row r="13" spans="1:9" x14ac:dyDescent="0.35">
      <c r="A13">
        <v>0.5</v>
      </c>
      <c r="B13">
        <v>1</v>
      </c>
      <c r="C13">
        <v>0.5</v>
      </c>
      <c r="D13">
        <v>44</v>
      </c>
      <c r="E13">
        <v>12.41</v>
      </c>
      <c r="F13">
        <v>0</v>
      </c>
      <c r="G13">
        <v>6.2050000000000001</v>
      </c>
      <c r="H13">
        <v>2847</v>
      </c>
      <c r="I13" s="35"/>
    </row>
    <row r="14" spans="1:9" x14ac:dyDescent="0.35">
      <c r="A14">
        <v>0.5</v>
      </c>
      <c r="B14">
        <v>0.5</v>
      </c>
      <c r="C14">
        <v>0</v>
      </c>
      <c r="D14">
        <v>37</v>
      </c>
      <c r="E14">
        <v>11.77</v>
      </c>
      <c r="F14">
        <v>0</v>
      </c>
      <c r="G14">
        <v>0</v>
      </c>
      <c r="H14">
        <v>123</v>
      </c>
      <c r="I14" s="35"/>
    </row>
    <row r="15" spans="1:9" x14ac:dyDescent="0.35">
      <c r="A15">
        <v>0.5</v>
      </c>
      <c r="B15">
        <v>1</v>
      </c>
      <c r="C15">
        <v>0.5</v>
      </c>
      <c r="D15">
        <v>37</v>
      </c>
      <c r="E15">
        <v>11.77</v>
      </c>
      <c r="F15">
        <v>0</v>
      </c>
      <c r="G15">
        <v>5.8849999999999998</v>
      </c>
      <c r="H15">
        <v>464</v>
      </c>
      <c r="I15" s="35"/>
    </row>
    <row r="16" spans="1:9" x14ac:dyDescent="0.35">
      <c r="A16">
        <v>0.5</v>
      </c>
      <c r="B16">
        <v>2</v>
      </c>
      <c r="C16">
        <v>0</v>
      </c>
      <c r="D16">
        <v>40</v>
      </c>
      <c r="E16">
        <v>12</v>
      </c>
      <c r="F16">
        <v>0</v>
      </c>
      <c r="G16">
        <v>0</v>
      </c>
      <c r="H16">
        <v>461</v>
      </c>
      <c r="I16" s="35"/>
    </row>
    <row r="17" spans="1:9" x14ac:dyDescent="0.35">
      <c r="A17">
        <v>0.99099999999999999</v>
      </c>
      <c r="B17">
        <v>0.99099999999999999</v>
      </c>
      <c r="C17">
        <v>0.71099999999999997</v>
      </c>
      <c r="D17">
        <v>32</v>
      </c>
      <c r="E17">
        <v>15.8</v>
      </c>
      <c r="F17">
        <v>0</v>
      </c>
      <c r="G17">
        <v>11.2338</v>
      </c>
      <c r="H17">
        <v>1773.7</v>
      </c>
      <c r="I17" s="35"/>
    </row>
    <row r="18" spans="1:9" x14ac:dyDescent="0.35">
      <c r="A18">
        <v>1.492</v>
      </c>
      <c r="B18">
        <v>1.492</v>
      </c>
      <c r="C18">
        <v>0.76200000000000001</v>
      </c>
      <c r="D18">
        <v>32</v>
      </c>
      <c r="E18">
        <v>15.8</v>
      </c>
      <c r="F18">
        <v>0</v>
      </c>
      <c r="G18">
        <v>12.0396</v>
      </c>
      <c r="H18">
        <v>1540</v>
      </c>
      <c r="I18" s="35"/>
    </row>
    <row r="19" spans="1:9" x14ac:dyDescent="0.35">
      <c r="A19">
        <v>5.8500000000000003E-2</v>
      </c>
      <c r="B19">
        <v>0.34807500000000002</v>
      </c>
      <c r="C19">
        <v>5.8000000000000003E-2</v>
      </c>
      <c r="D19">
        <v>34</v>
      </c>
      <c r="E19">
        <v>15.7</v>
      </c>
      <c r="F19">
        <v>0</v>
      </c>
      <c r="G19">
        <v>0.91059999999999997</v>
      </c>
      <c r="H19">
        <v>70.91</v>
      </c>
      <c r="I19" s="35"/>
    </row>
    <row r="20" spans="1:9" x14ac:dyDescent="0.35">
      <c r="A20">
        <v>5.8500000000000003E-2</v>
      </c>
      <c r="B20">
        <v>0.34807500000000002</v>
      </c>
      <c r="C20">
        <v>5.8000000000000003E-2</v>
      </c>
      <c r="D20">
        <v>37</v>
      </c>
      <c r="E20">
        <v>16.100000000000001</v>
      </c>
      <c r="F20">
        <v>0</v>
      </c>
      <c r="G20">
        <v>0.93380000000000007</v>
      </c>
      <c r="H20">
        <v>98.93</v>
      </c>
      <c r="I20" s="35"/>
    </row>
    <row r="21" spans="1:9" x14ac:dyDescent="0.35">
      <c r="A21">
        <v>5.8500000000000003E-2</v>
      </c>
      <c r="B21">
        <v>0.34807500000000002</v>
      </c>
      <c r="C21">
        <v>5.8000000000000003E-2</v>
      </c>
      <c r="D21">
        <v>39.5</v>
      </c>
      <c r="E21">
        <v>16.5</v>
      </c>
      <c r="F21">
        <v>0</v>
      </c>
      <c r="G21">
        <v>0.95700000000000007</v>
      </c>
      <c r="H21">
        <v>142.9</v>
      </c>
      <c r="I21" s="35"/>
    </row>
    <row r="22" spans="1:9" x14ac:dyDescent="0.35">
      <c r="A22">
        <v>5.8500000000000003E-2</v>
      </c>
      <c r="B22">
        <v>0.34807500000000002</v>
      </c>
      <c r="C22">
        <v>5.8000000000000003E-2</v>
      </c>
      <c r="D22">
        <v>41.5</v>
      </c>
      <c r="E22">
        <v>16.8</v>
      </c>
      <c r="F22">
        <v>0</v>
      </c>
      <c r="G22">
        <v>0.97440000000000004</v>
      </c>
      <c r="H22">
        <v>184.9</v>
      </c>
      <c r="I22" s="35"/>
    </row>
    <row r="23" spans="1:9" x14ac:dyDescent="0.35">
      <c r="A23">
        <v>5.8500000000000003E-2</v>
      </c>
      <c r="B23">
        <v>0.34807500000000002</v>
      </c>
      <c r="C23">
        <v>2.9000000000000001E-2</v>
      </c>
      <c r="D23">
        <v>42.5</v>
      </c>
      <c r="E23">
        <v>17.100000000000001</v>
      </c>
      <c r="F23">
        <v>0</v>
      </c>
      <c r="G23">
        <v>0.49590000000000006</v>
      </c>
      <c r="H23">
        <v>180.5</v>
      </c>
      <c r="I23" s="35"/>
    </row>
    <row r="24" spans="1:9" x14ac:dyDescent="0.35">
      <c r="A24">
        <v>5.8500000000000003E-2</v>
      </c>
      <c r="B24">
        <v>0.34807500000000002</v>
      </c>
      <c r="C24">
        <v>5.8000000000000003E-2</v>
      </c>
      <c r="D24">
        <v>42.5</v>
      </c>
      <c r="E24">
        <v>17.100000000000001</v>
      </c>
      <c r="F24">
        <v>0</v>
      </c>
      <c r="G24">
        <v>0.99180000000000013</v>
      </c>
      <c r="H24">
        <v>211</v>
      </c>
      <c r="I24" s="35"/>
    </row>
    <row r="25" spans="1:9" x14ac:dyDescent="0.35">
      <c r="A25">
        <v>9.4E-2</v>
      </c>
      <c r="B25">
        <v>0.56400000000000006</v>
      </c>
      <c r="C25">
        <v>4.7E-2</v>
      </c>
      <c r="D25">
        <v>34</v>
      </c>
      <c r="E25">
        <v>15.7</v>
      </c>
      <c r="F25">
        <v>0</v>
      </c>
      <c r="G25">
        <v>0.7379</v>
      </c>
      <c r="H25">
        <v>74.7</v>
      </c>
      <c r="I25" s="35"/>
    </row>
    <row r="26" spans="1:9" x14ac:dyDescent="0.35">
      <c r="A26">
        <v>9.4E-2</v>
      </c>
      <c r="B26">
        <v>0.56400000000000006</v>
      </c>
      <c r="C26">
        <v>9.4E-2</v>
      </c>
      <c r="D26">
        <v>34</v>
      </c>
      <c r="E26">
        <v>15.7</v>
      </c>
      <c r="F26">
        <v>0</v>
      </c>
      <c r="G26">
        <v>1.4758</v>
      </c>
      <c r="H26">
        <v>91.5</v>
      </c>
      <c r="I26" s="35"/>
    </row>
    <row r="27" spans="1:9" x14ac:dyDescent="0.35">
      <c r="A27">
        <v>9.4E-2</v>
      </c>
      <c r="B27">
        <v>0.56400000000000006</v>
      </c>
      <c r="C27">
        <v>4.7E-2</v>
      </c>
      <c r="D27">
        <v>37</v>
      </c>
      <c r="E27">
        <v>16.100000000000001</v>
      </c>
      <c r="F27">
        <v>0</v>
      </c>
      <c r="G27">
        <v>0.75670000000000004</v>
      </c>
      <c r="H27">
        <v>104.8</v>
      </c>
      <c r="I27" s="35"/>
    </row>
    <row r="28" spans="1:9" x14ac:dyDescent="0.35">
      <c r="A28">
        <v>9.4E-2</v>
      </c>
      <c r="B28">
        <v>0.56400000000000006</v>
      </c>
      <c r="C28">
        <v>9.4E-2</v>
      </c>
      <c r="D28">
        <v>37</v>
      </c>
      <c r="E28">
        <v>16.100000000000001</v>
      </c>
      <c r="F28">
        <v>0</v>
      </c>
      <c r="G28">
        <v>1.5134000000000001</v>
      </c>
      <c r="H28">
        <v>127.5</v>
      </c>
      <c r="I28" s="35"/>
    </row>
    <row r="29" spans="1:9" x14ac:dyDescent="0.35">
      <c r="A29">
        <v>9.4E-2</v>
      </c>
      <c r="B29">
        <v>0.56400000000000006</v>
      </c>
      <c r="C29">
        <v>4.7E-2</v>
      </c>
      <c r="D29">
        <v>39.5</v>
      </c>
      <c r="E29">
        <v>16.5</v>
      </c>
      <c r="F29">
        <v>0</v>
      </c>
      <c r="G29">
        <v>0.77549999999999997</v>
      </c>
      <c r="H29">
        <v>155.80000000000001</v>
      </c>
      <c r="I29" s="35"/>
    </row>
    <row r="30" spans="1:9" x14ac:dyDescent="0.35">
      <c r="A30">
        <v>9.4E-2</v>
      </c>
      <c r="B30">
        <v>0.56400000000000006</v>
      </c>
      <c r="C30">
        <v>9.4E-2</v>
      </c>
      <c r="D30">
        <v>39.5</v>
      </c>
      <c r="E30">
        <v>16.5</v>
      </c>
      <c r="F30">
        <v>0</v>
      </c>
      <c r="G30">
        <v>1.5509999999999999</v>
      </c>
      <c r="H30">
        <v>185.6</v>
      </c>
      <c r="I30" s="35"/>
    </row>
    <row r="31" spans="1:9" x14ac:dyDescent="0.35">
      <c r="A31">
        <v>9.4E-2</v>
      </c>
      <c r="B31">
        <v>0.56400000000000006</v>
      </c>
      <c r="C31">
        <v>4.7E-2</v>
      </c>
      <c r="D31">
        <v>41.5</v>
      </c>
      <c r="E31">
        <v>16.8</v>
      </c>
      <c r="F31">
        <v>0</v>
      </c>
      <c r="G31">
        <v>0.78960000000000008</v>
      </c>
      <c r="H31">
        <v>206.8</v>
      </c>
      <c r="I31" s="35"/>
    </row>
    <row r="32" spans="1:9" x14ac:dyDescent="0.35">
      <c r="A32">
        <v>9.4E-2</v>
      </c>
      <c r="B32">
        <v>0.56400000000000006</v>
      </c>
      <c r="C32">
        <v>9.4E-2</v>
      </c>
      <c r="D32">
        <v>41.5</v>
      </c>
      <c r="E32">
        <v>16.8</v>
      </c>
      <c r="F32">
        <v>0</v>
      </c>
      <c r="G32">
        <v>1.5792000000000002</v>
      </c>
      <c r="H32">
        <v>244.6</v>
      </c>
      <c r="I32" s="35"/>
    </row>
    <row r="33" spans="1:9" x14ac:dyDescent="0.35">
      <c r="A33">
        <v>9.4E-2</v>
      </c>
      <c r="B33">
        <v>0.56400000000000006</v>
      </c>
      <c r="C33">
        <v>4.7E-2</v>
      </c>
      <c r="D33">
        <v>42.5</v>
      </c>
      <c r="E33">
        <v>17.100000000000001</v>
      </c>
      <c r="F33">
        <v>0</v>
      </c>
      <c r="G33">
        <v>0.80370000000000008</v>
      </c>
      <c r="H33">
        <v>235.6</v>
      </c>
      <c r="I33" s="35"/>
    </row>
    <row r="34" spans="1:9" x14ac:dyDescent="0.35">
      <c r="A34">
        <v>9.4E-2</v>
      </c>
      <c r="B34">
        <v>0.56400000000000006</v>
      </c>
      <c r="C34">
        <v>9.4E-2</v>
      </c>
      <c r="D34">
        <v>42.5</v>
      </c>
      <c r="E34">
        <v>17.100000000000001</v>
      </c>
      <c r="F34">
        <v>0</v>
      </c>
      <c r="G34">
        <v>1.6074000000000002</v>
      </c>
      <c r="H34">
        <v>279.60000000000002</v>
      </c>
      <c r="I34" s="35"/>
    </row>
    <row r="35" spans="1:9" x14ac:dyDescent="0.35">
      <c r="A35">
        <v>0.152</v>
      </c>
      <c r="B35">
        <v>0.90439999999999998</v>
      </c>
      <c r="C35">
        <v>7.4999999999999997E-2</v>
      </c>
      <c r="D35">
        <v>34</v>
      </c>
      <c r="E35">
        <v>15.7</v>
      </c>
      <c r="F35">
        <v>0</v>
      </c>
      <c r="G35">
        <v>1.1775</v>
      </c>
      <c r="H35">
        <v>98.2</v>
      </c>
      <c r="I35" s="35"/>
    </row>
    <row r="36" spans="1:9" x14ac:dyDescent="0.35">
      <c r="A36">
        <v>0.152</v>
      </c>
      <c r="B36">
        <v>0.90439999999999998</v>
      </c>
      <c r="C36">
        <v>0.15</v>
      </c>
      <c r="D36">
        <v>34</v>
      </c>
      <c r="E36">
        <v>15.7</v>
      </c>
      <c r="F36">
        <v>0</v>
      </c>
      <c r="G36">
        <v>2.355</v>
      </c>
      <c r="H36">
        <v>122.3</v>
      </c>
      <c r="I36" s="35"/>
    </row>
    <row r="37" spans="1:9" x14ac:dyDescent="0.35">
      <c r="A37">
        <v>0.152</v>
      </c>
      <c r="B37">
        <v>0.90439999999999998</v>
      </c>
      <c r="C37">
        <v>7.4999999999999997E-2</v>
      </c>
      <c r="D37">
        <v>37</v>
      </c>
      <c r="E37">
        <v>16.100000000000001</v>
      </c>
      <c r="F37">
        <v>0</v>
      </c>
      <c r="G37">
        <v>1.2075</v>
      </c>
      <c r="H37">
        <v>143.30000000000001</v>
      </c>
      <c r="I37" s="35"/>
    </row>
    <row r="38" spans="1:9" x14ac:dyDescent="0.35">
      <c r="A38">
        <v>0.152</v>
      </c>
      <c r="B38">
        <v>0.90439999999999998</v>
      </c>
      <c r="C38">
        <v>0.15</v>
      </c>
      <c r="D38">
        <v>37</v>
      </c>
      <c r="E38">
        <v>16.100000000000001</v>
      </c>
      <c r="F38">
        <v>0</v>
      </c>
      <c r="G38">
        <v>2.415</v>
      </c>
      <c r="H38">
        <v>176.4</v>
      </c>
      <c r="I38" s="35"/>
    </row>
    <row r="39" spans="1:9" x14ac:dyDescent="0.35">
      <c r="A39">
        <v>0.152</v>
      </c>
      <c r="B39">
        <v>0.90439999999999998</v>
      </c>
      <c r="C39">
        <v>7.4999999999999997E-2</v>
      </c>
      <c r="D39">
        <v>39.5</v>
      </c>
      <c r="E39">
        <v>16.5</v>
      </c>
      <c r="F39">
        <v>0</v>
      </c>
      <c r="G39">
        <v>1.2375</v>
      </c>
      <c r="H39">
        <v>211.2</v>
      </c>
      <c r="I39" s="35"/>
    </row>
    <row r="40" spans="1:9" x14ac:dyDescent="0.35">
      <c r="A40">
        <v>0.152</v>
      </c>
      <c r="B40">
        <v>0.90439999999999998</v>
      </c>
      <c r="C40">
        <v>0.15</v>
      </c>
      <c r="D40">
        <v>39.5</v>
      </c>
      <c r="E40">
        <v>16.5</v>
      </c>
      <c r="F40">
        <v>0</v>
      </c>
      <c r="G40">
        <v>2.4750000000000001</v>
      </c>
      <c r="H40">
        <v>254.5</v>
      </c>
      <c r="I40" s="35"/>
    </row>
    <row r="41" spans="1:9" x14ac:dyDescent="0.35">
      <c r="A41">
        <v>0.152</v>
      </c>
      <c r="B41">
        <v>0.90439999999999998</v>
      </c>
      <c r="C41">
        <v>7.4999999999999997E-2</v>
      </c>
      <c r="D41">
        <v>41.5</v>
      </c>
      <c r="E41">
        <v>16.8</v>
      </c>
      <c r="F41">
        <v>0</v>
      </c>
      <c r="G41">
        <v>1.26</v>
      </c>
      <c r="H41">
        <v>285.3</v>
      </c>
      <c r="I41" s="35"/>
    </row>
    <row r="42" spans="1:9" x14ac:dyDescent="0.35">
      <c r="A42">
        <v>0.152</v>
      </c>
      <c r="B42">
        <v>0.90439999999999998</v>
      </c>
      <c r="C42">
        <v>0.15</v>
      </c>
      <c r="D42">
        <v>41.5</v>
      </c>
      <c r="E42">
        <v>16.8</v>
      </c>
      <c r="F42">
        <v>0</v>
      </c>
      <c r="G42">
        <v>2.52</v>
      </c>
      <c r="H42">
        <v>342.5</v>
      </c>
      <c r="I42" s="35"/>
    </row>
    <row r="43" spans="1:9" x14ac:dyDescent="0.35">
      <c r="A43">
        <v>0.152</v>
      </c>
      <c r="B43">
        <v>0.90439999999999998</v>
      </c>
      <c r="C43">
        <v>7.4999999999999997E-2</v>
      </c>
      <c r="D43">
        <v>42.5</v>
      </c>
      <c r="E43">
        <v>17.100000000000001</v>
      </c>
      <c r="F43">
        <v>0</v>
      </c>
      <c r="G43">
        <v>1.2825</v>
      </c>
      <c r="H43">
        <v>335.3</v>
      </c>
      <c r="I43" s="35"/>
    </row>
    <row r="44" spans="1:9" x14ac:dyDescent="0.35">
      <c r="A44">
        <v>0.152</v>
      </c>
      <c r="B44">
        <v>0.90439999999999998</v>
      </c>
      <c r="C44">
        <v>0.15</v>
      </c>
      <c r="D44">
        <v>42.5</v>
      </c>
      <c r="E44">
        <v>17.100000000000001</v>
      </c>
      <c r="F44">
        <v>0</v>
      </c>
      <c r="G44">
        <v>2.5649999999999999</v>
      </c>
      <c r="H44">
        <v>400.6</v>
      </c>
      <c r="I44" s="35"/>
    </row>
    <row r="45" spans="1:9" x14ac:dyDescent="0.35">
      <c r="A45">
        <v>9.4E-2</v>
      </c>
      <c r="B45">
        <v>9.4E-2</v>
      </c>
      <c r="C45">
        <v>4.7E-2</v>
      </c>
      <c r="D45">
        <v>34</v>
      </c>
      <c r="E45">
        <v>15.7</v>
      </c>
      <c r="F45">
        <v>0</v>
      </c>
      <c r="G45">
        <v>0.7379</v>
      </c>
      <c r="H45">
        <v>67.7</v>
      </c>
      <c r="I45" s="35"/>
    </row>
    <row r="46" spans="1:9" x14ac:dyDescent="0.35">
      <c r="A46">
        <v>9.4E-2</v>
      </c>
      <c r="B46">
        <v>9.4E-2</v>
      </c>
      <c r="C46">
        <v>9.4E-2</v>
      </c>
      <c r="D46">
        <v>34</v>
      </c>
      <c r="E46">
        <v>15.7</v>
      </c>
      <c r="F46">
        <v>0</v>
      </c>
      <c r="G46">
        <v>1.4758</v>
      </c>
      <c r="H46">
        <v>90.5</v>
      </c>
      <c r="I46" s="35"/>
    </row>
    <row r="47" spans="1:9" x14ac:dyDescent="0.35">
      <c r="A47">
        <v>9.4E-2</v>
      </c>
      <c r="B47">
        <v>9.4E-2</v>
      </c>
      <c r="C47">
        <v>4.7E-2</v>
      </c>
      <c r="D47">
        <v>37</v>
      </c>
      <c r="E47">
        <v>16.100000000000001</v>
      </c>
      <c r="F47">
        <v>0</v>
      </c>
      <c r="G47">
        <v>0.75670000000000004</v>
      </c>
      <c r="H47">
        <v>98.8</v>
      </c>
      <c r="I47" s="35"/>
    </row>
    <row r="48" spans="1:9" x14ac:dyDescent="0.35">
      <c r="A48">
        <v>9.4E-2</v>
      </c>
      <c r="B48">
        <v>9.4E-2</v>
      </c>
      <c r="C48">
        <v>9.4E-2</v>
      </c>
      <c r="D48">
        <v>37</v>
      </c>
      <c r="E48">
        <v>16.100000000000001</v>
      </c>
      <c r="F48">
        <v>0</v>
      </c>
      <c r="G48">
        <v>1.5134000000000001</v>
      </c>
      <c r="H48">
        <v>131.5</v>
      </c>
      <c r="I48" s="35"/>
    </row>
    <row r="49" spans="1:9" x14ac:dyDescent="0.35">
      <c r="A49">
        <v>9.4E-2</v>
      </c>
      <c r="B49">
        <v>9.4E-2</v>
      </c>
      <c r="C49">
        <v>4.7E-2</v>
      </c>
      <c r="D49">
        <v>39.5</v>
      </c>
      <c r="E49">
        <v>16.5</v>
      </c>
      <c r="F49">
        <v>0</v>
      </c>
      <c r="G49">
        <v>0.77549999999999997</v>
      </c>
      <c r="H49">
        <v>147.80000000000001</v>
      </c>
      <c r="I49" s="35"/>
    </row>
    <row r="50" spans="1:9" x14ac:dyDescent="0.35">
      <c r="A50">
        <v>9.4E-2</v>
      </c>
      <c r="B50">
        <v>9.4E-2</v>
      </c>
      <c r="C50">
        <v>9.4E-2</v>
      </c>
      <c r="D50">
        <v>39.5</v>
      </c>
      <c r="E50">
        <v>16.5</v>
      </c>
      <c r="F50">
        <v>0</v>
      </c>
      <c r="G50">
        <v>1.5509999999999999</v>
      </c>
      <c r="H50">
        <v>191.6</v>
      </c>
      <c r="I50" s="35"/>
    </row>
    <row r="51" spans="1:9" x14ac:dyDescent="0.35">
      <c r="A51">
        <v>9.4E-2</v>
      </c>
      <c r="B51">
        <v>9.4E-2</v>
      </c>
      <c r="C51">
        <v>4.7E-2</v>
      </c>
      <c r="D51">
        <v>41.5</v>
      </c>
      <c r="E51">
        <v>16.8</v>
      </c>
      <c r="F51">
        <v>0</v>
      </c>
      <c r="G51">
        <v>0.78960000000000008</v>
      </c>
      <c r="H51">
        <v>196.8</v>
      </c>
      <c r="I51" s="35"/>
    </row>
    <row r="52" spans="1:9" x14ac:dyDescent="0.35">
      <c r="A52">
        <v>9.4E-2</v>
      </c>
      <c r="B52">
        <v>9.4E-2</v>
      </c>
      <c r="C52">
        <v>9.4E-2</v>
      </c>
      <c r="D52">
        <v>41.5</v>
      </c>
      <c r="E52">
        <v>16.8</v>
      </c>
      <c r="F52">
        <v>0</v>
      </c>
      <c r="G52">
        <v>1.5792000000000002</v>
      </c>
      <c r="H52">
        <v>253.6</v>
      </c>
      <c r="I52" s="35"/>
    </row>
    <row r="53" spans="1:9" x14ac:dyDescent="0.35">
      <c r="A53">
        <v>9.4E-2</v>
      </c>
      <c r="B53">
        <v>9.4E-2</v>
      </c>
      <c r="C53">
        <v>4.7E-2</v>
      </c>
      <c r="D53">
        <v>42.5</v>
      </c>
      <c r="E53">
        <v>17.100000000000001</v>
      </c>
      <c r="F53">
        <v>0</v>
      </c>
      <c r="G53">
        <v>0.80370000000000008</v>
      </c>
      <c r="H53">
        <v>228.8</v>
      </c>
      <c r="I53" s="35"/>
    </row>
    <row r="54" spans="1:9" x14ac:dyDescent="0.35">
      <c r="A54">
        <v>9.4E-2</v>
      </c>
      <c r="B54">
        <v>9.4E-2</v>
      </c>
      <c r="C54">
        <v>9.4E-2</v>
      </c>
      <c r="D54">
        <v>42.5</v>
      </c>
      <c r="E54">
        <v>17.100000000000001</v>
      </c>
      <c r="F54">
        <v>0</v>
      </c>
      <c r="G54">
        <v>1.6074000000000002</v>
      </c>
      <c r="H54">
        <v>295.60000000000002</v>
      </c>
      <c r="I54" s="35"/>
    </row>
    <row r="55" spans="1:9" x14ac:dyDescent="0.35">
      <c r="A55">
        <v>0.152</v>
      </c>
      <c r="B55">
        <v>0.152</v>
      </c>
      <c r="C55">
        <v>7.4999999999999997E-2</v>
      </c>
      <c r="D55">
        <v>34</v>
      </c>
      <c r="E55">
        <v>15.7</v>
      </c>
      <c r="F55">
        <v>0</v>
      </c>
      <c r="G55">
        <v>1.1775</v>
      </c>
      <c r="H55">
        <v>91.2</v>
      </c>
      <c r="I55" s="35"/>
    </row>
    <row r="56" spans="1:9" x14ac:dyDescent="0.35">
      <c r="A56">
        <v>0.152</v>
      </c>
      <c r="B56">
        <v>0.152</v>
      </c>
      <c r="C56">
        <v>0.15</v>
      </c>
      <c r="D56">
        <v>34</v>
      </c>
      <c r="E56">
        <v>15.7</v>
      </c>
      <c r="F56">
        <v>0</v>
      </c>
      <c r="G56">
        <v>2.355</v>
      </c>
      <c r="H56">
        <v>124.4</v>
      </c>
      <c r="I56" s="35"/>
    </row>
    <row r="57" spans="1:9" x14ac:dyDescent="0.35">
      <c r="A57">
        <v>0.152</v>
      </c>
      <c r="B57">
        <v>0.152</v>
      </c>
      <c r="C57">
        <v>7.4999999999999997E-2</v>
      </c>
      <c r="D57">
        <v>37</v>
      </c>
      <c r="E57">
        <v>16.100000000000001</v>
      </c>
      <c r="F57">
        <v>0</v>
      </c>
      <c r="G57">
        <v>1.2075</v>
      </c>
      <c r="H57">
        <v>135.19999999999999</v>
      </c>
      <c r="I57" s="35"/>
    </row>
    <row r="58" spans="1:9" x14ac:dyDescent="0.35">
      <c r="A58">
        <v>0.152</v>
      </c>
      <c r="B58">
        <v>0.152</v>
      </c>
      <c r="C58">
        <v>0.15</v>
      </c>
      <c r="D58">
        <v>37</v>
      </c>
      <c r="E58">
        <v>16.100000000000001</v>
      </c>
      <c r="F58">
        <v>0</v>
      </c>
      <c r="G58">
        <v>2.415</v>
      </c>
      <c r="H58">
        <v>182.4</v>
      </c>
      <c r="I58" s="35"/>
    </row>
    <row r="59" spans="1:9" x14ac:dyDescent="0.35">
      <c r="A59">
        <v>0.152</v>
      </c>
      <c r="B59">
        <v>0.152</v>
      </c>
      <c r="C59">
        <v>7.4999999999999997E-2</v>
      </c>
      <c r="D59">
        <v>39.5</v>
      </c>
      <c r="E59">
        <v>16.5</v>
      </c>
      <c r="F59">
        <v>0</v>
      </c>
      <c r="G59">
        <v>1.2375</v>
      </c>
      <c r="H59">
        <v>201.2</v>
      </c>
      <c r="I59" s="35"/>
    </row>
    <row r="60" spans="1:9" x14ac:dyDescent="0.35">
      <c r="A60">
        <v>0.152</v>
      </c>
      <c r="B60">
        <v>0.152</v>
      </c>
      <c r="C60">
        <v>0.15</v>
      </c>
      <c r="D60">
        <v>39.5</v>
      </c>
      <c r="E60">
        <v>16.5</v>
      </c>
      <c r="F60">
        <v>0</v>
      </c>
      <c r="G60">
        <v>2.4750000000000001</v>
      </c>
      <c r="H60">
        <v>264.5</v>
      </c>
      <c r="I60" s="35"/>
    </row>
    <row r="61" spans="1:9" x14ac:dyDescent="0.35">
      <c r="A61">
        <v>0.152</v>
      </c>
      <c r="B61">
        <v>0.152</v>
      </c>
      <c r="C61">
        <v>7.4999999999999997E-2</v>
      </c>
      <c r="D61">
        <v>41.5</v>
      </c>
      <c r="E61">
        <v>16.8</v>
      </c>
      <c r="F61">
        <v>0</v>
      </c>
      <c r="G61">
        <v>1.26</v>
      </c>
      <c r="H61">
        <v>276.3</v>
      </c>
      <c r="I61" s="35"/>
    </row>
    <row r="62" spans="1:9" x14ac:dyDescent="0.35">
      <c r="A62">
        <v>0.152</v>
      </c>
      <c r="B62">
        <v>0.152</v>
      </c>
      <c r="C62">
        <v>0.15</v>
      </c>
      <c r="D62">
        <v>41.5</v>
      </c>
      <c r="E62">
        <v>16.8</v>
      </c>
      <c r="F62">
        <v>0</v>
      </c>
      <c r="G62">
        <v>2.52</v>
      </c>
      <c r="H62">
        <v>361.5</v>
      </c>
      <c r="I62" s="35"/>
    </row>
    <row r="63" spans="1:9" x14ac:dyDescent="0.35">
      <c r="A63">
        <v>0.152</v>
      </c>
      <c r="B63">
        <v>0.152</v>
      </c>
      <c r="C63">
        <v>7.4999999999999997E-2</v>
      </c>
      <c r="D63">
        <v>42.5</v>
      </c>
      <c r="E63">
        <v>17.100000000000001</v>
      </c>
      <c r="F63">
        <v>0</v>
      </c>
      <c r="G63">
        <v>1.2825</v>
      </c>
      <c r="H63">
        <v>325.3</v>
      </c>
      <c r="I63" s="35"/>
    </row>
    <row r="64" spans="1:9" x14ac:dyDescent="0.35">
      <c r="A64">
        <v>0.152</v>
      </c>
      <c r="B64">
        <v>0.152</v>
      </c>
      <c r="C64">
        <v>0.15</v>
      </c>
      <c r="D64">
        <v>42.5</v>
      </c>
      <c r="E64">
        <v>17.100000000000001</v>
      </c>
      <c r="F64">
        <v>0</v>
      </c>
      <c r="G64">
        <v>2.5649999999999999</v>
      </c>
      <c r="H64">
        <v>423.6</v>
      </c>
      <c r="I64" s="35"/>
    </row>
    <row r="65" spans="1:9" x14ac:dyDescent="0.35">
      <c r="A65">
        <v>0.08</v>
      </c>
      <c r="B65">
        <v>0.08</v>
      </c>
      <c r="C65">
        <v>0</v>
      </c>
      <c r="D65">
        <v>42.8</v>
      </c>
      <c r="E65">
        <v>17.2</v>
      </c>
      <c r="F65">
        <v>0</v>
      </c>
      <c r="G65">
        <v>0</v>
      </c>
      <c r="H65">
        <v>133</v>
      </c>
      <c r="I65" s="35"/>
    </row>
    <row r="66" spans="1:9" x14ac:dyDescent="0.35">
      <c r="A66">
        <v>0.08</v>
      </c>
      <c r="B66">
        <v>0.08</v>
      </c>
      <c r="C66">
        <v>0</v>
      </c>
      <c r="D66">
        <v>42.8</v>
      </c>
      <c r="E66">
        <v>17.100000000000001</v>
      </c>
      <c r="F66">
        <v>0</v>
      </c>
      <c r="G66">
        <v>0</v>
      </c>
      <c r="H66">
        <v>130</v>
      </c>
      <c r="I66" s="35"/>
    </row>
    <row r="67" spans="1:9" x14ac:dyDescent="0.35">
      <c r="A67">
        <v>0.2</v>
      </c>
      <c r="B67">
        <v>0.2</v>
      </c>
      <c r="C67">
        <v>0</v>
      </c>
      <c r="D67">
        <v>42.8</v>
      </c>
      <c r="E67">
        <v>17.100000000000001</v>
      </c>
      <c r="F67">
        <v>0</v>
      </c>
      <c r="G67">
        <v>0</v>
      </c>
      <c r="H67">
        <v>266</v>
      </c>
      <c r="I67" s="35"/>
    </row>
    <row r="68" spans="1:9" x14ac:dyDescent="0.35">
      <c r="A68">
        <v>0.03</v>
      </c>
      <c r="B68">
        <v>0.03</v>
      </c>
      <c r="C68">
        <v>0</v>
      </c>
      <c r="D68">
        <v>42</v>
      </c>
      <c r="E68">
        <v>15.89</v>
      </c>
      <c r="F68">
        <v>0</v>
      </c>
      <c r="G68">
        <v>0</v>
      </c>
      <c r="H68">
        <v>52</v>
      </c>
      <c r="I68" s="35"/>
    </row>
    <row r="69" spans="1:9" x14ac:dyDescent="0.35">
      <c r="A69">
        <v>0.06</v>
      </c>
      <c r="B69">
        <v>0.06</v>
      </c>
      <c r="C69">
        <v>0</v>
      </c>
      <c r="D69">
        <v>32</v>
      </c>
      <c r="E69">
        <v>13.2</v>
      </c>
      <c r="F69">
        <v>0</v>
      </c>
      <c r="G69">
        <v>0</v>
      </c>
      <c r="H69">
        <v>14</v>
      </c>
      <c r="I69" s="35"/>
    </row>
    <row r="70" spans="1:9" x14ac:dyDescent="0.35">
      <c r="A70">
        <v>1.05</v>
      </c>
      <c r="B70">
        <v>1.05</v>
      </c>
      <c r="C70">
        <v>1.6</v>
      </c>
      <c r="D70">
        <v>0</v>
      </c>
      <c r="E70">
        <v>1.7455555555555513</v>
      </c>
      <c r="F70">
        <v>21</v>
      </c>
      <c r="G70">
        <v>11.621888888888883</v>
      </c>
      <c r="H70">
        <v>177</v>
      </c>
      <c r="I70" s="35"/>
    </row>
    <row r="71" spans="1:9" x14ac:dyDescent="0.35">
      <c r="A71">
        <v>0.67500000000000004</v>
      </c>
      <c r="B71">
        <v>0.67500000000000004</v>
      </c>
      <c r="C71">
        <v>1.6</v>
      </c>
      <c r="D71">
        <v>0</v>
      </c>
      <c r="E71">
        <v>1.7455555555555513</v>
      </c>
      <c r="F71">
        <v>25</v>
      </c>
      <c r="G71">
        <v>11.621888888888883</v>
      </c>
      <c r="H71">
        <v>227</v>
      </c>
      <c r="I71" s="35"/>
    </row>
    <row r="72" spans="1:9" x14ac:dyDescent="0.35">
      <c r="A72">
        <v>0.91</v>
      </c>
      <c r="B72">
        <v>0.91</v>
      </c>
      <c r="C72">
        <v>0.61</v>
      </c>
      <c r="D72">
        <v>0</v>
      </c>
      <c r="E72">
        <v>18.524590163934427</v>
      </c>
      <c r="F72">
        <v>41</v>
      </c>
      <c r="G72">
        <v>11.3</v>
      </c>
      <c r="H72">
        <v>313</v>
      </c>
      <c r="I72" s="35"/>
    </row>
    <row r="73" spans="1:9" x14ac:dyDescent="0.35">
      <c r="A73">
        <v>0.3</v>
      </c>
      <c r="B73">
        <v>0.3</v>
      </c>
      <c r="C73">
        <v>0.38</v>
      </c>
      <c r="D73">
        <v>0</v>
      </c>
      <c r="E73">
        <v>6.3190322580645155</v>
      </c>
      <c r="F73">
        <v>42</v>
      </c>
      <c r="G73">
        <v>5.4423322580645159</v>
      </c>
      <c r="H73">
        <v>342</v>
      </c>
      <c r="I73" s="35"/>
    </row>
    <row r="74" spans="1:9" x14ac:dyDescent="0.35">
      <c r="A74">
        <v>3.1</v>
      </c>
      <c r="B74">
        <v>3.1</v>
      </c>
      <c r="C74">
        <v>1.3</v>
      </c>
      <c r="D74">
        <v>0</v>
      </c>
      <c r="E74">
        <v>0.84918114143920509</v>
      </c>
      <c r="F74">
        <v>77</v>
      </c>
      <c r="G74">
        <v>11.8</v>
      </c>
      <c r="H74">
        <v>502</v>
      </c>
      <c r="I74" s="35"/>
    </row>
    <row r="75" spans="1:9" x14ac:dyDescent="0.35">
      <c r="A75">
        <v>0.26</v>
      </c>
      <c r="B75">
        <v>0.26</v>
      </c>
      <c r="C75">
        <v>1.5</v>
      </c>
      <c r="D75">
        <v>0</v>
      </c>
      <c r="E75">
        <v>3.4122222222222192</v>
      </c>
      <c r="F75">
        <v>89</v>
      </c>
      <c r="G75">
        <v>13.947333333333329</v>
      </c>
      <c r="H75">
        <v>813</v>
      </c>
      <c r="I75" s="35"/>
    </row>
    <row r="76" spans="1:9" x14ac:dyDescent="0.35">
      <c r="A76">
        <v>0.26</v>
      </c>
      <c r="B76">
        <v>0.26</v>
      </c>
      <c r="C76">
        <v>1.5</v>
      </c>
      <c r="D76">
        <v>0</v>
      </c>
      <c r="E76">
        <v>3.4122222222222192</v>
      </c>
      <c r="F76">
        <v>42</v>
      </c>
      <c r="G76">
        <v>13.947333333333329</v>
      </c>
      <c r="H76">
        <v>382</v>
      </c>
      <c r="I76" s="35"/>
    </row>
    <row r="77" spans="1:9" x14ac:dyDescent="0.35">
      <c r="A77">
        <v>0.26</v>
      </c>
      <c r="B77">
        <v>0.26</v>
      </c>
      <c r="C77">
        <v>1.5</v>
      </c>
      <c r="D77">
        <v>0</v>
      </c>
      <c r="E77">
        <v>6.4627272727272693</v>
      </c>
      <c r="F77">
        <v>112</v>
      </c>
      <c r="G77">
        <v>20.485090909090907</v>
      </c>
      <c r="H77">
        <v>1021</v>
      </c>
      <c r="I77" s="35"/>
    </row>
    <row r="78" spans="1:9" x14ac:dyDescent="0.35">
      <c r="A78">
        <v>2.2000000000000002</v>
      </c>
      <c r="B78">
        <v>2.2000000000000002</v>
      </c>
      <c r="C78">
        <v>0.78</v>
      </c>
      <c r="D78">
        <v>0</v>
      </c>
      <c r="E78">
        <v>6.9917575757575738</v>
      </c>
      <c r="F78">
        <v>30</v>
      </c>
      <c r="G78">
        <v>12.687999999999999</v>
      </c>
      <c r="H78">
        <v>205</v>
      </c>
      <c r="I78" s="35"/>
    </row>
    <row r="79" spans="1:9" x14ac:dyDescent="0.35">
      <c r="A79">
        <v>2</v>
      </c>
      <c r="B79">
        <v>2</v>
      </c>
      <c r="C79">
        <v>1.6</v>
      </c>
      <c r="D79">
        <v>0</v>
      </c>
      <c r="E79">
        <v>5.7614285714285707</v>
      </c>
      <c r="F79">
        <v>15</v>
      </c>
      <c r="G79">
        <v>22.952285714285711</v>
      </c>
      <c r="H79">
        <v>120</v>
      </c>
      <c r="I79" s="35"/>
    </row>
    <row r="80" spans="1:9" x14ac:dyDescent="0.35">
      <c r="A80">
        <v>0.67</v>
      </c>
      <c r="B80">
        <v>0.67</v>
      </c>
      <c r="C80">
        <v>0.61</v>
      </c>
      <c r="D80">
        <v>0</v>
      </c>
      <c r="E80">
        <v>19.672131147540984</v>
      </c>
      <c r="F80">
        <v>93</v>
      </c>
      <c r="G80">
        <v>12</v>
      </c>
      <c r="H80">
        <v>754</v>
      </c>
      <c r="I80" s="35"/>
    </row>
    <row r="81" spans="1:9" x14ac:dyDescent="0.35">
      <c r="A81">
        <v>0.6</v>
      </c>
      <c r="B81">
        <v>1.2</v>
      </c>
      <c r="C81">
        <v>0.3</v>
      </c>
      <c r="D81">
        <v>37.700000000000003</v>
      </c>
      <c r="E81">
        <v>10.199999999999999</v>
      </c>
      <c r="F81">
        <v>0</v>
      </c>
      <c r="G81">
        <v>3.0599999999999996</v>
      </c>
      <c r="H81">
        <v>570</v>
      </c>
      <c r="I81" s="35" t="s">
        <v>2</v>
      </c>
    </row>
    <row r="82" spans="1:9" x14ac:dyDescent="0.35">
      <c r="A82">
        <v>0.5</v>
      </c>
      <c r="B82">
        <v>0.5</v>
      </c>
      <c r="C82">
        <v>0</v>
      </c>
      <c r="D82">
        <v>37.700000000000003</v>
      </c>
      <c r="E82">
        <v>10.199999999999999</v>
      </c>
      <c r="F82">
        <v>0</v>
      </c>
      <c r="G82">
        <v>0</v>
      </c>
      <c r="H82">
        <v>154</v>
      </c>
      <c r="I82" s="35"/>
    </row>
    <row r="83" spans="1:9" x14ac:dyDescent="0.35">
      <c r="A83">
        <v>0.5</v>
      </c>
      <c r="B83">
        <v>1</v>
      </c>
      <c r="C83">
        <v>0</v>
      </c>
      <c r="D83">
        <v>37.700000000000003</v>
      </c>
      <c r="E83">
        <v>10.199999999999999</v>
      </c>
      <c r="F83">
        <v>0</v>
      </c>
      <c r="G83">
        <v>0</v>
      </c>
      <c r="H83">
        <v>195</v>
      </c>
      <c r="I83" s="35"/>
    </row>
    <row r="84" spans="1:9" x14ac:dyDescent="0.35">
      <c r="A84">
        <v>0.5</v>
      </c>
      <c r="B84">
        <v>0.5</v>
      </c>
      <c r="C84">
        <v>0.3</v>
      </c>
      <c r="D84">
        <v>37.700000000000003</v>
      </c>
      <c r="E84">
        <v>10.199999999999999</v>
      </c>
      <c r="F84">
        <v>0</v>
      </c>
      <c r="G84">
        <v>3.0599999999999996</v>
      </c>
      <c r="H84">
        <v>681</v>
      </c>
      <c r="I84" s="35"/>
    </row>
    <row r="85" spans="1:9" x14ac:dyDescent="0.35">
      <c r="A85">
        <v>0.5</v>
      </c>
      <c r="B85">
        <v>1.5</v>
      </c>
      <c r="C85">
        <v>0.3</v>
      </c>
      <c r="D85">
        <v>37.700000000000003</v>
      </c>
      <c r="E85">
        <v>10.199999999999999</v>
      </c>
      <c r="F85">
        <v>0</v>
      </c>
      <c r="G85">
        <v>3.0599999999999996</v>
      </c>
      <c r="H85">
        <v>402</v>
      </c>
      <c r="I85" s="35"/>
    </row>
    <row r="86" spans="1:9" x14ac:dyDescent="0.35">
      <c r="A86">
        <v>0.5</v>
      </c>
      <c r="B86">
        <v>0.5</v>
      </c>
      <c r="C86">
        <v>0</v>
      </c>
      <c r="D86">
        <v>37</v>
      </c>
      <c r="E86">
        <v>11.7</v>
      </c>
      <c r="F86">
        <v>0</v>
      </c>
      <c r="G86">
        <v>0</v>
      </c>
      <c r="H86">
        <v>132</v>
      </c>
      <c r="I86" s="35"/>
    </row>
    <row r="87" spans="1:9" x14ac:dyDescent="0.35">
      <c r="A87">
        <v>0.5</v>
      </c>
      <c r="B87">
        <v>2</v>
      </c>
      <c r="C87">
        <v>2.9000000000000001E-2</v>
      </c>
      <c r="D87">
        <v>37</v>
      </c>
      <c r="E87">
        <v>11.7</v>
      </c>
      <c r="F87">
        <v>0</v>
      </c>
      <c r="G87">
        <v>0.33929999999999999</v>
      </c>
      <c r="H87">
        <v>109</v>
      </c>
      <c r="I87" s="35"/>
    </row>
    <row r="88" spans="1:9" x14ac:dyDescent="0.35">
      <c r="A88">
        <v>0.5</v>
      </c>
      <c r="B88">
        <v>0.5</v>
      </c>
      <c r="C88">
        <v>0.3</v>
      </c>
      <c r="D88">
        <v>37</v>
      </c>
      <c r="E88">
        <v>11.7</v>
      </c>
      <c r="F88">
        <v>0</v>
      </c>
      <c r="G88">
        <v>3.51</v>
      </c>
      <c r="H88">
        <v>446</v>
      </c>
      <c r="I88" s="35"/>
    </row>
    <row r="89" spans="1:9" x14ac:dyDescent="0.35">
      <c r="A89">
        <v>0.5</v>
      </c>
      <c r="B89">
        <v>2</v>
      </c>
      <c r="C89">
        <v>0.5</v>
      </c>
      <c r="D89">
        <v>37</v>
      </c>
      <c r="E89">
        <v>11.7</v>
      </c>
      <c r="F89">
        <v>0</v>
      </c>
      <c r="G89">
        <v>5.85</v>
      </c>
      <c r="H89">
        <v>425</v>
      </c>
      <c r="I89" s="35"/>
    </row>
    <row r="90" spans="1:9" x14ac:dyDescent="0.35">
      <c r="A90">
        <v>0.5</v>
      </c>
      <c r="B90">
        <v>2</v>
      </c>
      <c r="C90">
        <v>0</v>
      </c>
      <c r="D90">
        <v>44</v>
      </c>
      <c r="E90">
        <v>12.41</v>
      </c>
      <c r="F90">
        <v>0</v>
      </c>
      <c r="G90">
        <v>0</v>
      </c>
      <c r="H90">
        <v>797</v>
      </c>
      <c r="I90" s="35"/>
    </row>
    <row r="91" spans="1:9" x14ac:dyDescent="0.35">
      <c r="A91">
        <v>0.5</v>
      </c>
      <c r="B91">
        <v>2</v>
      </c>
      <c r="C91">
        <v>0.5</v>
      </c>
      <c r="D91">
        <v>44</v>
      </c>
      <c r="E91">
        <v>12.41</v>
      </c>
      <c r="F91">
        <v>0</v>
      </c>
      <c r="G91">
        <v>6.2050000000000001</v>
      </c>
      <c r="H91">
        <v>2033</v>
      </c>
      <c r="I91" s="35"/>
    </row>
    <row r="92" spans="1:9" x14ac:dyDescent="0.35">
      <c r="A92">
        <v>0.5</v>
      </c>
      <c r="B92">
        <v>1</v>
      </c>
      <c r="C92">
        <v>0</v>
      </c>
      <c r="D92">
        <v>37</v>
      </c>
      <c r="E92">
        <v>11.77</v>
      </c>
      <c r="F92">
        <v>0</v>
      </c>
      <c r="G92">
        <v>0</v>
      </c>
      <c r="H92">
        <v>134</v>
      </c>
      <c r="I92" s="35"/>
    </row>
    <row r="93" spans="1:9" x14ac:dyDescent="0.35">
      <c r="A93">
        <v>0.5</v>
      </c>
      <c r="B93">
        <v>2</v>
      </c>
      <c r="C93">
        <v>0.5</v>
      </c>
      <c r="D93">
        <v>40</v>
      </c>
      <c r="E93">
        <v>12</v>
      </c>
      <c r="F93">
        <v>0</v>
      </c>
      <c r="G93">
        <v>6</v>
      </c>
      <c r="H93">
        <v>1140</v>
      </c>
      <c r="I93" s="35"/>
    </row>
    <row r="94" spans="1:9" x14ac:dyDescent="0.35">
      <c r="A94">
        <v>3.004</v>
      </c>
      <c r="B94">
        <v>3.004</v>
      </c>
      <c r="C94">
        <v>0.76200000000000001</v>
      </c>
      <c r="D94">
        <v>32</v>
      </c>
      <c r="E94">
        <v>15.8</v>
      </c>
      <c r="F94">
        <v>0</v>
      </c>
      <c r="G94">
        <v>12.0396</v>
      </c>
      <c r="H94">
        <v>1019.4</v>
      </c>
      <c r="I94" s="35"/>
    </row>
    <row r="95" spans="1:9" x14ac:dyDescent="0.35">
      <c r="A95">
        <v>3.016</v>
      </c>
      <c r="B95">
        <v>3.016</v>
      </c>
      <c r="C95">
        <v>0.88900000000000001</v>
      </c>
      <c r="D95">
        <v>32</v>
      </c>
      <c r="E95">
        <v>15.8</v>
      </c>
      <c r="F95">
        <v>0</v>
      </c>
      <c r="G95">
        <v>14.046200000000001</v>
      </c>
      <c r="H95">
        <v>1161.2</v>
      </c>
      <c r="I95" s="35"/>
    </row>
    <row r="96" spans="1:9" x14ac:dyDescent="0.35">
      <c r="A96">
        <v>0.15</v>
      </c>
      <c r="B96">
        <v>0.15</v>
      </c>
      <c r="C96">
        <v>0</v>
      </c>
      <c r="D96">
        <v>42.8</v>
      </c>
      <c r="E96">
        <v>17.2</v>
      </c>
      <c r="F96">
        <v>0</v>
      </c>
      <c r="G96">
        <v>0</v>
      </c>
      <c r="H96">
        <v>246</v>
      </c>
      <c r="I96" s="35"/>
    </row>
    <row r="97" spans="1:9" x14ac:dyDescent="0.35">
      <c r="A97">
        <v>0.1</v>
      </c>
      <c r="B97">
        <v>0.1</v>
      </c>
      <c r="C97">
        <v>0</v>
      </c>
      <c r="D97">
        <v>42.8</v>
      </c>
      <c r="E97">
        <v>17.100000000000001</v>
      </c>
      <c r="F97">
        <v>0</v>
      </c>
      <c r="G97">
        <v>0</v>
      </c>
      <c r="H97">
        <v>152</v>
      </c>
      <c r="I97" s="35"/>
    </row>
    <row r="98" spans="1:9" x14ac:dyDescent="0.35">
      <c r="A98">
        <v>0.25</v>
      </c>
      <c r="B98">
        <v>0.25</v>
      </c>
      <c r="C98">
        <v>0</v>
      </c>
      <c r="D98">
        <v>42.8</v>
      </c>
      <c r="E98">
        <v>17.100000000000001</v>
      </c>
      <c r="F98">
        <v>0</v>
      </c>
      <c r="G98">
        <v>0</v>
      </c>
      <c r="H98">
        <v>333</v>
      </c>
      <c r="I98" s="35"/>
    </row>
    <row r="99" spans="1:9" x14ac:dyDescent="0.35">
      <c r="A99">
        <v>0.04</v>
      </c>
      <c r="B99">
        <v>0.04</v>
      </c>
      <c r="C99">
        <v>0</v>
      </c>
      <c r="D99">
        <v>42</v>
      </c>
      <c r="E99">
        <v>15.89</v>
      </c>
      <c r="F99">
        <v>0</v>
      </c>
      <c r="G99">
        <v>0</v>
      </c>
      <c r="H99">
        <v>92</v>
      </c>
      <c r="I99" s="35"/>
    </row>
    <row r="100" spans="1:9" x14ac:dyDescent="0.35">
      <c r="A100">
        <v>0.06</v>
      </c>
      <c r="B100">
        <v>0.06</v>
      </c>
      <c r="C100">
        <v>0</v>
      </c>
      <c r="D100">
        <v>42</v>
      </c>
      <c r="E100">
        <v>14.8</v>
      </c>
      <c r="F100">
        <v>0</v>
      </c>
      <c r="G100">
        <v>0</v>
      </c>
      <c r="H100">
        <v>72</v>
      </c>
      <c r="I100" s="35"/>
    </row>
    <row r="101" spans="1:9" x14ac:dyDescent="0.35">
      <c r="A101">
        <v>0.9</v>
      </c>
      <c r="B101">
        <v>0.9</v>
      </c>
      <c r="C101">
        <v>1.6</v>
      </c>
      <c r="D101">
        <v>0</v>
      </c>
      <c r="E101">
        <v>1.7455555555555513</v>
      </c>
      <c r="F101">
        <v>25</v>
      </c>
      <c r="G101">
        <v>11.621888888888883</v>
      </c>
      <c r="H101">
        <v>213</v>
      </c>
      <c r="I101" s="35"/>
    </row>
    <row r="102" spans="1:9" x14ac:dyDescent="0.35">
      <c r="A102">
        <v>0.6</v>
      </c>
      <c r="B102">
        <v>0.6</v>
      </c>
      <c r="C102">
        <v>1.6</v>
      </c>
      <c r="D102">
        <v>0</v>
      </c>
      <c r="E102">
        <v>1.7455555555555513</v>
      </c>
      <c r="F102">
        <v>30</v>
      </c>
      <c r="G102">
        <v>11.621888888888883</v>
      </c>
      <c r="H102">
        <v>271</v>
      </c>
      <c r="I102" s="35"/>
    </row>
    <row r="103" spans="1:9" x14ac:dyDescent="0.35">
      <c r="A103">
        <v>0.52</v>
      </c>
      <c r="B103">
        <v>0.52</v>
      </c>
      <c r="C103">
        <v>0.38</v>
      </c>
      <c r="D103">
        <v>0</v>
      </c>
      <c r="E103">
        <v>6.3190322580645155</v>
      </c>
      <c r="F103">
        <v>62</v>
      </c>
      <c r="G103">
        <v>5.4423322580645159</v>
      </c>
      <c r="H103">
        <v>415</v>
      </c>
      <c r="I103" s="35"/>
    </row>
    <row r="104" spans="1:9" x14ac:dyDescent="0.35">
      <c r="A104">
        <v>0.26</v>
      </c>
      <c r="B104">
        <v>0.26</v>
      </c>
      <c r="C104">
        <v>1.5</v>
      </c>
      <c r="D104">
        <v>0</v>
      </c>
      <c r="E104">
        <v>3.4122222222222192</v>
      </c>
      <c r="F104">
        <v>97</v>
      </c>
      <c r="G104">
        <v>13.947333333333329</v>
      </c>
      <c r="H104">
        <v>882</v>
      </c>
      <c r="I104" s="35"/>
    </row>
    <row r="105" spans="1:9" x14ac:dyDescent="0.35">
      <c r="A105">
        <v>0.26</v>
      </c>
      <c r="B105">
        <v>0.26</v>
      </c>
      <c r="C105">
        <v>1.5</v>
      </c>
      <c r="D105">
        <v>0</v>
      </c>
      <c r="E105">
        <v>3.4122222222222192</v>
      </c>
      <c r="F105">
        <v>25</v>
      </c>
      <c r="G105">
        <v>13.947333333333329</v>
      </c>
      <c r="H105">
        <v>225</v>
      </c>
      <c r="I105" s="35"/>
    </row>
    <row r="106" spans="1:9" x14ac:dyDescent="0.35">
      <c r="A106">
        <v>0.26</v>
      </c>
      <c r="B106">
        <v>0.26</v>
      </c>
      <c r="C106">
        <v>1.5</v>
      </c>
      <c r="D106">
        <v>0</v>
      </c>
      <c r="E106">
        <v>6.4627272727272693</v>
      </c>
      <c r="F106">
        <v>105</v>
      </c>
      <c r="G106">
        <v>20.485090909090907</v>
      </c>
      <c r="H106">
        <v>963</v>
      </c>
      <c r="I106" s="35"/>
    </row>
    <row r="107" spans="1:9" x14ac:dyDescent="0.35">
      <c r="A107">
        <v>0.67</v>
      </c>
      <c r="B107">
        <v>0.67</v>
      </c>
      <c r="C107">
        <v>0.61</v>
      </c>
      <c r="D107">
        <v>0</v>
      </c>
      <c r="E107">
        <v>19.672131147540984</v>
      </c>
      <c r="F107">
        <v>95</v>
      </c>
      <c r="G107">
        <v>12</v>
      </c>
      <c r="H107">
        <v>774</v>
      </c>
      <c r="I107" s="35"/>
    </row>
    <row r="108" spans="1:9" x14ac:dyDescent="0.35">
      <c r="A108">
        <v>0.6</v>
      </c>
      <c r="B108">
        <v>1.2</v>
      </c>
      <c r="C108">
        <v>0.3</v>
      </c>
      <c r="D108">
        <v>34.9</v>
      </c>
      <c r="E108">
        <v>9.85</v>
      </c>
      <c r="F108">
        <v>0</v>
      </c>
      <c r="G108">
        <v>2.9549999999999996</v>
      </c>
      <c r="H108">
        <v>270</v>
      </c>
      <c r="I108" s="35" t="s">
        <v>0</v>
      </c>
    </row>
    <row r="109" spans="1:9" x14ac:dyDescent="0.35">
      <c r="A109">
        <v>0.5</v>
      </c>
      <c r="B109">
        <v>0.5</v>
      </c>
      <c r="C109">
        <v>0</v>
      </c>
      <c r="D109">
        <v>37.700000000000003</v>
      </c>
      <c r="E109">
        <v>10.199999999999999</v>
      </c>
      <c r="F109">
        <v>0</v>
      </c>
      <c r="G109">
        <v>0</v>
      </c>
      <c r="H109">
        <v>165</v>
      </c>
      <c r="I109" s="35"/>
    </row>
    <row r="110" spans="1:9" x14ac:dyDescent="0.35">
      <c r="A110">
        <v>0.5</v>
      </c>
      <c r="B110">
        <v>1.5</v>
      </c>
      <c r="C110">
        <v>0</v>
      </c>
      <c r="D110">
        <v>37.700000000000003</v>
      </c>
      <c r="E110">
        <v>10.199999999999999</v>
      </c>
      <c r="F110">
        <v>0</v>
      </c>
      <c r="G110">
        <v>0</v>
      </c>
      <c r="H110">
        <v>214</v>
      </c>
      <c r="I110" s="35"/>
    </row>
    <row r="111" spans="1:9" x14ac:dyDescent="0.35">
      <c r="A111">
        <v>0.5</v>
      </c>
      <c r="B111">
        <v>1</v>
      </c>
      <c r="C111">
        <v>0.3</v>
      </c>
      <c r="D111">
        <v>37.700000000000003</v>
      </c>
      <c r="E111">
        <v>10.199999999999999</v>
      </c>
      <c r="F111">
        <v>0</v>
      </c>
      <c r="G111">
        <v>3.0599999999999996</v>
      </c>
      <c r="H111">
        <v>542</v>
      </c>
      <c r="I111" s="35"/>
    </row>
    <row r="112" spans="1:9" x14ac:dyDescent="0.35">
      <c r="A112">
        <v>0.52</v>
      </c>
      <c r="B112">
        <v>2.0020000000000002</v>
      </c>
      <c r="C112">
        <v>0.3</v>
      </c>
      <c r="D112">
        <v>37.700000000000003</v>
      </c>
      <c r="E112">
        <v>10.199999999999999</v>
      </c>
      <c r="F112">
        <v>0</v>
      </c>
      <c r="G112">
        <v>3.0599999999999996</v>
      </c>
      <c r="H112">
        <v>413</v>
      </c>
      <c r="I112" s="35"/>
    </row>
    <row r="113" spans="1:9" x14ac:dyDescent="0.35">
      <c r="A113">
        <v>0.5</v>
      </c>
      <c r="B113">
        <v>1</v>
      </c>
      <c r="C113">
        <v>0</v>
      </c>
      <c r="D113">
        <v>37</v>
      </c>
      <c r="E113">
        <v>11.7</v>
      </c>
      <c r="F113">
        <v>0</v>
      </c>
      <c r="G113">
        <v>0</v>
      </c>
      <c r="H113">
        <v>143</v>
      </c>
      <c r="I113" s="35"/>
    </row>
    <row r="114" spans="1:9" x14ac:dyDescent="0.35">
      <c r="A114">
        <v>0.5</v>
      </c>
      <c r="B114">
        <v>2</v>
      </c>
      <c r="C114">
        <v>0.127</v>
      </c>
      <c r="D114">
        <v>37</v>
      </c>
      <c r="E114">
        <v>11.7</v>
      </c>
      <c r="F114">
        <v>0</v>
      </c>
      <c r="G114">
        <v>1.4859</v>
      </c>
      <c r="H114">
        <v>187</v>
      </c>
      <c r="I114" s="35"/>
    </row>
    <row r="115" spans="1:9" x14ac:dyDescent="0.35">
      <c r="A115">
        <v>0.5</v>
      </c>
      <c r="B115">
        <v>2</v>
      </c>
      <c r="C115">
        <v>0.3</v>
      </c>
      <c r="D115">
        <v>37</v>
      </c>
      <c r="E115">
        <v>11.7</v>
      </c>
      <c r="F115">
        <v>0</v>
      </c>
      <c r="G115">
        <v>3.51</v>
      </c>
      <c r="H115">
        <v>322</v>
      </c>
      <c r="I115" s="35"/>
    </row>
    <row r="116" spans="1:9" x14ac:dyDescent="0.35">
      <c r="A116">
        <v>0.5</v>
      </c>
      <c r="B116">
        <v>0.5</v>
      </c>
      <c r="C116">
        <v>0.3</v>
      </c>
      <c r="D116">
        <v>44</v>
      </c>
      <c r="E116">
        <v>12.41</v>
      </c>
      <c r="F116">
        <v>0</v>
      </c>
      <c r="G116">
        <v>3.7229999999999999</v>
      </c>
      <c r="H116">
        <v>1940</v>
      </c>
      <c r="I116" s="35"/>
    </row>
    <row r="117" spans="1:9" x14ac:dyDescent="0.35">
      <c r="A117">
        <v>0.5</v>
      </c>
      <c r="B117">
        <v>2</v>
      </c>
      <c r="C117">
        <v>0.49</v>
      </c>
      <c r="D117">
        <v>42</v>
      </c>
      <c r="E117">
        <v>12.27</v>
      </c>
      <c r="F117">
        <v>0</v>
      </c>
      <c r="G117">
        <v>6.0122999999999998</v>
      </c>
      <c r="H117">
        <v>1492</v>
      </c>
      <c r="I117" s="35"/>
    </row>
    <row r="118" spans="1:9" x14ac:dyDescent="0.35">
      <c r="A118">
        <v>0.5</v>
      </c>
      <c r="B118">
        <v>0.5</v>
      </c>
      <c r="C118">
        <v>0.3</v>
      </c>
      <c r="D118">
        <v>37</v>
      </c>
      <c r="E118">
        <v>11.77</v>
      </c>
      <c r="F118">
        <v>0</v>
      </c>
      <c r="G118">
        <v>3.5309999999999997</v>
      </c>
      <c r="H118">
        <v>370</v>
      </c>
      <c r="I118" s="35"/>
    </row>
    <row r="119" spans="1:9" x14ac:dyDescent="0.35">
      <c r="A119">
        <v>1</v>
      </c>
      <c r="B119">
        <v>3</v>
      </c>
      <c r="C119">
        <v>0.2</v>
      </c>
      <c r="D119">
        <v>39</v>
      </c>
      <c r="E119">
        <v>11.97</v>
      </c>
      <c r="F119">
        <v>0</v>
      </c>
      <c r="G119">
        <v>2.3940000000000001</v>
      </c>
      <c r="H119">
        <v>710</v>
      </c>
      <c r="I119" s="35"/>
    </row>
    <row r="120" spans="1:9" x14ac:dyDescent="0.35">
      <c r="A120">
        <v>1</v>
      </c>
      <c r="B120">
        <v>3</v>
      </c>
      <c r="C120">
        <v>0</v>
      </c>
      <c r="D120">
        <v>40</v>
      </c>
      <c r="E120">
        <v>11.93</v>
      </c>
      <c r="F120">
        <v>0</v>
      </c>
      <c r="G120">
        <v>0</v>
      </c>
      <c r="H120">
        <v>630</v>
      </c>
      <c r="I120" s="35"/>
    </row>
    <row r="121" spans="1:9" x14ac:dyDescent="0.35">
      <c r="A121">
        <v>2.4889999999999999</v>
      </c>
      <c r="B121">
        <v>2.4889999999999999</v>
      </c>
      <c r="C121">
        <v>0.76200000000000001</v>
      </c>
      <c r="D121">
        <v>32</v>
      </c>
      <c r="E121">
        <v>15.8</v>
      </c>
      <c r="F121">
        <v>0</v>
      </c>
      <c r="G121">
        <v>12.0396</v>
      </c>
      <c r="H121">
        <v>1158</v>
      </c>
      <c r="I121" s="35"/>
    </row>
    <row r="122" spans="1:9" x14ac:dyDescent="0.35">
      <c r="A122">
        <v>5.8500000000000003E-2</v>
      </c>
      <c r="B122">
        <v>0.34807500000000002</v>
      </c>
      <c r="C122">
        <v>2.9000000000000001E-2</v>
      </c>
      <c r="D122">
        <v>34</v>
      </c>
      <c r="E122">
        <v>15.7</v>
      </c>
      <c r="F122">
        <v>0</v>
      </c>
      <c r="G122">
        <v>0.45529999999999998</v>
      </c>
      <c r="H122">
        <v>58.5</v>
      </c>
      <c r="I122" s="35"/>
    </row>
    <row r="123" spans="1:9" x14ac:dyDescent="0.35">
      <c r="A123">
        <v>5.8500000000000003E-2</v>
      </c>
      <c r="B123">
        <v>0.34807500000000002</v>
      </c>
      <c r="C123">
        <v>2.9000000000000001E-2</v>
      </c>
      <c r="D123">
        <v>37</v>
      </c>
      <c r="E123">
        <v>16.100000000000001</v>
      </c>
      <c r="F123">
        <v>0</v>
      </c>
      <c r="G123">
        <v>0.46690000000000004</v>
      </c>
      <c r="H123">
        <v>82.5</v>
      </c>
      <c r="I123" s="35"/>
    </row>
    <row r="124" spans="1:9" x14ac:dyDescent="0.35">
      <c r="A124">
        <v>5.8500000000000003E-2</v>
      </c>
      <c r="B124">
        <v>0.34807500000000002</v>
      </c>
      <c r="C124">
        <v>2.9000000000000001E-2</v>
      </c>
      <c r="D124">
        <v>39.5</v>
      </c>
      <c r="E124">
        <v>16.5</v>
      </c>
      <c r="F124">
        <v>0</v>
      </c>
      <c r="G124">
        <v>0.47850000000000004</v>
      </c>
      <c r="H124">
        <v>121.5</v>
      </c>
      <c r="I124" s="35"/>
    </row>
    <row r="125" spans="1:9" x14ac:dyDescent="0.35">
      <c r="A125">
        <v>5.8500000000000003E-2</v>
      </c>
      <c r="B125">
        <v>0.34807500000000002</v>
      </c>
      <c r="C125">
        <v>2.9000000000000001E-2</v>
      </c>
      <c r="D125">
        <v>41.5</v>
      </c>
      <c r="E125">
        <v>16.8</v>
      </c>
      <c r="F125">
        <v>0</v>
      </c>
      <c r="G125">
        <v>0.48720000000000002</v>
      </c>
      <c r="H125">
        <v>157.5</v>
      </c>
      <c r="I125" s="35"/>
    </row>
    <row r="126" spans="1:9" x14ac:dyDescent="0.35">
      <c r="A126">
        <v>0.05</v>
      </c>
      <c r="B126">
        <v>0.05</v>
      </c>
      <c r="C126">
        <v>0</v>
      </c>
      <c r="D126">
        <v>42.8</v>
      </c>
      <c r="E126">
        <v>17.2</v>
      </c>
      <c r="F126">
        <v>0</v>
      </c>
      <c r="G126">
        <v>0</v>
      </c>
      <c r="H126">
        <v>109</v>
      </c>
      <c r="I126" s="35"/>
    </row>
    <row r="127" spans="1:9" x14ac:dyDescent="0.35">
      <c r="A127">
        <v>0.15</v>
      </c>
      <c r="B127">
        <v>0.15</v>
      </c>
      <c r="C127">
        <v>0</v>
      </c>
      <c r="D127">
        <v>42.8</v>
      </c>
      <c r="E127">
        <v>17.100000000000001</v>
      </c>
      <c r="F127">
        <v>0</v>
      </c>
      <c r="G127">
        <v>0</v>
      </c>
      <c r="H127">
        <v>214</v>
      </c>
      <c r="I127" s="35"/>
    </row>
    <row r="128" spans="1:9" x14ac:dyDescent="0.35">
      <c r="A128">
        <v>0.3</v>
      </c>
      <c r="B128">
        <v>0.3</v>
      </c>
      <c r="C128">
        <v>0</v>
      </c>
      <c r="D128">
        <v>42.8</v>
      </c>
      <c r="E128">
        <v>17.100000000000001</v>
      </c>
      <c r="F128">
        <v>0</v>
      </c>
      <c r="G128">
        <v>0</v>
      </c>
      <c r="H128">
        <v>404</v>
      </c>
      <c r="I128" s="35"/>
    </row>
    <row r="129" spans="1:9" x14ac:dyDescent="0.35">
      <c r="A129">
        <v>0.05</v>
      </c>
      <c r="B129">
        <v>0.05</v>
      </c>
      <c r="C129">
        <v>0</v>
      </c>
      <c r="D129">
        <v>42</v>
      </c>
      <c r="E129">
        <v>15.89</v>
      </c>
      <c r="F129">
        <v>0</v>
      </c>
      <c r="G129">
        <v>0</v>
      </c>
      <c r="H129">
        <v>95</v>
      </c>
      <c r="I129" s="35"/>
    </row>
    <row r="130" spans="1:9" x14ac:dyDescent="0.35">
      <c r="A130">
        <v>0.06</v>
      </c>
      <c r="B130">
        <v>0.06</v>
      </c>
      <c r="C130">
        <v>0</v>
      </c>
      <c r="D130">
        <v>42</v>
      </c>
      <c r="E130">
        <v>15.4</v>
      </c>
      <c r="F130">
        <v>0</v>
      </c>
      <c r="G130">
        <v>0</v>
      </c>
      <c r="H130">
        <v>106</v>
      </c>
      <c r="I130" s="35"/>
    </row>
    <row r="131" spans="1:9" x14ac:dyDescent="0.35">
      <c r="A131">
        <v>0.75</v>
      </c>
      <c r="B131">
        <v>0.75</v>
      </c>
      <c r="C131">
        <v>1.6</v>
      </c>
      <c r="D131">
        <v>0</v>
      </c>
      <c r="E131">
        <v>1.7455555555555513</v>
      </c>
      <c r="F131">
        <v>26</v>
      </c>
      <c r="G131">
        <v>11.621888888888883</v>
      </c>
      <c r="H131">
        <v>228</v>
      </c>
      <c r="I131" s="35"/>
    </row>
    <row r="132" spans="1:9" x14ac:dyDescent="0.35">
      <c r="A132">
        <v>0.43</v>
      </c>
      <c r="B132">
        <v>0.43</v>
      </c>
      <c r="C132">
        <v>0.38</v>
      </c>
      <c r="D132">
        <v>0</v>
      </c>
      <c r="E132">
        <v>6.3190322580645155</v>
      </c>
      <c r="F132">
        <v>31</v>
      </c>
      <c r="G132">
        <v>5.4423322580645159</v>
      </c>
      <c r="H132">
        <v>221</v>
      </c>
      <c r="I132" s="35"/>
    </row>
    <row r="133" spans="1:9" x14ac:dyDescent="0.35">
      <c r="A133">
        <v>0.26</v>
      </c>
      <c r="B133">
        <v>0.26</v>
      </c>
      <c r="C133">
        <v>1.5</v>
      </c>
      <c r="D133">
        <v>0</v>
      </c>
      <c r="E133">
        <v>3.4122222222222192</v>
      </c>
      <c r="F133">
        <v>80</v>
      </c>
      <c r="G133">
        <v>13.947333333333329</v>
      </c>
      <c r="H133">
        <v>734</v>
      </c>
      <c r="I133" s="35"/>
    </row>
    <row r="134" spans="1:9" x14ac:dyDescent="0.35">
      <c r="A134">
        <v>0.26</v>
      </c>
      <c r="B134">
        <v>0.26</v>
      </c>
      <c r="C134">
        <v>1.5</v>
      </c>
      <c r="D134">
        <v>0</v>
      </c>
      <c r="E134">
        <v>6.4627272727272693</v>
      </c>
      <c r="F134">
        <v>92</v>
      </c>
      <c r="G134">
        <v>20.485090909090907</v>
      </c>
      <c r="H134">
        <v>844</v>
      </c>
      <c r="I134" s="35"/>
    </row>
    <row r="136" spans="1:9" x14ac:dyDescent="0.35">
      <c r="A136" s="10">
        <f t="shared" ref="A136:H136" si="0">AVERAGE(A1:A80)</f>
        <v>0.35261249999999977</v>
      </c>
      <c r="B136" s="10">
        <f t="shared" si="0"/>
        <v>0.61815562500000032</v>
      </c>
      <c r="C136" s="13">
        <f t="shared" si="0"/>
        <v>0.26431250000000006</v>
      </c>
      <c r="D136" s="13">
        <f t="shared" si="0"/>
        <v>33.672500000000007</v>
      </c>
      <c r="E136" s="7">
        <f t="shared" si="0"/>
        <v>14.074455046080605</v>
      </c>
      <c r="F136" s="16">
        <f t="shared" si="0"/>
        <v>7.3375000000000004</v>
      </c>
      <c r="G136" s="13">
        <f>AVERAGE(G1:G80)</f>
        <v>3.3519194165735691</v>
      </c>
      <c r="H136" s="16">
        <f t="shared" si="0"/>
        <v>371.49049999999983</v>
      </c>
    </row>
    <row r="137" spans="1:9" x14ac:dyDescent="0.35">
      <c r="A137" s="11">
        <f>AVERAGE(A81:A107)</f>
        <v>0.61814814814814822</v>
      </c>
      <c r="B137" s="11">
        <f t="shared" ref="B137:H137" si="1">AVERAGE(B81:B107)</f>
        <v>0.99222222222222234</v>
      </c>
      <c r="C137" s="14">
        <f t="shared" si="1"/>
        <v>0.4840740740740741</v>
      </c>
      <c r="D137" s="14">
        <f t="shared" si="1"/>
        <v>28.811111111111106</v>
      </c>
      <c r="E137" s="8">
        <f t="shared" si="1"/>
        <v>11.216646156810679</v>
      </c>
      <c r="F137" s="17">
        <f t="shared" si="1"/>
        <v>16.25925925925926</v>
      </c>
      <c r="G137" s="14">
        <f t="shared" si="1"/>
        <v>5.4161469485777722</v>
      </c>
      <c r="H137" s="17">
        <f t="shared" si="1"/>
        <v>519.87407407407409</v>
      </c>
    </row>
    <row r="138" spans="1:9" x14ac:dyDescent="0.35">
      <c r="A138" s="12">
        <f>AVERAGE(A108:A134)</f>
        <v>0.46862962962962978</v>
      </c>
      <c r="B138" s="12">
        <f t="shared" ref="B138:G138" si="2">AVERAGE(B108:B134)</f>
        <v>0.97752962962962986</v>
      </c>
      <c r="C138" s="15">
        <f t="shared" si="2"/>
        <v>0.31388888888888888</v>
      </c>
      <c r="D138" s="15">
        <f t="shared" si="2"/>
        <v>33.151851851851852</v>
      </c>
      <c r="E138" s="9">
        <f t="shared" si="2"/>
        <v>12.134427307724797</v>
      </c>
      <c r="F138" s="18">
        <f t="shared" si="2"/>
        <v>8.481481481481481</v>
      </c>
      <c r="G138" s="15">
        <f t="shared" si="2"/>
        <v>3.5242720514584307</v>
      </c>
      <c r="H138" s="18">
        <f>AVERAGE(H108:H134)</f>
        <v>441.88888888888891</v>
      </c>
    </row>
    <row r="139" spans="1:9" x14ac:dyDescent="0.35">
      <c r="A139" s="4"/>
      <c r="B139" s="4"/>
      <c r="C139" s="5"/>
      <c r="D139" s="5"/>
      <c r="E139" s="3"/>
      <c r="F139" s="6"/>
      <c r="G139" s="5"/>
      <c r="H139" s="6"/>
    </row>
    <row r="140" spans="1:9" x14ac:dyDescent="0.35">
      <c r="A140" s="10">
        <f t="shared" ref="A140:H140" si="3">_xlfn.STDEV.S(A1:A80)</f>
        <v>0.50197404602204965</v>
      </c>
      <c r="B140" s="10">
        <f t="shared" si="3"/>
        <v>0.56823905978563238</v>
      </c>
      <c r="C140" s="13">
        <f t="shared" si="3"/>
        <v>0.43039292009111496</v>
      </c>
      <c r="D140" s="13">
        <f t="shared" si="3"/>
        <v>13.905549160977207</v>
      </c>
      <c r="E140" s="7">
        <f t="shared" si="3"/>
        <v>4.2568558266054985</v>
      </c>
      <c r="F140" s="16">
        <f t="shared" si="3"/>
        <v>21.971180058534792</v>
      </c>
      <c r="G140" s="13">
        <f t="shared" si="3"/>
        <v>4.8310359040461286</v>
      </c>
      <c r="H140" s="16">
        <f t="shared" si="3"/>
        <v>487.98701380547516</v>
      </c>
    </row>
    <row r="141" spans="1:9" x14ac:dyDescent="0.35">
      <c r="A141" s="11">
        <f>_xlfn.STDEV.S(A81:A107)</f>
        <v>0.71671471117033514</v>
      </c>
      <c r="B141" s="11">
        <f t="shared" ref="B141:H141" si="4">_xlfn.STDEV.S(B81:B107)</f>
        <v>0.88623965040428976</v>
      </c>
      <c r="C141" s="14">
        <f t="shared" si="4"/>
        <v>0.57316455724914617</v>
      </c>
      <c r="D141" s="14">
        <f t="shared" si="4"/>
        <v>17.631709488509042</v>
      </c>
      <c r="E141" s="8">
        <f t="shared" si="4"/>
        <v>4.8472685748593562</v>
      </c>
      <c r="F141" s="17">
        <f t="shared" si="4"/>
        <v>33.000690660129891</v>
      </c>
      <c r="G141" s="14">
        <f t="shared" si="4"/>
        <v>6.0507898696482467</v>
      </c>
      <c r="H141" s="17">
        <f t="shared" si="4"/>
        <v>457.8876823923195</v>
      </c>
    </row>
    <row r="142" spans="1:9" x14ac:dyDescent="0.35">
      <c r="A142" s="12">
        <f>_xlfn.STDEV.S(A108:A134)</f>
        <v>0.48687936020744532</v>
      </c>
      <c r="B142" s="12">
        <f t="shared" ref="B142:H142" si="5">_xlfn.STDEV.S(B108:B134)</f>
        <v>0.92676478321915168</v>
      </c>
      <c r="C142" s="15">
        <f t="shared" si="5"/>
        <v>0.47895835159656897</v>
      </c>
      <c r="D142" s="15">
        <f t="shared" si="5"/>
        <v>14.386114308606238</v>
      </c>
      <c r="E142" s="9">
        <f t="shared" si="5"/>
        <v>4.1763285902495229</v>
      </c>
      <c r="F142" s="18">
        <f t="shared" si="5"/>
        <v>23.663295775347247</v>
      </c>
      <c r="G142" s="15">
        <f t="shared" si="5"/>
        <v>5.187038221022374</v>
      </c>
      <c r="H142" s="18">
        <f t="shared" si="5"/>
        <v>460.29153247892242</v>
      </c>
    </row>
    <row r="143" spans="1:9" x14ac:dyDescent="0.35">
      <c r="A143" s="4"/>
      <c r="B143" s="4"/>
      <c r="C143" s="5"/>
      <c r="D143" s="5"/>
      <c r="E143" s="3"/>
      <c r="F143" s="6"/>
      <c r="G143" s="5"/>
      <c r="H143" s="6"/>
    </row>
    <row r="144" spans="1:9" x14ac:dyDescent="0.35">
      <c r="A144" s="10">
        <f t="shared" ref="A144:H144" si="6">_xlfn.VAR.S(A1:A80)</f>
        <v>0.25197794287974684</v>
      </c>
      <c r="B144" s="10">
        <f t="shared" si="6"/>
        <v>0.32289562906605951</v>
      </c>
      <c r="C144" s="13">
        <f t="shared" si="6"/>
        <v>0.18523806566455689</v>
      </c>
      <c r="D144" s="13">
        <f t="shared" si="6"/>
        <v>193.36429746835393</v>
      </c>
      <c r="E144" s="7">
        <f t="shared" si="6"/>
        <v>18.120821528505179</v>
      </c>
      <c r="F144" s="16">
        <f t="shared" si="6"/>
        <v>482.73275316455693</v>
      </c>
      <c r="G144" s="13">
        <f t="shared" si="6"/>
        <v>23.338907906182794</v>
      </c>
      <c r="H144" s="16">
        <f t="shared" si="6"/>
        <v>238131.32564278503</v>
      </c>
    </row>
    <row r="145" spans="1:27" x14ac:dyDescent="0.35">
      <c r="A145" s="11">
        <f>_xlfn.VAR.S(A81:A107)</f>
        <v>0.51367997720797698</v>
      </c>
      <c r="B145" s="11">
        <f t="shared" ref="B145:H145" si="7">_xlfn.VAR.S(B81:B107)</f>
        <v>0.78542071794871771</v>
      </c>
      <c r="C145" s="14">
        <f t="shared" si="7"/>
        <v>0.3285176096866097</v>
      </c>
      <c r="D145" s="14">
        <f t="shared" si="7"/>
        <v>310.87717948717977</v>
      </c>
      <c r="E145" s="8">
        <f t="shared" si="7"/>
        <v>23.496012636819053</v>
      </c>
      <c r="F145" s="17">
        <f t="shared" si="7"/>
        <v>1089.0455840455841</v>
      </c>
      <c r="G145" s="14">
        <f t="shared" si="7"/>
        <v>36.612058046637841</v>
      </c>
      <c r="H145" s="17">
        <f t="shared" si="7"/>
        <v>209661.12968660964</v>
      </c>
    </row>
    <row r="146" spans="1:27" x14ac:dyDescent="0.35">
      <c r="A146" s="12">
        <f>_xlfn.VAR.S(A108:A134)</f>
        <v>0.23705151139601127</v>
      </c>
      <c r="B146" s="12">
        <f t="shared" ref="B146:H146" si="8">_xlfn.VAR.S(B108:B134)</f>
        <v>0.85889296341524124</v>
      </c>
      <c r="C146" s="15">
        <f t="shared" si="8"/>
        <v>0.22940110256410257</v>
      </c>
      <c r="D146" s="15">
        <f t="shared" si="8"/>
        <v>206.96028490028513</v>
      </c>
      <c r="E146" s="9">
        <f t="shared" si="8"/>
        <v>17.441720493735566</v>
      </c>
      <c r="F146" s="18">
        <f t="shared" si="8"/>
        <v>559.95156695156697</v>
      </c>
      <c r="G146" s="15">
        <f t="shared" si="8"/>
        <v>26.90536550634695</v>
      </c>
      <c r="H146" s="18">
        <f t="shared" si="8"/>
        <v>211868.29487179487</v>
      </c>
    </row>
    <row r="147" spans="1:27" ht="15" thickBot="1" x14ac:dyDescent="0.4"/>
    <row r="148" spans="1:27" ht="17.5" thickBot="1" x14ac:dyDescent="0.4">
      <c r="S148" s="50"/>
      <c r="T148" s="46" t="s">
        <v>26</v>
      </c>
      <c r="U148" s="43" t="s">
        <v>27</v>
      </c>
      <c r="V148" s="43" t="s">
        <v>35</v>
      </c>
      <c r="W148" s="43" t="s">
        <v>37</v>
      </c>
      <c r="X148" s="44" t="s">
        <v>30</v>
      </c>
      <c r="Y148" s="43" t="s">
        <v>40</v>
      </c>
      <c r="Z148" s="44" t="s">
        <v>41</v>
      </c>
      <c r="AA148" s="45" t="s">
        <v>39</v>
      </c>
    </row>
    <row r="149" spans="1:27" x14ac:dyDescent="0.35">
      <c r="A149" s="3">
        <f>_xlfn.T.TEST(A1:A80,A81:A107,2,3)</f>
        <v>8.3232624972762126E-2</v>
      </c>
      <c r="B149" s="3">
        <f t="shared" ref="A149:H149" si="9">_xlfn.T.TEST(B1:B80,B81:B107,2,3)</f>
        <v>4.7717496212557109E-2</v>
      </c>
      <c r="C149" s="3">
        <f t="shared" si="9"/>
        <v>7.6045424801926872E-2</v>
      </c>
      <c r="D149" s="3">
        <f t="shared" si="9"/>
        <v>0.20069360375894163</v>
      </c>
      <c r="E149" s="3">
        <f t="shared" si="9"/>
        <v>9.3660599430009997E-3</v>
      </c>
      <c r="F149" s="3">
        <f t="shared" si="9"/>
        <v>0.19888488518530972</v>
      </c>
      <c r="G149" s="3">
        <f t="shared" si="9"/>
        <v>0.11613153713756007</v>
      </c>
      <c r="H149" s="3">
        <f t="shared" si="9"/>
        <v>0.158788645332258</v>
      </c>
      <c r="S149" s="51" t="s">
        <v>42</v>
      </c>
      <c r="T149" s="47">
        <f>A153</f>
        <v>1.6902063859696937E-2</v>
      </c>
      <c r="U149" s="41">
        <f t="shared" ref="U149:AA149" si="10">B153</f>
        <v>2.7166392767560307E-3</v>
      </c>
      <c r="V149" s="41">
        <f t="shared" si="10"/>
        <v>5.5444627966323663E-2</v>
      </c>
      <c r="W149" s="41">
        <f t="shared" si="10"/>
        <v>0.11268795598405866</v>
      </c>
      <c r="X149" s="41">
        <f t="shared" si="10"/>
        <v>0.37936858882978403</v>
      </c>
      <c r="Y149" s="41">
        <f t="shared" si="10"/>
        <v>6.1951804293940349E-3</v>
      </c>
      <c r="Z149" s="41">
        <f t="shared" si="10"/>
        <v>0.13247079473350915</v>
      </c>
      <c r="AA149" s="42">
        <f t="shared" si="10"/>
        <v>0.73552888868496757</v>
      </c>
    </row>
    <row r="150" spans="1:27" x14ac:dyDescent="0.35">
      <c r="A150" s="3">
        <f t="shared" ref="A150:G150" si="11">_xlfn.T.TEST(A1:A80,A108:A134,2,3)</f>
        <v>0.29367675664822673</v>
      </c>
      <c r="B150" s="3">
        <f t="shared" si="11"/>
        <v>6.6500542269802995E-2</v>
      </c>
      <c r="C150" s="3">
        <f t="shared" si="11"/>
        <v>0.63603834255212433</v>
      </c>
      <c r="D150" s="3">
        <f t="shared" si="11"/>
        <v>0.87051291795822494</v>
      </c>
      <c r="E150" s="3">
        <f t="shared" si="11"/>
        <v>4.3470415198963802E-2</v>
      </c>
      <c r="F150" s="3">
        <f t="shared" si="11"/>
        <v>0.82608954914410737</v>
      </c>
      <c r="G150" s="3">
        <f t="shared" si="11"/>
        <v>0.88002617346244816</v>
      </c>
      <c r="H150" s="3">
        <f>_xlfn.T.TEST(H1:H80,H108:H134,2,3)</f>
        <v>0.50191645681000219</v>
      </c>
      <c r="S150" s="52" t="s">
        <v>43</v>
      </c>
      <c r="T150" s="48">
        <f>A154</f>
        <v>0.89263324056295812</v>
      </c>
      <c r="U150" s="28">
        <f t="shared" ref="U150:Z150" si="12">B154</f>
        <v>9.337744949384901E-4</v>
      </c>
      <c r="V150" s="28">
        <f t="shared" si="12"/>
        <v>0.46494527460655405</v>
      </c>
      <c r="W150" s="28">
        <f t="shared" si="12"/>
        <v>0.78983083528723719</v>
      </c>
      <c r="X150" s="28">
        <f t="shared" si="12"/>
        <v>0.94861720279906703</v>
      </c>
      <c r="Y150" s="28">
        <f t="shared" si="12"/>
        <v>0.60224310375086376</v>
      </c>
      <c r="Z150" s="28">
        <f t="shared" si="12"/>
        <v>0.61602806587296455</v>
      </c>
      <c r="AA150" s="38">
        <f>H154</f>
        <v>0.75969125255562786</v>
      </c>
    </row>
    <row r="151" spans="1:27" ht="15" thickBot="1" x14ac:dyDescent="0.4">
      <c r="A151" s="3">
        <f>_xlfn.T.TEST(A81:A107,A108:A134,2,3)</f>
        <v>0.37458374900110014</v>
      </c>
      <c r="B151" s="3">
        <f t="shared" ref="B151:G151" si="13">_xlfn.T.TEST(B81:B107,B108:B134,2,3)</f>
        <v>0.95275296017756506</v>
      </c>
      <c r="C151" s="3">
        <f t="shared" si="13"/>
        <v>0.24200200203205485</v>
      </c>
      <c r="D151" s="3">
        <f t="shared" si="13"/>
        <v>0.32637545083667752</v>
      </c>
      <c r="E151" s="3">
        <f t="shared" si="13"/>
        <v>0.45949031285244735</v>
      </c>
      <c r="F151" s="3">
        <f t="shared" si="13"/>
        <v>0.32470070631347325</v>
      </c>
      <c r="G151" s="3">
        <f t="shared" si="13"/>
        <v>0.22307664297873364</v>
      </c>
      <c r="H151" s="3">
        <f>_xlfn.T.TEST(H81:H107,H108:H134,2,3)</f>
        <v>0.53526631237869804</v>
      </c>
      <c r="S151" s="53" t="s">
        <v>44</v>
      </c>
      <c r="T151" s="49">
        <f>A155</f>
        <v>5.3678852342179804E-2</v>
      </c>
      <c r="U151" s="39">
        <f t="shared" ref="U151:AA151" si="14">B155</f>
        <v>0.82137955781302852</v>
      </c>
      <c r="V151" s="39">
        <f t="shared" si="14"/>
        <v>0.36577197893555258</v>
      </c>
      <c r="W151" s="39">
        <f t="shared" si="14"/>
        <v>0.30587248934847749</v>
      </c>
      <c r="X151" s="39">
        <f t="shared" si="14"/>
        <v>0.45263613076101483</v>
      </c>
      <c r="Y151" s="39">
        <f t="shared" si="14"/>
        <v>9.5960154183792321E-2</v>
      </c>
      <c r="Z151" s="39">
        <f t="shared" si="14"/>
        <v>0.43754062827342544</v>
      </c>
      <c r="AA151" s="40">
        <f t="shared" si="14"/>
        <v>0.97890346305928466</v>
      </c>
    </row>
    <row r="152" spans="1:27" x14ac:dyDescent="0.35">
      <c r="A152" s="3"/>
      <c r="B152" s="3"/>
      <c r="C152" s="3"/>
      <c r="D152" s="3"/>
      <c r="E152" s="3"/>
      <c r="F152" s="3"/>
      <c r="G152" s="3"/>
      <c r="H152" s="3"/>
    </row>
    <row r="153" spans="1:27" x14ac:dyDescent="0.35">
      <c r="A153" s="3">
        <f>_xlfn.F.TEST(A1:A80,A81:A107)</f>
        <v>1.6902063859696937E-2</v>
      </c>
      <c r="B153" s="3">
        <f t="shared" ref="A153:G153" si="15">_xlfn.F.TEST(B1:B80,B81:B107)</f>
        <v>2.7166392767560307E-3</v>
      </c>
      <c r="C153" s="3">
        <f t="shared" si="15"/>
        <v>5.5444627966323663E-2</v>
      </c>
      <c r="D153" s="3">
        <f t="shared" si="15"/>
        <v>0.11268795598405866</v>
      </c>
      <c r="E153" s="3">
        <f t="shared" si="15"/>
        <v>0.37936858882978403</v>
      </c>
      <c r="F153" s="3">
        <f t="shared" si="15"/>
        <v>6.1951804293940349E-3</v>
      </c>
      <c r="G153" s="3">
        <f t="shared" si="15"/>
        <v>0.13247079473350915</v>
      </c>
      <c r="H153" s="3">
        <f>_xlfn.F.TEST(H1:H80,H81:H107)</f>
        <v>0.73552888868496757</v>
      </c>
    </row>
    <row r="154" spans="1:27" x14ac:dyDescent="0.35">
      <c r="A154" s="3">
        <f t="shared" ref="A154:G154" si="16">_xlfn.F.TEST(A1:A80,A108:A134)</f>
        <v>0.89263324056295812</v>
      </c>
      <c r="B154" s="3">
        <f t="shared" si="16"/>
        <v>9.337744949384901E-4</v>
      </c>
      <c r="C154" s="3">
        <f t="shared" si="16"/>
        <v>0.46494527460655405</v>
      </c>
      <c r="D154" s="3">
        <f t="shared" si="16"/>
        <v>0.78983083528723719</v>
      </c>
      <c r="E154" s="3">
        <f t="shared" si="16"/>
        <v>0.94861720279906703</v>
      </c>
      <c r="F154" s="3">
        <f t="shared" si="16"/>
        <v>0.60224310375086376</v>
      </c>
      <c r="G154" s="3">
        <f t="shared" si="16"/>
        <v>0.61602806587296455</v>
      </c>
      <c r="H154" s="3">
        <f>_xlfn.F.TEST(H1:H80,H108:H134)</f>
        <v>0.75969125255562786</v>
      </c>
    </row>
    <row r="155" spans="1:27" x14ac:dyDescent="0.35">
      <c r="A155" s="3">
        <f t="shared" ref="A155:G155" si="17">_xlfn.F.TEST(A81:A107,A108:A134)</f>
        <v>5.3678852342179804E-2</v>
      </c>
      <c r="B155" s="3">
        <f t="shared" si="17"/>
        <v>0.82137955781302852</v>
      </c>
      <c r="C155" s="3">
        <f t="shared" si="17"/>
        <v>0.36577197893555258</v>
      </c>
      <c r="D155" s="3">
        <f t="shared" si="17"/>
        <v>0.30587248934847749</v>
      </c>
      <c r="E155" s="3">
        <f t="shared" si="17"/>
        <v>0.45263613076101483</v>
      </c>
      <c r="F155" s="3">
        <f t="shared" si="17"/>
        <v>9.5960154183792321E-2</v>
      </c>
      <c r="G155" s="3">
        <f t="shared" si="17"/>
        <v>0.43754062827342544</v>
      </c>
      <c r="H155" s="3">
        <f>_xlfn.F.TEST(H81:H107,H108:H134)</f>
        <v>0.97890346305928466</v>
      </c>
    </row>
  </sheetData>
  <sortState xmlns:xlrd2="http://schemas.microsoft.com/office/spreadsheetml/2017/richdata2" ref="M1:U134">
    <sortCondition ref="U1:U134"/>
  </sortState>
  <mergeCells count="3">
    <mergeCell ref="I1:I80"/>
    <mergeCell ref="I81:I107"/>
    <mergeCell ref="I108:I134"/>
  </mergeCells>
  <conditionalFormatting sqref="I1 I81 I108">
    <cfRule type="cellIs" dxfId="122" priority="73" operator="equal">
      <formula>"VALIDATE"</formula>
    </cfRule>
    <cfRule type="cellIs" dxfId="121" priority="74" operator="equal">
      <formula>"TEST"</formula>
    </cfRule>
    <cfRule type="cellIs" dxfId="120" priority="75" operator="equal">
      <formula>"TRAIN"</formula>
    </cfRule>
  </conditionalFormatting>
  <conditionalFormatting sqref="A149:H151">
    <cfRule type="cellIs" dxfId="119" priority="72" operator="lessThanOrEqual">
      <formula>0.05</formula>
    </cfRule>
  </conditionalFormatting>
  <conditionalFormatting sqref="A153:H155">
    <cfRule type="cellIs" dxfId="118" priority="71" operator="lessThanOrEqual">
      <formula>0.05</formula>
    </cfRule>
  </conditionalFormatting>
  <conditionalFormatting sqref="M1:M134">
    <cfRule type="cellIs" dxfId="69" priority="67" operator="equal">
      <formula>$A$137</formula>
    </cfRule>
    <cfRule type="cellIs" dxfId="68" priority="68" operator="equal">
      <formula>$A$136</formula>
    </cfRule>
  </conditionalFormatting>
  <conditionalFormatting sqref="N1:N134">
    <cfRule type="cellIs" dxfId="67" priority="65" operator="equal">
      <formula>$B$137</formula>
    </cfRule>
    <cfRule type="cellIs" dxfId="66" priority="66" operator="equal">
      <formula>$B$136</formula>
    </cfRule>
  </conditionalFormatting>
  <conditionalFormatting sqref="O1:O134">
    <cfRule type="cellIs" dxfId="65" priority="63" operator="equal">
      <formula>$C$137</formula>
    </cfRule>
    <cfRule type="cellIs" dxfId="64" priority="64" operator="equal">
      <formula>$C$136</formula>
    </cfRule>
  </conditionalFormatting>
  <conditionalFormatting sqref="P1:P134">
    <cfRule type="cellIs" dxfId="63" priority="61" operator="equal">
      <formula>$D$137</formula>
    </cfRule>
    <cfRule type="cellIs" dxfId="62" priority="62" operator="equal">
      <formula>$D$136</formula>
    </cfRule>
  </conditionalFormatting>
  <conditionalFormatting sqref="Q1:Q134">
    <cfRule type="cellIs" dxfId="61" priority="59" operator="equal">
      <formula>$E$137</formula>
    </cfRule>
    <cfRule type="cellIs" dxfId="60" priority="60" operator="equal">
      <formula>$E$136</formula>
    </cfRule>
  </conditionalFormatting>
  <conditionalFormatting sqref="R1:R134">
    <cfRule type="cellIs" dxfId="59" priority="57" operator="equal">
      <formula>$F$137</formula>
    </cfRule>
    <cfRule type="cellIs" dxfId="58" priority="58" operator="equal">
      <formula>$F$136</formula>
    </cfRule>
  </conditionalFormatting>
  <conditionalFormatting sqref="S1:S134">
    <cfRule type="cellIs" dxfId="57" priority="55" operator="equal">
      <formula>$G$137</formula>
    </cfRule>
    <cfRule type="cellIs" dxfId="56" priority="56" operator="equal">
      <formula>$G$136</formula>
    </cfRule>
  </conditionalFormatting>
  <conditionalFormatting sqref="T1:T134">
    <cfRule type="cellIs" dxfId="55" priority="53" operator="equal">
      <formula>$H$137</formula>
    </cfRule>
    <cfRule type="cellIs" dxfId="54" priority="54" operator="equal">
      <formula>$H$136</formula>
    </cfRule>
  </conditionalFormatting>
  <conditionalFormatting sqref="U1:U134">
    <cfRule type="cellIs" dxfId="53" priority="50" operator="equal">
      <formula>"VALIDATE"</formula>
    </cfRule>
    <cfRule type="cellIs" dxfId="52" priority="51" operator="equal">
      <formula>"TEST"</formula>
    </cfRule>
    <cfRule type="cellIs" dxfId="51" priority="52" operator="equal">
      <formula>"TRAIN"</formula>
    </cfRule>
  </conditionalFormatting>
  <conditionalFormatting sqref="A1:A80">
    <cfRule type="cellIs" dxfId="50" priority="48" operator="equal">
      <formula>$A$137</formula>
    </cfRule>
    <cfRule type="cellIs" dxfId="49" priority="49" operator="equal">
      <formula>$A$136</formula>
    </cfRule>
  </conditionalFormatting>
  <conditionalFormatting sqref="B1:B80">
    <cfRule type="cellIs" dxfId="48" priority="46" operator="equal">
      <formula>$B$137</formula>
    </cfRule>
    <cfRule type="cellIs" dxfId="47" priority="47" operator="equal">
      <formula>$B$136</formula>
    </cfRule>
  </conditionalFormatting>
  <conditionalFormatting sqref="C1:C80">
    <cfRule type="cellIs" dxfId="46" priority="44" operator="equal">
      <formula>$C$137</formula>
    </cfRule>
    <cfRule type="cellIs" dxfId="45" priority="45" operator="equal">
      <formula>$C$136</formula>
    </cfRule>
  </conditionalFormatting>
  <conditionalFormatting sqref="D1:D80">
    <cfRule type="cellIs" dxfId="44" priority="42" operator="equal">
      <formula>$D$137</formula>
    </cfRule>
    <cfRule type="cellIs" dxfId="43" priority="43" operator="equal">
      <formula>$D$136</formula>
    </cfRule>
  </conditionalFormatting>
  <conditionalFormatting sqref="E1:E80">
    <cfRule type="cellIs" dxfId="42" priority="40" operator="equal">
      <formula>$E$137</formula>
    </cfRule>
    <cfRule type="cellIs" dxfId="41" priority="41" operator="equal">
      <formula>$E$136</formula>
    </cfRule>
  </conditionalFormatting>
  <conditionalFormatting sqref="F1:F80">
    <cfRule type="cellIs" dxfId="40" priority="38" operator="equal">
      <formula>$F$137</formula>
    </cfRule>
    <cfRule type="cellIs" dxfId="39" priority="39" operator="equal">
      <formula>$F$136</formula>
    </cfRule>
  </conditionalFormatting>
  <conditionalFormatting sqref="G1:G80">
    <cfRule type="cellIs" dxfId="38" priority="36" operator="equal">
      <formula>$G$137</formula>
    </cfRule>
    <cfRule type="cellIs" dxfId="37" priority="37" operator="equal">
      <formula>$G$136</formula>
    </cfRule>
  </conditionalFormatting>
  <conditionalFormatting sqref="H1:H80">
    <cfRule type="cellIs" dxfId="36" priority="34" operator="equal">
      <formula>$H$137</formula>
    </cfRule>
    <cfRule type="cellIs" dxfId="35" priority="35" operator="equal">
      <formula>$H$136</formula>
    </cfRule>
  </conditionalFormatting>
  <conditionalFormatting sqref="A81:A107">
    <cfRule type="cellIs" dxfId="34" priority="32" operator="equal">
      <formula>$A$137</formula>
    </cfRule>
    <cfRule type="cellIs" dxfId="33" priority="33" operator="equal">
      <formula>$A$136</formula>
    </cfRule>
  </conditionalFormatting>
  <conditionalFormatting sqref="B81:B107">
    <cfRule type="cellIs" dxfId="32" priority="30" operator="equal">
      <formula>$B$137</formula>
    </cfRule>
    <cfRule type="cellIs" dxfId="31" priority="31" operator="equal">
      <formula>$B$136</formula>
    </cfRule>
  </conditionalFormatting>
  <conditionalFormatting sqref="C81:C107">
    <cfRule type="cellIs" dxfId="30" priority="28" operator="equal">
      <formula>$C$137</formula>
    </cfRule>
    <cfRule type="cellIs" dxfId="29" priority="29" operator="equal">
      <formula>$C$136</formula>
    </cfRule>
  </conditionalFormatting>
  <conditionalFormatting sqref="D81:D107">
    <cfRule type="cellIs" dxfId="28" priority="26" operator="equal">
      <formula>$D$137</formula>
    </cfRule>
    <cfRule type="cellIs" dxfId="27" priority="27" operator="equal">
      <formula>$D$136</formula>
    </cfRule>
  </conditionalFormatting>
  <conditionalFormatting sqref="E81:E107">
    <cfRule type="cellIs" dxfId="26" priority="24" operator="equal">
      <formula>$E$137</formula>
    </cfRule>
    <cfRule type="cellIs" dxfId="25" priority="25" operator="equal">
      <formula>$E$136</formula>
    </cfRule>
  </conditionalFormatting>
  <conditionalFormatting sqref="F81:F107">
    <cfRule type="cellIs" dxfId="24" priority="22" operator="equal">
      <formula>$F$137</formula>
    </cfRule>
    <cfRule type="cellIs" dxfId="23" priority="23" operator="equal">
      <formula>$F$136</formula>
    </cfRule>
  </conditionalFormatting>
  <conditionalFormatting sqref="G81:G107">
    <cfRule type="cellIs" dxfId="22" priority="20" operator="equal">
      <formula>$G$137</formula>
    </cfRule>
    <cfRule type="cellIs" dxfId="21" priority="21" operator="equal">
      <formula>$G$136</formula>
    </cfRule>
  </conditionalFormatting>
  <conditionalFormatting sqref="H81:H107">
    <cfRule type="cellIs" dxfId="20" priority="18" operator="equal">
      <formula>$H$137</formula>
    </cfRule>
    <cfRule type="cellIs" dxfId="19" priority="19" operator="equal">
      <formula>$H$136</formula>
    </cfRule>
  </conditionalFormatting>
  <conditionalFormatting sqref="A108:A134">
    <cfRule type="cellIs" dxfId="18" priority="16" operator="equal">
      <formula>$A$137</formula>
    </cfRule>
    <cfRule type="cellIs" dxfId="17" priority="17" operator="equal">
      <formula>$A$136</formula>
    </cfRule>
  </conditionalFormatting>
  <conditionalFormatting sqref="B108:B134">
    <cfRule type="cellIs" dxfId="16" priority="14" operator="equal">
      <formula>$B$137</formula>
    </cfRule>
    <cfRule type="cellIs" dxfId="15" priority="15" operator="equal">
      <formula>$B$136</formula>
    </cfRule>
  </conditionalFormatting>
  <conditionalFormatting sqref="C108:C134">
    <cfRule type="cellIs" dxfId="14" priority="12" operator="equal">
      <formula>$C$137</formula>
    </cfRule>
    <cfRule type="cellIs" dxfId="13" priority="13" operator="equal">
      <formula>$C$136</formula>
    </cfRule>
  </conditionalFormatting>
  <conditionalFormatting sqref="D108:D134">
    <cfRule type="cellIs" dxfId="12" priority="10" operator="equal">
      <formula>$D$137</formula>
    </cfRule>
    <cfRule type="cellIs" dxfId="11" priority="11" operator="equal">
      <formula>$D$136</formula>
    </cfRule>
  </conditionalFormatting>
  <conditionalFormatting sqref="E108:E134">
    <cfRule type="cellIs" dxfId="10" priority="8" operator="equal">
      <formula>$E$137</formula>
    </cfRule>
    <cfRule type="cellIs" dxfId="9" priority="9" operator="equal">
      <formula>$E$136</formula>
    </cfRule>
  </conditionalFormatting>
  <conditionalFormatting sqref="F108:F134">
    <cfRule type="cellIs" dxfId="8" priority="6" operator="equal">
      <formula>$F$137</formula>
    </cfRule>
    <cfRule type="cellIs" dxfId="7" priority="7" operator="equal">
      <formula>$F$136</formula>
    </cfRule>
  </conditionalFormatting>
  <conditionalFormatting sqref="G108:G134">
    <cfRule type="cellIs" dxfId="6" priority="4" operator="equal">
      <formula>$G$137</formula>
    </cfRule>
    <cfRule type="cellIs" dxfId="5" priority="5" operator="equal">
      <formula>$G$136</formula>
    </cfRule>
  </conditionalFormatting>
  <conditionalFormatting sqref="H108:H134">
    <cfRule type="cellIs" dxfId="4" priority="2" operator="equal">
      <formula>$H$137</formula>
    </cfRule>
    <cfRule type="cellIs" dxfId="3" priority="3" operator="equal">
      <formula>$H$136</formula>
    </cfRule>
  </conditionalFormatting>
  <conditionalFormatting sqref="T149:AA151">
    <cfRule type="cellIs" dxfId="2" priority="1" operator="lessThanOrEqual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C0FD-B675-4E12-81F5-BFBD5108D2E8}">
  <dimension ref="A1:F135"/>
  <sheetViews>
    <sheetView showGridLines="0" topLeftCell="A130" zoomScale="104" workbookViewId="0">
      <selection activeCell="A103" sqref="A103:F135"/>
    </sheetView>
  </sheetViews>
  <sheetFormatPr defaultRowHeight="14.5" x14ac:dyDescent="0.35"/>
  <cols>
    <col min="1" max="1" width="20.26953125" customWidth="1"/>
    <col min="2" max="2" width="9.54296875" customWidth="1"/>
    <col min="3" max="3" width="17.81640625" customWidth="1"/>
    <col min="5" max="5" width="18" customWidth="1"/>
  </cols>
  <sheetData>
    <row r="1" spans="1:6" ht="15" thickBot="1" x14ac:dyDescent="0.4">
      <c r="C1" s="27" t="s">
        <v>26</v>
      </c>
    </row>
    <row r="2" spans="1:6" x14ac:dyDescent="0.35">
      <c r="A2" s="21" t="s">
        <v>1</v>
      </c>
      <c r="B2" s="29"/>
      <c r="C2" s="32" t="s">
        <v>2</v>
      </c>
      <c r="D2" s="29"/>
      <c r="E2" s="21" t="s">
        <v>0</v>
      </c>
      <c r="F2" s="21"/>
    </row>
    <row r="3" spans="1:6" x14ac:dyDescent="0.35">
      <c r="A3" s="19"/>
      <c r="B3" s="30"/>
      <c r="C3" s="33"/>
      <c r="D3" s="30"/>
      <c r="E3" s="19"/>
      <c r="F3" s="19"/>
    </row>
    <row r="4" spans="1:6" x14ac:dyDescent="0.35">
      <c r="A4" s="19" t="s">
        <v>45</v>
      </c>
      <c r="B4" s="30">
        <v>0.35261249999999977</v>
      </c>
      <c r="C4" s="33" t="s">
        <v>45</v>
      </c>
      <c r="D4" s="30">
        <v>0.61814814814814822</v>
      </c>
      <c r="E4" s="19" t="s">
        <v>45</v>
      </c>
      <c r="F4" s="19">
        <v>0.46862962962962978</v>
      </c>
    </row>
    <row r="5" spans="1:6" x14ac:dyDescent="0.35">
      <c r="A5" s="19" t="s">
        <v>46</v>
      </c>
      <c r="B5" s="30">
        <v>5.6122404492295545E-2</v>
      </c>
      <c r="C5" s="33" t="s">
        <v>46</v>
      </c>
      <c r="D5" s="30">
        <v>0.13793181047545261</v>
      </c>
      <c r="E5" s="19" t="s">
        <v>46</v>
      </c>
      <c r="F5" s="19">
        <v>9.3699976559547107E-2</v>
      </c>
    </row>
    <row r="6" spans="1:6" x14ac:dyDescent="0.35">
      <c r="A6" s="19" t="s">
        <v>47</v>
      </c>
      <c r="B6" s="30">
        <v>0.152</v>
      </c>
      <c r="C6" s="33" t="s">
        <v>47</v>
      </c>
      <c r="D6" s="30">
        <v>0.5</v>
      </c>
      <c r="E6" s="19" t="s">
        <v>47</v>
      </c>
      <c r="F6" s="19">
        <v>0.5</v>
      </c>
    </row>
    <row r="7" spans="1:6" x14ac:dyDescent="0.35">
      <c r="A7" s="19" t="s">
        <v>48</v>
      </c>
      <c r="B7" s="30">
        <v>9.4E-2</v>
      </c>
      <c r="C7" s="33" t="s">
        <v>48</v>
      </c>
      <c r="D7" s="30">
        <v>0.5</v>
      </c>
      <c r="E7" s="19" t="s">
        <v>48</v>
      </c>
      <c r="F7" s="19">
        <v>0.5</v>
      </c>
    </row>
    <row r="8" spans="1:6" x14ac:dyDescent="0.35">
      <c r="A8" s="19" t="s">
        <v>49</v>
      </c>
      <c r="B8" s="30">
        <v>0.50197404602204965</v>
      </c>
      <c r="C8" s="33" t="s">
        <v>49</v>
      </c>
      <c r="D8" s="30">
        <v>0.71671471117033514</v>
      </c>
      <c r="E8" s="19" t="s">
        <v>49</v>
      </c>
      <c r="F8" s="19">
        <v>0.48687936020744532</v>
      </c>
    </row>
    <row r="9" spans="1:6" x14ac:dyDescent="0.35">
      <c r="A9" s="19" t="s">
        <v>50</v>
      </c>
      <c r="B9" s="30">
        <v>0.25197794287974684</v>
      </c>
      <c r="C9" s="33" t="s">
        <v>50</v>
      </c>
      <c r="D9" s="30">
        <v>0.51367997720797698</v>
      </c>
      <c r="E9" s="19" t="s">
        <v>50</v>
      </c>
      <c r="F9" s="19">
        <v>0.23705151139601127</v>
      </c>
    </row>
    <row r="10" spans="1:6" x14ac:dyDescent="0.35">
      <c r="A10" s="19" t="s">
        <v>51</v>
      </c>
      <c r="B10" s="30">
        <v>13.747827159157524</v>
      </c>
      <c r="C10" s="33" t="s">
        <v>51</v>
      </c>
      <c r="D10" s="30">
        <v>8.7169669516724824</v>
      </c>
      <c r="E10" s="19" t="s">
        <v>51</v>
      </c>
      <c r="F10" s="19">
        <v>11.319964475522614</v>
      </c>
    </row>
    <row r="11" spans="1:6" x14ac:dyDescent="0.35">
      <c r="A11" s="19" t="s">
        <v>52</v>
      </c>
      <c r="B11" s="30">
        <v>3.4029593905642388</v>
      </c>
      <c r="C11" s="33" t="s">
        <v>52</v>
      </c>
      <c r="D11" s="30">
        <v>2.9981519124075606</v>
      </c>
      <c r="E11" s="19" t="s">
        <v>52</v>
      </c>
      <c r="F11" s="19">
        <v>2.8884781443131398</v>
      </c>
    </row>
    <row r="12" spans="1:6" x14ac:dyDescent="0.35">
      <c r="A12" s="19" t="s">
        <v>53</v>
      </c>
      <c r="B12" s="30">
        <v>3.0700000000000003</v>
      </c>
      <c r="C12" s="33" t="s">
        <v>53</v>
      </c>
      <c r="D12" s="30">
        <v>2.976</v>
      </c>
      <c r="E12" s="19" t="s">
        <v>53</v>
      </c>
      <c r="F12" s="19">
        <v>2.4390000000000001</v>
      </c>
    </row>
    <row r="13" spans="1:6" x14ac:dyDescent="0.35">
      <c r="A13" s="19" t="s">
        <v>54</v>
      </c>
      <c r="B13" s="30">
        <v>0.03</v>
      </c>
      <c r="C13" s="33" t="s">
        <v>54</v>
      </c>
      <c r="D13" s="30">
        <v>0.04</v>
      </c>
      <c r="E13" s="19" t="s">
        <v>54</v>
      </c>
      <c r="F13" s="19">
        <v>0.05</v>
      </c>
    </row>
    <row r="14" spans="1:6" x14ac:dyDescent="0.35">
      <c r="A14" s="19" t="s">
        <v>55</v>
      </c>
      <c r="B14" s="30">
        <v>3.1</v>
      </c>
      <c r="C14" s="33" t="s">
        <v>55</v>
      </c>
      <c r="D14" s="30">
        <v>3.016</v>
      </c>
      <c r="E14" s="19" t="s">
        <v>55</v>
      </c>
      <c r="F14" s="19">
        <v>2.4889999999999999</v>
      </c>
    </row>
    <row r="15" spans="1:6" x14ac:dyDescent="0.35">
      <c r="A15" s="19" t="s">
        <v>13</v>
      </c>
      <c r="B15" s="30">
        <v>28.208999999999982</v>
      </c>
      <c r="C15" s="33" t="s">
        <v>13</v>
      </c>
      <c r="D15" s="30">
        <v>16.690000000000001</v>
      </c>
      <c r="E15" s="19" t="s">
        <v>13</v>
      </c>
      <c r="F15" s="19">
        <v>12.653000000000004</v>
      </c>
    </row>
    <row r="16" spans="1:6" ht="15" thickBot="1" x14ac:dyDescent="0.4">
      <c r="A16" s="20" t="s">
        <v>12</v>
      </c>
      <c r="B16" s="31">
        <v>80</v>
      </c>
      <c r="C16" s="34" t="s">
        <v>12</v>
      </c>
      <c r="D16" s="31">
        <v>27</v>
      </c>
      <c r="E16" s="20" t="s">
        <v>12</v>
      </c>
      <c r="F16" s="20">
        <v>27</v>
      </c>
    </row>
    <row r="18" spans="1:6" ht="15" thickBot="1" x14ac:dyDescent="0.4">
      <c r="C18" s="27" t="s">
        <v>27</v>
      </c>
    </row>
    <row r="19" spans="1:6" x14ac:dyDescent="0.35">
      <c r="A19" s="21" t="s">
        <v>1</v>
      </c>
      <c r="B19" s="29"/>
      <c r="C19" s="32" t="s">
        <v>2</v>
      </c>
      <c r="D19" s="29"/>
      <c r="E19" s="21" t="s">
        <v>0</v>
      </c>
      <c r="F19" s="21"/>
    </row>
    <row r="20" spans="1:6" x14ac:dyDescent="0.35">
      <c r="A20" s="19"/>
      <c r="B20" s="30"/>
      <c r="C20" s="33"/>
      <c r="D20" s="30"/>
      <c r="E20" s="19"/>
      <c r="F20" s="19"/>
    </row>
    <row r="21" spans="1:6" x14ac:dyDescent="0.35">
      <c r="A21" s="19" t="s">
        <v>45</v>
      </c>
      <c r="B21" s="30">
        <v>0.61815562500000032</v>
      </c>
      <c r="C21" s="33" t="s">
        <v>45</v>
      </c>
      <c r="D21" s="30">
        <v>0.99222222222222234</v>
      </c>
      <c r="E21" s="19" t="s">
        <v>45</v>
      </c>
      <c r="F21" s="19">
        <v>0.97752962962962986</v>
      </c>
    </row>
    <row r="22" spans="1:6" x14ac:dyDescent="0.35">
      <c r="A22" s="19" t="s">
        <v>46</v>
      </c>
      <c r="B22" s="30">
        <v>6.3531058257562056E-2</v>
      </c>
      <c r="C22" s="33" t="s">
        <v>46</v>
      </c>
      <c r="D22" s="30">
        <v>0.17055690024247883</v>
      </c>
      <c r="E22" s="19" t="s">
        <v>46</v>
      </c>
      <c r="F22" s="19">
        <v>0.17835596568901413</v>
      </c>
    </row>
    <row r="23" spans="1:6" x14ac:dyDescent="0.35">
      <c r="A23" s="19" t="s">
        <v>47</v>
      </c>
      <c r="B23" s="30">
        <v>0.5</v>
      </c>
      <c r="C23" s="33" t="s">
        <v>47</v>
      </c>
      <c r="D23" s="30">
        <v>0.6</v>
      </c>
      <c r="E23" s="19" t="s">
        <v>47</v>
      </c>
      <c r="F23" s="19">
        <v>0.5</v>
      </c>
    </row>
    <row r="24" spans="1:6" x14ac:dyDescent="0.35">
      <c r="A24" s="19" t="s">
        <v>48</v>
      </c>
      <c r="B24" s="30">
        <v>0.56399999999999995</v>
      </c>
      <c r="C24" s="33" t="s">
        <v>48</v>
      </c>
      <c r="D24" s="30">
        <v>2</v>
      </c>
      <c r="E24" s="19" t="s">
        <v>48</v>
      </c>
      <c r="F24" s="19">
        <v>0.34807500000000002</v>
      </c>
    </row>
    <row r="25" spans="1:6" x14ac:dyDescent="0.35">
      <c r="A25" s="19" t="s">
        <v>49</v>
      </c>
      <c r="B25" s="30">
        <v>0.56823905978563238</v>
      </c>
      <c r="C25" s="33" t="s">
        <v>49</v>
      </c>
      <c r="D25" s="30">
        <v>0.88623965040428976</v>
      </c>
      <c r="E25" s="19" t="s">
        <v>49</v>
      </c>
      <c r="F25" s="19">
        <v>0.92676478321915168</v>
      </c>
    </row>
    <row r="26" spans="1:6" x14ac:dyDescent="0.35">
      <c r="A26" s="19" t="s">
        <v>50</v>
      </c>
      <c r="B26" s="30">
        <v>0.32289562906605951</v>
      </c>
      <c r="C26" s="33" t="s">
        <v>50</v>
      </c>
      <c r="D26" s="30">
        <v>0.78542071794871771</v>
      </c>
      <c r="E26" s="19" t="s">
        <v>50</v>
      </c>
      <c r="F26" s="19">
        <v>0.85889296341524124</v>
      </c>
    </row>
    <row r="27" spans="1:6" x14ac:dyDescent="0.35">
      <c r="A27" s="19" t="s">
        <v>51</v>
      </c>
      <c r="B27" s="30">
        <v>4.4875675819429492</v>
      </c>
      <c r="C27" s="33" t="s">
        <v>51</v>
      </c>
      <c r="D27" s="30">
        <v>-3.5009764256939579E-2</v>
      </c>
      <c r="E27" s="19" t="s">
        <v>51</v>
      </c>
      <c r="F27" s="19">
        <v>-0.26520979012312518</v>
      </c>
    </row>
    <row r="28" spans="1:6" x14ac:dyDescent="0.35">
      <c r="A28" s="19" t="s">
        <v>52</v>
      </c>
      <c r="B28" s="30">
        <v>1.8104319391142338</v>
      </c>
      <c r="C28" s="33" t="s">
        <v>52</v>
      </c>
      <c r="D28" s="30">
        <v>0.98128286613817017</v>
      </c>
      <c r="E28" s="19" t="s">
        <v>52</v>
      </c>
      <c r="F28" s="19">
        <v>0.98884323831962173</v>
      </c>
    </row>
    <row r="29" spans="1:6" x14ac:dyDescent="0.35">
      <c r="A29" s="19" t="s">
        <v>53</v>
      </c>
      <c r="B29" s="30">
        <v>3.0700000000000003</v>
      </c>
      <c r="C29" s="33" t="s">
        <v>53</v>
      </c>
      <c r="D29" s="30">
        <v>2.976</v>
      </c>
      <c r="E29" s="19" t="s">
        <v>53</v>
      </c>
      <c r="F29" s="19">
        <v>2.95</v>
      </c>
    </row>
    <row r="30" spans="1:6" x14ac:dyDescent="0.35">
      <c r="A30" s="19" t="s">
        <v>54</v>
      </c>
      <c r="B30" s="30">
        <v>0.03</v>
      </c>
      <c r="C30" s="33" t="s">
        <v>54</v>
      </c>
      <c r="D30" s="30">
        <v>0.04</v>
      </c>
      <c r="E30" s="19" t="s">
        <v>54</v>
      </c>
      <c r="F30" s="19">
        <v>0.05</v>
      </c>
    </row>
    <row r="31" spans="1:6" x14ac:dyDescent="0.35">
      <c r="A31" s="19" t="s">
        <v>55</v>
      </c>
      <c r="B31" s="30">
        <v>3.1</v>
      </c>
      <c r="C31" s="33" t="s">
        <v>55</v>
      </c>
      <c r="D31" s="30">
        <v>3.016</v>
      </c>
      <c r="E31" s="19" t="s">
        <v>55</v>
      </c>
      <c r="F31" s="19">
        <v>3</v>
      </c>
    </row>
    <row r="32" spans="1:6" x14ac:dyDescent="0.35">
      <c r="A32" s="19" t="s">
        <v>13</v>
      </c>
      <c r="B32" s="30">
        <v>49.452450000000027</v>
      </c>
      <c r="C32" s="33" t="s">
        <v>13</v>
      </c>
      <c r="D32" s="30">
        <v>26.790000000000003</v>
      </c>
      <c r="E32" s="19" t="s">
        <v>13</v>
      </c>
      <c r="F32" s="19">
        <v>26.393300000000007</v>
      </c>
    </row>
    <row r="33" spans="1:6" ht="15" thickBot="1" x14ac:dyDescent="0.4">
      <c r="A33" s="20" t="s">
        <v>12</v>
      </c>
      <c r="B33" s="31">
        <v>80</v>
      </c>
      <c r="C33" s="34" t="s">
        <v>12</v>
      </c>
      <c r="D33" s="31">
        <v>27</v>
      </c>
      <c r="E33" s="20" t="s">
        <v>12</v>
      </c>
      <c r="F33" s="20">
        <v>27</v>
      </c>
    </row>
    <row r="35" spans="1:6" ht="17" thickBot="1" x14ac:dyDescent="0.5">
      <c r="C35" s="22" t="s">
        <v>35</v>
      </c>
    </row>
    <row r="36" spans="1:6" x14ac:dyDescent="0.35">
      <c r="A36" s="21" t="s">
        <v>1</v>
      </c>
      <c r="B36" s="29"/>
      <c r="C36" s="21" t="s">
        <v>2</v>
      </c>
      <c r="D36" s="29"/>
      <c r="E36" s="21" t="s">
        <v>0</v>
      </c>
      <c r="F36" s="21"/>
    </row>
    <row r="37" spans="1:6" x14ac:dyDescent="0.35">
      <c r="A37" s="19"/>
      <c r="B37" s="30"/>
      <c r="C37" s="19"/>
      <c r="D37" s="30"/>
      <c r="E37" s="19"/>
      <c r="F37" s="19"/>
    </row>
    <row r="38" spans="1:6" x14ac:dyDescent="0.35">
      <c r="A38" s="19" t="s">
        <v>45</v>
      </c>
      <c r="B38" s="30">
        <v>0.26431250000000006</v>
      </c>
      <c r="C38" s="19" t="s">
        <v>45</v>
      </c>
      <c r="D38" s="30">
        <v>0.4840740740740741</v>
      </c>
      <c r="E38" s="19" t="s">
        <v>45</v>
      </c>
      <c r="F38" s="19">
        <v>0.31388888888888888</v>
      </c>
    </row>
    <row r="39" spans="1:6" x14ac:dyDescent="0.35">
      <c r="A39" s="19" t="s">
        <v>46</v>
      </c>
      <c r="B39" s="30">
        <v>4.8119391317918397E-2</v>
      </c>
      <c r="C39" s="19" t="s">
        <v>46</v>
      </c>
      <c r="D39" s="30">
        <v>0.1103055704725824</v>
      </c>
      <c r="E39" s="19" t="s">
        <v>46</v>
      </c>
      <c r="F39" s="19">
        <v>9.2175577741632833E-2</v>
      </c>
    </row>
    <row r="40" spans="1:6" x14ac:dyDescent="0.35">
      <c r="A40" s="19" t="s">
        <v>47</v>
      </c>
      <c r="B40" s="30">
        <v>8.4499999999999992E-2</v>
      </c>
      <c r="C40" s="19" t="s">
        <v>47</v>
      </c>
      <c r="D40" s="30">
        <v>0.3</v>
      </c>
      <c r="E40" s="19" t="s">
        <v>47</v>
      </c>
      <c r="F40" s="19">
        <v>0.127</v>
      </c>
    </row>
    <row r="41" spans="1:6" x14ac:dyDescent="0.35">
      <c r="A41" s="19" t="s">
        <v>48</v>
      </c>
      <c r="B41" s="30">
        <v>0</v>
      </c>
      <c r="C41" s="19" t="s">
        <v>48</v>
      </c>
      <c r="D41" s="30">
        <v>0</v>
      </c>
      <c r="E41" s="19" t="s">
        <v>48</v>
      </c>
      <c r="F41" s="19">
        <v>0</v>
      </c>
    </row>
    <row r="42" spans="1:6" x14ac:dyDescent="0.35">
      <c r="A42" s="19" t="s">
        <v>49</v>
      </c>
      <c r="B42" s="30">
        <v>0.43039292009111496</v>
      </c>
      <c r="C42" s="19" t="s">
        <v>49</v>
      </c>
      <c r="D42" s="30">
        <v>0.57316455724914617</v>
      </c>
      <c r="E42" s="19" t="s">
        <v>49</v>
      </c>
      <c r="F42" s="19">
        <v>0.47895835159656897</v>
      </c>
    </row>
    <row r="43" spans="1:6" x14ac:dyDescent="0.35">
      <c r="A43" s="19" t="s">
        <v>50</v>
      </c>
      <c r="B43" s="30">
        <v>0.18523806566455689</v>
      </c>
      <c r="C43" s="19" t="s">
        <v>50</v>
      </c>
      <c r="D43" s="30">
        <v>0.3285176096866097</v>
      </c>
      <c r="E43" s="19" t="s">
        <v>50</v>
      </c>
      <c r="F43" s="19">
        <v>0.22940110256410257</v>
      </c>
    </row>
    <row r="44" spans="1:6" x14ac:dyDescent="0.35">
      <c r="A44" s="19" t="s">
        <v>51</v>
      </c>
      <c r="B44" s="30">
        <v>4.0582352815323279</v>
      </c>
      <c r="C44" s="19" t="s">
        <v>51</v>
      </c>
      <c r="D44" s="30">
        <v>-0.26952901720439515</v>
      </c>
      <c r="E44" s="19" t="s">
        <v>51</v>
      </c>
      <c r="F44" s="19">
        <v>2.928903905846334</v>
      </c>
    </row>
    <row r="45" spans="1:6" x14ac:dyDescent="0.35">
      <c r="A45" s="19" t="s">
        <v>52</v>
      </c>
      <c r="B45" s="30">
        <v>2.2546903442125927</v>
      </c>
      <c r="C45" s="19" t="s">
        <v>52</v>
      </c>
      <c r="D45" s="30">
        <v>1.0501092201602409</v>
      </c>
      <c r="E45" s="19" t="s">
        <v>52</v>
      </c>
      <c r="F45" s="19">
        <v>1.9589411513757025</v>
      </c>
    </row>
    <row r="46" spans="1:6" x14ac:dyDescent="0.35">
      <c r="A46" s="19" t="s">
        <v>53</v>
      </c>
      <c r="B46" s="30">
        <v>1.6</v>
      </c>
      <c r="C46" s="19" t="s">
        <v>53</v>
      </c>
      <c r="D46" s="30">
        <v>1.6</v>
      </c>
      <c r="E46" s="19" t="s">
        <v>53</v>
      </c>
      <c r="F46" s="19">
        <v>1.6</v>
      </c>
    </row>
    <row r="47" spans="1:6" x14ac:dyDescent="0.35">
      <c r="A47" s="19" t="s">
        <v>54</v>
      </c>
      <c r="B47" s="30">
        <v>0</v>
      </c>
      <c r="C47" s="19" t="s">
        <v>54</v>
      </c>
      <c r="D47" s="30">
        <v>0</v>
      </c>
      <c r="E47" s="19" t="s">
        <v>54</v>
      </c>
      <c r="F47" s="19">
        <v>0</v>
      </c>
    </row>
    <row r="48" spans="1:6" x14ac:dyDescent="0.35">
      <c r="A48" s="19" t="s">
        <v>55</v>
      </c>
      <c r="B48" s="30">
        <v>1.6</v>
      </c>
      <c r="C48" s="19" t="s">
        <v>55</v>
      </c>
      <c r="D48" s="30">
        <v>1.6</v>
      </c>
      <c r="E48" s="19" t="s">
        <v>55</v>
      </c>
      <c r="F48" s="19">
        <v>1.6</v>
      </c>
    </row>
    <row r="49" spans="1:6" x14ac:dyDescent="0.35">
      <c r="A49" s="19" t="s">
        <v>13</v>
      </c>
      <c r="B49" s="30">
        <v>21.145000000000007</v>
      </c>
      <c r="C49" s="19" t="s">
        <v>13</v>
      </c>
      <c r="D49" s="30">
        <v>13.07</v>
      </c>
      <c r="E49" s="19" t="s">
        <v>13</v>
      </c>
      <c r="F49" s="19">
        <v>8.4749999999999996</v>
      </c>
    </row>
    <row r="50" spans="1:6" ht="15" thickBot="1" x14ac:dyDescent="0.4">
      <c r="A50" s="20" t="s">
        <v>12</v>
      </c>
      <c r="B50" s="31">
        <v>80</v>
      </c>
      <c r="C50" s="20" t="s">
        <v>12</v>
      </c>
      <c r="D50" s="31">
        <v>27</v>
      </c>
      <c r="E50" s="20" t="s">
        <v>12</v>
      </c>
      <c r="F50" s="20">
        <v>27</v>
      </c>
    </row>
    <row r="52" spans="1:6" ht="15" thickBot="1" x14ac:dyDescent="0.4">
      <c r="C52" s="22" t="s">
        <v>37</v>
      </c>
    </row>
    <row r="53" spans="1:6" x14ac:dyDescent="0.35">
      <c r="A53" s="21" t="s">
        <v>1</v>
      </c>
      <c r="B53" s="29"/>
      <c r="C53" s="21" t="s">
        <v>2</v>
      </c>
      <c r="D53" s="29"/>
      <c r="E53" s="21" t="s">
        <v>0</v>
      </c>
      <c r="F53" s="21"/>
    </row>
    <row r="54" spans="1:6" x14ac:dyDescent="0.35">
      <c r="A54" s="19"/>
      <c r="B54" s="30"/>
      <c r="C54" s="19"/>
      <c r="D54" s="30"/>
      <c r="E54" s="19"/>
      <c r="F54" s="19"/>
    </row>
    <row r="55" spans="1:6" x14ac:dyDescent="0.35">
      <c r="A55" s="19" t="s">
        <v>45</v>
      </c>
      <c r="B55" s="30">
        <v>33.672500000000007</v>
      </c>
      <c r="C55" s="19" t="s">
        <v>45</v>
      </c>
      <c r="D55" s="30">
        <v>28.811111111111106</v>
      </c>
      <c r="E55" s="19" t="s">
        <v>45</v>
      </c>
      <c r="F55" s="19">
        <v>33.151851851851852</v>
      </c>
    </row>
    <row r="56" spans="1:6" x14ac:dyDescent="0.35">
      <c r="A56" s="19" t="s">
        <v>46</v>
      </c>
      <c r="B56" s="30">
        <v>1.5546876594205099</v>
      </c>
      <c r="C56" s="19" t="s">
        <v>46</v>
      </c>
      <c r="D56" s="30">
        <v>3.3932240731546579</v>
      </c>
      <c r="E56" s="19" t="s">
        <v>46</v>
      </c>
      <c r="F56" s="19">
        <v>2.7686089895555126</v>
      </c>
    </row>
    <row r="57" spans="1:6" x14ac:dyDescent="0.35">
      <c r="A57" s="19" t="s">
        <v>47</v>
      </c>
      <c r="B57" s="30">
        <v>37.700000000000003</v>
      </c>
      <c r="C57" s="19" t="s">
        <v>47</v>
      </c>
      <c r="D57" s="30">
        <v>37</v>
      </c>
      <c r="E57" s="19" t="s">
        <v>47</v>
      </c>
      <c r="F57" s="19">
        <v>37.700000000000003</v>
      </c>
    </row>
    <row r="58" spans="1:6" x14ac:dyDescent="0.35">
      <c r="A58" s="19" t="s">
        <v>48</v>
      </c>
      <c r="B58" s="30">
        <v>37</v>
      </c>
      <c r="C58" s="19" t="s">
        <v>48</v>
      </c>
      <c r="D58" s="30">
        <v>0</v>
      </c>
      <c r="E58" s="19" t="s">
        <v>48</v>
      </c>
      <c r="F58" s="19">
        <v>37</v>
      </c>
    </row>
    <row r="59" spans="1:6" x14ac:dyDescent="0.35">
      <c r="A59" s="19" t="s">
        <v>49</v>
      </c>
      <c r="B59" s="30">
        <v>13.905549160977207</v>
      </c>
      <c r="C59" s="19" t="s">
        <v>49</v>
      </c>
      <c r="D59" s="30">
        <v>17.631709488509042</v>
      </c>
      <c r="E59" s="19" t="s">
        <v>49</v>
      </c>
      <c r="F59" s="19">
        <v>14.386114308606238</v>
      </c>
    </row>
    <row r="60" spans="1:6" x14ac:dyDescent="0.35">
      <c r="A60" s="19" t="s">
        <v>50</v>
      </c>
      <c r="B60" s="30">
        <v>193.36429746835393</v>
      </c>
      <c r="C60" s="19" t="s">
        <v>50</v>
      </c>
      <c r="D60" s="30">
        <v>310.87717948717977</v>
      </c>
      <c r="E60" s="19" t="s">
        <v>50</v>
      </c>
      <c r="F60" s="19">
        <v>206.96028490028513</v>
      </c>
    </row>
    <row r="61" spans="1:6" x14ac:dyDescent="0.35">
      <c r="A61" s="19" t="s">
        <v>51</v>
      </c>
      <c r="B61" s="30">
        <v>2.1210099987068483</v>
      </c>
      <c r="C61" s="19" t="s">
        <v>51</v>
      </c>
      <c r="D61" s="30">
        <v>-0.78521829816217537</v>
      </c>
      <c r="E61" s="19" t="s">
        <v>51</v>
      </c>
      <c r="F61" s="19">
        <v>2.1667825003990018</v>
      </c>
    </row>
    <row r="62" spans="1:6" x14ac:dyDescent="0.35">
      <c r="A62" s="19" t="s">
        <v>52</v>
      </c>
      <c r="B62" s="30">
        <v>-1.9169827095659744</v>
      </c>
      <c r="C62" s="19" t="s">
        <v>52</v>
      </c>
      <c r="D62" s="30">
        <v>-1.0600172290920757</v>
      </c>
      <c r="E62" s="19" t="s">
        <v>52</v>
      </c>
      <c r="F62" s="19">
        <v>-1.9206698701332729</v>
      </c>
    </row>
    <row r="63" spans="1:6" x14ac:dyDescent="0.35">
      <c r="A63" s="19" t="s">
        <v>53</v>
      </c>
      <c r="B63" s="30">
        <v>44.8</v>
      </c>
      <c r="C63" s="19" t="s">
        <v>53</v>
      </c>
      <c r="D63" s="30">
        <v>44</v>
      </c>
      <c r="E63" s="19" t="s">
        <v>53</v>
      </c>
      <c r="F63" s="19">
        <v>44</v>
      </c>
    </row>
    <row r="64" spans="1:6" x14ac:dyDescent="0.35">
      <c r="A64" s="19" t="s">
        <v>54</v>
      </c>
      <c r="B64" s="30">
        <v>0</v>
      </c>
      <c r="C64" s="19" t="s">
        <v>54</v>
      </c>
      <c r="D64" s="30">
        <v>0</v>
      </c>
      <c r="E64" s="19" t="s">
        <v>54</v>
      </c>
      <c r="F64" s="19">
        <v>0</v>
      </c>
    </row>
    <row r="65" spans="1:6" x14ac:dyDescent="0.35">
      <c r="A65" s="19" t="s">
        <v>55</v>
      </c>
      <c r="B65" s="30">
        <v>44.8</v>
      </c>
      <c r="C65" s="19" t="s">
        <v>55</v>
      </c>
      <c r="D65" s="30">
        <v>44</v>
      </c>
      <c r="E65" s="19" t="s">
        <v>55</v>
      </c>
      <c r="F65" s="19">
        <v>44</v>
      </c>
    </row>
    <row r="66" spans="1:6" x14ac:dyDescent="0.35">
      <c r="A66" s="19" t="s">
        <v>13</v>
      </c>
      <c r="B66" s="30">
        <v>2693.8000000000006</v>
      </c>
      <c r="C66" s="19" t="s">
        <v>13</v>
      </c>
      <c r="D66" s="30">
        <v>777.89999999999986</v>
      </c>
      <c r="E66" s="19" t="s">
        <v>13</v>
      </c>
      <c r="F66" s="19">
        <v>895.09999999999991</v>
      </c>
    </row>
    <row r="67" spans="1:6" ht="15" thickBot="1" x14ac:dyDescent="0.4">
      <c r="A67" s="20" t="s">
        <v>12</v>
      </c>
      <c r="B67" s="31">
        <v>80</v>
      </c>
      <c r="C67" s="20" t="s">
        <v>12</v>
      </c>
      <c r="D67" s="31">
        <v>27</v>
      </c>
      <c r="E67" s="20" t="s">
        <v>12</v>
      </c>
      <c r="F67" s="20">
        <v>27</v>
      </c>
    </row>
    <row r="69" spans="1:6" ht="17.5" thickBot="1" x14ac:dyDescent="0.6">
      <c r="C69" s="26" t="s">
        <v>30</v>
      </c>
    </row>
    <row r="70" spans="1:6" x14ac:dyDescent="0.35">
      <c r="A70" s="21" t="s">
        <v>1</v>
      </c>
      <c r="B70" s="29"/>
      <c r="C70" s="21" t="s">
        <v>2</v>
      </c>
      <c r="D70" s="29"/>
      <c r="E70" s="21" t="s">
        <v>0</v>
      </c>
      <c r="F70" s="21"/>
    </row>
    <row r="71" spans="1:6" x14ac:dyDescent="0.35">
      <c r="A71" s="19"/>
      <c r="B71" s="30"/>
      <c r="C71" s="19"/>
      <c r="D71" s="30"/>
      <c r="E71" s="19"/>
      <c r="F71" s="19"/>
    </row>
    <row r="72" spans="1:6" x14ac:dyDescent="0.35">
      <c r="A72" s="19" t="s">
        <v>45</v>
      </c>
      <c r="B72" s="30">
        <v>14.074462500000006</v>
      </c>
      <c r="C72" s="19" t="s">
        <v>45</v>
      </c>
      <c r="D72" s="30">
        <v>11.216666666666667</v>
      </c>
      <c r="E72" s="19" t="s">
        <v>45</v>
      </c>
      <c r="F72" s="19">
        <v>12.134444444444444</v>
      </c>
    </row>
    <row r="73" spans="1:6" x14ac:dyDescent="0.35">
      <c r="A73" s="19" t="s">
        <v>46</v>
      </c>
      <c r="B73" s="30">
        <v>0.47593004749519385</v>
      </c>
      <c r="C73" s="19" t="s">
        <v>46</v>
      </c>
      <c r="D73" s="30">
        <v>0.93284628164836603</v>
      </c>
      <c r="E73" s="19" t="s">
        <v>46</v>
      </c>
      <c r="F73" s="19">
        <v>0.80372765499254128</v>
      </c>
    </row>
    <row r="74" spans="1:6" x14ac:dyDescent="0.35">
      <c r="A74" s="19" t="s">
        <v>47</v>
      </c>
      <c r="B74" s="30">
        <v>16.100000000000001</v>
      </c>
      <c r="C74" s="19" t="s">
        <v>47</v>
      </c>
      <c r="D74" s="30">
        <v>11.7</v>
      </c>
      <c r="E74" s="19" t="s">
        <v>47</v>
      </c>
      <c r="F74" s="19">
        <v>11.93</v>
      </c>
    </row>
    <row r="75" spans="1:6" x14ac:dyDescent="0.35">
      <c r="A75" s="19" t="s">
        <v>48</v>
      </c>
      <c r="B75" s="30">
        <v>17.100000000000001</v>
      </c>
      <c r="C75" s="19" t="s">
        <v>48</v>
      </c>
      <c r="D75" s="30">
        <v>10.199999999999999</v>
      </c>
      <c r="E75" s="19" t="s">
        <v>48</v>
      </c>
      <c r="F75" s="19">
        <v>10.199999999999999</v>
      </c>
    </row>
    <row r="76" spans="1:6" x14ac:dyDescent="0.35">
      <c r="A76" s="19" t="s">
        <v>49</v>
      </c>
      <c r="B76" s="30">
        <v>4.2568477549358281</v>
      </c>
      <c r="C76" s="19" t="s">
        <v>49</v>
      </c>
      <c r="D76" s="30">
        <v>4.8472114664000303</v>
      </c>
      <c r="E76" s="19" t="s">
        <v>49</v>
      </c>
      <c r="F76" s="19">
        <v>4.1762914016858135</v>
      </c>
    </row>
    <row r="77" spans="1:6" x14ac:dyDescent="0.35">
      <c r="A77" s="19" t="s">
        <v>50</v>
      </c>
      <c r="B77" s="30">
        <v>18.120752808702203</v>
      </c>
      <c r="C77" s="19" t="s">
        <v>50</v>
      </c>
      <c r="D77" s="30">
        <v>23.495458999999929</v>
      </c>
      <c r="E77" s="19" t="s">
        <v>50</v>
      </c>
      <c r="F77" s="19">
        <v>17.441409871794857</v>
      </c>
    </row>
    <row r="78" spans="1:6" x14ac:dyDescent="0.35">
      <c r="A78" s="19" t="s">
        <v>51</v>
      </c>
      <c r="B78" s="30">
        <v>1.9478315060880678</v>
      </c>
      <c r="C78" s="19" t="s">
        <v>51</v>
      </c>
      <c r="D78" s="30">
        <v>-0.31446495135525732</v>
      </c>
      <c r="E78" s="19" t="s">
        <v>51</v>
      </c>
      <c r="F78" s="19">
        <v>0.33347226571966582</v>
      </c>
    </row>
    <row r="79" spans="1:6" x14ac:dyDescent="0.35">
      <c r="A79" s="19" t="s">
        <v>52</v>
      </c>
      <c r="B79" s="30">
        <v>-1.6253424766288354</v>
      </c>
      <c r="C79" s="19" t="s">
        <v>52</v>
      </c>
      <c r="D79" s="30">
        <v>-0.47734442724947035</v>
      </c>
      <c r="E79" s="19" t="s">
        <v>52</v>
      </c>
      <c r="F79" s="19">
        <v>-0.79874404887302752</v>
      </c>
    </row>
    <row r="80" spans="1:6" x14ac:dyDescent="0.35">
      <c r="A80" s="19" t="s">
        <v>53</v>
      </c>
      <c r="B80" s="30">
        <v>18.823</v>
      </c>
      <c r="C80" s="19" t="s">
        <v>53</v>
      </c>
      <c r="D80" s="30">
        <v>17.926000000000002</v>
      </c>
      <c r="E80" s="19" t="s">
        <v>53</v>
      </c>
      <c r="F80" s="19">
        <v>15.453999999999999</v>
      </c>
    </row>
    <row r="81" spans="1:6" x14ac:dyDescent="0.35">
      <c r="A81" s="19" t="s">
        <v>54</v>
      </c>
      <c r="B81" s="30">
        <v>0.84899999999999998</v>
      </c>
      <c r="C81" s="19" t="s">
        <v>54</v>
      </c>
      <c r="D81" s="30">
        <v>1.746</v>
      </c>
      <c r="E81" s="19" t="s">
        <v>54</v>
      </c>
      <c r="F81" s="19">
        <v>1.746</v>
      </c>
    </row>
    <row r="82" spans="1:6" x14ac:dyDescent="0.35">
      <c r="A82" s="19" t="s">
        <v>55</v>
      </c>
      <c r="B82" s="30">
        <v>19.672000000000001</v>
      </c>
      <c r="C82" s="19" t="s">
        <v>55</v>
      </c>
      <c r="D82" s="30">
        <v>19.672000000000001</v>
      </c>
      <c r="E82" s="19" t="s">
        <v>55</v>
      </c>
      <c r="F82" s="19">
        <v>17.2</v>
      </c>
    </row>
    <row r="83" spans="1:6" x14ac:dyDescent="0.35">
      <c r="A83" s="19" t="s">
        <v>13</v>
      </c>
      <c r="B83" s="30">
        <v>1125.9570000000006</v>
      </c>
      <c r="C83" s="19" t="s">
        <v>13</v>
      </c>
      <c r="D83" s="30">
        <v>302.85000000000002</v>
      </c>
      <c r="E83" s="19" t="s">
        <v>13</v>
      </c>
      <c r="F83" s="19">
        <v>327.63</v>
      </c>
    </row>
    <row r="84" spans="1:6" ht="15" thickBot="1" x14ac:dyDescent="0.4">
      <c r="A84" s="20" t="s">
        <v>12</v>
      </c>
      <c r="B84" s="31">
        <v>80</v>
      </c>
      <c r="C84" s="20" t="s">
        <v>12</v>
      </c>
      <c r="D84" s="31">
        <v>27</v>
      </c>
      <c r="E84" s="20" t="s">
        <v>12</v>
      </c>
      <c r="F84" s="20">
        <v>27</v>
      </c>
    </row>
    <row r="86" spans="1:6" ht="15" thickBot="1" x14ac:dyDescent="0.4">
      <c r="C86" s="22" t="s">
        <v>38</v>
      </c>
    </row>
    <row r="87" spans="1:6" x14ac:dyDescent="0.35">
      <c r="A87" s="21" t="s">
        <v>1</v>
      </c>
      <c r="B87" s="29"/>
      <c r="C87" s="21" t="s">
        <v>2</v>
      </c>
      <c r="D87" s="29"/>
      <c r="E87" s="21" t="s">
        <v>0</v>
      </c>
      <c r="F87" s="21"/>
    </row>
    <row r="88" spans="1:6" x14ac:dyDescent="0.35">
      <c r="A88" s="19"/>
      <c r="B88" s="30"/>
      <c r="C88" s="19"/>
      <c r="D88" s="30"/>
      <c r="E88" s="19"/>
      <c r="F88" s="19"/>
    </row>
    <row r="89" spans="1:6" x14ac:dyDescent="0.35">
      <c r="A89" s="19" t="s">
        <v>45</v>
      </c>
      <c r="B89" s="30">
        <v>7.3375000000000004</v>
      </c>
      <c r="C89" s="19" t="s">
        <v>45</v>
      </c>
      <c r="D89" s="30">
        <v>16.25925925925926</v>
      </c>
      <c r="E89" s="19" t="s">
        <v>45</v>
      </c>
      <c r="F89" s="19">
        <v>8.481481481481481</v>
      </c>
    </row>
    <row r="90" spans="1:6" x14ac:dyDescent="0.35">
      <c r="A90" s="19" t="s">
        <v>46</v>
      </c>
      <c r="B90" s="30">
        <v>2.45645260783858</v>
      </c>
      <c r="C90" s="19" t="s">
        <v>46</v>
      </c>
      <c r="D90" s="30">
        <v>6.3509858786898539</v>
      </c>
      <c r="E90" s="19" t="s">
        <v>46</v>
      </c>
      <c r="F90" s="19">
        <v>4.554003395270156</v>
      </c>
    </row>
    <row r="91" spans="1:6" x14ac:dyDescent="0.35">
      <c r="A91" s="19" t="s">
        <v>47</v>
      </c>
      <c r="B91" s="30">
        <v>0</v>
      </c>
      <c r="C91" s="19" t="s">
        <v>47</v>
      </c>
      <c r="D91" s="30">
        <v>0</v>
      </c>
      <c r="E91" s="19" t="s">
        <v>47</v>
      </c>
      <c r="F91" s="19">
        <v>0</v>
      </c>
    </row>
    <row r="92" spans="1:6" x14ac:dyDescent="0.35">
      <c r="A92" s="19" t="s">
        <v>48</v>
      </c>
      <c r="B92" s="30">
        <v>0</v>
      </c>
      <c r="C92" s="19" t="s">
        <v>48</v>
      </c>
      <c r="D92" s="30">
        <v>0</v>
      </c>
      <c r="E92" s="19" t="s">
        <v>48</v>
      </c>
      <c r="F92" s="19">
        <v>0</v>
      </c>
    </row>
    <row r="93" spans="1:6" x14ac:dyDescent="0.35">
      <c r="A93" s="19" t="s">
        <v>49</v>
      </c>
      <c r="B93" s="30">
        <v>21.971180058534792</v>
      </c>
      <c r="C93" s="19" t="s">
        <v>49</v>
      </c>
      <c r="D93" s="30">
        <v>33.000690660129891</v>
      </c>
      <c r="E93" s="19" t="s">
        <v>49</v>
      </c>
      <c r="F93" s="19">
        <v>23.663295775347247</v>
      </c>
    </row>
    <row r="94" spans="1:6" x14ac:dyDescent="0.35">
      <c r="A94" s="19" t="s">
        <v>50</v>
      </c>
      <c r="B94" s="30">
        <v>482.73275316455693</v>
      </c>
      <c r="C94" s="19" t="s">
        <v>50</v>
      </c>
      <c r="D94" s="30">
        <v>1089.0455840455841</v>
      </c>
      <c r="E94" s="19" t="s">
        <v>50</v>
      </c>
      <c r="F94" s="19">
        <v>559.95156695156697</v>
      </c>
    </row>
    <row r="95" spans="1:6" x14ac:dyDescent="0.35">
      <c r="A95" s="19" t="s">
        <v>51</v>
      </c>
      <c r="B95" s="30">
        <v>11.337189194883742</v>
      </c>
      <c r="C95" s="19" t="s">
        <v>51</v>
      </c>
      <c r="D95" s="30">
        <v>2.6990948568415565</v>
      </c>
      <c r="E95" s="19" t="s">
        <v>51</v>
      </c>
      <c r="F95" s="19">
        <v>8.2564806732399738</v>
      </c>
    </row>
    <row r="96" spans="1:6" x14ac:dyDescent="0.35">
      <c r="A96" s="19" t="s">
        <v>52</v>
      </c>
      <c r="B96" s="30">
        <v>3.393229019414536</v>
      </c>
      <c r="C96" s="19" t="s">
        <v>52</v>
      </c>
      <c r="D96" s="30">
        <v>1.9961107043196535</v>
      </c>
      <c r="E96" s="19" t="s">
        <v>52</v>
      </c>
      <c r="F96" s="19">
        <v>2.9817442293647773</v>
      </c>
    </row>
    <row r="97" spans="1:6" x14ac:dyDescent="0.35">
      <c r="A97" s="19" t="s">
        <v>53</v>
      </c>
      <c r="B97" s="30">
        <v>112</v>
      </c>
      <c r="C97" s="19" t="s">
        <v>53</v>
      </c>
      <c r="D97" s="30">
        <v>105</v>
      </c>
      <c r="E97" s="19" t="s">
        <v>53</v>
      </c>
      <c r="F97" s="19">
        <v>92</v>
      </c>
    </row>
    <row r="98" spans="1:6" x14ac:dyDescent="0.35">
      <c r="A98" s="19" t="s">
        <v>54</v>
      </c>
      <c r="B98" s="30">
        <v>0</v>
      </c>
      <c r="C98" s="19" t="s">
        <v>54</v>
      </c>
      <c r="D98" s="30">
        <v>0</v>
      </c>
      <c r="E98" s="19" t="s">
        <v>54</v>
      </c>
      <c r="F98" s="19">
        <v>0</v>
      </c>
    </row>
    <row r="99" spans="1:6" x14ac:dyDescent="0.35">
      <c r="A99" s="19" t="s">
        <v>55</v>
      </c>
      <c r="B99" s="30">
        <v>112</v>
      </c>
      <c r="C99" s="19" t="s">
        <v>55</v>
      </c>
      <c r="D99" s="30">
        <v>105</v>
      </c>
      <c r="E99" s="19" t="s">
        <v>55</v>
      </c>
      <c r="F99" s="19">
        <v>92</v>
      </c>
    </row>
    <row r="100" spans="1:6" x14ac:dyDescent="0.35">
      <c r="A100" s="19" t="s">
        <v>13</v>
      </c>
      <c r="B100" s="30">
        <v>587</v>
      </c>
      <c r="C100" s="19" t="s">
        <v>13</v>
      </c>
      <c r="D100" s="30">
        <v>439</v>
      </c>
      <c r="E100" s="19" t="s">
        <v>13</v>
      </c>
      <c r="F100" s="19">
        <v>229</v>
      </c>
    </row>
    <row r="101" spans="1:6" ht="15" thickBot="1" x14ac:dyDescent="0.4">
      <c r="A101" s="20" t="s">
        <v>12</v>
      </c>
      <c r="B101" s="31">
        <v>80</v>
      </c>
      <c r="C101" s="20" t="s">
        <v>12</v>
      </c>
      <c r="D101" s="31">
        <v>27</v>
      </c>
      <c r="E101" s="20" t="s">
        <v>12</v>
      </c>
      <c r="F101" s="20">
        <v>27</v>
      </c>
    </row>
    <row r="103" spans="1:6" ht="17.5" thickBot="1" x14ac:dyDescent="0.6">
      <c r="C103" s="26" t="s">
        <v>59</v>
      </c>
    </row>
    <row r="104" spans="1:6" x14ac:dyDescent="0.35">
      <c r="A104" s="21" t="s">
        <v>1</v>
      </c>
      <c r="B104" s="29"/>
      <c r="C104" s="21" t="s">
        <v>2</v>
      </c>
      <c r="D104" s="29"/>
      <c r="E104" s="21" t="s">
        <v>0</v>
      </c>
      <c r="F104" s="21"/>
    </row>
    <row r="105" spans="1:6" x14ac:dyDescent="0.35">
      <c r="A105" s="19"/>
      <c r="B105" s="30"/>
      <c r="C105" s="19"/>
      <c r="D105" s="30"/>
      <c r="E105" s="19"/>
      <c r="F105" s="19"/>
    </row>
    <row r="106" spans="1:6" x14ac:dyDescent="0.35">
      <c r="A106" s="19" t="s">
        <v>45</v>
      </c>
      <c r="B106" s="30">
        <v>3.3519194165735691</v>
      </c>
      <c r="C106" s="19" t="s">
        <v>45</v>
      </c>
      <c r="D106" s="30">
        <v>5.4161469485777722</v>
      </c>
      <c r="E106" s="19" t="s">
        <v>45</v>
      </c>
      <c r="F106" s="19">
        <v>3.5242720514584307</v>
      </c>
    </row>
    <row r="107" spans="1:6" x14ac:dyDescent="0.35">
      <c r="A107" s="19" t="s">
        <v>46</v>
      </c>
      <c r="B107" s="30">
        <v>0.5401262341594647</v>
      </c>
      <c r="C107" s="19" t="s">
        <v>46</v>
      </c>
      <c r="D107" s="30">
        <v>1.1644750533504253</v>
      </c>
      <c r="E107" s="19" t="s">
        <v>46</v>
      </c>
      <c r="F107" s="19">
        <v>0.99824597106804835</v>
      </c>
    </row>
    <row r="108" spans="1:6" x14ac:dyDescent="0.35">
      <c r="A108" s="19" t="s">
        <v>47</v>
      </c>
      <c r="B108" s="30">
        <v>1.3791500000000001</v>
      </c>
      <c r="C108" s="19" t="s">
        <v>47</v>
      </c>
      <c r="D108" s="30">
        <v>3.0599999999999996</v>
      </c>
      <c r="E108" s="19" t="s">
        <v>47</v>
      </c>
      <c r="F108" s="19">
        <v>1.4859</v>
      </c>
    </row>
    <row r="109" spans="1:6" x14ac:dyDescent="0.35">
      <c r="A109" s="19" t="s">
        <v>48</v>
      </c>
      <c r="B109" s="30">
        <v>0</v>
      </c>
      <c r="C109" s="19" t="s">
        <v>48</v>
      </c>
      <c r="D109" s="30">
        <v>0</v>
      </c>
      <c r="E109" s="19" t="s">
        <v>48</v>
      </c>
      <c r="F109" s="19">
        <v>0</v>
      </c>
    </row>
    <row r="110" spans="1:6" x14ac:dyDescent="0.35">
      <c r="A110" s="19" t="s">
        <v>49</v>
      </c>
      <c r="B110" s="30">
        <v>4.8310359040461286</v>
      </c>
      <c r="C110" s="19" t="s">
        <v>49</v>
      </c>
      <c r="D110" s="30">
        <v>6.0507898696482467</v>
      </c>
      <c r="E110" s="19" t="s">
        <v>49</v>
      </c>
      <c r="F110" s="19">
        <v>5.187038221022374</v>
      </c>
    </row>
    <row r="111" spans="1:6" x14ac:dyDescent="0.35">
      <c r="A111" s="19" t="s">
        <v>50</v>
      </c>
      <c r="B111" s="30">
        <v>23.338907906182794</v>
      </c>
      <c r="C111" s="19" t="s">
        <v>50</v>
      </c>
      <c r="D111" s="30">
        <v>36.612058046637841</v>
      </c>
      <c r="E111" s="19" t="s">
        <v>50</v>
      </c>
      <c r="F111" s="19">
        <v>26.90536550634695</v>
      </c>
    </row>
    <row r="112" spans="1:6" x14ac:dyDescent="0.35">
      <c r="A112" s="19" t="s">
        <v>51</v>
      </c>
      <c r="B112" s="30">
        <v>4.480970038323175</v>
      </c>
      <c r="C112" s="19" t="s">
        <v>51</v>
      </c>
      <c r="D112" s="30">
        <v>-0.34858115921921407</v>
      </c>
      <c r="E112" s="19" t="s">
        <v>51</v>
      </c>
      <c r="F112" s="19">
        <v>3.7108604044751416</v>
      </c>
    </row>
    <row r="113" spans="1:6" x14ac:dyDescent="0.35">
      <c r="A113" s="19" t="s">
        <v>52</v>
      </c>
      <c r="B113" s="30">
        <v>2.1759028818411243</v>
      </c>
      <c r="C113" s="19" t="s">
        <v>52</v>
      </c>
      <c r="D113" s="30">
        <v>0.86162712084704618</v>
      </c>
      <c r="E113" s="19" t="s">
        <v>52</v>
      </c>
      <c r="F113" s="19">
        <v>1.9835817942246265</v>
      </c>
    </row>
    <row r="114" spans="1:6" x14ac:dyDescent="0.35">
      <c r="A114" s="19" t="s">
        <v>53</v>
      </c>
      <c r="B114" s="30">
        <v>22.952285714285711</v>
      </c>
      <c r="C114" s="19" t="s">
        <v>53</v>
      </c>
      <c r="D114" s="30">
        <v>20.485090909090907</v>
      </c>
      <c r="E114" s="19" t="s">
        <v>53</v>
      </c>
      <c r="F114" s="19">
        <v>20.485090909090907</v>
      </c>
    </row>
    <row r="115" spans="1:6" x14ac:dyDescent="0.35">
      <c r="A115" s="19" t="s">
        <v>54</v>
      </c>
      <c r="B115" s="30">
        <v>0</v>
      </c>
      <c r="C115" s="19" t="s">
        <v>54</v>
      </c>
      <c r="D115" s="30">
        <v>0</v>
      </c>
      <c r="E115" s="19" t="s">
        <v>54</v>
      </c>
      <c r="F115" s="19">
        <v>0</v>
      </c>
    </row>
    <row r="116" spans="1:6" x14ac:dyDescent="0.35">
      <c r="A116" s="19" t="s">
        <v>55</v>
      </c>
      <c r="B116" s="30">
        <v>22.952285714285711</v>
      </c>
      <c r="C116" s="19" t="s">
        <v>55</v>
      </c>
      <c r="D116" s="30">
        <v>20.485090909090907</v>
      </c>
      <c r="E116" s="19" t="s">
        <v>55</v>
      </c>
      <c r="F116" s="19">
        <v>20.485090909090907</v>
      </c>
    </row>
    <row r="117" spans="1:6" x14ac:dyDescent="0.35">
      <c r="A117" s="19" t="s">
        <v>13</v>
      </c>
      <c r="B117" s="30">
        <v>268.15355332588553</v>
      </c>
      <c r="C117" s="19" t="s">
        <v>13</v>
      </c>
      <c r="D117" s="30">
        <v>146.23596761159985</v>
      </c>
      <c r="E117" s="19" t="s">
        <v>13</v>
      </c>
      <c r="F117" s="19">
        <v>95.155345389377629</v>
      </c>
    </row>
    <row r="118" spans="1:6" ht="15" thickBot="1" x14ac:dyDescent="0.4">
      <c r="A118" s="20" t="s">
        <v>12</v>
      </c>
      <c r="B118" s="31">
        <v>80</v>
      </c>
      <c r="C118" s="20" t="s">
        <v>12</v>
      </c>
      <c r="D118" s="31">
        <v>27</v>
      </c>
      <c r="E118" s="20" t="s">
        <v>12</v>
      </c>
      <c r="F118" s="20">
        <v>27</v>
      </c>
    </row>
    <row r="120" spans="1:6" ht="17" thickBot="1" x14ac:dyDescent="0.5">
      <c r="C120" s="22" t="s">
        <v>39</v>
      </c>
    </row>
    <row r="121" spans="1:6" x14ac:dyDescent="0.35">
      <c r="A121" s="21" t="s">
        <v>1</v>
      </c>
      <c r="B121" s="29"/>
      <c r="C121" s="21" t="s">
        <v>2</v>
      </c>
      <c r="D121" s="29"/>
      <c r="E121" s="21" t="s">
        <v>0</v>
      </c>
      <c r="F121" s="21"/>
    </row>
    <row r="122" spans="1:6" x14ac:dyDescent="0.35">
      <c r="A122" s="19"/>
      <c r="B122" s="30"/>
      <c r="C122" s="19"/>
      <c r="D122" s="30"/>
      <c r="E122" s="19"/>
      <c r="F122" s="19"/>
    </row>
    <row r="123" spans="1:6" x14ac:dyDescent="0.35">
      <c r="A123" s="19" t="s">
        <v>45</v>
      </c>
      <c r="B123" s="30">
        <v>371.48999999999984</v>
      </c>
      <c r="C123" s="19" t="s">
        <v>45</v>
      </c>
      <c r="D123" s="30">
        <v>519.87407407407409</v>
      </c>
      <c r="E123" s="19" t="s">
        <v>45</v>
      </c>
      <c r="F123" s="19">
        <v>441.88888888888891</v>
      </c>
    </row>
    <row r="124" spans="1:6" x14ac:dyDescent="0.35">
      <c r="A124" s="19" t="s">
        <v>46</v>
      </c>
      <c r="B124" s="30">
        <v>54.55863918293484</v>
      </c>
      <c r="C124" s="19" t="s">
        <v>46</v>
      </c>
      <c r="D124" s="30">
        <v>88.120525562606502</v>
      </c>
      <c r="E124" s="19" t="s">
        <v>46</v>
      </c>
      <c r="F124" s="19">
        <v>88.583146727470407</v>
      </c>
    </row>
    <row r="125" spans="1:6" x14ac:dyDescent="0.35">
      <c r="A125" s="19" t="s">
        <v>47</v>
      </c>
      <c r="B125" s="30">
        <v>205.9</v>
      </c>
      <c r="C125" s="19" t="s">
        <v>47</v>
      </c>
      <c r="D125" s="30">
        <v>402</v>
      </c>
      <c r="E125" s="19" t="s">
        <v>47</v>
      </c>
      <c r="F125" s="19">
        <v>228</v>
      </c>
    </row>
    <row r="126" spans="1:6" x14ac:dyDescent="0.35">
      <c r="A126" s="19" t="s">
        <v>48</v>
      </c>
      <c r="B126" s="30" t="e">
        <v>#N/A</v>
      </c>
      <c r="C126" s="19" t="s">
        <v>48</v>
      </c>
      <c r="D126" s="30" t="e">
        <v>#N/A</v>
      </c>
      <c r="E126" s="19" t="s">
        <v>48</v>
      </c>
      <c r="F126" s="19">
        <v>214</v>
      </c>
    </row>
    <row r="127" spans="1:6" x14ac:dyDescent="0.35">
      <c r="A127" s="19" t="s">
        <v>49</v>
      </c>
      <c r="B127" s="30">
        <v>487.98730389170356</v>
      </c>
      <c r="C127" s="19" t="s">
        <v>49</v>
      </c>
      <c r="D127" s="30">
        <v>457.8876823923195</v>
      </c>
      <c r="E127" s="19" t="s">
        <v>49</v>
      </c>
      <c r="F127" s="19">
        <v>460.29153247892242</v>
      </c>
    </row>
    <row r="128" spans="1:6" x14ac:dyDescent="0.35">
      <c r="A128" s="19" t="s">
        <v>50</v>
      </c>
      <c r="B128" s="30">
        <v>238131.60875949386</v>
      </c>
      <c r="C128" s="19" t="s">
        <v>50</v>
      </c>
      <c r="D128" s="30">
        <v>209661.12968660964</v>
      </c>
      <c r="E128" s="19" t="s">
        <v>50</v>
      </c>
      <c r="F128" s="19">
        <v>211868.29487179487</v>
      </c>
    </row>
    <row r="129" spans="1:6" x14ac:dyDescent="0.35">
      <c r="A129" s="19" t="s">
        <v>51</v>
      </c>
      <c r="B129" s="30">
        <v>11.421827187753925</v>
      </c>
      <c r="C129" s="19" t="s">
        <v>51</v>
      </c>
      <c r="D129" s="30">
        <v>3.1353210636670381</v>
      </c>
      <c r="E129" s="19" t="s">
        <v>51</v>
      </c>
      <c r="F129" s="19">
        <v>3.8316638497041211</v>
      </c>
    </row>
    <row r="130" spans="1:6" x14ac:dyDescent="0.35">
      <c r="A130" s="19" t="s">
        <v>52</v>
      </c>
      <c r="B130" s="30">
        <v>3.2392831703742777</v>
      </c>
      <c r="C130" s="19" t="s">
        <v>52</v>
      </c>
      <c r="D130" s="30">
        <v>1.5924205973280849</v>
      </c>
      <c r="E130" s="19" t="s">
        <v>52</v>
      </c>
      <c r="F130" s="19">
        <v>1.9649633999223928</v>
      </c>
    </row>
    <row r="131" spans="1:6" x14ac:dyDescent="0.35">
      <c r="A131" s="19" t="s">
        <v>53</v>
      </c>
      <c r="B131" s="30">
        <v>2833</v>
      </c>
      <c r="C131" s="19" t="s">
        <v>53</v>
      </c>
      <c r="D131" s="30">
        <v>1961</v>
      </c>
      <c r="E131" s="19" t="s">
        <v>53</v>
      </c>
      <c r="F131" s="19">
        <v>1881.5</v>
      </c>
    </row>
    <row r="132" spans="1:6" x14ac:dyDescent="0.35">
      <c r="A132" s="19" t="s">
        <v>54</v>
      </c>
      <c r="B132" s="30">
        <v>14</v>
      </c>
      <c r="C132" s="19" t="s">
        <v>54</v>
      </c>
      <c r="D132" s="30">
        <v>72</v>
      </c>
      <c r="E132" s="19" t="s">
        <v>54</v>
      </c>
      <c r="F132" s="19">
        <v>58.5</v>
      </c>
    </row>
    <row r="133" spans="1:6" x14ac:dyDescent="0.35">
      <c r="A133" s="19" t="s">
        <v>55</v>
      </c>
      <c r="B133" s="30">
        <v>2847</v>
      </c>
      <c r="C133" s="19" t="s">
        <v>55</v>
      </c>
      <c r="D133" s="30">
        <v>2033</v>
      </c>
      <c r="E133" s="19" t="s">
        <v>55</v>
      </c>
      <c r="F133" s="19">
        <v>1940</v>
      </c>
    </row>
    <row r="134" spans="1:6" x14ac:dyDescent="0.35">
      <c r="A134" s="19" t="s">
        <v>13</v>
      </c>
      <c r="B134" s="30">
        <v>29719.199999999986</v>
      </c>
      <c r="C134" s="19" t="s">
        <v>13</v>
      </c>
      <c r="D134" s="30">
        <v>14036.6</v>
      </c>
      <c r="E134" s="19" t="s">
        <v>13</v>
      </c>
      <c r="F134" s="19">
        <v>11931</v>
      </c>
    </row>
    <row r="135" spans="1:6" ht="15" thickBot="1" x14ac:dyDescent="0.4">
      <c r="A135" s="20" t="s">
        <v>12</v>
      </c>
      <c r="B135" s="31">
        <v>80</v>
      </c>
      <c r="C135" s="20" t="s">
        <v>12</v>
      </c>
      <c r="D135" s="31">
        <v>27</v>
      </c>
      <c r="E135" s="20" t="s">
        <v>12</v>
      </c>
      <c r="F135" s="20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481A-AAAF-4D5F-8199-F2F637F17035}">
  <dimension ref="A1:AM164"/>
  <sheetViews>
    <sheetView topLeftCell="Q55" zoomScale="70" zoomScaleNormal="70" workbookViewId="0">
      <selection activeCell="AH61" sqref="AH61"/>
    </sheetView>
  </sheetViews>
  <sheetFormatPr defaultRowHeight="14.5" x14ac:dyDescent="0.35"/>
  <cols>
    <col min="3" max="3" width="9.26953125" bestFit="1" customWidth="1"/>
    <col min="4" max="4" width="9.54296875" bestFit="1" customWidth="1"/>
    <col min="8" max="8" width="10.54296875" bestFit="1" customWidth="1"/>
  </cols>
  <sheetData>
    <row r="1" spans="1:39" s="24" customFormat="1" ht="15.5" x14ac:dyDescent="0.35">
      <c r="B1" s="25" t="s">
        <v>1</v>
      </c>
      <c r="C1" s="25" t="s">
        <v>2</v>
      </c>
      <c r="D1" s="25" t="s">
        <v>0</v>
      </c>
      <c r="F1"/>
      <c r="G1" s="25" t="s">
        <v>1</v>
      </c>
      <c r="H1" s="25" t="s">
        <v>2</v>
      </c>
      <c r="I1" s="25" t="s">
        <v>0</v>
      </c>
      <c r="K1"/>
      <c r="L1" s="25" t="s">
        <v>1</v>
      </c>
      <c r="M1" s="25" t="s">
        <v>2</v>
      </c>
      <c r="N1" s="25" t="s">
        <v>0</v>
      </c>
      <c r="P1"/>
      <c r="Q1" s="25" t="s">
        <v>1</v>
      </c>
      <c r="R1" s="25" t="s">
        <v>2</v>
      </c>
      <c r="S1" s="25" t="s">
        <v>0</v>
      </c>
      <c r="U1"/>
      <c r="V1" s="25" t="s">
        <v>1</v>
      </c>
      <c r="W1" s="25" t="s">
        <v>2</v>
      </c>
      <c r="X1" s="25" t="s">
        <v>0</v>
      </c>
      <c r="Z1"/>
      <c r="AA1" s="25" t="s">
        <v>1</v>
      </c>
      <c r="AB1" s="25" t="s">
        <v>2</v>
      </c>
      <c r="AC1" s="25" t="s">
        <v>0</v>
      </c>
      <c r="AE1"/>
      <c r="AF1" s="25" t="s">
        <v>1</v>
      </c>
      <c r="AG1" s="25" t="s">
        <v>2</v>
      </c>
      <c r="AH1" s="25" t="s">
        <v>0</v>
      </c>
      <c r="AJ1"/>
      <c r="AK1" s="25" t="s">
        <v>1</v>
      </c>
      <c r="AL1" s="25" t="s">
        <v>2</v>
      </c>
      <c r="AM1" s="25" t="s">
        <v>0</v>
      </c>
    </row>
    <row r="2" spans="1:39" x14ac:dyDescent="0.35">
      <c r="A2" s="36" t="s">
        <v>26</v>
      </c>
      <c r="B2">
        <v>0.6</v>
      </c>
      <c r="C2">
        <v>0.6</v>
      </c>
      <c r="D2">
        <v>0.6</v>
      </c>
      <c r="F2" s="36" t="s">
        <v>27</v>
      </c>
      <c r="G2">
        <v>1.2</v>
      </c>
      <c r="H2">
        <v>1.2</v>
      </c>
      <c r="I2">
        <v>1.2</v>
      </c>
      <c r="K2" s="36" t="s">
        <v>28</v>
      </c>
      <c r="L2">
        <v>0</v>
      </c>
      <c r="M2">
        <v>0.3</v>
      </c>
      <c r="N2">
        <v>0.3</v>
      </c>
      <c r="P2" s="37" t="s">
        <v>29</v>
      </c>
      <c r="Q2">
        <v>37.700000000000003</v>
      </c>
      <c r="R2">
        <v>37.700000000000003</v>
      </c>
      <c r="S2">
        <v>34.9</v>
      </c>
      <c r="U2" s="37" t="s">
        <v>30</v>
      </c>
      <c r="V2">
        <v>10.199999999999999</v>
      </c>
      <c r="W2">
        <v>10.199999999999999</v>
      </c>
      <c r="X2">
        <v>9.85</v>
      </c>
      <c r="Z2" s="36" t="s">
        <v>31</v>
      </c>
      <c r="AA2">
        <v>0</v>
      </c>
      <c r="AB2">
        <v>0</v>
      </c>
      <c r="AC2">
        <v>0</v>
      </c>
      <c r="AE2" s="37" t="s">
        <v>32</v>
      </c>
      <c r="AF2">
        <v>0</v>
      </c>
      <c r="AG2">
        <v>3.0599999999999996</v>
      </c>
      <c r="AH2">
        <v>2.9549999999999996</v>
      </c>
      <c r="AJ2" s="36" t="s">
        <v>33</v>
      </c>
      <c r="AK2" s="6">
        <v>200</v>
      </c>
      <c r="AL2" s="6">
        <v>570</v>
      </c>
      <c r="AM2" s="6">
        <v>270</v>
      </c>
    </row>
    <row r="3" spans="1:39" x14ac:dyDescent="0.35">
      <c r="A3" s="36"/>
      <c r="B3">
        <v>0.6</v>
      </c>
      <c r="C3">
        <v>0.5</v>
      </c>
      <c r="D3">
        <v>0.5</v>
      </c>
      <c r="F3" s="36"/>
      <c r="G3">
        <v>1.2</v>
      </c>
      <c r="H3">
        <v>0.5</v>
      </c>
      <c r="I3">
        <v>0.5</v>
      </c>
      <c r="K3" s="36"/>
      <c r="L3">
        <v>0</v>
      </c>
      <c r="M3">
        <v>0</v>
      </c>
      <c r="N3">
        <v>0</v>
      </c>
      <c r="P3" s="36"/>
      <c r="Q3">
        <v>44.8</v>
      </c>
      <c r="R3">
        <v>37.700000000000003</v>
      </c>
      <c r="S3">
        <v>37.700000000000003</v>
      </c>
      <c r="U3" s="36"/>
      <c r="V3">
        <v>10.85</v>
      </c>
      <c r="W3">
        <v>10.199999999999999</v>
      </c>
      <c r="X3">
        <v>10.199999999999999</v>
      </c>
      <c r="Z3" s="36"/>
      <c r="AA3">
        <v>0</v>
      </c>
      <c r="AB3">
        <v>0</v>
      </c>
      <c r="AC3">
        <v>0</v>
      </c>
      <c r="AE3" s="36"/>
      <c r="AF3">
        <v>0</v>
      </c>
      <c r="AG3">
        <v>0</v>
      </c>
      <c r="AH3">
        <v>0</v>
      </c>
      <c r="AJ3" s="36"/>
      <c r="AK3" s="6">
        <v>860</v>
      </c>
      <c r="AL3" s="6">
        <v>154</v>
      </c>
      <c r="AM3" s="6">
        <v>165</v>
      </c>
    </row>
    <row r="4" spans="1:39" x14ac:dyDescent="0.35">
      <c r="A4" s="36"/>
      <c r="B4">
        <v>0.6</v>
      </c>
      <c r="C4">
        <v>0.5</v>
      </c>
      <c r="D4">
        <v>0.5</v>
      </c>
      <c r="F4" s="36"/>
      <c r="G4">
        <v>1.2</v>
      </c>
      <c r="H4">
        <v>1</v>
      </c>
      <c r="I4">
        <v>1.5</v>
      </c>
      <c r="K4" s="36"/>
      <c r="L4">
        <v>0.3</v>
      </c>
      <c r="M4">
        <v>0</v>
      </c>
      <c r="N4">
        <v>0</v>
      </c>
      <c r="P4" s="36"/>
      <c r="Q4">
        <v>44.8</v>
      </c>
      <c r="R4">
        <v>37.700000000000003</v>
      </c>
      <c r="S4">
        <v>37.700000000000003</v>
      </c>
      <c r="U4" s="36"/>
      <c r="V4">
        <v>10.85</v>
      </c>
      <c r="W4">
        <v>10.199999999999999</v>
      </c>
      <c r="X4">
        <v>10.199999999999999</v>
      </c>
      <c r="Z4" s="36"/>
      <c r="AA4">
        <v>0</v>
      </c>
      <c r="AB4">
        <v>0</v>
      </c>
      <c r="AC4">
        <v>0</v>
      </c>
      <c r="AE4" s="36"/>
      <c r="AF4">
        <v>3.2549999999999999</v>
      </c>
      <c r="AG4">
        <v>0</v>
      </c>
      <c r="AH4">
        <v>0</v>
      </c>
      <c r="AJ4" s="36"/>
      <c r="AK4" s="6">
        <v>1760</v>
      </c>
      <c r="AL4" s="6">
        <v>195</v>
      </c>
      <c r="AM4" s="6">
        <v>214</v>
      </c>
    </row>
    <row r="5" spans="1:39" x14ac:dyDescent="0.35">
      <c r="A5" s="36"/>
      <c r="B5">
        <v>0.5</v>
      </c>
      <c r="C5">
        <v>0.5</v>
      </c>
      <c r="D5">
        <v>0.5</v>
      </c>
      <c r="F5" s="36"/>
      <c r="G5">
        <v>1</v>
      </c>
      <c r="H5">
        <v>0.5</v>
      </c>
      <c r="I5">
        <v>1</v>
      </c>
      <c r="K5" s="36"/>
      <c r="L5">
        <v>0</v>
      </c>
      <c r="M5">
        <v>0.3</v>
      </c>
      <c r="N5">
        <v>0.3</v>
      </c>
      <c r="P5" s="36"/>
      <c r="Q5">
        <v>37.700000000000003</v>
      </c>
      <c r="R5">
        <v>37.700000000000003</v>
      </c>
      <c r="S5">
        <v>37.700000000000003</v>
      </c>
      <c r="U5" s="36"/>
      <c r="V5">
        <v>10.199999999999999</v>
      </c>
      <c r="W5">
        <v>10.199999999999999</v>
      </c>
      <c r="X5">
        <v>10.199999999999999</v>
      </c>
      <c r="Z5" s="36"/>
      <c r="AA5">
        <v>0</v>
      </c>
      <c r="AB5">
        <v>0</v>
      </c>
      <c r="AC5">
        <v>0</v>
      </c>
      <c r="AE5" s="36"/>
      <c r="AF5">
        <v>0</v>
      </c>
      <c r="AG5">
        <v>3.0599999999999996</v>
      </c>
      <c r="AH5">
        <v>3.0599999999999996</v>
      </c>
      <c r="AJ5" s="36"/>
      <c r="AK5" s="6">
        <v>203</v>
      </c>
      <c r="AL5" s="6">
        <v>681</v>
      </c>
      <c r="AM5" s="6">
        <v>542</v>
      </c>
    </row>
    <row r="6" spans="1:39" x14ac:dyDescent="0.35">
      <c r="A6" s="36"/>
      <c r="B6">
        <v>0.52</v>
      </c>
      <c r="C6">
        <v>0.5</v>
      </c>
      <c r="D6">
        <v>0.52</v>
      </c>
      <c r="F6" s="36"/>
      <c r="G6">
        <v>2.0019999999999998</v>
      </c>
      <c r="H6">
        <v>1.5</v>
      </c>
      <c r="I6">
        <v>2.0019999999999998</v>
      </c>
      <c r="K6" s="36"/>
      <c r="L6">
        <v>0</v>
      </c>
      <c r="M6">
        <v>0.3</v>
      </c>
      <c r="N6">
        <v>0.3</v>
      </c>
      <c r="P6" s="36"/>
      <c r="Q6">
        <v>37.700000000000003</v>
      </c>
      <c r="R6">
        <v>37.700000000000003</v>
      </c>
      <c r="S6">
        <v>37.700000000000003</v>
      </c>
      <c r="U6" s="36"/>
      <c r="V6">
        <v>10.199999999999999</v>
      </c>
      <c r="W6">
        <v>10.199999999999999</v>
      </c>
      <c r="X6">
        <v>10.199999999999999</v>
      </c>
      <c r="Z6" s="36"/>
      <c r="AA6">
        <v>0</v>
      </c>
      <c r="AB6">
        <v>0</v>
      </c>
      <c r="AC6">
        <v>0</v>
      </c>
      <c r="AE6" s="36"/>
      <c r="AF6">
        <v>0</v>
      </c>
      <c r="AG6">
        <v>3.0599999999999996</v>
      </c>
      <c r="AH6">
        <v>3.0599999999999996</v>
      </c>
      <c r="AJ6" s="36"/>
      <c r="AK6" s="6">
        <v>186</v>
      </c>
      <c r="AL6" s="6">
        <v>402</v>
      </c>
      <c r="AM6" s="6">
        <v>413</v>
      </c>
    </row>
    <row r="7" spans="1:39" x14ac:dyDescent="0.35">
      <c r="A7" s="36"/>
      <c r="B7">
        <v>0.5</v>
      </c>
      <c r="C7">
        <v>0.5</v>
      </c>
      <c r="D7">
        <v>0.5</v>
      </c>
      <c r="F7" s="36"/>
      <c r="G7">
        <v>1</v>
      </c>
      <c r="H7">
        <v>0.5</v>
      </c>
      <c r="I7">
        <v>1</v>
      </c>
      <c r="K7" s="36"/>
      <c r="L7">
        <v>0.3</v>
      </c>
      <c r="M7">
        <v>0</v>
      </c>
      <c r="N7">
        <v>0</v>
      </c>
      <c r="P7" s="36"/>
      <c r="Q7">
        <v>37.700000000000003</v>
      </c>
      <c r="R7">
        <v>37</v>
      </c>
      <c r="S7">
        <v>37</v>
      </c>
      <c r="U7" s="36"/>
      <c r="V7">
        <v>10.199999999999999</v>
      </c>
      <c r="W7">
        <v>11.7</v>
      </c>
      <c r="X7">
        <v>11.7</v>
      </c>
      <c r="Z7" s="36"/>
      <c r="AA7">
        <v>0</v>
      </c>
      <c r="AB7">
        <v>0</v>
      </c>
      <c r="AC7">
        <v>0</v>
      </c>
      <c r="AE7" s="36"/>
      <c r="AF7">
        <v>3.0599999999999996</v>
      </c>
      <c r="AG7">
        <v>0</v>
      </c>
      <c r="AH7">
        <v>0</v>
      </c>
      <c r="AJ7" s="36"/>
      <c r="AK7" s="6">
        <v>530</v>
      </c>
      <c r="AL7" s="6">
        <v>132</v>
      </c>
      <c r="AM7" s="6">
        <v>143</v>
      </c>
    </row>
    <row r="8" spans="1:39" x14ac:dyDescent="0.35">
      <c r="A8" s="36"/>
      <c r="B8">
        <v>0.5</v>
      </c>
      <c r="C8">
        <v>0.5</v>
      </c>
      <c r="D8">
        <v>0.5</v>
      </c>
      <c r="F8" s="36"/>
      <c r="G8">
        <v>0.5</v>
      </c>
      <c r="H8">
        <v>2</v>
      </c>
      <c r="I8">
        <v>2</v>
      </c>
      <c r="K8" s="36"/>
      <c r="L8">
        <v>0</v>
      </c>
      <c r="M8">
        <v>2.9000000000000001E-2</v>
      </c>
      <c r="N8">
        <v>0.127</v>
      </c>
      <c r="P8" s="36"/>
      <c r="Q8">
        <v>37</v>
      </c>
      <c r="R8">
        <v>37</v>
      </c>
      <c r="S8">
        <v>37</v>
      </c>
      <c r="U8" s="36"/>
      <c r="V8">
        <v>11.7</v>
      </c>
      <c r="W8">
        <v>11.7</v>
      </c>
      <c r="X8">
        <v>11.7</v>
      </c>
      <c r="Z8" s="36"/>
      <c r="AA8">
        <v>0</v>
      </c>
      <c r="AB8">
        <v>0</v>
      </c>
      <c r="AC8">
        <v>0</v>
      </c>
      <c r="AE8" s="36"/>
      <c r="AF8">
        <v>0</v>
      </c>
      <c r="AG8">
        <v>0.33929999999999999</v>
      </c>
      <c r="AH8">
        <v>1.4859</v>
      </c>
      <c r="AJ8" s="36"/>
      <c r="AK8" s="6">
        <v>111</v>
      </c>
      <c r="AL8" s="6">
        <v>109</v>
      </c>
      <c r="AM8" s="6">
        <v>187</v>
      </c>
    </row>
    <row r="9" spans="1:39" x14ac:dyDescent="0.35">
      <c r="A9" s="36"/>
      <c r="B9">
        <v>0.5</v>
      </c>
      <c r="C9">
        <v>0.5</v>
      </c>
      <c r="D9">
        <v>0.5</v>
      </c>
      <c r="F9" s="36"/>
      <c r="G9">
        <v>0.5</v>
      </c>
      <c r="H9">
        <v>0.5</v>
      </c>
      <c r="I9">
        <v>2</v>
      </c>
      <c r="K9" s="36"/>
      <c r="L9">
        <v>1.2999999999999999E-2</v>
      </c>
      <c r="M9">
        <v>0.3</v>
      </c>
      <c r="N9">
        <v>0.3</v>
      </c>
      <c r="P9" s="36"/>
      <c r="Q9">
        <v>37</v>
      </c>
      <c r="R9">
        <v>37</v>
      </c>
      <c r="S9">
        <v>37</v>
      </c>
      <c r="U9" s="36"/>
      <c r="V9">
        <v>11.7</v>
      </c>
      <c r="W9">
        <v>11.7</v>
      </c>
      <c r="X9">
        <v>11.7</v>
      </c>
      <c r="Z9" s="36"/>
      <c r="AA9">
        <v>0</v>
      </c>
      <c r="AB9">
        <v>0</v>
      </c>
      <c r="AC9">
        <v>0</v>
      </c>
      <c r="AE9" s="36"/>
      <c r="AF9">
        <v>0.15209999999999999</v>
      </c>
      <c r="AG9">
        <v>3.51</v>
      </c>
      <c r="AH9">
        <v>3.51</v>
      </c>
      <c r="AJ9" s="36"/>
      <c r="AK9" s="6">
        <v>137</v>
      </c>
      <c r="AL9" s="6">
        <v>446</v>
      </c>
      <c r="AM9" s="6">
        <v>322</v>
      </c>
    </row>
    <row r="10" spans="1:39" x14ac:dyDescent="0.35">
      <c r="A10" s="36"/>
      <c r="B10">
        <v>0.5</v>
      </c>
      <c r="C10">
        <v>0.5</v>
      </c>
      <c r="D10">
        <v>0.5</v>
      </c>
      <c r="F10" s="36"/>
      <c r="G10">
        <v>0.5</v>
      </c>
      <c r="H10">
        <v>2</v>
      </c>
      <c r="I10">
        <v>0.5</v>
      </c>
      <c r="K10" s="36"/>
      <c r="L10">
        <v>0.3</v>
      </c>
      <c r="M10">
        <v>0.5</v>
      </c>
      <c r="N10">
        <v>0.3</v>
      </c>
      <c r="P10" s="36"/>
      <c r="Q10">
        <v>37</v>
      </c>
      <c r="R10">
        <v>37</v>
      </c>
      <c r="S10">
        <v>44</v>
      </c>
      <c r="U10" s="36"/>
      <c r="V10">
        <v>11.7</v>
      </c>
      <c r="W10">
        <v>11.7</v>
      </c>
      <c r="X10">
        <v>12.41</v>
      </c>
      <c r="Z10" s="36"/>
      <c r="AA10">
        <v>0</v>
      </c>
      <c r="AB10">
        <v>0</v>
      </c>
      <c r="AC10">
        <v>0</v>
      </c>
      <c r="AE10" s="36"/>
      <c r="AF10">
        <v>3.51</v>
      </c>
      <c r="AG10">
        <v>5.85</v>
      </c>
      <c r="AH10">
        <v>3.7229999999999999</v>
      </c>
      <c r="AJ10" s="36"/>
      <c r="AK10" s="6">
        <v>406</v>
      </c>
      <c r="AL10" s="6">
        <v>425</v>
      </c>
      <c r="AM10" s="6">
        <v>1940</v>
      </c>
    </row>
    <row r="11" spans="1:39" x14ac:dyDescent="0.35">
      <c r="A11" s="36"/>
      <c r="B11">
        <v>0.5</v>
      </c>
      <c r="C11">
        <v>0.5</v>
      </c>
      <c r="D11">
        <v>0.5</v>
      </c>
      <c r="F11" s="36"/>
      <c r="G11">
        <v>1</v>
      </c>
      <c r="H11">
        <v>2</v>
      </c>
      <c r="I11">
        <v>2</v>
      </c>
      <c r="K11" s="36"/>
      <c r="L11">
        <v>0.5</v>
      </c>
      <c r="M11">
        <v>0</v>
      </c>
      <c r="N11">
        <v>0.49</v>
      </c>
      <c r="P11" s="36"/>
      <c r="Q11">
        <v>37</v>
      </c>
      <c r="R11">
        <v>44</v>
      </c>
      <c r="S11">
        <v>42</v>
      </c>
      <c r="U11" s="36"/>
      <c r="V11">
        <v>11.7</v>
      </c>
      <c r="W11">
        <v>12.41</v>
      </c>
      <c r="X11">
        <v>12.27</v>
      </c>
      <c r="Z11" s="36"/>
      <c r="AA11">
        <v>0</v>
      </c>
      <c r="AB11">
        <v>0</v>
      </c>
      <c r="AC11">
        <v>0</v>
      </c>
      <c r="AE11" s="36"/>
      <c r="AF11">
        <v>5.85</v>
      </c>
      <c r="AG11">
        <v>0</v>
      </c>
      <c r="AH11">
        <v>6.0122999999999998</v>
      </c>
      <c r="AJ11" s="36"/>
      <c r="AK11" s="6">
        <v>565</v>
      </c>
      <c r="AL11" s="6">
        <v>797</v>
      </c>
      <c r="AM11" s="6">
        <v>1492</v>
      </c>
    </row>
    <row r="12" spans="1:39" x14ac:dyDescent="0.35">
      <c r="A12" s="36"/>
      <c r="B12">
        <v>0.5</v>
      </c>
      <c r="C12">
        <v>0.5</v>
      </c>
      <c r="D12">
        <v>0.5</v>
      </c>
      <c r="F12" s="36"/>
      <c r="G12">
        <v>0.5</v>
      </c>
      <c r="H12">
        <v>2</v>
      </c>
      <c r="I12">
        <v>0.5</v>
      </c>
      <c r="K12" s="36"/>
      <c r="L12">
        <v>0</v>
      </c>
      <c r="M12">
        <v>0.5</v>
      </c>
      <c r="N12">
        <v>0.3</v>
      </c>
      <c r="P12" s="36"/>
      <c r="Q12">
        <v>44</v>
      </c>
      <c r="R12">
        <v>44</v>
      </c>
      <c r="S12">
        <v>37</v>
      </c>
      <c r="U12" s="36"/>
      <c r="V12">
        <v>12.41</v>
      </c>
      <c r="W12">
        <v>12.41</v>
      </c>
      <c r="X12">
        <v>11.77</v>
      </c>
      <c r="Z12" s="36"/>
      <c r="AA12">
        <v>0</v>
      </c>
      <c r="AB12">
        <v>0</v>
      </c>
      <c r="AC12">
        <v>0</v>
      </c>
      <c r="AE12" s="36"/>
      <c r="AF12">
        <v>0</v>
      </c>
      <c r="AG12">
        <v>6.2050000000000001</v>
      </c>
      <c r="AH12">
        <v>3.5309999999999997</v>
      </c>
      <c r="AJ12" s="36"/>
      <c r="AK12" s="6">
        <v>782</v>
      </c>
      <c r="AL12" s="6">
        <v>2033</v>
      </c>
      <c r="AM12" s="6">
        <v>370</v>
      </c>
    </row>
    <row r="13" spans="1:39" x14ac:dyDescent="0.35">
      <c r="A13" s="36"/>
      <c r="B13">
        <v>0.5</v>
      </c>
      <c r="C13">
        <v>0.5</v>
      </c>
      <c r="D13">
        <v>1</v>
      </c>
      <c r="F13" s="36"/>
      <c r="G13">
        <v>0.5</v>
      </c>
      <c r="H13">
        <v>1</v>
      </c>
      <c r="I13">
        <v>3</v>
      </c>
      <c r="K13" s="36"/>
      <c r="L13">
        <v>0.3</v>
      </c>
      <c r="M13">
        <v>0</v>
      </c>
      <c r="N13">
        <v>0.2</v>
      </c>
      <c r="P13" s="36"/>
      <c r="Q13">
        <v>44</v>
      </c>
      <c r="R13">
        <v>37</v>
      </c>
      <c r="S13">
        <v>39</v>
      </c>
      <c r="U13" s="36"/>
      <c r="V13">
        <v>12.41</v>
      </c>
      <c r="W13">
        <v>11.77</v>
      </c>
      <c r="X13">
        <v>11.97</v>
      </c>
      <c r="Z13" s="36"/>
      <c r="AA13">
        <v>0</v>
      </c>
      <c r="AB13">
        <v>0</v>
      </c>
      <c r="AC13">
        <v>0</v>
      </c>
      <c r="AE13" s="36"/>
      <c r="AF13">
        <v>3.7229999999999999</v>
      </c>
      <c r="AG13">
        <v>0</v>
      </c>
      <c r="AH13">
        <v>2.3940000000000001</v>
      </c>
      <c r="AJ13" s="36"/>
      <c r="AK13" s="6">
        <v>2266</v>
      </c>
      <c r="AL13" s="6">
        <v>134</v>
      </c>
      <c r="AM13" s="6">
        <v>710</v>
      </c>
    </row>
    <row r="14" spans="1:39" x14ac:dyDescent="0.35">
      <c r="A14" s="36"/>
      <c r="B14">
        <v>0.5</v>
      </c>
      <c r="C14">
        <v>0.5</v>
      </c>
      <c r="D14">
        <v>1</v>
      </c>
      <c r="F14" s="36"/>
      <c r="G14">
        <v>1</v>
      </c>
      <c r="H14">
        <v>2</v>
      </c>
      <c r="I14">
        <v>3</v>
      </c>
      <c r="K14" s="36"/>
      <c r="L14">
        <v>0.5</v>
      </c>
      <c r="M14">
        <v>0.5</v>
      </c>
      <c r="N14">
        <v>0</v>
      </c>
      <c r="P14" s="36"/>
      <c r="Q14">
        <v>44</v>
      </c>
      <c r="R14">
        <v>40</v>
      </c>
      <c r="S14">
        <v>40</v>
      </c>
      <c r="U14" s="36"/>
      <c r="V14">
        <v>12.41</v>
      </c>
      <c r="W14">
        <v>12</v>
      </c>
      <c r="X14">
        <v>11.93</v>
      </c>
      <c r="Z14" s="36"/>
      <c r="AA14">
        <v>0</v>
      </c>
      <c r="AB14">
        <v>0</v>
      </c>
      <c r="AC14">
        <v>0</v>
      </c>
      <c r="AE14" s="36"/>
      <c r="AF14">
        <v>6.2050000000000001</v>
      </c>
      <c r="AG14">
        <v>6</v>
      </c>
      <c r="AH14">
        <v>0</v>
      </c>
      <c r="AJ14" s="36"/>
      <c r="AK14" s="6">
        <v>2847</v>
      </c>
      <c r="AL14" s="6">
        <v>1140</v>
      </c>
      <c r="AM14" s="6">
        <v>630</v>
      </c>
    </row>
    <row r="15" spans="1:39" x14ac:dyDescent="0.35">
      <c r="A15" s="36"/>
      <c r="B15">
        <v>0.5</v>
      </c>
      <c r="C15">
        <v>3.004</v>
      </c>
      <c r="D15">
        <v>2.4889999999999999</v>
      </c>
      <c r="F15" s="36"/>
      <c r="G15">
        <v>0.5</v>
      </c>
      <c r="H15">
        <v>3.004</v>
      </c>
      <c r="I15">
        <v>2.4889999999999999</v>
      </c>
      <c r="K15" s="36"/>
      <c r="L15">
        <v>0</v>
      </c>
      <c r="M15">
        <v>0.76200000000000001</v>
      </c>
      <c r="N15">
        <v>0.76200000000000001</v>
      </c>
      <c r="P15" s="36"/>
      <c r="Q15">
        <v>37</v>
      </c>
      <c r="R15">
        <v>32</v>
      </c>
      <c r="S15">
        <v>32</v>
      </c>
      <c r="U15" s="36"/>
      <c r="V15">
        <v>11.77</v>
      </c>
      <c r="W15">
        <v>15.8</v>
      </c>
      <c r="X15">
        <v>15.8</v>
      </c>
      <c r="Z15" s="36"/>
      <c r="AA15">
        <v>0</v>
      </c>
      <c r="AB15">
        <v>0</v>
      </c>
      <c r="AC15">
        <v>0</v>
      </c>
      <c r="AE15" s="36"/>
      <c r="AF15">
        <v>0</v>
      </c>
      <c r="AG15">
        <v>12.0396</v>
      </c>
      <c r="AH15">
        <v>12.0396</v>
      </c>
      <c r="AJ15" s="36"/>
      <c r="AK15" s="6">
        <v>123</v>
      </c>
      <c r="AL15" s="6">
        <v>1019.4</v>
      </c>
      <c r="AM15" s="6">
        <v>1158</v>
      </c>
    </row>
    <row r="16" spans="1:39" x14ac:dyDescent="0.35">
      <c r="A16" s="36"/>
      <c r="B16">
        <v>0.5</v>
      </c>
      <c r="C16">
        <v>3.016</v>
      </c>
      <c r="D16">
        <v>5.8500000000000003E-2</v>
      </c>
      <c r="F16" s="36"/>
      <c r="G16">
        <v>1</v>
      </c>
      <c r="H16">
        <v>3.016</v>
      </c>
      <c r="I16">
        <v>0.34807500000000002</v>
      </c>
      <c r="K16" s="36"/>
      <c r="L16">
        <v>0.5</v>
      </c>
      <c r="M16">
        <v>0.88900000000000001</v>
      </c>
      <c r="N16">
        <v>2.9000000000000001E-2</v>
      </c>
      <c r="P16" s="36"/>
      <c r="Q16">
        <v>37</v>
      </c>
      <c r="R16">
        <v>32</v>
      </c>
      <c r="S16">
        <v>34</v>
      </c>
      <c r="U16" s="36"/>
      <c r="V16">
        <v>11.77</v>
      </c>
      <c r="W16">
        <v>15.8</v>
      </c>
      <c r="X16">
        <v>15.7</v>
      </c>
      <c r="Z16" s="36"/>
      <c r="AA16">
        <v>0</v>
      </c>
      <c r="AB16">
        <v>0</v>
      </c>
      <c r="AC16">
        <v>0</v>
      </c>
      <c r="AE16" s="36"/>
      <c r="AF16">
        <v>5.8849999999999998</v>
      </c>
      <c r="AG16">
        <v>14.046200000000001</v>
      </c>
      <c r="AH16">
        <v>0.45529999999999998</v>
      </c>
      <c r="AJ16" s="36"/>
      <c r="AK16" s="6">
        <v>464</v>
      </c>
      <c r="AL16" s="6">
        <v>1161.2</v>
      </c>
      <c r="AM16" s="6">
        <v>58.5</v>
      </c>
    </row>
    <row r="17" spans="1:39" x14ac:dyDescent="0.35">
      <c r="A17" s="36"/>
      <c r="B17">
        <v>0.5</v>
      </c>
      <c r="C17">
        <v>0.15</v>
      </c>
      <c r="D17">
        <v>5.8500000000000003E-2</v>
      </c>
      <c r="F17" s="36"/>
      <c r="G17">
        <v>2</v>
      </c>
      <c r="H17">
        <v>0.15</v>
      </c>
      <c r="I17">
        <v>0.34807500000000002</v>
      </c>
      <c r="K17" s="36"/>
      <c r="L17">
        <v>0</v>
      </c>
      <c r="M17">
        <v>0</v>
      </c>
      <c r="N17">
        <v>2.9000000000000001E-2</v>
      </c>
      <c r="P17" s="36"/>
      <c r="Q17">
        <v>40</v>
      </c>
      <c r="R17">
        <v>42.8</v>
      </c>
      <c r="S17">
        <v>37</v>
      </c>
      <c r="U17" s="36"/>
      <c r="V17">
        <v>12</v>
      </c>
      <c r="W17">
        <v>17.2</v>
      </c>
      <c r="X17">
        <v>16.100000000000001</v>
      </c>
      <c r="Z17" s="36"/>
      <c r="AA17">
        <v>0</v>
      </c>
      <c r="AB17">
        <v>0</v>
      </c>
      <c r="AC17">
        <v>0</v>
      </c>
      <c r="AE17" s="36"/>
      <c r="AF17">
        <v>0</v>
      </c>
      <c r="AG17">
        <v>0</v>
      </c>
      <c r="AH17">
        <v>0.46690000000000004</v>
      </c>
      <c r="AJ17" s="36"/>
      <c r="AK17" s="6">
        <v>461</v>
      </c>
      <c r="AL17" s="6">
        <v>246</v>
      </c>
      <c r="AM17" s="6">
        <v>82.5</v>
      </c>
    </row>
    <row r="18" spans="1:39" x14ac:dyDescent="0.35">
      <c r="A18" s="36"/>
      <c r="B18">
        <v>0.99099999999999999</v>
      </c>
      <c r="C18">
        <v>0.1</v>
      </c>
      <c r="D18">
        <v>5.8500000000000003E-2</v>
      </c>
      <c r="F18" s="36"/>
      <c r="G18">
        <v>0.99099999999999999</v>
      </c>
      <c r="H18">
        <v>0.1</v>
      </c>
      <c r="I18">
        <v>0.34807500000000002</v>
      </c>
      <c r="K18" s="36"/>
      <c r="L18">
        <v>0.71099999999999997</v>
      </c>
      <c r="M18">
        <v>0</v>
      </c>
      <c r="N18">
        <v>2.9000000000000001E-2</v>
      </c>
      <c r="P18" s="36"/>
      <c r="Q18">
        <v>32</v>
      </c>
      <c r="R18">
        <v>42.8</v>
      </c>
      <c r="S18">
        <v>39.5</v>
      </c>
      <c r="U18" s="36"/>
      <c r="V18">
        <v>15.8</v>
      </c>
      <c r="W18">
        <v>17.100000000000001</v>
      </c>
      <c r="X18">
        <v>16.5</v>
      </c>
      <c r="Z18" s="36"/>
      <c r="AA18">
        <v>0</v>
      </c>
      <c r="AB18">
        <v>0</v>
      </c>
      <c r="AC18">
        <v>0</v>
      </c>
      <c r="AE18" s="36"/>
      <c r="AF18">
        <v>11.2338</v>
      </c>
      <c r="AG18">
        <v>0</v>
      </c>
      <c r="AH18">
        <v>0.47850000000000004</v>
      </c>
      <c r="AJ18" s="36"/>
      <c r="AK18" s="6">
        <v>1773.7</v>
      </c>
      <c r="AL18" s="6">
        <v>152</v>
      </c>
      <c r="AM18" s="6">
        <v>121.5</v>
      </c>
    </row>
    <row r="19" spans="1:39" x14ac:dyDescent="0.35">
      <c r="A19" s="36"/>
      <c r="B19">
        <v>1.492</v>
      </c>
      <c r="C19">
        <v>0.25</v>
      </c>
      <c r="D19">
        <v>5.8500000000000003E-2</v>
      </c>
      <c r="F19" s="36"/>
      <c r="G19">
        <v>1.492</v>
      </c>
      <c r="H19">
        <v>0.25</v>
      </c>
      <c r="I19">
        <v>0.34807500000000002</v>
      </c>
      <c r="K19" s="36"/>
      <c r="L19">
        <v>0.76200000000000001</v>
      </c>
      <c r="M19">
        <v>0</v>
      </c>
      <c r="N19">
        <v>2.9000000000000001E-2</v>
      </c>
      <c r="P19" s="36"/>
      <c r="Q19">
        <v>32</v>
      </c>
      <c r="R19">
        <v>42.8</v>
      </c>
      <c r="S19">
        <v>41.5</v>
      </c>
      <c r="U19" s="36"/>
      <c r="V19">
        <v>15.8</v>
      </c>
      <c r="W19">
        <v>17.100000000000001</v>
      </c>
      <c r="X19">
        <v>16.8</v>
      </c>
      <c r="Z19" s="36"/>
      <c r="AA19">
        <v>0</v>
      </c>
      <c r="AB19">
        <v>0</v>
      </c>
      <c r="AC19">
        <v>0</v>
      </c>
      <c r="AE19" s="36"/>
      <c r="AF19">
        <v>12.0396</v>
      </c>
      <c r="AG19">
        <v>0</v>
      </c>
      <c r="AH19">
        <v>0.48720000000000002</v>
      </c>
      <c r="AJ19" s="36"/>
      <c r="AK19" s="6">
        <v>1540</v>
      </c>
      <c r="AL19" s="6">
        <v>333</v>
      </c>
      <c r="AM19" s="6">
        <v>157.5</v>
      </c>
    </row>
    <row r="20" spans="1:39" x14ac:dyDescent="0.35">
      <c r="A20" s="36"/>
      <c r="B20">
        <v>5.8500000000000003E-2</v>
      </c>
      <c r="C20">
        <v>0.04</v>
      </c>
      <c r="D20">
        <v>0.05</v>
      </c>
      <c r="F20" s="36"/>
      <c r="G20">
        <v>0.34807500000000002</v>
      </c>
      <c r="H20">
        <v>0.04</v>
      </c>
      <c r="I20">
        <v>0.05</v>
      </c>
      <c r="K20" s="36"/>
      <c r="L20">
        <v>5.8000000000000003E-2</v>
      </c>
      <c r="M20">
        <v>0</v>
      </c>
      <c r="N20">
        <v>0</v>
      </c>
      <c r="P20" s="36"/>
      <c r="Q20">
        <v>34</v>
      </c>
      <c r="R20">
        <v>42</v>
      </c>
      <c r="S20">
        <v>42.8</v>
      </c>
      <c r="U20" s="36"/>
      <c r="V20">
        <v>15.7</v>
      </c>
      <c r="W20">
        <v>15.89</v>
      </c>
      <c r="X20">
        <v>17.2</v>
      </c>
      <c r="Z20" s="36"/>
      <c r="AA20">
        <v>0</v>
      </c>
      <c r="AB20">
        <v>0</v>
      </c>
      <c r="AC20">
        <v>0</v>
      </c>
      <c r="AE20" s="36"/>
      <c r="AF20">
        <v>0.91059999999999997</v>
      </c>
      <c r="AG20">
        <v>0</v>
      </c>
      <c r="AH20">
        <v>0</v>
      </c>
      <c r="AJ20" s="36"/>
      <c r="AK20" s="6">
        <v>70.900000000000006</v>
      </c>
      <c r="AL20" s="6">
        <v>92</v>
      </c>
      <c r="AM20" s="6">
        <v>109</v>
      </c>
    </row>
    <row r="21" spans="1:39" x14ac:dyDescent="0.35">
      <c r="A21" s="36"/>
      <c r="B21">
        <v>5.8500000000000003E-2</v>
      </c>
      <c r="C21">
        <v>0.06</v>
      </c>
      <c r="D21">
        <v>0.15</v>
      </c>
      <c r="F21" s="36"/>
      <c r="G21">
        <v>0.34807500000000002</v>
      </c>
      <c r="H21">
        <v>0.06</v>
      </c>
      <c r="I21">
        <v>0.15</v>
      </c>
      <c r="K21" s="36"/>
      <c r="L21">
        <v>5.8000000000000003E-2</v>
      </c>
      <c r="M21">
        <v>0</v>
      </c>
      <c r="N21">
        <v>0</v>
      </c>
      <c r="P21" s="36"/>
      <c r="Q21">
        <v>37</v>
      </c>
      <c r="R21">
        <v>42</v>
      </c>
      <c r="S21">
        <v>42.8</v>
      </c>
      <c r="U21" s="36"/>
      <c r="V21">
        <v>16.100000000000001</v>
      </c>
      <c r="W21">
        <v>14.8</v>
      </c>
      <c r="X21">
        <v>17.100000000000001</v>
      </c>
      <c r="Z21" s="36"/>
      <c r="AA21">
        <v>0</v>
      </c>
      <c r="AB21">
        <v>0</v>
      </c>
      <c r="AC21">
        <v>0</v>
      </c>
      <c r="AE21" s="36"/>
      <c r="AF21">
        <v>0.93380000000000007</v>
      </c>
      <c r="AG21">
        <v>0</v>
      </c>
      <c r="AH21">
        <v>0</v>
      </c>
      <c r="AJ21" s="36"/>
      <c r="AK21" s="6">
        <v>98.9</v>
      </c>
      <c r="AL21" s="6">
        <v>72</v>
      </c>
      <c r="AM21" s="6">
        <v>214</v>
      </c>
    </row>
    <row r="22" spans="1:39" x14ac:dyDescent="0.35">
      <c r="A22" s="36"/>
      <c r="B22">
        <v>5.8500000000000003E-2</v>
      </c>
      <c r="C22">
        <v>0.9</v>
      </c>
      <c r="D22">
        <v>0.3</v>
      </c>
      <c r="F22" s="36"/>
      <c r="G22">
        <v>0.34807500000000002</v>
      </c>
      <c r="H22">
        <v>0.9</v>
      </c>
      <c r="I22">
        <v>0.3</v>
      </c>
      <c r="K22" s="36"/>
      <c r="L22">
        <v>5.8000000000000003E-2</v>
      </c>
      <c r="M22">
        <v>1.6</v>
      </c>
      <c r="N22">
        <v>0</v>
      </c>
      <c r="P22" s="36"/>
      <c r="Q22">
        <v>39.5</v>
      </c>
      <c r="R22">
        <v>0</v>
      </c>
      <c r="S22">
        <v>42.8</v>
      </c>
      <c r="U22" s="36"/>
      <c r="V22">
        <v>16.5</v>
      </c>
      <c r="W22">
        <v>1.746</v>
      </c>
      <c r="X22">
        <v>17.100000000000001</v>
      </c>
      <c r="Z22" s="36"/>
      <c r="AA22">
        <v>0</v>
      </c>
      <c r="AB22">
        <v>25</v>
      </c>
      <c r="AC22">
        <v>0</v>
      </c>
      <c r="AE22" s="36"/>
      <c r="AF22">
        <v>0.95700000000000007</v>
      </c>
      <c r="AG22">
        <v>11.621888888888883</v>
      </c>
      <c r="AH22">
        <v>0</v>
      </c>
      <c r="AJ22" s="36"/>
      <c r="AK22" s="6">
        <v>142.9</v>
      </c>
      <c r="AL22" s="6">
        <v>213</v>
      </c>
      <c r="AM22" s="6">
        <v>404</v>
      </c>
    </row>
    <row r="23" spans="1:39" x14ac:dyDescent="0.35">
      <c r="A23" s="36"/>
      <c r="B23">
        <v>5.8500000000000003E-2</v>
      </c>
      <c r="C23">
        <v>0.6</v>
      </c>
      <c r="D23">
        <v>0.05</v>
      </c>
      <c r="F23" s="36"/>
      <c r="G23">
        <v>0.34807500000000002</v>
      </c>
      <c r="H23">
        <v>0.6</v>
      </c>
      <c r="I23">
        <v>0.05</v>
      </c>
      <c r="K23" s="36"/>
      <c r="L23">
        <v>5.8000000000000003E-2</v>
      </c>
      <c r="M23">
        <v>1.6</v>
      </c>
      <c r="N23">
        <v>0</v>
      </c>
      <c r="P23" s="36"/>
      <c r="Q23">
        <v>41.5</v>
      </c>
      <c r="R23">
        <v>0</v>
      </c>
      <c r="S23">
        <v>42</v>
      </c>
      <c r="U23" s="36"/>
      <c r="V23">
        <v>16.8</v>
      </c>
      <c r="W23">
        <v>1.746</v>
      </c>
      <c r="X23">
        <v>15.89</v>
      </c>
      <c r="Z23" s="36"/>
      <c r="AA23">
        <v>0</v>
      </c>
      <c r="AB23">
        <v>30</v>
      </c>
      <c r="AC23">
        <v>0</v>
      </c>
      <c r="AE23" s="36"/>
      <c r="AF23">
        <v>0.97440000000000004</v>
      </c>
      <c r="AG23">
        <v>11.621888888888883</v>
      </c>
      <c r="AH23">
        <v>0</v>
      </c>
      <c r="AJ23" s="36"/>
      <c r="AK23" s="6">
        <v>184.9</v>
      </c>
      <c r="AL23" s="6">
        <v>271</v>
      </c>
      <c r="AM23" s="6">
        <v>95</v>
      </c>
    </row>
    <row r="24" spans="1:39" x14ac:dyDescent="0.35">
      <c r="A24" s="36"/>
      <c r="B24">
        <v>5.8500000000000003E-2</v>
      </c>
      <c r="C24">
        <v>0.52</v>
      </c>
      <c r="D24">
        <v>0.06</v>
      </c>
      <c r="F24" s="36"/>
      <c r="G24">
        <v>0.34807500000000002</v>
      </c>
      <c r="H24">
        <v>0.52</v>
      </c>
      <c r="I24">
        <v>0.06</v>
      </c>
      <c r="K24" s="36"/>
      <c r="L24">
        <v>2.9000000000000001E-2</v>
      </c>
      <c r="M24">
        <v>0.38</v>
      </c>
      <c r="N24">
        <v>0</v>
      </c>
      <c r="P24" s="36"/>
      <c r="Q24">
        <v>42.5</v>
      </c>
      <c r="R24">
        <v>0</v>
      </c>
      <c r="S24">
        <v>42</v>
      </c>
      <c r="U24" s="36"/>
      <c r="V24">
        <v>17.100000000000001</v>
      </c>
      <c r="W24">
        <v>6.319</v>
      </c>
      <c r="X24">
        <v>15.4</v>
      </c>
      <c r="Z24" s="36"/>
      <c r="AA24">
        <v>0</v>
      </c>
      <c r="AB24">
        <v>62</v>
      </c>
      <c r="AC24">
        <v>0</v>
      </c>
      <c r="AE24" s="36"/>
      <c r="AF24">
        <v>0.49590000000000006</v>
      </c>
      <c r="AG24">
        <v>5.4423322580645159</v>
      </c>
      <c r="AH24">
        <v>0</v>
      </c>
      <c r="AJ24" s="36"/>
      <c r="AK24" s="6">
        <v>180.5</v>
      </c>
      <c r="AL24" s="6">
        <v>415</v>
      </c>
      <c r="AM24" s="6">
        <v>106</v>
      </c>
    </row>
    <row r="25" spans="1:39" x14ac:dyDescent="0.35">
      <c r="A25" s="36"/>
      <c r="B25">
        <v>5.8500000000000003E-2</v>
      </c>
      <c r="C25">
        <v>0.26</v>
      </c>
      <c r="D25">
        <v>0.75</v>
      </c>
      <c r="F25" s="36"/>
      <c r="G25">
        <v>0.34807500000000002</v>
      </c>
      <c r="H25">
        <v>0.26</v>
      </c>
      <c r="I25">
        <v>0.75</v>
      </c>
      <c r="K25" s="36"/>
      <c r="L25">
        <v>5.8000000000000003E-2</v>
      </c>
      <c r="M25">
        <v>1.5</v>
      </c>
      <c r="N25">
        <v>1.6</v>
      </c>
      <c r="P25" s="36"/>
      <c r="Q25">
        <v>42.5</v>
      </c>
      <c r="R25">
        <v>0</v>
      </c>
      <c r="S25">
        <v>0</v>
      </c>
      <c r="U25" s="36"/>
      <c r="V25">
        <v>17.100000000000001</v>
      </c>
      <c r="W25">
        <v>3.4119999999999999</v>
      </c>
      <c r="X25">
        <v>1.746</v>
      </c>
      <c r="Z25" s="36"/>
      <c r="AA25">
        <v>0</v>
      </c>
      <c r="AB25">
        <v>97</v>
      </c>
      <c r="AC25">
        <v>26</v>
      </c>
      <c r="AE25" s="36"/>
      <c r="AF25">
        <v>0.99180000000000013</v>
      </c>
      <c r="AG25">
        <v>13.947333333333329</v>
      </c>
      <c r="AH25">
        <v>11.621888888888883</v>
      </c>
      <c r="AJ25" s="36"/>
      <c r="AK25" s="6">
        <v>211</v>
      </c>
      <c r="AL25" s="6">
        <v>882</v>
      </c>
      <c r="AM25" s="6">
        <v>228</v>
      </c>
    </row>
    <row r="26" spans="1:39" x14ac:dyDescent="0.35">
      <c r="A26" s="36"/>
      <c r="B26">
        <v>9.4E-2</v>
      </c>
      <c r="C26">
        <v>0.26</v>
      </c>
      <c r="D26">
        <v>0.43</v>
      </c>
      <c r="F26" s="36"/>
      <c r="G26">
        <v>0.56399999999999995</v>
      </c>
      <c r="H26">
        <v>0.26</v>
      </c>
      <c r="I26">
        <v>0.43</v>
      </c>
      <c r="K26" s="36"/>
      <c r="L26">
        <v>4.7E-2</v>
      </c>
      <c r="M26">
        <v>1.5</v>
      </c>
      <c r="N26">
        <v>0.38</v>
      </c>
      <c r="P26" s="36"/>
      <c r="Q26">
        <v>34</v>
      </c>
      <c r="R26">
        <v>0</v>
      </c>
      <c r="S26">
        <v>0</v>
      </c>
      <c r="U26" s="36"/>
      <c r="V26">
        <v>15.7</v>
      </c>
      <c r="W26">
        <v>3.4119999999999999</v>
      </c>
      <c r="X26">
        <v>6.319</v>
      </c>
      <c r="Z26" s="36"/>
      <c r="AA26">
        <v>0</v>
      </c>
      <c r="AB26">
        <v>25</v>
      </c>
      <c r="AC26">
        <v>31</v>
      </c>
      <c r="AE26" s="36"/>
      <c r="AF26">
        <v>0.7379</v>
      </c>
      <c r="AG26">
        <v>13.947333333333329</v>
      </c>
      <c r="AH26">
        <v>5.4423322580645159</v>
      </c>
      <c r="AJ26" s="36"/>
      <c r="AK26" s="6">
        <v>74.7</v>
      </c>
      <c r="AL26" s="6">
        <v>225</v>
      </c>
      <c r="AM26" s="6">
        <v>221</v>
      </c>
    </row>
    <row r="27" spans="1:39" x14ac:dyDescent="0.35">
      <c r="A27" s="36"/>
      <c r="B27">
        <v>9.4E-2</v>
      </c>
      <c r="C27">
        <v>0.26</v>
      </c>
      <c r="D27">
        <v>0.26</v>
      </c>
      <c r="F27" s="36"/>
      <c r="G27">
        <v>0.56399999999999995</v>
      </c>
      <c r="H27">
        <v>0.26</v>
      </c>
      <c r="I27">
        <v>0.26</v>
      </c>
      <c r="K27" s="36"/>
      <c r="L27">
        <v>9.4E-2</v>
      </c>
      <c r="M27">
        <v>1.5</v>
      </c>
      <c r="N27">
        <v>1.5</v>
      </c>
      <c r="P27" s="36"/>
      <c r="Q27">
        <v>34</v>
      </c>
      <c r="R27">
        <v>0</v>
      </c>
      <c r="S27">
        <v>0</v>
      </c>
      <c r="U27" s="36"/>
      <c r="V27">
        <v>15.7</v>
      </c>
      <c r="W27">
        <v>6.4630000000000001</v>
      </c>
      <c r="X27">
        <v>3.4119999999999999</v>
      </c>
      <c r="Z27" s="36"/>
      <c r="AA27">
        <v>0</v>
      </c>
      <c r="AB27">
        <v>105</v>
      </c>
      <c r="AC27">
        <v>80</v>
      </c>
      <c r="AE27" s="36"/>
      <c r="AF27">
        <v>1.4758</v>
      </c>
      <c r="AG27">
        <v>20.485090909090907</v>
      </c>
      <c r="AH27">
        <v>13.947333333333329</v>
      </c>
      <c r="AJ27" s="36"/>
      <c r="AK27" s="6">
        <v>91.5</v>
      </c>
      <c r="AL27" s="6">
        <v>963</v>
      </c>
      <c r="AM27" s="6">
        <v>734</v>
      </c>
    </row>
    <row r="28" spans="1:39" x14ac:dyDescent="0.35">
      <c r="A28" s="36"/>
      <c r="B28">
        <v>9.4E-2</v>
      </c>
      <c r="C28">
        <v>0.67</v>
      </c>
      <c r="D28">
        <v>0.26</v>
      </c>
      <c r="F28" s="36"/>
      <c r="G28">
        <v>0.56399999999999995</v>
      </c>
      <c r="H28">
        <v>0.67</v>
      </c>
      <c r="I28">
        <v>0.26</v>
      </c>
      <c r="K28" s="36"/>
      <c r="L28">
        <v>4.7E-2</v>
      </c>
      <c r="M28">
        <v>0.61</v>
      </c>
      <c r="N28">
        <v>1.5</v>
      </c>
      <c r="P28" s="36"/>
      <c r="Q28">
        <v>37</v>
      </c>
      <c r="R28">
        <v>0</v>
      </c>
      <c r="S28">
        <v>0</v>
      </c>
      <c r="U28" s="36"/>
      <c r="V28">
        <v>16.100000000000001</v>
      </c>
      <c r="W28">
        <v>19.672000000000001</v>
      </c>
      <c r="X28">
        <v>6.4630000000000001</v>
      </c>
      <c r="Z28" s="36"/>
      <c r="AA28">
        <v>0</v>
      </c>
      <c r="AB28">
        <v>95</v>
      </c>
      <c r="AC28">
        <v>92</v>
      </c>
      <c r="AE28" s="36"/>
      <c r="AF28">
        <v>0.75670000000000004</v>
      </c>
      <c r="AG28">
        <v>12</v>
      </c>
      <c r="AH28">
        <v>20.485090909090907</v>
      </c>
      <c r="AJ28" s="36"/>
      <c r="AK28" s="6">
        <v>104.8</v>
      </c>
      <c r="AL28" s="6">
        <v>774</v>
      </c>
      <c r="AM28" s="6">
        <v>844</v>
      </c>
    </row>
    <row r="29" spans="1:39" x14ac:dyDescent="0.35">
      <c r="A29" s="36"/>
      <c r="B29">
        <v>9.4E-2</v>
      </c>
      <c r="F29" s="36"/>
      <c r="G29">
        <v>0.56399999999999995</v>
      </c>
      <c r="K29" s="36"/>
      <c r="L29">
        <v>9.4E-2</v>
      </c>
      <c r="P29" s="36"/>
      <c r="Q29">
        <v>37</v>
      </c>
      <c r="U29" s="36"/>
      <c r="V29">
        <v>16.100000000000001</v>
      </c>
      <c r="Z29" s="36"/>
      <c r="AA29">
        <v>0</v>
      </c>
      <c r="AE29" s="36"/>
      <c r="AF29">
        <v>1.5134000000000001</v>
      </c>
      <c r="AJ29" s="36"/>
      <c r="AK29" s="6">
        <v>127.5</v>
      </c>
      <c r="AL29" s="6"/>
      <c r="AM29" s="6"/>
    </row>
    <row r="30" spans="1:39" x14ac:dyDescent="0.35">
      <c r="A30" s="36"/>
      <c r="B30">
        <v>9.4E-2</v>
      </c>
      <c r="F30" s="36"/>
      <c r="G30">
        <v>0.56399999999999995</v>
      </c>
      <c r="K30" s="36"/>
      <c r="L30">
        <v>4.7E-2</v>
      </c>
      <c r="P30" s="36"/>
      <c r="Q30">
        <v>39.5</v>
      </c>
      <c r="U30" s="36"/>
      <c r="V30">
        <v>16.5</v>
      </c>
      <c r="Z30" s="36"/>
      <c r="AA30">
        <v>0</v>
      </c>
      <c r="AE30" s="36"/>
      <c r="AF30">
        <v>0.77549999999999997</v>
      </c>
      <c r="AJ30" s="36"/>
      <c r="AK30" s="6">
        <v>155.80000000000001</v>
      </c>
      <c r="AL30" s="6"/>
      <c r="AM30" s="6"/>
    </row>
    <row r="31" spans="1:39" x14ac:dyDescent="0.35">
      <c r="A31" s="36"/>
      <c r="B31">
        <v>9.4E-2</v>
      </c>
      <c r="F31" s="36"/>
      <c r="G31">
        <v>0.56399999999999995</v>
      </c>
      <c r="K31" s="36"/>
      <c r="L31">
        <v>9.4E-2</v>
      </c>
      <c r="P31" s="36"/>
      <c r="Q31">
        <v>39.5</v>
      </c>
      <c r="U31" s="36"/>
      <c r="V31">
        <v>16.5</v>
      </c>
      <c r="Z31" s="36"/>
      <c r="AA31">
        <v>0</v>
      </c>
      <c r="AE31" s="36"/>
      <c r="AF31">
        <v>1.5509999999999999</v>
      </c>
      <c r="AJ31" s="36"/>
      <c r="AK31" s="6">
        <v>185.6</v>
      </c>
      <c r="AL31" s="6"/>
      <c r="AM31" s="6"/>
    </row>
    <row r="32" spans="1:39" x14ac:dyDescent="0.35">
      <c r="A32" s="36"/>
      <c r="B32">
        <v>9.4E-2</v>
      </c>
      <c r="F32" s="36"/>
      <c r="G32">
        <v>0.56399999999999995</v>
      </c>
      <c r="K32" s="36"/>
      <c r="L32">
        <v>4.7E-2</v>
      </c>
      <c r="P32" s="36"/>
      <c r="Q32">
        <v>41.5</v>
      </c>
      <c r="U32" s="36"/>
      <c r="V32">
        <v>16.8</v>
      </c>
      <c r="Z32" s="36"/>
      <c r="AA32">
        <v>0</v>
      </c>
      <c r="AE32" s="36"/>
      <c r="AF32">
        <v>0.78960000000000008</v>
      </c>
      <c r="AJ32" s="36"/>
      <c r="AK32" s="6">
        <v>206.8</v>
      </c>
      <c r="AL32" s="6"/>
      <c r="AM32" s="6"/>
    </row>
    <row r="33" spans="1:39" x14ac:dyDescent="0.35">
      <c r="A33" s="36"/>
      <c r="B33">
        <v>9.4E-2</v>
      </c>
      <c r="F33" s="36"/>
      <c r="G33">
        <v>0.56399999999999995</v>
      </c>
      <c r="K33" s="36"/>
      <c r="L33">
        <v>9.4E-2</v>
      </c>
      <c r="P33" s="36"/>
      <c r="Q33">
        <v>41.5</v>
      </c>
      <c r="U33" s="36"/>
      <c r="V33">
        <v>16.8</v>
      </c>
      <c r="Z33" s="36"/>
      <c r="AA33">
        <v>0</v>
      </c>
      <c r="AE33" s="36"/>
      <c r="AF33">
        <v>1.5792000000000002</v>
      </c>
      <c r="AJ33" s="36"/>
      <c r="AK33" s="6">
        <v>244.6</v>
      </c>
      <c r="AL33" s="6"/>
      <c r="AM33" s="6"/>
    </row>
    <row r="34" spans="1:39" x14ac:dyDescent="0.35">
      <c r="A34" s="36"/>
      <c r="B34">
        <v>9.4E-2</v>
      </c>
      <c r="F34" s="36"/>
      <c r="G34">
        <v>0.56399999999999995</v>
      </c>
      <c r="K34" s="36"/>
      <c r="L34">
        <v>4.7E-2</v>
      </c>
      <c r="P34" s="36"/>
      <c r="Q34">
        <v>42.5</v>
      </c>
      <c r="U34" s="36"/>
      <c r="V34">
        <v>17.100000000000001</v>
      </c>
      <c r="Z34" s="36"/>
      <c r="AA34">
        <v>0</v>
      </c>
      <c r="AE34" s="36"/>
      <c r="AF34">
        <v>0.80370000000000008</v>
      </c>
      <c r="AJ34" s="36"/>
      <c r="AK34" s="6">
        <v>235.6</v>
      </c>
      <c r="AL34" s="6"/>
      <c r="AM34" s="6"/>
    </row>
    <row r="35" spans="1:39" x14ac:dyDescent="0.35">
      <c r="A35" s="36"/>
      <c r="B35">
        <v>9.4E-2</v>
      </c>
      <c r="F35" s="36"/>
      <c r="G35">
        <v>0.56399999999999995</v>
      </c>
      <c r="K35" s="36"/>
      <c r="L35">
        <v>9.4E-2</v>
      </c>
      <c r="P35" s="36"/>
      <c r="Q35">
        <v>42.5</v>
      </c>
      <c r="U35" s="36"/>
      <c r="V35">
        <v>17.100000000000001</v>
      </c>
      <c r="Z35" s="36"/>
      <c r="AA35">
        <v>0</v>
      </c>
      <c r="AE35" s="36"/>
      <c r="AF35">
        <v>1.6074000000000002</v>
      </c>
      <c r="AJ35" s="36"/>
      <c r="AK35" s="6">
        <v>279.60000000000002</v>
      </c>
      <c r="AL35" s="6"/>
      <c r="AM35" s="6"/>
    </row>
    <row r="36" spans="1:39" x14ac:dyDescent="0.35">
      <c r="A36" s="36"/>
      <c r="B36">
        <v>0.152</v>
      </c>
      <c r="F36" s="36"/>
      <c r="G36">
        <v>0.90439999999999998</v>
      </c>
      <c r="K36" s="36"/>
      <c r="L36">
        <v>7.4999999999999997E-2</v>
      </c>
      <c r="P36" s="36"/>
      <c r="Q36">
        <v>34</v>
      </c>
      <c r="U36" s="36"/>
      <c r="V36">
        <v>15.7</v>
      </c>
      <c r="Z36" s="36"/>
      <c r="AA36">
        <v>0</v>
      </c>
      <c r="AE36" s="36"/>
      <c r="AF36">
        <v>1.1775</v>
      </c>
      <c r="AJ36" s="36"/>
      <c r="AK36" s="6">
        <v>98.2</v>
      </c>
      <c r="AL36" s="6"/>
      <c r="AM36" s="6"/>
    </row>
    <row r="37" spans="1:39" x14ac:dyDescent="0.35">
      <c r="A37" s="36"/>
      <c r="B37">
        <v>0.152</v>
      </c>
      <c r="F37" s="36"/>
      <c r="G37">
        <v>0.90439999999999998</v>
      </c>
      <c r="K37" s="36"/>
      <c r="L37">
        <v>0.15</v>
      </c>
      <c r="P37" s="36"/>
      <c r="Q37">
        <v>34</v>
      </c>
      <c r="U37" s="36"/>
      <c r="V37">
        <v>15.7</v>
      </c>
      <c r="Z37" s="36"/>
      <c r="AA37">
        <v>0</v>
      </c>
      <c r="AE37" s="36"/>
      <c r="AF37">
        <v>2.355</v>
      </c>
      <c r="AJ37" s="36"/>
      <c r="AK37" s="6">
        <v>122.3</v>
      </c>
      <c r="AL37" s="6"/>
      <c r="AM37" s="6"/>
    </row>
    <row r="38" spans="1:39" x14ac:dyDescent="0.35">
      <c r="A38" s="36"/>
      <c r="B38">
        <v>0.152</v>
      </c>
      <c r="F38" s="36"/>
      <c r="G38">
        <v>0.90439999999999998</v>
      </c>
      <c r="K38" s="36"/>
      <c r="L38">
        <v>7.4999999999999997E-2</v>
      </c>
      <c r="P38" s="36"/>
      <c r="Q38">
        <v>37</v>
      </c>
      <c r="U38" s="36"/>
      <c r="V38">
        <v>16.100000000000001</v>
      </c>
      <c r="Z38" s="36"/>
      <c r="AA38">
        <v>0</v>
      </c>
      <c r="AE38" s="36"/>
      <c r="AF38">
        <v>1.2075</v>
      </c>
      <c r="AJ38" s="36"/>
      <c r="AK38" s="6">
        <v>143.30000000000001</v>
      </c>
      <c r="AL38" s="6"/>
      <c r="AM38" s="6"/>
    </row>
    <row r="39" spans="1:39" x14ac:dyDescent="0.35">
      <c r="A39" s="36"/>
      <c r="B39">
        <v>0.152</v>
      </c>
      <c r="F39" s="36"/>
      <c r="G39">
        <v>0.90439999999999998</v>
      </c>
      <c r="K39" s="36"/>
      <c r="L39">
        <v>0.15</v>
      </c>
      <c r="P39" s="36"/>
      <c r="Q39">
        <v>37</v>
      </c>
      <c r="U39" s="36"/>
      <c r="V39">
        <v>16.100000000000001</v>
      </c>
      <c r="Z39" s="36"/>
      <c r="AA39">
        <v>0</v>
      </c>
      <c r="AE39" s="36"/>
      <c r="AF39">
        <v>2.415</v>
      </c>
      <c r="AJ39" s="36"/>
      <c r="AK39" s="6">
        <v>176.4</v>
      </c>
      <c r="AL39" s="6"/>
      <c r="AM39" s="6"/>
    </row>
    <row r="40" spans="1:39" x14ac:dyDescent="0.35">
      <c r="A40" s="36"/>
      <c r="B40">
        <v>0.152</v>
      </c>
      <c r="F40" s="36"/>
      <c r="G40">
        <v>0.90439999999999998</v>
      </c>
      <c r="K40" s="36"/>
      <c r="L40">
        <v>7.4999999999999997E-2</v>
      </c>
      <c r="P40" s="36"/>
      <c r="Q40">
        <v>39.5</v>
      </c>
      <c r="U40" s="36"/>
      <c r="V40">
        <v>16.5</v>
      </c>
      <c r="Z40" s="36"/>
      <c r="AA40">
        <v>0</v>
      </c>
      <c r="AE40" s="36"/>
      <c r="AF40">
        <v>1.2375</v>
      </c>
      <c r="AJ40" s="36"/>
      <c r="AK40" s="6">
        <v>211.2</v>
      </c>
      <c r="AL40" s="6"/>
      <c r="AM40" s="6"/>
    </row>
    <row r="41" spans="1:39" x14ac:dyDescent="0.35">
      <c r="A41" s="36"/>
      <c r="B41">
        <v>0.152</v>
      </c>
      <c r="F41" s="36"/>
      <c r="G41">
        <v>0.90439999999999998</v>
      </c>
      <c r="K41" s="36"/>
      <c r="L41">
        <v>0.15</v>
      </c>
      <c r="P41" s="36"/>
      <c r="Q41">
        <v>39.5</v>
      </c>
      <c r="U41" s="36"/>
      <c r="V41">
        <v>16.5</v>
      </c>
      <c r="Z41" s="36"/>
      <c r="AA41">
        <v>0</v>
      </c>
      <c r="AE41" s="36"/>
      <c r="AF41">
        <v>2.4750000000000001</v>
      </c>
      <c r="AJ41" s="36"/>
      <c r="AK41" s="6">
        <v>254.5</v>
      </c>
      <c r="AL41" s="6"/>
      <c r="AM41" s="6"/>
    </row>
    <row r="42" spans="1:39" x14ac:dyDescent="0.35">
      <c r="A42" s="36"/>
      <c r="B42">
        <v>0.152</v>
      </c>
      <c r="F42" s="36"/>
      <c r="G42">
        <v>0.90439999999999998</v>
      </c>
      <c r="K42" s="36"/>
      <c r="L42">
        <v>7.4999999999999997E-2</v>
      </c>
      <c r="P42" s="36"/>
      <c r="Q42">
        <v>41.5</v>
      </c>
      <c r="U42" s="36"/>
      <c r="V42">
        <v>16.8</v>
      </c>
      <c r="Z42" s="36"/>
      <c r="AA42">
        <v>0</v>
      </c>
      <c r="AE42" s="36"/>
      <c r="AF42">
        <v>1.26</v>
      </c>
      <c r="AJ42" s="36"/>
      <c r="AK42" s="6">
        <v>285.3</v>
      </c>
      <c r="AL42" s="6"/>
      <c r="AM42" s="6"/>
    </row>
    <row r="43" spans="1:39" x14ac:dyDescent="0.35">
      <c r="A43" s="36"/>
      <c r="B43">
        <v>0.152</v>
      </c>
      <c r="F43" s="36"/>
      <c r="G43">
        <v>0.90439999999999998</v>
      </c>
      <c r="K43" s="36"/>
      <c r="L43">
        <v>0.15</v>
      </c>
      <c r="P43" s="36"/>
      <c r="Q43">
        <v>41.5</v>
      </c>
      <c r="U43" s="36"/>
      <c r="V43">
        <v>16.8</v>
      </c>
      <c r="Z43" s="36"/>
      <c r="AA43">
        <v>0</v>
      </c>
      <c r="AE43" s="36"/>
      <c r="AF43">
        <v>2.52</v>
      </c>
      <c r="AJ43" s="36"/>
      <c r="AK43" s="6">
        <v>342.5</v>
      </c>
      <c r="AL43" s="6"/>
      <c r="AM43" s="6"/>
    </row>
    <row r="44" spans="1:39" x14ac:dyDescent="0.35">
      <c r="A44" s="36"/>
      <c r="B44">
        <v>0.152</v>
      </c>
      <c r="F44" s="36"/>
      <c r="G44">
        <v>0.90439999999999998</v>
      </c>
      <c r="K44" s="36"/>
      <c r="L44">
        <v>7.4999999999999997E-2</v>
      </c>
      <c r="P44" s="36"/>
      <c r="Q44">
        <v>42.5</v>
      </c>
      <c r="U44" s="36"/>
      <c r="V44">
        <v>17.100000000000001</v>
      </c>
      <c r="Z44" s="36"/>
      <c r="AA44">
        <v>0</v>
      </c>
      <c r="AE44" s="36"/>
      <c r="AF44">
        <v>1.2825</v>
      </c>
      <c r="AJ44" s="36"/>
      <c r="AK44" s="6">
        <v>335.3</v>
      </c>
      <c r="AL44" s="6"/>
      <c r="AM44" s="6"/>
    </row>
    <row r="45" spans="1:39" x14ac:dyDescent="0.35">
      <c r="A45" s="36"/>
      <c r="B45">
        <v>0.152</v>
      </c>
      <c r="F45" s="36"/>
      <c r="G45">
        <v>0.90439999999999998</v>
      </c>
      <c r="K45" s="36"/>
      <c r="L45">
        <v>0.15</v>
      </c>
      <c r="P45" s="36"/>
      <c r="Q45">
        <v>42.5</v>
      </c>
      <c r="U45" s="36"/>
      <c r="V45">
        <v>17.100000000000001</v>
      </c>
      <c r="Z45" s="36"/>
      <c r="AA45">
        <v>0</v>
      </c>
      <c r="AE45" s="36"/>
      <c r="AF45">
        <v>2.5649999999999999</v>
      </c>
      <c r="AJ45" s="36"/>
      <c r="AK45" s="6">
        <v>400.6</v>
      </c>
      <c r="AL45" s="6"/>
      <c r="AM45" s="6"/>
    </row>
    <row r="46" spans="1:39" x14ac:dyDescent="0.35">
      <c r="A46" s="36"/>
      <c r="B46">
        <v>9.4E-2</v>
      </c>
      <c r="F46" s="36"/>
      <c r="G46">
        <v>9.4E-2</v>
      </c>
      <c r="K46" s="36"/>
      <c r="L46">
        <v>4.7E-2</v>
      </c>
      <c r="P46" s="36"/>
      <c r="Q46">
        <v>34</v>
      </c>
      <c r="U46" s="36"/>
      <c r="V46">
        <v>15.7</v>
      </c>
      <c r="Z46" s="36"/>
      <c r="AA46">
        <v>0</v>
      </c>
      <c r="AE46" s="36"/>
      <c r="AF46">
        <v>0.7379</v>
      </c>
      <c r="AJ46" s="36"/>
      <c r="AK46" s="6">
        <v>67.7</v>
      </c>
      <c r="AL46" s="6"/>
      <c r="AM46" s="6"/>
    </row>
    <row r="47" spans="1:39" x14ac:dyDescent="0.35">
      <c r="A47" s="36"/>
      <c r="B47">
        <v>9.4E-2</v>
      </c>
      <c r="F47" s="36"/>
      <c r="G47">
        <v>9.4E-2</v>
      </c>
      <c r="K47" s="36"/>
      <c r="L47">
        <v>9.4E-2</v>
      </c>
      <c r="P47" s="36"/>
      <c r="Q47">
        <v>34</v>
      </c>
      <c r="U47" s="36"/>
      <c r="V47">
        <v>15.7</v>
      </c>
      <c r="Z47" s="36"/>
      <c r="AA47">
        <v>0</v>
      </c>
      <c r="AE47" s="36"/>
      <c r="AF47">
        <v>1.4758</v>
      </c>
      <c r="AJ47" s="36"/>
      <c r="AK47" s="6">
        <v>90.5</v>
      </c>
      <c r="AL47" s="6"/>
      <c r="AM47" s="6"/>
    </row>
    <row r="48" spans="1:39" x14ac:dyDescent="0.35">
      <c r="A48" s="36"/>
      <c r="B48">
        <v>9.4E-2</v>
      </c>
      <c r="F48" s="36"/>
      <c r="G48">
        <v>9.4E-2</v>
      </c>
      <c r="K48" s="36"/>
      <c r="L48">
        <v>4.7E-2</v>
      </c>
      <c r="P48" s="36"/>
      <c r="Q48">
        <v>37</v>
      </c>
      <c r="U48" s="36"/>
      <c r="V48">
        <v>16.100000000000001</v>
      </c>
      <c r="Z48" s="36"/>
      <c r="AA48">
        <v>0</v>
      </c>
      <c r="AE48" s="36"/>
      <c r="AF48">
        <v>0.75670000000000004</v>
      </c>
      <c r="AJ48" s="36"/>
      <c r="AK48" s="6">
        <v>98.8</v>
      </c>
      <c r="AL48" s="6"/>
      <c r="AM48" s="6"/>
    </row>
    <row r="49" spans="1:39" x14ac:dyDescent="0.35">
      <c r="A49" s="36"/>
      <c r="B49">
        <v>9.4E-2</v>
      </c>
      <c r="F49" s="36"/>
      <c r="G49">
        <v>9.4E-2</v>
      </c>
      <c r="K49" s="36"/>
      <c r="L49">
        <v>9.4E-2</v>
      </c>
      <c r="P49" s="36"/>
      <c r="Q49">
        <v>37</v>
      </c>
      <c r="U49" s="36"/>
      <c r="V49">
        <v>16.100000000000001</v>
      </c>
      <c r="Z49" s="36"/>
      <c r="AA49">
        <v>0</v>
      </c>
      <c r="AE49" s="36"/>
      <c r="AF49">
        <v>1.5134000000000001</v>
      </c>
      <c r="AJ49" s="36"/>
      <c r="AK49" s="6">
        <v>131.5</v>
      </c>
      <c r="AL49" s="6"/>
      <c r="AM49" s="6"/>
    </row>
    <row r="50" spans="1:39" x14ac:dyDescent="0.35">
      <c r="A50" s="36"/>
      <c r="B50">
        <v>9.4E-2</v>
      </c>
      <c r="F50" s="36"/>
      <c r="G50">
        <v>9.4E-2</v>
      </c>
      <c r="K50" s="36"/>
      <c r="L50">
        <v>4.7E-2</v>
      </c>
      <c r="P50" s="36"/>
      <c r="Q50">
        <v>39.5</v>
      </c>
      <c r="U50" s="36"/>
      <c r="V50">
        <v>16.5</v>
      </c>
      <c r="Z50" s="36"/>
      <c r="AA50">
        <v>0</v>
      </c>
      <c r="AE50" s="36"/>
      <c r="AF50">
        <v>0.77549999999999997</v>
      </c>
      <c r="AJ50" s="36"/>
      <c r="AK50" s="6">
        <v>147.80000000000001</v>
      </c>
      <c r="AL50" s="6"/>
      <c r="AM50" s="6"/>
    </row>
    <row r="51" spans="1:39" x14ac:dyDescent="0.35">
      <c r="A51" s="36"/>
      <c r="B51">
        <v>9.4E-2</v>
      </c>
      <c r="F51" s="36"/>
      <c r="G51">
        <v>9.4E-2</v>
      </c>
      <c r="K51" s="36"/>
      <c r="L51">
        <v>9.4E-2</v>
      </c>
      <c r="P51" s="36"/>
      <c r="Q51">
        <v>39.5</v>
      </c>
      <c r="U51" s="36"/>
      <c r="V51">
        <v>16.5</v>
      </c>
      <c r="Z51" s="36"/>
      <c r="AA51">
        <v>0</v>
      </c>
      <c r="AE51" s="36"/>
      <c r="AF51">
        <v>1.5509999999999999</v>
      </c>
      <c r="AJ51" s="36"/>
      <c r="AK51" s="6">
        <v>191.6</v>
      </c>
      <c r="AL51" s="6"/>
      <c r="AM51" s="6"/>
    </row>
    <row r="52" spans="1:39" x14ac:dyDescent="0.35">
      <c r="A52" s="36"/>
      <c r="B52">
        <v>9.4E-2</v>
      </c>
      <c r="F52" s="36"/>
      <c r="G52">
        <v>9.4E-2</v>
      </c>
      <c r="K52" s="36"/>
      <c r="L52">
        <v>4.7E-2</v>
      </c>
      <c r="P52" s="36"/>
      <c r="Q52">
        <v>41.5</v>
      </c>
      <c r="U52" s="36"/>
      <c r="V52">
        <v>16.8</v>
      </c>
      <c r="Z52" s="36"/>
      <c r="AA52">
        <v>0</v>
      </c>
      <c r="AE52" s="36"/>
      <c r="AF52">
        <v>0.78960000000000008</v>
      </c>
      <c r="AJ52" s="36"/>
      <c r="AK52" s="6">
        <v>196.8</v>
      </c>
      <c r="AL52" s="6"/>
      <c r="AM52" s="6"/>
    </row>
    <row r="53" spans="1:39" x14ac:dyDescent="0.35">
      <c r="A53" s="36"/>
      <c r="B53">
        <v>9.4E-2</v>
      </c>
      <c r="F53" s="36"/>
      <c r="G53">
        <v>9.4E-2</v>
      </c>
      <c r="K53" s="36"/>
      <c r="L53">
        <v>9.4E-2</v>
      </c>
      <c r="P53" s="36"/>
      <c r="Q53">
        <v>41.5</v>
      </c>
      <c r="U53" s="36"/>
      <c r="V53">
        <v>16.8</v>
      </c>
      <c r="Z53" s="36"/>
      <c r="AA53">
        <v>0</v>
      </c>
      <c r="AE53" s="36"/>
      <c r="AF53">
        <v>1.5792000000000002</v>
      </c>
      <c r="AJ53" s="36"/>
      <c r="AK53" s="6">
        <v>253.6</v>
      </c>
      <c r="AL53" s="6"/>
      <c r="AM53" s="6"/>
    </row>
    <row r="54" spans="1:39" x14ac:dyDescent="0.35">
      <c r="A54" s="36"/>
      <c r="B54">
        <v>9.4E-2</v>
      </c>
      <c r="F54" s="36"/>
      <c r="G54">
        <v>9.4E-2</v>
      </c>
      <c r="K54" s="36"/>
      <c r="L54">
        <v>4.7E-2</v>
      </c>
      <c r="P54" s="36"/>
      <c r="Q54">
        <v>42.5</v>
      </c>
      <c r="U54" s="36"/>
      <c r="V54">
        <v>17.100000000000001</v>
      </c>
      <c r="Z54" s="36"/>
      <c r="AA54">
        <v>0</v>
      </c>
      <c r="AE54" s="36"/>
      <c r="AF54">
        <v>0.80370000000000008</v>
      </c>
      <c r="AJ54" s="36"/>
      <c r="AK54" s="6">
        <v>228.8</v>
      </c>
      <c r="AL54" s="6"/>
      <c r="AM54" s="6"/>
    </row>
    <row r="55" spans="1:39" x14ac:dyDescent="0.35">
      <c r="A55" s="36"/>
      <c r="B55">
        <v>9.4E-2</v>
      </c>
      <c r="F55" s="36"/>
      <c r="G55">
        <v>9.4E-2</v>
      </c>
      <c r="K55" s="36"/>
      <c r="L55">
        <v>9.4E-2</v>
      </c>
      <c r="P55" s="36"/>
      <c r="Q55">
        <v>42.5</v>
      </c>
      <c r="U55" s="36"/>
      <c r="V55">
        <v>17.100000000000001</v>
      </c>
      <c r="Z55" s="36"/>
      <c r="AA55">
        <v>0</v>
      </c>
      <c r="AE55" s="36"/>
      <c r="AF55">
        <v>1.6074000000000002</v>
      </c>
      <c r="AJ55" s="36"/>
      <c r="AK55" s="6">
        <v>295.60000000000002</v>
      </c>
      <c r="AL55" s="6"/>
      <c r="AM55" s="6"/>
    </row>
    <row r="56" spans="1:39" x14ac:dyDescent="0.35">
      <c r="A56" s="36"/>
      <c r="B56">
        <v>0.152</v>
      </c>
      <c r="F56" s="36"/>
      <c r="G56">
        <v>0.152</v>
      </c>
      <c r="K56" s="36"/>
      <c r="L56">
        <v>7.4999999999999997E-2</v>
      </c>
      <c r="P56" s="36"/>
      <c r="Q56">
        <v>34</v>
      </c>
      <c r="U56" s="36"/>
      <c r="V56">
        <v>15.7</v>
      </c>
      <c r="Z56" s="36"/>
      <c r="AA56">
        <v>0</v>
      </c>
      <c r="AE56" s="36"/>
      <c r="AF56">
        <v>1.1775</v>
      </c>
      <c r="AJ56" s="36"/>
      <c r="AK56" s="6">
        <v>91.2</v>
      </c>
      <c r="AL56" s="6"/>
      <c r="AM56" s="6"/>
    </row>
    <row r="57" spans="1:39" x14ac:dyDescent="0.35">
      <c r="A57" s="36"/>
      <c r="B57">
        <v>0.152</v>
      </c>
      <c r="F57" s="36"/>
      <c r="G57">
        <v>0.152</v>
      </c>
      <c r="K57" s="36"/>
      <c r="L57">
        <v>0.15</v>
      </c>
      <c r="P57" s="36"/>
      <c r="Q57">
        <v>34</v>
      </c>
      <c r="U57" s="36"/>
      <c r="V57">
        <v>15.7</v>
      </c>
      <c r="Z57" s="36"/>
      <c r="AA57">
        <v>0</v>
      </c>
      <c r="AE57" s="36"/>
      <c r="AF57">
        <v>2.355</v>
      </c>
      <c r="AJ57" s="36"/>
      <c r="AK57" s="6">
        <v>124.4</v>
      </c>
      <c r="AL57" s="6"/>
      <c r="AM57" s="6"/>
    </row>
    <row r="58" spans="1:39" x14ac:dyDescent="0.35">
      <c r="A58" s="36"/>
      <c r="B58">
        <v>0.152</v>
      </c>
      <c r="F58" s="36"/>
      <c r="G58">
        <v>0.152</v>
      </c>
      <c r="K58" s="36"/>
      <c r="L58">
        <v>7.4999999999999997E-2</v>
      </c>
      <c r="P58" s="36"/>
      <c r="Q58">
        <v>37</v>
      </c>
      <c r="U58" s="36"/>
      <c r="V58">
        <v>16.100000000000001</v>
      </c>
      <c r="Z58" s="36"/>
      <c r="AA58">
        <v>0</v>
      </c>
      <c r="AE58" s="36"/>
      <c r="AF58">
        <v>1.2075</v>
      </c>
      <c r="AJ58" s="36"/>
      <c r="AK58" s="6">
        <v>135.19999999999999</v>
      </c>
      <c r="AL58" s="6"/>
      <c r="AM58" s="6"/>
    </row>
    <row r="59" spans="1:39" x14ac:dyDescent="0.35">
      <c r="A59" s="36"/>
      <c r="B59">
        <v>0.152</v>
      </c>
      <c r="F59" s="36"/>
      <c r="G59">
        <v>0.152</v>
      </c>
      <c r="K59" s="36"/>
      <c r="L59">
        <v>0.15</v>
      </c>
      <c r="P59" s="36"/>
      <c r="Q59">
        <v>37</v>
      </c>
      <c r="U59" s="36"/>
      <c r="V59">
        <v>16.100000000000001</v>
      </c>
      <c r="Z59" s="36"/>
      <c r="AA59">
        <v>0</v>
      </c>
      <c r="AE59" s="36"/>
      <c r="AF59">
        <v>2.415</v>
      </c>
      <c r="AJ59" s="36"/>
      <c r="AK59" s="6">
        <v>182.4</v>
      </c>
      <c r="AL59" s="6"/>
      <c r="AM59" s="6"/>
    </row>
    <row r="60" spans="1:39" x14ac:dyDescent="0.35">
      <c r="A60" s="36"/>
      <c r="B60">
        <v>0.152</v>
      </c>
      <c r="F60" s="36"/>
      <c r="G60">
        <v>0.152</v>
      </c>
      <c r="K60" s="36"/>
      <c r="L60">
        <v>7.4999999999999997E-2</v>
      </c>
      <c r="P60" s="36"/>
      <c r="Q60">
        <v>39.5</v>
      </c>
      <c r="U60" s="36"/>
      <c r="V60">
        <v>16.5</v>
      </c>
      <c r="Z60" s="36"/>
      <c r="AA60">
        <v>0</v>
      </c>
      <c r="AE60" s="36"/>
      <c r="AF60">
        <v>1.2375</v>
      </c>
      <c r="AJ60" s="36"/>
      <c r="AK60" s="6">
        <v>201.2</v>
      </c>
      <c r="AL60" s="6"/>
      <c r="AM60" s="6"/>
    </row>
    <row r="61" spans="1:39" x14ac:dyDescent="0.35">
      <c r="A61" s="36"/>
      <c r="B61">
        <v>0.152</v>
      </c>
      <c r="F61" s="36"/>
      <c r="G61">
        <v>0.152</v>
      </c>
      <c r="K61" s="36"/>
      <c r="L61">
        <v>0.15</v>
      </c>
      <c r="P61" s="36"/>
      <c r="Q61">
        <v>39.5</v>
      </c>
      <c r="U61" s="36"/>
      <c r="V61">
        <v>16.5</v>
      </c>
      <c r="Z61" s="36"/>
      <c r="AA61">
        <v>0</v>
      </c>
      <c r="AE61" s="36"/>
      <c r="AF61">
        <v>2.4750000000000001</v>
      </c>
      <c r="AJ61" s="36"/>
      <c r="AK61" s="6">
        <v>264.5</v>
      </c>
      <c r="AL61" s="6"/>
      <c r="AM61" s="6"/>
    </row>
    <row r="62" spans="1:39" x14ac:dyDescent="0.35">
      <c r="A62" s="36"/>
      <c r="B62">
        <v>0.152</v>
      </c>
      <c r="F62" s="36"/>
      <c r="G62">
        <v>0.152</v>
      </c>
      <c r="K62" s="36"/>
      <c r="L62">
        <v>7.4999999999999997E-2</v>
      </c>
      <c r="P62" s="36"/>
      <c r="Q62">
        <v>41.5</v>
      </c>
      <c r="U62" s="36"/>
      <c r="V62">
        <v>16.8</v>
      </c>
      <c r="Z62" s="36"/>
      <c r="AA62">
        <v>0</v>
      </c>
      <c r="AE62" s="36"/>
      <c r="AF62">
        <v>1.26</v>
      </c>
      <c r="AJ62" s="36"/>
      <c r="AK62" s="6">
        <v>276.3</v>
      </c>
      <c r="AL62" s="6"/>
      <c r="AM62" s="6"/>
    </row>
    <row r="63" spans="1:39" x14ac:dyDescent="0.35">
      <c r="A63" s="36"/>
      <c r="B63">
        <v>0.152</v>
      </c>
      <c r="F63" s="36"/>
      <c r="G63">
        <v>0.152</v>
      </c>
      <c r="K63" s="36"/>
      <c r="L63">
        <v>0.15</v>
      </c>
      <c r="P63" s="36"/>
      <c r="Q63">
        <v>41.5</v>
      </c>
      <c r="U63" s="36"/>
      <c r="V63">
        <v>16.8</v>
      </c>
      <c r="Z63" s="36"/>
      <c r="AA63">
        <v>0</v>
      </c>
      <c r="AE63" s="36"/>
      <c r="AF63">
        <v>2.52</v>
      </c>
      <c r="AJ63" s="36"/>
      <c r="AK63" s="6">
        <v>361.5</v>
      </c>
      <c r="AL63" s="6"/>
      <c r="AM63" s="6"/>
    </row>
    <row r="64" spans="1:39" x14ac:dyDescent="0.35">
      <c r="A64" s="36"/>
      <c r="B64">
        <v>0.152</v>
      </c>
      <c r="F64" s="36"/>
      <c r="G64">
        <v>0.152</v>
      </c>
      <c r="K64" s="36"/>
      <c r="L64">
        <v>7.4999999999999997E-2</v>
      </c>
      <c r="P64" s="36"/>
      <c r="Q64">
        <v>42.5</v>
      </c>
      <c r="U64" s="36"/>
      <c r="V64">
        <v>17.100000000000001</v>
      </c>
      <c r="Z64" s="36"/>
      <c r="AA64">
        <v>0</v>
      </c>
      <c r="AE64" s="36"/>
      <c r="AF64">
        <v>1.2825</v>
      </c>
      <c r="AJ64" s="36"/>
      <c r="AK64" s="6">
        <v>325.3</v>
      </c>
      <c r="AL64" s="6"/>
      <c r="AM64" s="6"/>
    </row>
    <row r="65" spans="1:39" x14ac:dyDescent="0.35">
      <c r="A65" s="36"/>
      <c r="B65">
        <v>0.152</v>
      </c>
      <c r="F65" s="36"/>
      <c r="G65">
        <v>0.152</v>
      </c>
      <c r="K65" s="36"/>
      <c r="L65">
        <v>0.15</v>
      </c>
      <c r="P65" s="36"/>
      <c r="Q65">
        <v>42.5</v>
      </c>
      <c r="U65" s="36"/>
      <c r="V65">
        <v>17.100000000000001</v>
      </c>
      <c r="Z65" s="36"/>
      <c r="AA65">
        <v>0</v>
      </c>
      <c r="AE65" s="36"/>
      <c r="AF65">
        <v>2.5649999999999999</v>
      </c>
      <c r="AJ65" s="36"/>
      <c r="AK65" s="6">
        <v>423.6</v>
      </c>
      <c r="AL65" s="6"/>
      <c r="AM65" s="6"/>
    </row>
    <row r="66" spans="1:39" x14ac:dyDescent="0.35">
      <c r="A66" s="36"/>
      <c r="B66">
        <v>0.08</v>
      </c>
      <c r="F66" s="36"/>
      <c r="G66">
        <v>0.08</v>
      </c>
      <c r="K66" s="36"/>
      <c r="L66">
        <v>0</v>
      </c>
      <c r="P66" s="36"/>
      <c r="Q66">
        <v>42.8</v>
      </c>
      <c r="U66" s="36"/>
      <c r="V66">
        <v>17.2</v>
      </c>
      <c r="Z66" s="36"/>
      <c r="AA66">
        <v>0</v>
      </c>
      <c r="AE66" s="36"/>
      <c r="AF66">
        <v>0</v>
      </c>
      <c r="AJ66" s="36"/>
      <c r="AK66" s="6">
        <v>133</v>
      </c>
      <c r="AL66" s="6"/>
      <c r="AM66" s="6"/>
    </row>
    <row r="67" spans="1:39" x14ac:dyDescent="0.35">
      <c r="A67" s="36"/>
      <c r="B67">
        <v>0.08</v>
      </c>
      <c r="F67" s="36"/>
      <c r="G67">
        <v>0.08</v>
      </c>
      <c r="K67" s="36"/>
      <c r="L67">
        <v>0</v>
      </c>
      <c r="P67" s="36"/>
      <c r="Q67">
        <v>42.8</v>
      </c>
      <c r="U67" s="36"/>
      <c r="V67">
        <v>17.100000000000001</v>
      </c>
      <c r="Z67" s="36"/>
      <c r="AA67">
        <v>0</v>
      </c>
      <c r="AE67" s="36"/>
      <c r="AF67">
        <v>0</v>
      </c>
      <c r="AJ67" s="36"/>
      <c r="AK67" s="6">
        <v>130</v>
      </c>
      <c r="AL67" s="6"/>
      <c r="AM67" s="6"/>
    </row>
    <row r="68" spans="1:39" x14ac:dyDescent="0.35">
      <c r="A68" s="36"/>
      <c r="B68">
        <v>0.2</v>
      </c>
      <c r="F68" s="36"/>
      <c r="G68">
        <v>0.2</v>
      </c>
      <c r="K68" s="36"/>
      <c r="L68">
        <v>0</v>
      </c>
      <c r="P68" s="36"/>
      <c r="Q68">
        <v>42.8</v>
      </c>
      <c r="U68" s="36"/>
      <c r="V68">
        <v>17.100000000000001</v>
      </c>
      <c r="Z68" s="36"/>
      <c r="AA68">
        <v>0</v>
      </c>
      <c r="AE68" s="36"/>
      <c r="AF68">
        <v>0</v>
      </c>
      <c r="AJ68" s="36"/>
      <c r="AK68" s="6">
        <v>266</v>
      </c>
      <c r="AL68" s="6"/>
      <c r="AM68" s="6"/>
    </row>
    <row r="69" spans="1:39" x14ac:dyDescent="0.35">
      <c r="A69" s="36"/>
      <c r="B69">
        <v>0.03</v>
      </c>
      <c r="F69" s="36"/>
      <c r="G69">
        <v>0.03</v>
      </c>
      <c r="K69" s="36"/>
      <c r="L69">
        <v>0</v>
      </c>
      <c r="P69" s="36"/>
      <c r="Q69">
        <v>42</v>
      </c>
      <c r="U69" s="36"/>
      <c r="V69">
        <v>15.89</v>
      </c>
      <c r="Z69" s="36"/>
      <c r="AA69">
        <v>0</v>
      </c>
      <c r="AE69" s="36"/>
      <c r="AF69">
        <v>0</v>
      </c>
      <c r="AJ69" s="36"/>
      <c r="AK69" s="6">
        <v>52</v>
      </c>
      <c r="AL69" s="6"/>
      <c r="AM69" s="6"/>
    </row>
    <row r="70" spans="1:39" x14ac:dyDescent="0.35">
      <c r="A70" s="36"/>
      <c r="B70">
        <v>0.06</v>
      </c>
      <c r="F70" s="36"/>
      <c r="G70">
        <v>0.06</v>
      </c>
      <c r="K70" s="36"/>
      <c r="L70">
        <v>0</v>
      </c>
      <c r="P70" s="36"/>
      <c r="Q70">
        <v>32</v>
      </c>
      <c r="U70" s="36"/>
      <c r="V70">
        <v>13.2</v>
      </c>
      <c r="Z70" s="36"/>
      <c r="AA70">
        <v>0</v>
      </c>
      <c r="AE70" s="36"/>
      <c r="AF70">
        <v>0</v>
      </c>
      <c r="AJ70" s="36"/>
      <c r="AK70" s="6">
        <v>14</v>
      </c>
      <c r="AL70" s="6"/>
      <c r="AM70" s="6"/>
    </row>
    <row r="71" spans="1:39" x14ac:dyDescent="0.35">
      <c r="A71" s="36"/>
      <c r="B71">
        <v>1.05</v>
      </c>
      <c r="F71" s="36"/>
      <c r="G71">
        <v>1.05</v>
      </c>
      <c r="K71" s="36"/>
      <c r="L71">
        <v>1.6</v>
      </c>
      <c r="P71" s="36"/>
      <c r="Q71">
        <v>0</v>
      </c>
      <c r="U71" s="36"/>
      <c r="V71">
        <v>1.746</v>
      </c>
      <c r="Z71" s="36"/>
      <c r="AA71">
        <v>21</v>
      </c>
      <c r="AE71" s="36"/>
      <c r="AF71">
        <v>11.621888888888883</v>
      </c>
      <c r="AJ71" s="36"/>
      <c r="AK71" s="6">
        <v>177</v>
      </c>
      <c r="AL71" s="6"/>
      <c r="AM71" s="6"/>
    </row>
    <row r="72" spans="1:39" x14ac:dyDescent="0.35">
      <c r="A72" s="36"/>
      <c r="B72">
        <v>0.67500000000000004</v>
      </c>
      <c r="F72" s="36"/>
      <c r="G72">
        <v>0.67500000000000004</v>
      </c>
      <c r="K72" s="36"/>
      <c r="L72">
        <v>1.6</v>
      </c>
      <c r="P72" s="36"/>
      <c r="Q72">
        <v>0</v>
      </c>
      <c r="U72" s="36"/>
      <c r="V72">
        <v>1.746</v>
      </c>
      <c r="Z72" s="36"/>
      <c r="AA72">
        <v>25</v>
      </c>
      <c r="AE72" s="36"/>
      <c r="AF72">
        <v>11.621888888888883</v>
      </c>
      <c r="AJ72" s="36"/>
      <c r="AK72" s="6">
        <v>227</v>
      </c>
      <c r="AL72" s="6"/>
      <c r="AM72" s="6"/>
    </row>
    <row r="73" spans="1:39" x14ac:dyDescent="0.35">
      <c r="A73" s="36"/>
      <c r="B73">
        <v>0.91</v>
      </c>
      <c r="F73" s="36"/>
      <c r="G73">
        <v>0.91</v>
      </c>
      <c r="K73" s="36"/>
      <c r="L73">
        <v>0.61</v>
      </c>
      <c r="P73" s="36"/>
      <c r="Q73">
        <v>0</v>
      </c>
      <c r="U73" s="36"/>
      <c r="V73">
        <v>18.524999999999999</v>
      </c>
      <c r="Z73" s="36"/>
      <c r="AA73">
        <v>41</v>
      </c>
      <c r="AE73" s="36"/>
      <c r="AF73">
        <v>11.3</v>
      </c>
      <c r="AJ73" s="36"/>
      <c r="AK73" s="6">
        <v>313</v>
      </c>
      <c r="AL73" s="6"/>
      <c r="AM73" s="6"/>
    </row>
    <row r="74" spans="1:39" x14ac:dyDescent="0.35">
      <c r="A74" s="36"/>
      <c r="B74">
        <v>0.3</v>
      </c>
      <c r="F74" s="36"/>
      <c r="G74">
        <v>0.3</v>
      </c>
      <c r="K74" s="36"/>
      <c r="L74">
        <v>0.38</v>
      </c>
      <c r="P74" s="36"/>
      <c r="Q74">
        <v>0</v>
      </c>
      <c r="U74" s="36"/>
      <c r="V74">
        <v>6.319</v>
      </c>
      <c r="Z74" s="36"/>
      <c r="AA74">
        <v>42</v>
      </c>
      <c r="AE74" s="36"/>
      <c r="AF74">
        <v>5.4423322580645159</v>
      </c>
      <c r="AJ74" s="36"/>
      <c r="AK74" s="6">
        <v>342</v>
      </c>
      <c r="AL74" s="6"/>
      <c r="AM74" s="6"/>
    </row>
    <row r="75" spans="1:39" x14ac:dyDescent="0.35">
      <c r="A75" s="36"/>
      <c r="B75">
        <v>3.1</v>
      </c>
      <c r="F75" s="36"/>
      <c r="G75">
        <v>3.1</v>
      </c>
      <c r="K75" s="36"/>
      <c r="L75">
        <v>1.3</v>
      </c>
      <c r="P75" s="36"/>
      <c r="Q75">
        <v>0</v>
      </c>
      <c r="U75" s="36"/>
      <c r="V75">
        <v>0.84899999999999998</v>
      </c>
      <c r="Z75" s="36"/>
      <c r="AA75">
        <v>77</v>
      </c>
      <c r="AE75" s="36"/>
      <c r="AF75">
        <v>11.8</v>
      </c>
      <c r="AJ75" s="36"/>
      <c r="AK75" s="6">
        <v>502</v>
      </c>
      <c r="AL75" s="6"/>
      <c r="AM75" s="6"/>
    </row>
    <row r="76" spans="1:39" x14ac:dyDescent="0.35">
      <c r="A76" s="36"/>
      <c r="B76">
        <v>0.26</v>
      </c>
      <c r="F76" s="36"/>
      <c r="G76">
        <v>0.26</v>
      </c>
      <c r="K76" s="36"/>
      <c r="L76">
        <v>1.5</v>
      </c>
      <c r="P76" s="36"/>
      <c r="Q76">
        <v>0</v>
      </c>
      <c r="U76" s="36"/>
      <c r="V76">
        <v>3.4119999999999999</v>
      </c>
      <c r="Z76" s="36"/>
      <c r="AA76">
        <v>89</v>
      </c>
      <c r="AE76" s="36"/>
      <c r="AF76">
        <v>13.947333333333329</v>
      </c>
      <c r="AJ76" s="36"/>
      <c r="AK76" s="6">
        <v>813</v>
      </c>
      <c r="AL76" s="6"/>
      <c r="AM76" s="6"/>
    </row>
    <row r="77" spans="1:39" x14ac:dyDescent="0.35">
      <c r="A77" s="36"/>
      <c r="B77">
        <v>0.26</v>
      </c>
      <c r="F77" s="36"/>
      <c r="G77">
        <v>0.26</v>
      </c>
      <c r="K77" s="36"/>
      <c r="L77">
        <v>1.5</v>
      </c>
      <c r="P77" s="36"/>
      <c r="Q77">
        <v>0</v>
      </c>
      <c r="U77" s="36"/>
      <c r="V77">
        <v>3.4119999999999999</v>
      </c>
      <c r="Z77" s="36"/>
      <c r="AA77">
        <v>42</v>
      </c>
      <c r="AE77" s="36"/>
      <c r="AF77">
        <v>13.947333333333329</v>
      </c>
      <c r="AJ77" s="36"/>
      <c r="AK77" s="6">
        <v>382</v>
      </c>
      <c r="AL77" s="6"/>
      <c r="AM77" s="6"/>
    </row>
    <row r="78" spans="1:39" x14ac:dyDescent="0.35">
      <c r="A78" s="36"/>
      <c r="B78">
        <v>0.26</v>
      </c>
      <c r="F78" s="36"/>
      <c r="G78">
        <v>0.26</v>
      </c>
      <c r="K78" s="36"/>
      <c r="L78">
        <v>1.5</v>
      </c>
      <c r="P78" s="36"/>
      <c r="Q78">
        <v>0</v>
      </c>
      <c r="U78" s="36"/>
      <c r="V78">
        <v>6.4630000000000001</v>
      </c>
      <c r="Z78" s="36"/>
      <c r="AA78">
        <v>112</v>
      </c>
      <c r="AE78" s="36"/>
      <c r="AF78">
        <v>20.485090909090907</v>
      </c>
      <c r="AJ78" s="36"/>
      <c r="AK78" s="6">
        <v>1021</v>
      </c>
      <c r="AL78" s="6"/>
      <c r="AM78" s="6"/>
    </row>
    <row r="79" spans="1:39" x14ac:dyDescent="0.35">
      <c r="A79" s="36"/>
      <c r="B79">
        <v>2.2000000000000002</v>
      </c>
      <c r="F79" s="36"/>
      <c r="G79">
        <v>2.2000000000000002</v>
      </c>
      <c r="K79" s="36"/>
      <c r="L79">
        <v>0.78</v>
      </c>
      <c r="P79" s="36"/>
      <c r="Q79">
        <v>0</v>
      </c>
      <c r="U79" s="36"/>
      <c r="V79">
        <v>6.992</v>
      </c>
      <c r="Z79" s="36"/>
      <c r="AA79">
        <v>30</v>
      </c>
      <c r="AE79" s="36"/>
      <c r="AF79">
        <v>12.687999999999999</v>
      </c>
      <c r="AJ79" s="36"/>
      <c r="AK79" s="6">
        <v>205</v>
      </c>
      <c r="AL79" s="6"/>
      <c r="AM79" s="6"/>
    </row>
    <row r="80" spans="1:39" x14ac:dyDescent="0.35">
      <c r="A80" s="36"/>
      <c r="B80">
        <v>2</v>
      </c>
      <c r="F80" s="36"/>
      <c r="G80">
        <v>2</v>
      </c>
      <c r="K80" s="36"/>
      <c r="L80">
        <v>1.6</v>
      </c>
      <c r="P80" s="36"/>
      <c r="Q80">
        <v>0</v>
      </c>
      <c r="U80" s="36"/>
      <c r="V80">
        <v>5.7610000000000001</v>
      </c>
      <c r="Z80" s="36"/>
      <c r="AA80">
        <v>15</v>
      </c>
      <c r="AE80" s="36"/>
      <c r="AF80">
        <v>22.952285714285711</v>
      </c>
      <c r="AJ80" s="36"/>
      <c r="AK80" s="6">
        <v>120</v>
      </c>
      <c r="AL80" s="6"/>
      <c r="AM80" s="6"/>
    </row>
    <row r="81" spans="1:39" x14ac:dyDescent="0.35">
      <c r="A81" s="36"/>
      <c r="B81">
        <v>0.67</v>
      </c>
      <c r="F81" s="36"/>
      <c r="G81">
        <v>0.67</v>
      </c>
      <c r="K81" s="36"/>
      <c r="L81">
        <v>0.61</v>
      </c>
      <c r="P81" s="36"/>
      <c r="Q81">
        <v>0</v>
      </c>
      <c r="U81" s="36"/>
      <c r="V81">
        <v>19.672000000000001</v>
      </c>
      <c r="Z81" s="36"/>
      <c r="AA81">
        <v>93</v>
      </c>
      <c r="AE81" s="36"/>
      <c r="AF81">
        <v>12</v>
      </c>
      <c r="AJ81" s="36"/>
      <c r="AK81" s="6">
        <v>754</v>
      </c>
      <c r="AL81" s="6"/>
      <c r="AM81" s="6"/>
    </row>
    <row r="82" spans="1:39" ht="26" x14ac:dyDescent="0.35">
      <c r="A82" s="23"/>
    </row>
    <row r="84" spans="1:39" ht="15" customHeight="1" x14ac:dyDescent="0.35"/>
    <row r="85" spans="1:39" ht="15" customHeight="1" x14ac:dyDescent="0.35"/>
    <row r="86" spans="1:39" ht="15" customHeight="1" x14ac:dyDescent="0.35"/>
    <row r="87" spans="1:39" ht="15" customHeight="1" x14ac:dyDescent="0.35"/>
    <row r="88" spans="1:39" ht="15" customHeight="1" x14ac:dyDescent="0.35"/>
    <row r="89" spans="1:39" ht="15" customHeight="1" x14ac:dyDescent="0.35"/>
    <row r="90" spans="1:39" ht="15" customHeight="1" x14ac:dyDescent="0.35"/>
    <row r="91" spans="1:39" ht="15" customHeight="1" x14ac:dyDescent="0.35"/>
    <row r="92" spans="1:39" ht="15" customHeight="1" x14ac:dyDescent="0.35"/>
    <row r="93" spans="1:39" ht="15" customHeight="1" x14ac:dyDescent="0.35"/>
    <row r="94" spans="1:39" ht="15" customHeight="1" x14ac:dyDescent="0.35"/>
    <row r="95" spans="1:39" ht="15" customHeight="1" x14ac:dyDescent="0.35"/>
    <row r="96" spans="1:39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spans="1:1" ht="15" customHeight="1" x14ac:dyDescent="0.35"/>
    <row r="162" spans="1:1" ht="15" customHeight="1" x14ac:dyDescent="0.35"/>
    <row r="163" spans="1:1" ht="15" customHeight="1" x14ac:dyDescent="0.35"/>
    <row r="164" spans="1:1" ht="15" customHeight="1" x14ac:dyDescent="0.35">
      <c r="A164" s="23"/>
    </row>
  </sheetData>
  <mergeCells count="8">
    <mergeCell ref="Z2:Z81"/>
    <mergeCell ref="AE2:AE81"/>
    <mergeCell ref="AJ2:AJ81"/>
    <mergeCell ref="A2:A81"/>
    <mergeCell ref="F2:F81"/>
    <mergeCell ref="K2:K81"/>
    <mergeCell ref="P2:P81"/>
    <mergeCell ref="U2:U81"/>
  </mergeCells>
  <conditionalFormatting sqref="B2:B82">
    <cfRule type="cellIs" dxfId="117" priority="47" operator="equal">
      <formula>#REF!</formula>
    </cfRule>
    <cfRule type="cellIs" dxfId="116" priority="48" operator="equal">
      <formula>#REF!</formula>
    </cfRule>
  </conditionalFormatting>
  <conditionalFormatting sqref="C2:C28">
    <cfRule type="cellIs" dxfId="115" priority="45" operator="equal">
      <formula>#REF!</formula>
    </cfRule>
    <cfRule type="cellIs" dxfId="114" priority="46" operator="equal">
      <formula>#REF!</formula>
    </cfRule>
  </conditionalFormatting>
  <conditionalFormatting sqref="D2:D28">
    <cfRule type="cellIs" dxfId="113" priority="43" operator="equal">
      <formula>#REF!</formula>
    </cfRule>
    <cfRule type="cellIs" dxfId="112" priority="44" operator="equal">
      <formula>#REF!</formula>
    </cfRule>
  </conditionalFormatting>
  <conditionalFormatting sqref="H2:H28 B164 G2:G81">
    <cfRule type="cellIs" dxfId="111" priority="41" operator="equal">
      <formula>#REF!</formula>
    </cfRule>
    <cfRule type="cellIs" dxfId="110" priority="42" operator="equal">
      <formula>#REF!</formula>
    </cfRule>
  </conditionalFormatting>
  <conditionalFormatting sqref="I2:I28">
    <cfRule type="cellIs" dxfId="109" priority="39" operator="equal">
      <formula>#REF!</formula>
    </cfRule>
    <cfRule type="cellIs" dxfId="108" priority="40" operator="equal">
      <formula>#REF!</formula>
    </cfRule>
  </conditionalFormatting>
  <conditionalFormatting sqref="N2:N28">
    <cfRule type="cellIs" dxfId="107" priority="37" operator="equal">
      <formula>#REF!</formula>
    </cfRule>
    <cfRule type="cellIs" dxfId="106" priority="38" operator="equal">
      <formula>#REF!</formula>
    </cfRule>
  </conditionalFormatting>
  <conditionalFormatting sqref="M2:M28">
    <cfRule type="cellIs" dxfId="105" priority="35" operator="equal">
      <formula>#REF!</formula>
    </cfRule>
    <cfRule type="cellIs" dxfId="104" priority="36" operator="equal">
      <formula>#REF!</formula>
    </cfRule>
  </conditionalFormatting>
  <conditionalFormatting sqref="R2:R28">
    <cfRule type="cellIs" dxfId="103" priority="33" operator="equal">
      <formula>#REF!</formula>
    </cfRule>
    <cfRule type="cellIs" dxfId="102" priority="34" operator="equal">
      <formula>#REF!</formula>
    </cfRule>
  </conditionalFormatting>
  <conditionalFormatting sqref="S2:S28">
    <cfRule type="cellIs" dxfId="101" priority="31" operator="equal">
      <formula>#REF!</formula>
    </cfRule>
    <cfRule type="cellIs" dxfId="100" priority="32" operator="equal">
      <formula>#REF!</formula>
    </cfRule>
  </conditionalFormatting>
  <conditionalFormatting sqref="X2:X28">
    <cfRule type="cellIs" dxfId="99" priority="29" operator="equal">
      <formula>#REF!</formula>
    </cfRule>
    <cfRule type="cellIs" dxfId="98" priority="30" operator="equal">
      <formula>#REF!</formula>
    </cfRule>
  </conditionalFormatting>
  <conditionalFormatting sqref="W2:W28">
    <cfRule type="cellIs" dxfId="97" priority="27" operator="equal">
      <formula>#REF!</formula>
    </cfRule>
    <cfRule type="cellIs" dxfId="96" priority="28" operator="equal">
      <formula>#REF!</formula>
    </cfRule>
  </conditionalFormatting>
  <conditionalFormatting sqref="AB2:AB28">
    <cfRule type="cellIs" dxfId="95" priority="25" operator="equal">
      <formula>#REF!</formula>
    </cfRule>
    <cfRule type="cellIs" dxfId="94" priority="26" operator="equal">
      <formula>#REF!</formula>
    </cfRule>
  </conditionalFormatting>
  <conditionalFormatting sqref="AC2:AC28">
    <cfRule type="cellIs" dxfId="93" priority="23" operator="equal">
      <formula>#REF!</formula>
    </cfRule>
    <cfRule type="cellIs" dxfId="92" priority="24" operator="equal">
      <formula>#REF!</formula>
    </cfRule>
  </conditionalFormatting>
  <conditionalFormatting sqref="AH2:AH28">
    <cfRule type="cellIs" dxfId="91" priority="21" operator="equal">
      <formula>#REF!</formula>
    </cfRule>
    <cfRule type="cellIs" dxfId="90" priority="22" operator="equal">
      <formula>#REF!</formula>
    </cfRule>
  </conditionalFormatting>
  <conditionalFormatting sqref="AG2:AG28">
    <cfRule type="cellIs" dxfId="89" priority="19" operator="equal">
      <formula>#REF!</formula>
    </cfRule>
    <cfRule type="cellIs" dxfId="88" priority="20" operator="equal">
      <formula>#REF!</formula>
    </cfRule>
  </conditionalFormatting>
  <conditionalFormatting sqref="AL2:AL28">
    <cfRule type="cellIs" dxfId="87" priority="17" operator="equal">
      <formula>#REF!</formula>
    </cfRule>
    <cfRule type="cellIs" dxfId="86" priority="18" operator="equal">
      <formula>#REF!</formula>
    </cfRule>
  </conditionalFormatting>
  <conditionalFormatting sqref="AM2:AM28">
    <cfRule type="cellIs" dxfId="85" priority="15" operator="equal">
      <formula>#REF!</formula>
    </cfRule>
    <cfRule type="cellIs" dxfId="84" priority="16" operator="equal">
      <formula>#REF!</formula>
    </cfRule>
  </conditionalFormatting>
  <conditionalFormatting sqref="L2:L81">
    <cfRule type="cellIs" dxfId="83" priority="11" operator="equal">
      <formula>#REF!</formula>
    </cfRule>
    <cfRule type="cellIs" dxfId="82" priority="12" operator="equal">
      <formula>#REF!</formula>
    </cfRule>
  </conditionalFormatting>
  <conditionalFormatting sqref="Q2:Q81">
    <cfRule type="cellIs" dxfId="81" priority="9" operator="equal">
      <formula>#REF!</formula>
    </cfRule>
    <cfRule type="cellIs" dxfId="80" priority="10" operator="equal">
      <formula>#REF!</formula>
    </cfRule>
  </conditionalFormatting>
  <conditionalFormatting sqref="V2:V81">
    <cfRule type="cellIs" dxfId="79" priority="7" operator="equal">
      <formula>#REF!</formula>
    </cfRule>
    <cfRule type="cellIs" dxfId="78" priority="8" operator="equal">
      <formula>#REF!</formula>
    </cfRule>
  </conditionalFormatting>
  <conditionalFormatting sqref="AA2:AA81">
    <cfRule type="cellIs" dxfId="77" priority="5" operator="equal">
      <formula>#REF!</formula>
    </cfRule>
    <cfRule type="cellIs" dxfId="76" priority="6" operator="equal">
      <formula>#REF!</formula>
    </cfRule>
  </conditionalFormatting>
  <conditionalFormatting sqref="AF2:AF81">
    <cfRule type="cellIs" dxfId="75" priority="3" operator="equal">
      <formula>#REF!</formula>
    </cfRule>
    <cfRule type="cellIs" dxfId="74" priority="4" operator="equal">
      <formula>#REF!</formula>
    </cfRule>
  </conditionalFormatting>
  <conditionalFormatting sqref="AK2:AK81">
    <cfRule type="cellIs" dxfId="73" priority="1" operator="equal">
      <formula>#REF!</formula>
    </cfRule>
    <cfRule type="cellIs" dxfId="72" priority="2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A90B-595E-4DC5-AE17-AFDF61EEC73F}">
  <dimension ref="A1:J270"/>
  <sheetViews>
    <sheetView showGridLines="0" topLeftCell="A247" zoomScale="85" zoomScaleNormal="85" workbookViewId="0">
      <selection activeCell="C255" sqref="C255"/>
    </sheetView>
  </sheetViews>
  <sheetFormatPr defaultRowHeight="14.5" x14ac:dyDescent="0.35"/>
  <cols>
    <col min="1" max="1" width="17.453125" customWidth="1"/>
    <col min="18" max="18" width="17.453125" customWidth="1"/>
  </cols>
  <sheetData>
    <row r="1" spans="1:10" x14ac:dyDescent="0.35">
      <c r="A1" t="s">
        <v>9</v>
      </c>
      <c r="C1" s="22" t="s">
        <v>26</v>
      </c>
    </row>
    <row r="3" spans="1:10" ht="15" thickBot="1" x14ac:dyDescent="0.4">
      <c r="A3" t="s">
        <v>10</v>
      </c>
    </row>
    <row r="4" spans="1:10" x14ac:dyDescent="0.35">
      <c r="A4" s="21" t="s">
        <v>11</v>
      </c>
      <c r="B4" s="21" t="s">
        <v>12</v>
      </c>
      <c r="C4" s="21" t="s">
        <v>13</v>
      </c>
      <c r="D4" s="21" t="s">
        <v>8</v>
      </c>
      <c r="E4" s="21" t="s">
        <v>14</v>
      </c>
    </row>
    <row r="5" spans="1:10" x14ac:dyDescent="0.35">
      <c r="A5" s="19" t="s">
        <v>1</v>
      </c>
      <c r="B5" s="19">
        <v>80</v>
      </c>
      <c r="C5" s="19">
        <v>28.208999999999982</v>
      </c>
      <c r="D5" s="19">
        <v>0.35261249999999977</v>
      </c>
      <c r="E5" s="19">
        <v>0.25197794287974684</v>
      </c>
    </row>
    <row r="6" spans="1:10" x14ac:dyDescent="0.35">
      <c r="A6" s="19" t="s">
        <v>2</v>
      </c>
      <c r="B6" s="19">
        <v>27</v>
      </c>
      <c r="C6" s="19">
        <v>16.690000000000001</v>
      </c>
      <c r="D6" s="19">
        <v>0.61814814814814822</v>
      </c>
      <c r="E6" s="19">
        <v>0.51367997720797698</v>
      </c>
    </row>
    <row r="7" spans="1:10" ht="15" thickBot="1" x14ac:dyDescent="0.4">
      <c r="A7" s="20" t="s">
        <v>0</v>
      </c>
      <c r="B7" s="20">
        <v>27</v>
      </c>
      <c r="C7" s="20">
        <v>12.653000000000004</v>
      </c>
      <c r="D7" s="20">
        <v>0.46862962962962978</v>
      </c>
      <c r="E7" s="20">
        <v>0.23705151139601127</v>
      </c>
    </row>
    <row r="10" spans="1:10" ht="15" thickBot="1" x14ac:dyDescent="0.4">
      <c r="A10" t="s">
        <v>15</v>
      </c>
    </row>
    <row r="11" spans="1:10" x14ac:dyDescent="0.35">
      <c r="A11" s="21" t="s">
        <v>16</v>
      </c>
      <c r="B11" s="21" t="s">
        <v>17</v>
      </c>
      <c r="C11" s="21" t="s">
        <v>18</v>
      </c>
      <c r="D11" s="21" t="s">
        <v>19</v>
      </c>
      <c r="E11" s="21" t="s">
        <v>20</v>
      </c>
      <c r="F11" s="21" t="s">
        <v>21</v>
      </c>
      <c r="G11" s="21" t="s">
        <v>22</v>
      </c>
    </row>
    <row r="12" spans="1:10" x14ac:dyDescent="0.35">
      <c r="A12" s="19" t="s">
        <v>23</v>
      </c>
      <c r="B12" s="19">
        <v>1.4751548013336091</v>
      </c>
      <c r="C12" s="19">
        <v>2</v>
      </c>
      <c r="D12" s="19">
        <v>0.73757740066680455</v>
      </c>
      <c r="E12" s="19">
        <v>2.4507790134114309</v>
      </c>
      <c r="F12" s="19">
        <v>9.0171507140738294E-2</v>
      </c>
      <c r="G12" s="19">
        <v>3.0652957062611832</v>
      </c>
      <c r="J12" t="s">
        <v>34</v>
      </c>
    </row>
    <row r="13" spans="1:10" x14ac:dyDescent="0.35">
      <c r="A13" s="19" t="s">
        <v>24</v>
      </c>
      <c r="B13" s="19">
        <v>39.425276191203707</v>
      </c>
      <c r="C13" s="19">
        <v>131</v>
      </c>
      <c r="D13" s="19">
        <v>0.30095630680308172</v>
      </c>
      <c r="E13" s="19"/>
      <c r="F13" s="19"/>
      <c r="G13" s="19"/>
    </row>
    <row r="14" spans="1:10" x14ac:dyDescent="0.35">
      <c r="A14" s="19"/>
      <c r="B14" s="19"/>
      <c r="C14" s="19"/>
      <c r="D14" s="19"/>
      <c r="E14" s="19"/>
      <c r="F14" s="19"/>
      <c r="G14" s="19"/>
    </row>
    <row r="15" spans="1:10" ht="15" thickBot="1" x14ac:dyDescent="0.4">
      <c r="A15" s="20" t="s">
        <v>25</v>
      </c>
      <c r="B15" s="20">
        <v>40.900430992537316</v>
      </c>
      <c r="C15" s="20">
        <v>133</v>
      </c>
      <c r="D15" s="20"/>
      <c r="E15" s="20"/>
      <c r="F15" s="20"/>
      <c r="G15" s="20"/>
    </row>
    <row r="16" spans="1:10" x14ac:dyDescent="0.35">
      <c r="A16" s="19"/>
      <c r="B16" s="19"/>
      <c r="C16" s="19"/>
      <c r="D16" s="19"/>
      <c r="E16" s="19"/>
      <c r="F16" s="19"/>
      <c r="G16" s="19"/>
    </row>
    <row r="17" spans="1:10" x14ac:dyDescent="0.35">
      <c r="A17" s="19"/>
      <c r="B17" s="19"/>
      <c r="C17" s="19"/>
      <c r="D17" s="19"/>
      <c r="E17" s="19"/>
      <c r="F17" s="19"/>
      <c r="G17" s="19"/>
    </row>
    <row r="20" spans="1:10" x14ac:dyDescent="0.35">
      <c r="A20" t="s">
        <v>9</v>
      </c>
      <c r="C20" s="22" t="s">
        <v>27</v>
      </c>
    </row>
    <row r="22" spans="1:10" ht="15" thickBot="1" x14ac:dyDescent="0.4">
      <c r="A22" t="s">
        <v>10</v>
      </c>
    </row>
    <row r="23" spans="1:10" x14ac:dyDescent="0.35">
      <c r="A23" s="21" t="s">
        <v>11</v>
      </c>
      <c r="B23" s="21" t="s">
        <v>12</v>
      </c>
      <c r="C23" s="21" t="s">
        <v>13</v>
      </c>
      <c r="D23" s="21" t="s">
        <v>8</v>
      </c>
      <c r="E23" s="21" t="s">
        <v>14</v>
      </c>
    </row>
    <row r="24" spans="1:10" x14ac:dyDescent="0.35">
      <c r="A24" s="19" t="s">
        <v>1</v>
      </c>
      <c r="B24" s="19">
        <v>80</v>
      </c>
      <c r="C24" s="19">
        <v>49.452450000000027</v>
      </c>
      <c r="D24" s="19">
        <v>0.61815562500000032</v>
      </c>
      <c r="E24" s="19">
        <v>0.32289562906605951</v>
      </c>
    </row>
    <row r="25" spans="1:10" x14ac:dyDescent="0.35">
      <c r="A25" s="19" t="s">
        <v>2</v>
      </c>
      <c r="B25" s="19">
        <v>27</v>
      </c>
      <c r="C25" s="19">
        <v>26.790000000000003</v>
      </c>
      <c r="D25" s="19">
        <v>0.99222222222222234</v>
      </c>
      <c r="E25" s="19">
        <v>0.78542071794871771</v>
      </c>
    </row>
    <row r="26" spans="1:10" ht="15" thickBot="1" x14ac:dyDescent="0.4">
      <c r="A26" s="20" t="s">
        <v>0</v>
      </c>
      <c r="B26" s="20">
        <v>27</v>
      </c>
      <c r="C26" s="20">
        <v>26.393300000000007</v>
      </c>
      <c r="D26" s="20">
        <v>0.97752962962962986</v>
      </c>
      <c r="E26" s="20">
        <v>0.85889296341524124</v>
      </c>
    </row>
    <row r="29" spans="1:10" ht="15" thickBot="1" x14ac:dyDescent="0.4">
      <c r="A29" t="s">
        <v>15</v>
      </c>
    </row>
    <row r="30" spans="1:10" x14ac:dyDescent="0.35">
      <c r="A30" s="21" t="s">
        <v>16</v>
      </c>
      <c r="B30" s="21" t="s">
        <v>17</v>
      </c>
      <c r="C30" s="21" t="s">
        <v>18</v>
      </c>
      <c r="D30" s="21" t="s">
        <v>19</v>
      </c>
      <c r="E30" s="21" t="s">
        <v>20</v>
      </c>
      <c r="F30" s="21" t="s">
        <v>21</v>
      </c>
      <c r="G30" s="21" t="s">
        <v>22</v>
      </c>
    </row>
    <row r="31" spans="1:10" x14ac:dyDescent="0.35">
      <c r="A31" s="19" t="s">
        <v>23</v>
      </c>
      <c r="B31" s="19">
        <v>4.3385107366390798</v>
      </c>
      <c r="C31" s="19">
        <v>2</v>
      </c>
      <c r="D31" s="19">
        <v>2.1692553683195399</v>
      </c>
      <c r="E31" s="19">
        <v>4.1630334482211699</v>
      </c>
      <c r="F31" s="19">
        <v>1.7666444261172143E-2</v>
      </c>
      <c r="G31" s="19">
        <v>3.0652957062611832</v>
      </c>
      <c r="J31" t="s">
        <v>36</v>
      </c>
    </row>
    <row r="32" spans="1:10" x14ac:dyDescent="0.35">
      <c r="A32" s="19" t="s">
        <v>24</v>
      </c>
      <c r="B32" s="19">
        <v>68.260910411681735</v>
      </c>
      <c r="C32" s="19">
        <v>131</v>
      </c>
      <c r="D32" s="19">
        <v>0.52107565199757044</v>
      </c>
      <c r="E32" s="19"/>
      <c r="F32" s="19"/>
      <c r="G32" s="19"/>
    </row>
    <row r="33" spans="1:7" x14ac:dyDescent="0.35">
      <c r="A33" s="19"/>
      <c r="B33" s="19"/>
      <c r="C33" s="19"/>
      <c r="D33" s="19"/>
      <c r="E33" s="19"/>
      <c r="F33" s="19"/>
      <c r="G33" s="19"/>
    </row>
    <row r="34" spans="1:7" ht="15" thickBot="1" x14ac:dyDescent="0.4">
      <c r="A34" s="20" t="s">
        <v>25</v>
      </c>
      <c r="B34" s="20">
        <v>72.599421148320815</v>
      </c>
      <c r="C34" s="20">
        <v>133</v>
      </c>
      <c r="D34" s="20"/>
      <c r="E34" s="20"/>
      <c r="F34" s="20"/>
      <c r="G34" s="20"/>
    </row>
    <row r="39" spans="1:7" ht="16.5" x14ac:dyDescent="0.45">
      <c r="A39" t="s">
        <v>9</v>
      </c>
      <c r="C39" s="22" t="s">
        <v>35</v>
      </c>
    </row>
    <row r="41" spans="1:7" ht="15" thickBot="1" x14ac:dyDescent="0.4">
      <c r="A41" t="s">
        <v>10</v>
      </c>
    </row>
    <row r="42" spans="1:7" x14ac:dyDescent="0.35">
      <c r="A42" s="21" t="s">
        <v>11</v>
      </c>
      <c r="B42" s="21" t="s">
        <v>12</v>
      </c>
      <c r="C42" s="21" t="s">
        <v>13</v>
      </c>
      <c r="D42" s="21" t="s">
        <v>8</v>
      </c>
      <c r="E42" s="21" t="s">
        <v>14</v>
      </c>
    </row>
    <row r="43" spans="1:7" x14ac:dyDescent="0.35">
      <c r="A43" s="19" t="s">
        <v>1</v>
      </c>
      <c r="B43" s="19">
        <v>80</v>
      </c>
      <c r="C43" s="19">
        <v>21.145000000000007</v>
      </c>
      <c r="D43" s="19">
        <v>0.26431250000000006</v>
      </c>
      <c r="E43" s="19">
        <v>0.18523806566455689</v>
      </c>
    </row>
    <row r="44" spans="1:7" x14ac:dyDescent="0.35">
      <c r="A44" s="19" t="s">
        <v>2</v>
      </c>
      <c r="B44" s="19">
        <v>27</v>
      </c>
      <c r="C44" s="19">
        <v>13.07</v>
      </c>
      <c r="D44" s="19">
        <v>0.4840740740740741</v>
      </c>
      <c r="E44" s="19">
        <v>0.3285176096866097</v>
      </c>
    </row>
    <row r="45" spans="1:7" ht="15" thickBot="1" x14ac:dyDescent="0.4">
      <c r="A45" s="20" t="s">
        <v>0</v>
      </c>
      <c r="B45" s="20">
        <v>27</v>
      </c>
      <c r="C45" s="20">
        <v>8.4749999999999996</v>
      </c>
      <c r="D45" s="20">
        <v>0.31388888888888888</v>
      </c>
      <c r="E45" s="20">
        <v>0.22940110256410257</v>
      </c>
    </row>
    <row r="48" spans="1:7" ht="15" thickBot="1" x14ac:dyDescent="0.4">
      <c r="A48" t="s">
        <v>15</v>
      </c>
    </row>
    <row r="49" spans="1:10" x14ac:dyDescent="0.35">
      <c r="A49" s="21" t="s">
        <v>16</v>
      </c>
      <c r="B49" s="21" t="s">
        <v>17</v>
      </c>
      <c r="C49" s="21" t="s">
        <v>18</v>
      </c>
      <c r="D49" s="21" t="s">
        <v>19</v>
      </c>
      <c r="E49" s="21" t="s">
        <v>20</v>
      </c>
      <c r="F49" s="21" t="s">
        <v>21</v>
      </c>
      <c r="G49" s="21" t="s">
        <v>22</v>
      </c>
    </row>
    <row r="50" spans="1:10" x14ac:dyDescent="0.35">
      <c r="A50" s="19" t="s">
        <v>23</v>
      </c>
      <c r="B50" s="19">
        <v>0.97567489099638394</v>
      </c>
      <c r="C50" s="19">
        <v>2</v>
      </c>
      <c r="D50" s="19">
        <v>0.48783744549819197</v>
      </c>
      <c r="E50" s="19">
        <v>2.1931152058425321</v>
      </c>
      <c r="F50" s="19">
        <v>0.11564859499454538</v>
      </c>
      <c r="G50" s="19">
        <v>3.0652957062611832</v>
      </c>
      <c r="J50" t="s">
        <v>34</v>
      </c>
    </row>
    <row r="51" spans="1:10" x14ac:dyDescent="0.35">
      <c r="A51" s="19" t="s">
        <v>24</v>
      </c>
      <c r="B51" s="19">
        <v>29.139693706018523</v>
      </c>
      <c r="C51" s="19">
        <v>131</v>
      </c>
      <c r="D51" s="19">
        <v>0.22244040996960704</v>
      </c>
      <c r="E51" s="19"/>
      <c r="F51" s="19"/>
      <c r="G51" s="19"/>
    </row>
    <row r="52" spans="1:10" x14ac:dyDescent="0.35">
      <c r="A52" s="19"/>
      <c r="B52" s="19"/>
      <c r="C52" s="19"/>
      <c r="D52" s="19"/>
      <c r="E52" s="19"/>
      <c r="F52" s="19"/>
      <c r="G52" s="19"/>
    </row>
    <row r="53" spans="1:10" ht="15" thickBot="1" x14ac:dyDescent="0.4">
      <c r="A53" s="20" t="s">
        <v>25</v>
      </c>
      <c r="B53" s="20">
        <v>30.115368597014907</v>
      </c>
      <c r="C53" s="20">
        <v>133</v>
      </c>
      <c r="D53" s="20"/>
      <c r="E53" s="20"/>
      <c r="F53" s="20"/>
      <c r="G53" s="20"/>
    </row>
    <row r="58" spans="1:10" x14ac:dyDescent="0.35">
      <c r="A58" t="s">
        <v>9</v>
      </c>
      <c r="C58" s="22" t="s">
        <v>37</v>
      </c>
    </row>
    <row r="60" spans="1:10" ht="15" thickBot="1" x14ac:dyDescent="0.4">
      <c r="A60" t="s">
        <v>10</v>
      </c>
    </row>
    <row r="61" spans="1:10" x14ac:dyDescent="0.35">
      <c r="A61" s="21" t="s">
        <v>11</v>
      </c>
      <c r="B61" s="21" t="s">
        <v>12</v>
      </c>
      <c r="C61" s="21" t="s">
        <v>13</v>
      </c>
      <c r="D61" s="21" t="s">
        <v>8</v>
      </c>
      <c r="E61" s="21" t="s">
        <v>14</v>
      </c>
    </row>
    <row r="62" spans="1:10" x14ac:dyDescent="0.35">
      <c r="A62" s="19" t="s">
        <v>1</v>
      </c>
      <c r="B62" s="19">
        <v>80</v>
      </c>
      <c r="C62" s="19">
        <v>2693.8000000000006</v>
      </c>
      <c r="D62" s="19">
        <v>33.672500000000007</v>
      </c>
      <c r="E62" s="19">
        <v>193.36429746835393</v>
      </c>
    </row>
    <row r="63" spans="1:10" x14ac:dyDescent="0.35">
      <c r="A63" s="19" t="s">
        <v>2</v>
      </c>
      <c r="B63" s="19">
        <v>27</v>
      </c>
      <c r="C63" s="19">
        <v>777.89999999999986</v>
      </c>
      <c r="D63" s="19">
        <v>28.811111111111106</v>
      </c>
      <c r="E63" s="19">
        <v>310.87717948717977</v>
      </c>
    </row>
    <row r="64" spans="1:10" ht="15" thickBot="1" x14ac:dyDescent="0.4">
      <c r="A64" s="20" t="s">
        <v>0</v>
      </c>
      <c r="B64" s="20">
        <v>27</v>
      </c>
      <c r="C64" s="20">
        <v>895.09999999999991</v>
      </c>
      <c r="D64" s="20">
        <v>33.151851851851852</v>
      </c>
      <c r="E64" s="20">
        <v>206.96028490028513</v>
      </c>
    </row>
    <row r="67" spans="1:10" ht="15" thickBot="1" x14ac:dyDescent="0.4">
      <c r="A67" t="s">
        <v>15</v>
      </c>
    </row>
    <row r="68" spans="1:10" x14ac:dyDescent="0.35">
      <c r="A68" s="21" t="s">
        <v>16</v>
      </c>
      <c r="B68" s="21" t="s">
        <v>17</v>
      </c>
      <c r="C68" s="21" t="s">
        <v>18</v>
      </c>
      <c r="D68" s="21" t="s">
        <v>19</v>
      </c>
      <c r="E68" s="21" t="s">
        <v>20</v>
      </c>
      <c r="F68" s="21" t="s">
        <v>21</v>
      </c>
      <c r="G68" s="21" t="s">
        <v>22</v>
      </c>
    </row>
    <row r="69" spans="1:10" x14ac:dyDescent="0.35">
      <c r="A69" s="19" t="s">
        <v>23</v>
      </c>
      <c r="B69" s="19">
        <v>487.8273214483379</v>
      </c>
      <c r="C69" s="19">
        <v>2</v>
      </c>
      <c r="D69" s="19">
        <v>243.91366072416895</v>
      </c>
      <c r="E69" s="19">
        <v>1.1118018751582355</v>
      </c>
      <c r="F69" s="19">
        <v>0.33204943940107146</v>
      </c>
      <c r="G69" s="19">
        <v>3.0652957062611832</v>
      </c>
      <c r="J69" t="s">
        <v>34</v>
      </c>
    </row>
    <row r="70" spans="1:10" x14ac:dyDescent="0.35">
      <c r="A70" s="19" t="s">
        <v>24</v>
      </c>
      <c r="B70" s="19">
        <v>28739.553574074078</v>
      </c>
      <c r="C70" s="19">
        <v>131</v>
      </c>
      <c r="D70" s="19">
        <v>219.38590514560366</v>
      </c>
      <c r="E70" s="19"/>
      <c r="F70" s="19"/>
      <c r="G70" s="19"/>
    </row>
    <row r="71" spans="1:10" x14ac:dyDescent="0.35">
      <c r="A71" s="19"/>
      <c r="B71" s="19"/>
      <c r="C71" s="19"/>
      <c r="D71" s="19"/>
      <c r="E71" s="19"/>
      <c r="F71" s="19"/>
      <c r="G71" s="19"/>
    </row>
    <row r="72" spans="1:10" ht="15" thickBot="1" x14ac:dyDescent="0.4">
      <c r="A72" s="20" t="s">
        <v>25</v>
      </c>
      <c r="B72" s="20">
        <v>29227.380895522416</v>
      </c>
      <c r="C72" s="20">
        <v>133</v>
      </c>
      <c r="D72" s="20"/>
      <c r="E72" s="20"/>
      <c r="F72" s="20"/>
      <c r="G72" s="20"/>
    </row>
    <row r="78" spans="1:10" ht="17" x14ac:dyDescent="0.55000000000000004">
      <c r="A78" t="s">
        <v>9</v>
      </c>
      <c r="C78" s="26" t="s">
        <v>30</v>
      </c>
    </row>
    <row r="80" spans="1:10" ht="15" thickBot="1" x14ac:dyDescent="0.4">
      <c r="A80" t="s">
        <v>10</v>
      </c>
    </row>
    <row r="81" spans="1:10" x14ac:dyDescent="0.35">
      <c r="A81" s="21" t="s">
        <v>11</v>
      </c>
      <c r="B81" s="21" t="s">
        <v>12</v>
      </c>
      <c r="C81" s="21" t="s">
        <v>13</v>
      </c>
      <c r="D81" s="21" t="s">
        <v>8</v>
      </c>
      <c r="E81" s="21" t="s">
        <v>14</v>
      </c>
    </row>
    <row r="82" spans="1:10" x14ac:dyDescent="0.35">
      <c r="A82" s="19" t="s">
        <v>1</v>
      </c>
      <c r="B82" s="19">
        <v>80</v>
      </c>
      <c r="C82" s="19">
        <v>1125.9570000000006</v>
      </c>
      <c r="D82" s="19">
        <v>14.074462500000006</v>
      </c>
      <c r="E82" s="19">
        <v>18.120752808702203</v>
      </c>
    </row>
    <row r="83" spans="1:10" x14ac:dyDescent="0.35">
      <c r="A83" s="19" t="s">
        <v>2</v>
      </c>
      <c r="B83" s="19">
        <v>27</v>
      </c>
      <c r="C83" s="19">
        <v>302.85000000000002</v>
      </c>
      <c r="D83" s="19">
        <v>11.216666666666667</v>
      </c>
      <c r="E83" s="19">
        <v>23.495458999999929</v>
      </c>
    </row>
    <row r="84" spans="1:10" ht="15" thickBot="1" x14ac:dyDescent="0.4">
      <c r="A84" s="20" t="s">
        <v>0</v>
      </c>
      <c r="B84" s="20">
        <v>27</v>
      </c>
      <c r="C84" s="20">
        <v>327.63</v>
      </c>
      <c r="D84" s="20">
        <v>12.134444444444444</v>
      </c>
      <c r="E84" s="20">
        <v>17.441409871794857</v>
      </c>
    </row>
    <row r="87" spans="1:10" ht="15" thickBot="1" x14ac:dyDescent="0.4">
      <c r="A87" t="s">
        <v>15</v>
      </c>
    </row>
    <row r="88" spans="1:10" x14ac:dyDescent="0.35">
      <c r="A88" s="21" t="s">
        <v>16</v>
      </c>
      <c r="B88" s="21" t="s">
        <v>17</v>
      </c>
      <c r="C88" s="21" t="s">
        <v>18</v>
      </c>
      <c r="D88" s="21" t="s">
        <v>19</v>
      </c>
      <c r="E88" s="21" t="s">
        <v>20</v>
      </c>
      <c r="F88" s="21" t="s">
        <v>21</v>
      </c>
      <c r="G88" s="21" t="s">
        <v>22</v>
      </c>
    </row>
    <row r="89" spans="1:10" x14ac:dyDescent="0.35">
      <c r="A89" s="19" t="s">
        <v>23</v>
      </c>
      <c r="B89" s="19">
        <v>196.89768130404127</v>
      </c>
      <c r="C89" s="19">
        <v>2</v>
      </c>
      <c r="D89" s="19">
        <v>98.448840652020635</v>
      </c>
      <c r="E89" s="19">
        <v>5.1671974584638365</v>
      </c>
      <c r="F89" s="19">
        <v>6.9188637395949382E-3</v>
      </c>
      <c r="G89" s="19">
        <v>3.0652957062611832</v>
      </c>
      <c r="J89" t="s">
        <v>36</v>
      </c>
    </row>
    <row r="90" spans="1:10" x14ac:dyDescent="0.35">
      <c r="A90" s="19" t="s">
        <v>24</v>
      </c>
      <c r="B90" s="19">
        <v>2495.8980625541667</v>
      </c>
      <c r="C90" s="19">
        <v>131</v>
      </c>
      <c r="D90" s="19">
        <v>19.05265696606234</v>
      </c>
      <c r="E90" s="19"/>
      <c r="F90" s="19"/>
      <c r="G90" s="19"/>
    </row>
    <row r="91" spans="1:10" x14ac:dyDescent="0.35">
      <c r="A91" s="19"/>
      <c r="B91" s="19"/>
      <c r="C91" s="19"/>
      <c r="D91" s="19"/>
      <c r="E91" s="19"/>
      <c r="F91" s="19"/>
      <c r="G91" s="19"/>
    </row>
    <row r="92" spans="1:10" ht="15" thickBot="1" x14ac:dyDescent="0.4">
      <c r="A92" s="20" t="s">
        <v>25</v>
      </c>
      <c r="B92" s="20">
        <v>2692.795743858208</v>
      </c>
      <c r="C92" s="20">
        <v>133</v>
      </c>
      <c r="D92" s="20"/>
      <c r="E92" s="20"/>
      <c r="F92" s="20"/>
      <c r="G92" s="20"/>
    </row>
    <row r="98" spans="1:10" x14ac:dyDescent="0.35">
      <c r="A98" t="s">
        <v>9</v>
      </c>
      <c r="C98" s="22" t="s">
        <v>38</v>
      </c>
    </row>
    <row r="100" spans="1:10" ht="15" thickBot="1" x14ac:dyDescent="0.4">
      <c r="A100" t="s">
        <v>10</v>
      </c>
    </row>
    <row r="101" spans="1:10" x14ac:dyDescent="0.35">
      <c r="A101" s="21" t="s">
        <v>11</v>
      </c>
      <c r="B101" s="21" t="s">
        <v>12</v>
      </c>
      <c r="C101" s="21" t="s">
        <v>13</v>
      </c>
      <c r="D101" s="21" t="s">
        <v>8</v>
      </c>
      <c r="E101" s="21" t="s">
        <v>14</v>
      </c>
    </row>
    <row r="102" spans="1:10" x14ac:dyDescent="0.35">
      <c r="A102" s="19" t="s">
        <v>1</v>
      </c>
      <c r="B102" s="19">
        <v>80</v>
      </c>
      <c r="C102" s="19">
        <v>587</v>
      </c>
      <c r="D102" s="19">
        <v>7.3375000000000004</v>
      </c>
      <c r="E102" s="19">
        <v>482.73275316455693</v>
      </c>
    </row>
    <row r="103" spans="1:10" x14ac:dyDescent="0.35">
      <c r="A103" s="19" t="s">
        <v>2</v>
      </c>
      <c r="B103" s="19">
        <v>27</v>
      </c>
      <c r="C103" s="19">
        <v>439</v>
      </c>
      <c r="D103" s="19">
        <v>16.25925925925926</v>
      </c>
      <c r="E103" s="19">
        <v>1089.0455840455841</v>
      </c>
    </row>
    <row r="104" spans="1:10" ht="15" thickBot="1" x14ac:dyDescent="0.4">
      <c r="A104" s="20" t="s">
        <v>0</v>
      </c>
      <c r="B104" s="20">
        <v>27</v>
      </c>
      <c r="C104" s="20">
        <v>229</v>
      </c>
      <c r="D104" s="20">
        <v>8.481481481481481</v>
      </c>
      <c r="E104" s="20">
        <v>559.95156695156697</v>
      </c>
    </row>
    <row r="107" spans="1:10" ht="15" thickBot="1" x14ac:dyDescent="0.4">
      <c r="A107" t="s">
        <v>15</v>
      </c>
    </row>
    <row r="108" spans="1:10" x14ac:dyDescent="0.35">
      <c r="A108" s="21" t="s">
        <v>16</v>
      </c>
      <c r="B108" s="21" t="s">
        <v>17</v>
      </c>
      <c r="C108" s="21" t="s">
        <v>18</v>
      </c>
      <c r="D108" s="21" t="s">
        <v>19</v>
      </c>
      <c r="E108" s="21" t="s">
        <v>20</v>
      </c>
      <c r="F108" s="21" t="s">
        <v>21</v>
      </c>
      <c r="G108" s="21" t="s">
        <v>22</v>
      </c>
    </row>
    <row r="109" spans="1:10" x14ac:dyDescent="0.35">
      <c r="A109" s="19" t="s">
        <v>23</v>
      </c>
      <c r="B109" s="19">
        <v>1633.2686636263679</v>
      </c>
      <c r="C109" s="19">
        <v>2</v>
      </c>
      <c r="D109" s="19">
        <v>816.63433181318396</v>
      </c>
      <c r="E109" s="19">
        <v>1.3205696068581503</v>
      </c>
      <c r="F109" s="19">
        <v>0.27051340434495774</v>
      </c>
      <c r="G109" s="19">
        <v>3.0652957062611832</v>
      </c>
      <c r="J109" t="s">
        <v>34</v>
      </c>
    </row>
    <row r="110" spans="1:10" x14ac:dyDescent="0.35">
      <c r="A110" s="19" t="s">
        <v>24</v>
      </c>
      <c r="B110" s="19">
        <v>81009.813425925924</v>
      </c>
      <c r="C110" s="19">
        <v>131</v>
      </c>
      <c r="D110" s="19">
        <v>618.39552233531242</v>
      </c>
      <c r="E110" s="19"/>
      <c r="F110" s="19"/>
      <c r="G110" s="19"/>
    </row>
    <row r="111" spans="1:10" x14ac:dyDescent="0.35">
      <c r="A111" s="19"/>
      <c r="B111" s="19"/>
      <c r="C111" s="19"/>
      <c r="D111" s="19"/>
      <c r="E111" s="19"/>
      <c r="F111" s="19"/>
      <c r="G111" s="19"/>
    </row>
    <row r="112" spans="1:10" ht="15" thickBot="1" x14ac:dyDescent="0.4">
      <c r="A112" s="20" t="s">
        <v>25</v>
      </c>
      <c r="B112" s="20">
        <v>82643.082089552292</v>
      </c>
      <c r="C112" s="20">
        <v>133</v>
      </c>
      <c r="D112" s="20"/>
      <c r="E112" s="20"/>
      <c r="F112" s="20"/>
      <c r="G112" s="20"/>
    </row>
    <row r="117" spans="1:10" ht="17" x14ac:dyDescent="0.55000000000000004">
      <c r="A117" t="s">
        <v>9</v>
      </c>
      <c r="C117" s="26" t="s">
        <v>59</v>
      </c>
    </row>
    <row r="119" spans="1:10" ht="15" thickBot="1" x14ac:dyDescent="0.4">
      <c r="A119" t="s">
        <v>10</v>
      </c>
    </row>
    <row r="120" spans="1:10" x14ac:dyDescent="0.35">
      <c r="A120" s="21" t="s">
        <v>11</v>
      </c>
      <c r="B120" s="21" t="s">
        <v>12</v>
      </c>
      <c r="C120" s="21" t="s">
        <v>13</v>
      </c>
      <c r="D120" s="21" t="s">
        <v>8</v>
      </c>
      <c r="E120" s="21" t="s">
        <v>14</v>
      </c>
    </row>
    <row r="121" spans="1:10" x14ac:dyDescent="0.35">
      <c r="A121" s="19" t="s">
        <v>1</v>
      </c>
      <c r="B121" s="19">
        <v>80</v>
      </c>
      <c r="C121" s="19">
        <v>322.83539999999999</v>
      </c>
      <c r="D121" s="19">
        <v>4.0354425000000003</v>
      </c>
      <c r="E121" s="19">
        <v>44.495075526018994</v>
      </c>
    </row>
    <row r="122" spans="1:10" x14ac:dyDescent="0.35">
      <c r="A122" s="19" t="s">
        <v>2</v>
      </c>
      <c r="B122" s="19">
        <v>27</v>
      </c>
      <c r="C122" s="19">
        <v>198.07010000000002</v>
      </c>
      <c r="D122" s="19">
        <v>7.3359296296296304</v>
      </c>
      <c r="E122" s="19">
        <v>85.668459106011383</v>
      </c>
    </row>
    <row r="123" spans="1:10" ht="15" thickBot="1" x14ac:dyDescent="0.4">
      <c r="A123" s="20" t="s">
        <v>0</v>
      </c>
      <c r="B123" s="20">
        <v>27</v>
      </c>
      <c r="C123" s="20">
        <v>124.2587</v>
      </c>
      <c r="D123" s="20">
        <v>4.6021740740740746</v>
      </c>
      <c r="E123" s="20">
        <v>60.096858516609672</v>
      </c>
    </row>
    <row r="126" spans="1:10" ht="15" thickBot="1" x14ac:dyDescent="0.4">
      <c r="A126" t="s">
        <v>15</v>
      </c>
    </row>
    <row r="127" spans="1:10" x14ac:dyDescent="0.35">
      <c r="A127" s="21" t="s">
        <v>16</v>
      </c>
      <c r="B127" s="21" t="s">
        <v>17</v>
      </c>
      <c r="C127" s="21" t="s">
        <v>18</v>
      </c>
      <c r="D127" s="21" t="s">
        <v>19</v>
      </c>
      <c r="E127" s="21" t="s">
        <v>20</v>
      </c>
      <c r="F127" s="21" t="s">
        <v>21</v>
      </c>
      <c r="G127" s="21" t="s">
        <v>22</v>
      </c>
    </row>
    <row r="128" spans="1:10" x14ac:dyDescent="0.35">
      <c r="A128" s="19" t="s">
        <v>23</v>
      </c>
      <c r="B128" s="19">
        <v>221.4270649623295</v>
      </c>
      <c r="C128" s="19">
        <v>2</v>
      </c>
      <c r="D128" s="19">
        <v>110.71353248116475</v>
      </c>
      <c r="E128" s="19">
        <v>1.985414707746868</v>
      </c>
      <c r="F128" s="19">
        <v>0.14143448773949241</v>
      </c>
      <c r="G128" s="19">
        <v>3.0652957062611832</v>
      </c>
      <c r="J128" t="s">
        <v>34</v>
      </c>
    </row>
    <row r="129" spans="1:7" x14ac:dyDescent="0.35">
      <c r="A129" s="19" t="s">
        <v>24</v>
      </c>
      <c r="B129" s="19">
        <v>7305.009224743646</v>
      </c>
      <c r="C129" s="19">
        <v>131</v>
      </c>
      <c r="D129" s="19">
        <v>55.763429196516384</v>
      </c>
      <c r="E129" s="19"/>
      <c r="F129" s="19"/>
      <c r="G129" s="19"/>
    </row>
    <row r="130" spans="1:7" x14ac:dyDescent="0.35">
      <c r="A130" s="19"/>
      <c r="B130" s="19"/>
      <c r="C130" s="19"/>
      <c r="D130" s="19"/>
      <c r="E130" s="19"/>
      <c r="F130" s="19"/>
      <c r="G130" s="19"/>
    </row>
    <row r="131" spans="1:7" ht="15" thickBot="1" x14ac:dyDescent="0.4">
      <c r="A131" s="20" t="s">
        <v>25</v>
      </c>
      <c r="B131" s="20">
        <v>7526.4362897059755</v>
      </c>
      <c r="C131" s="20">
        <v>133</v>
      </c>
      <c r="D131" s="20"/>
      <c r="E131" s="20"/>
      <c r="F131" s="20"/>
      <c r="G131" s="20"/>
    </row>
    <row r="137" spans="1:7" ht="16.5" x14ac:dyDescent="0.45">
      <c r="A137" t="s">
        <v>9</v>
      </c>
      <c r="C137" s="22" t="s">
        <v>39</v>
      </c>
    </row>
    <row r="139" spans="1:7" ht="15" thickBot="1" x14ac:dyDescent="0.4">
      <c r="A139" t="s">
        <v>10</v>
      </c>
    </row>
    <row r="140" spans="1:7" x14ac:dyDescent="0.35">
      <c r="A140" s="21" t="s">
        <v>11</v>
      </c>
      <c r="B140" s="21" t="s">
        <v>12</v>
      </c>
      <c r="C140" s="21" t="s">
        <v>13</v>
      </c>
      <c r="D140" s="21" t="s">
        <v>8</v>
      </c>
      <c r="E140" s="21" t="s">
        <v>14</v>
      </c>
    </row>
    <row r="141" spans="1:7" x14ac:dyDescent="0.35">
      <c r="A141" s="19" t="s">
        <v>1</v>
      </c>
      <c r="B141" s="19">
        <v>80</v>
      </c>
      <c r="C141" s="19">
        <v>268.15355332588553</v>
      </c>
      <c r="D141" s="19">
        <v>3.3519194165735691</v>
      </c>
      <c r="E141" s="19">
        <v>23.338907906182794</v>
      </c>
    </row>
    <row r="142" spans="1:7" x14ac:dyDescent="0.35">
      <c r="A142" s="19" t="s">
        <v>2</v>
      </c>
      <c r="B142" s="19">
        <v>27</v>
      </c>
      <c r="C142" s="19">
        <v>146.23596761159985</v>
      </c>
      <c r="D142" s="19">
        <v>5.4161469485777722</v>
      </c>
      <c r="E142" s="19">
        <v>36.612058046637841</v>
      </c>
    </row>
    <row r="143" spans="1:7" ht="15" thickBot="1" x14ac:dyDescent="0.4">
      <c r="A143" s="20" t="s">
        <v>0</v>
      </c>
      <c r="B143" s="20">
        <v>27</v>
      </c>
      <c r="C143" s="20">
        <v>95.155345389377629</v>
      </c>
      <c r="D143" s="20">
        <v>3.5242720514584307</v>
      </c>
      <c r="E143" s="20">
        <v>26.90536550634695</v>
      </c>
    </row>
    <row r="146" spans="1:10" ht="15" thickBot="1" x14ac:dyDescent="0.4">
      <c r="A146" t="s">
        <v>15</v>
      </c>
    </row>
    <row r="147" spans="1:10" x14ac:dyDescent="0.35">
      <c r="A147" s="21" t="s">
        <v>16</v>
      </c>
      <c r="B147" s="21" t="s">
        <v>17</v>
      </c>
      <c r="C147" s="21" t="s">
        <v>18</v>
      </c>
      <c r="D147" s="21" t="s">
        <v>19</v>
      </c>
      <c r="E147" s="21" t="s">
        <v>20</v>
      </c>
      <c r="F147" s="21" t="s">
        <v>21</v>
      </c>
      <c r="G147" s="21" t="s">
        <v>22</v>
      </c>
    </row>
    <row r="148" spans="1:10" x14ac:dyDescent="0.35">
      <c r="A148" s="19" t="s">
        <v>23</v>
      </c>
      <c r="B148" s="19">
        <v>88.636044428527384</v>
      </c>
      <c r="C148" s="19">
        <v>2</v>
      </c>
      <c r="D148" s="19">
        <v>44.318022214263692</v>
      </c>
      <c r="E148" s="19">
        <v>1.6610255491201753</v>
      </c>
      <c r="F148" s="19">
        <v>0.19391916934513298</v>
      </c>
      <c r="G148" s="19">
        <v>3.0652957062611832</v>
      </c>
      <c r="J148" t="s">
        <v>34</v>
      </c>
    </row>
    <row r="149" spans="1:10" x14ac:dyDescent="0.35">
      <c r="A149" s="19" t="s">
        <v>24</v>
      </c>
      <c r="B149" s="19">
        <v>3495.2267369660453</v>
      </c>
      <c r="C149" s="19">
        <v>131</v>
      </c>
      <c r="D149" s="19">
        <v>26.681120129511797</v>
      </c>
      <c r="E149" s="19"/>
      <c r="F149" s="19"/>
      <c r="G149" s="19"/>
    </row>
    <row r="150" spans="1:10" x14ac:dyDescent="0.35">
      <c r="A150" s="19"/>
      <c r="B150" s="19"/>
      <c r="C150" s="19"/>
      <c r="D150" s="19"/>
      <c r="E150" s="19"/>
      <c r="F150" s="19"/>
      <c r="G150" s="19"/>
    </row>
    <row r="151" spans="1:10" ht="15" thickBot="1" x14ac:dyDescent="0.4">
      <c r="A151" s="20" t="s">
        <v>25</v>
      </c>
      <c r="B151" s="20">
        <v>30240050.483283587</v>
      </c>
      <c r="C151" s="20">
        <v>133</v>
      </c>
      <c r="D151" s="20"/>
      <c r="E151" s="20"/>
      <c r="F151" s="20"/>
      <c r="G151" s="20"/>
    </row>
    <row r="200" spans="1:10" x14ac:dyDescent="0.35">
      <c r="A200" t="s">
        <v>9</v>
      </c>
      <c r="C200" s="22" t="s">
        <v>26</v>
      </c>
    </row>
    <row r="202" spans="1:10" ht="15" thickBot="1" x14ac:dyDescent="0.4">
      <c r="A202" t="s">
        <v>15</v>
      </c>
    </row>
    <row r="203" spans="1:10" x14ac:dyDescent="0.35">
      <c r="A203" s="21" t="s">
        <v>16</v>
      </c>
      <c r="B203" s="21" t="s">
        <v>17</v>
      </c>
      <c r="C203" s="21" t="s">
        <v>18</v>
      </c>
      <c r="D203" s="21" t="s">
        <v>19</v>
      </c>
      <c r="E203" s="21" t="s">
        <v>20</v>
      </c>
      <c r="F203" s="21" t="s">
        <v>21</v>
      </c>
      <c r="G203" s="21" t="s">
        <v>22</v>
      </c>
    </row>
    <row r="204" spans="1:10" x14ac:dyDescent="0.35">
      <c r="A204" s="19" t="s">
        <v>23</v>
      </c>
      <c r="B204" s="19">
        <v>1.4751548013336091</v>
      </c>
      <c r="C204" s="19">
        <v>2</v>
      </c>
      <c r="D204" s="19">
        <v>0.73757740066680455</v>
      </c>
      <c r="E204" s="19">
        <v>2.4507790134114309</v>
      </c>
      <c r="F204" s="19">
        <v>9.0171507140738294E-2</v>
      </c>
      <c r="G204" s="19">
        <v>3.0652957062611832</v>
      </c>
      <c r="J204" t="s">
        <v>34</v>
      </c>
    </row>
    <row r="205" spans="1:10" x14ac:dyDescent="0.35">
      <c r="A205" s="19" t="s">
        <v>24</v>
      </c>
      <c r="B205" s="19">
        <v>39.425276191203707</v>
      </c>
      <c r="C205" s="19">
        <v>131</v>
      </c>
      <c r="D205" s="19">
        <v>0.30095630680308172</v>
      </c>
      <c r="E205" s="19"/>
      <c r="F205" s="19"/>
      <c r="G205" s="19"/>
    </row>
    <row r="206" spans="1:10" x14ac:dyDescent="0.35">
      <c r="A206" s="19"/>
      <c r="B206" s="19"/>
      <c r="C206" s="19"/>
      <c r="D206" s="19"/>
      <c r="E206" s="19"/>
      <c r="F206" s="19"/>
      <c r="G206" s="19"/>
    </row>
    <row r="207" spans="1:10" ht="15" thickBot="1" x14ac:dyDescent="0.4">
      <c r="A207" s="20" t="s">
        <v>25</v>
      </c>
      <c r="B207" s="20">
        <v>40.900430992537316</v>
      </c>
      <c r="C207" s="20">
        <v>133</v>
      </c>
      <c r="D207" s="20"/>
      <c r="E207" s="20"/>
      <c r="F207" s="20"/>
      <c r="G207" s="20"/>
    </row>
    <row r="209" spans="1:10" x14ac:dyDescent="0.35">
      <c r="A209" t="s">
        <v>9</v>
      </c>
      <c r="C209" s="22" t="s">
        <v>27</v>
      </c>
    </row>
    <row r="211" spans="1:10" ht="15" thickBot="1" x14ac:dyDescent="0.4">
      <c r="A211" t="s">
        <v>15</v>
      </c>
    </row>
    <row r="212" spans="1:10" x14ac:dyDescent="0.35">
      <c r="A212" s="21" t="s">
        <v>16</v>
      </c>
      <c r="B212" s="21" t="s">
        <v>17</v>
      </c>
      <c r="C212" s="21" t="s">
        <v>18</v>
      </c>
      <c r="D212" s="21" t="s">
        <v>19</v>
      </c>
      <c r="E212" s="21" t="s">
        <v>20</v>
      </c>
      <c r="F212" s="21" t="s">
        <v>21</v>
      </c>
      <c r="G212" s="21" t="s">
        <v>22</v>
      </c>
    </row>
    <row r="213" spans="1:10" x14ac:dyDescent="0.35">
      <c r="A213" s="19" t="s">
        <v>23</v>
      </c>
      <c r="B213" s="19">
        <v>4.3385107366390798</v>
      </c>
      <c r="C213" s="19">
        <v>2</v>
      </c>
      <c r="D213" s="19">
        <v>2.1692553683195399</v>
      </c>
      <c r="E213" s="19">
        <v>4.1630334482211699</v>
      </c>
      <c r="F213" s="19">
        <v>1.7666444261172143E-2</v>
      </c>
      <c r="G213" s="19">
        <v>3.0652957062611832</v>
      </c>
      <c r="J213" t="s">
        <v>36</v>
      </c>
    </row>
    <row r="214" spans="1:10" x14ac:dyDescent="0.35">
      <c r="A214" s="19" t="s">
        <v>24</v>
      </c>
      <c r="B214" s="19">
        <v>68.260910411681735</v>
      </c>
      <c r="C214" s="19">
        <v>131</v>
      </c>
      <c r="D214" s="19">
        <v>0.52107565199757044</v>
      </c>
      <c r="E214" s="19"/>
      <c r="F214" s="19"/>
      <c r="G214" s="19"/>
    </row>
    <row r="215" spans="1:10" x14ac:dyDescent="0.35">
      <c r="A215" s="19"/>
      <c r="B215" s="19"/>
      <c r="C215" s="19"/>
      <c r="D215" s="19"/>
      <c r="E215" s="19"/>
      <c r="F215" s="19"/>
      <c r="G215" s="19"/>
    </row>
    <row r="216" spans="1:10" ht="15" thickBot="1" x14ac:dyDescent="0.4">
      <c r="A216" s="20" t="s">
        <v>25</v>
      </c>
      <c r="B216" s="20">
        <v>72.599421148320815</v>
      </c>
      <c r="C216" s="20">
        <v>133</v>
      </c>
      <c r="D216" s="20"/>
      <c r="E216" s="20"/>
      <c r="F216" s="20"/>
      <c r="G216" s="20"/>
    </row>
    <row r="218" spans="1:10" ht="16.5" x14ac:dyDescent="0.45">
      <c r="A218" t="s">
        <v>9</v>
      </c>
      <c r="C218" s="22" t="s">
        <v>35</v>
      </c>
    </row>
    <row r="220" spans="1:10" ht="15" thickBot="1" x14ac:dyDescent="0.4">
      <c r="A220" t="s">
        <v>15</v>
      </c>
    </row>
    <row r="221" spans="1:10" x14ac:dyDescent="0.35">
      <c r="A221" s="21" t="s">
        <v>16</v>
      </c>
      <c r="B221" s="21" t="s">
        <v>17</v>
      </c>
      <c r="C221" s="21" t="s">
        <v>18</v>
      </c>
      <c r="D221" s="21" t="s">
        <v>19</v>
      </c>
      <c r="E221" s="21" t="s">
        <v>20</v>
      </c>
      <c r="F221" s="21" t="s">
        <v>21</v>
      </c>
      <c r="G221" s="21" t="s">
        <v>22</v>
      </c>
    </row>
    <row r="222" spans="1:10" x14ac:dyDescent="0.35">
      <c r="A222" s="19" t="s">
        <v>23</v>
      </c>
      <c r="B222" s="19">
        <v>0.97567489099638394</v>
      </c>
      <c r="C222" s="19">
        <v>2</v>
      </c>
      <c r="D222" s="19">
        <v>0.48783744549819197</v>
      </c>
      <c r="E222" s="19">
        <v>2.1931152058425321</v>
      </c>
      <c r="F222" s="19">
        <v>0.11564859499454538</v>
      </c>
      <c r="G222" s="19">
        <v>3.0652957062611832</v>
      </c>
      <c r="J222" t="s">
        <v>34</v>
      </c>
    </row>
    <row r="223" spans="1:10" x14ac:dyDescent="0.35">
      <c r="A223" s="19" t="s">
        <v>24</v>
      </c>
      <c r="B223" s="19">
        <v>29.139693706018523</v>
      </c>
      <c r="C223" s="19">
        <v>131</v>
      </c>
      <c r="D223" s="19">
        <v>0.22244040996960704</v>
      </c>
      <c r="E223" s="19"/>
      <c r="F223" s="19"/>
      <c r="G223" s="19"/>
    </row>
    <row r="224" spans="1:10" x14ac:dyDescent="0.35">
      <c r="A224" s="19"/>
      <c r="B224" s="19"/>
      <c r="C224" s="19"/>
      <c r="D224" s="19"/>
      <c r="E224" s="19"/>
      <c r="F224" s="19"/>
      <c r="G224" s="19"/>
    </row>
    <row r="225" spans="1:10" ht="15" thickBot="1" x14ac:dyDescent="0.4">
      <c r="A225" s="20" t="s">
        <v>25</v>
      </c>
      <c r="B225" s="20">
        <v>30.115368597014907</v>
      </c>
      <c r="C225" s="20">
        <v>133</v>
      </c>
      <c r="D225" s="20"/>
      <c r="E225" s="20"/>
      <c r="F225" s="20"/>
      <c r="G225" s="20"/>
    </row>
    <row r="227" spans="1:10" x14ac:dyDescent="0.35">
      <c r="A227" t="s">
        <v>9</v>
      </c>
      <c r="C227" s="22" t="s">
        <v>37</v>
      </c>
    </row>
    <row r="229" spans="1:10" ht="15" thickBot="1" x14ac:dyDescent="0.4">
      <c r="A229" t="s">
        <v>15</v>
      </c>
    </row>
    <row r="230" spans="1:10" x14ac:dyDescent="0.35">
      <c r="A230" s="21" t="s">
        <v>16</v>
      </c>
      <c r="B230" s="21" t="s">
        <v>17</v>
      </c>
      <c r="C230" s="21" t="s">
        <v>18</v>
      </c>
      <c r="D230" s="21" t="s">
        <v>19</v>
      </c>
      <c r="E230" s="21" t="s">
        <v>20</v>
      </c>
      <c r="F230" s="21" t="s">
        <v>21</v>
      </c>
      <c r="G230" s="21" t="s">
        <v>22</v>
      </c>
    </row>
    <row r="231" spans="1:10" x14ac:dyDescent="0.35">
      <c r="A231" s="19" t="s">
        <v>23</v>
      </c>
      <c r="B231" s="19">
        <v>487.8273214483379</v>
      </c>
      <c r="C231" s="19">
        <v>2</v>
      </c>
      <c r="D231" s="19">
        <v>243.91366072416895</v>
      </c>
      <c r="E231" s="19">
        <v>1.1118018751582355</v>
      </c>
      <c r="F231" s="19">
        <v>0.33204943940107146</v>
      </c>
      <c r="G231" s="19">
        <v>3.0652957062611832</v>
      </c>
      <c r="J231" t="s">
        <v>34</v>
      </c>
    </row>
    <row r="232" spans="1:10" x14ac:dyDescent="0.35">
      <c r="A232" s="19" t="s">
        <v>24</v>
      </c>
      <c r="B232" s="19">
        <v>28739.553574074078</v>
      </c>
      <c r="C232" s="19">
        <v>131</v>
      </c>
      <c r="D232" s="19">
        <v>219.38590514560366</v>
      </c>
      <c r="E232" s="19"/>
      <c r="F232" s="19"/>
      <c r="G232" s="19"/>
    </row>
    <row r="233" spans="1:10" x14ac:dyDescent="0.35">
      <c r="A233" s="19"/>
      <c r="B233" s="19"/>
      <c r="C233" s="19"/>
      <c r="D233" s="19"/>
      <c r="E233" s="19"/>
      <c r="F233" s="19"/>
      <c r="G233" s="19"/>
    </row>
    <row r="234" spans="1:10" ht="15" thickBot="1" x14ac:dyDescent="0.4">
      <c r="A234" s="20" t="s">
        <v>25</v>
      </c>
      <c r="B234" s="20">
        <v>29227.380895522416</v>
      </c>
      <c r="C234" s="20">
        <v>133</v>
      </c>
      <c r="D234" s="20"/>
      <c r="E234" s="20"/>
      <c r="F234" s="20"/>
      <c r="G234" s="20"/>
    </row>
    <row r="236" spans="1:10" ht="17" x14ac:dyDescent="0.55000000000000004">
      <c r="A236" t="s">
        <v>9</v>
      </c>
      <c r="C236" s="26" t="s">
        <v>30</v>
      </c>
    </row>
    <row r="238" spans="1:10" ht="15" thickBot="1" x14ac:dyDescent="0.4">
      <c r="A238" t="s">
        <v>15</v>
      </c>
    </row>
    <row r="239" spans="1:10" x14ac:dyDescent="0.35">
      <c r="A239" s="21" t="s">
        <v>16</v>
      </c>
      <c r="B239" s="21" t="s">
        <v>17</v>
      </c>
      <c r="C239" s="21" t="s">
        <v>18</v>
      </c>
      <c r="D239" s="21" t="s">
        <v>19</v>
      </c>
      <c r="E239" s="21" t="s">
        <v>20</v>
      </c>
      <c r="F239" s="21" t="s">
        <v>21</v>
      </c>
      <c r="G239" s="21" t="s">
        <v>22</v>
      </c>
    </row>
    <row r="240" spans="1:10" x14ac:dyDescent="0.35">
      <c r="A240" s="19" t="s">
        <v>23</v>
      </c>
      <c r="B240" s="19">
        <v>196.89768130404127</v>
      </c>
      <c r="C240" s="19">
        <v>2</v>
      </c>
      <c r="D240" s="19">
        <v>98.448840652020635</v>
      </c>
      <c r="E240" s="19">
        <v>5.1671974584638365</v>
      </c>
      <c r="F240" s="19">
        <v>6.9188637395949382E-3</v>
      </c>
      <c r="G240" s="19">
        <v>3.0652957062611832</v>
      </c>
      <c r="J240" t="s">
        <v>36</v>
      </c>
    </row>
    <row r="241" spans="1:10" x14ac:dyDescent="0.35">
      <c r="A241" s="19" t="s">
        <v>24</v>
      </c>
      <c r="B241" s="19">
        <v>2495.8980625541667</v>
      </c>
      <c r="C241" s="19">
        <v>131</v>
      </c>
      <c r="D241" s="19">
        <v>19.05265696606234</v>
      </c>
      <c r="E241" s="19"/>
      <c r="F241" s="19"/>
      <c r="G241" s="19"/>
    </row>
    <row r="242" spans="1:10" x14ac:dyDescent="0.35">
      <c r="A242" s="19"/>
      <c r="B242" s="19"/>
      <c r="C242" s="19"/>
      <c r="D242" s="19"/>
      <c r="E242" s="19"/>
      <c r="F242" s="19"/>
      <c r="G242" s="19"/>
    </row>
    <row r="243" spans="1:10" ht="15" thickBot="1" x14ac:dyDescent="0.4">
      <c r="A243" s="20" t="s">
        <v>25</v>
      </c>
      <c r="B243" s="20">
        <v>2692.795743858208</v>
      </c>
      <c r="C243" s="20">
        <v>133</v>
      </c>
      <c r="D243" s="20"/>
      <c r="E243" s="20"/>
      <c r="F243" s="20"/>
      <c r="G243" s="20"/>
    </row>
    <row r="245" spans="1:10" x14ac:dyDescent="0.35">
      <c r="A245" t="s">
        <v>9</v>
      </c>
      <c r="C245" s="22" t="s">
        <v>38</v>
      </c>
    </row>
    <row r="247" spans="1:10" ht="15" thickBot="1" x14ac:dyDescent="0.4">
      <c r="A247" t="s">
        <v>15</v>
      </c>
    </row>
    <row r="248" spans="1:10" x14ac:dyDescent="0.35">
      <c r="A248" s="21" t="s">
        <v>16</v>
      </c>
      <c r="B248" s="21" t="s">
        <v>17</v>
      </c>
      <c r="C248" s="21" t="s">
        <v>18</v>
      </c>
      <c r="D248" s="21" t="s">
        <v>19</v>
      </c>
      <c r="E248" s="21" t="s">
        <v>20</v>
      </c>
      <c r="F248" s="21" t="s">
        <v>21</v>
      </c>
      <c r="G248" s="21" t="s">
        <v>22</v>
      </c>
    </row>
    <row r="249" spans="1:10" x14ac:dyDescent="0.35">
      <c r="A249" s="19" t="s">
        <v>23</v>
      </c>
      <c r="B249" s="19">
        <v>1633.2686636263679</v>
      </c>
      <c r="C249" s="19">
        <v>2</v>
      </c>
      <c r="D249" s="19">
        <v>816.63433181318396</v>
      </c>
      <c r="E249" s="19">
        <v>1.3205696068581503</v>
      </c>
      <c r="F249" s="19">
        <v>0.27051340434495774</v>
      </c>
      <c r="G249" s="19">
        <v>3.0652957062611832</v>
      </c>
      <c r="J249" t="s">
        <v>34</v>
      </c>
    </row>
    <row r="250" spans="1:10" x14ac:dyDescent="0.35">
      <c r="A250" s="19" t="s">
        <v>24</v>
      </c>
      <c r="B250" s="19">
        <v>81009.813425925924</v>
      </c>
      <c r="C250" s="19">
        <v>131</v>
      </c>
      <c r="D250" s="19">
        <v>618.39552233531242</v>
      </c>
      <c r="E250" s="19"/>
      <c r="F250" s="19"/>
      <c r="G250" s="19"/>
    </row>
    <row r="251" spans="1:10" x14ac:dyDescent="0.35">
      <c r="A251" s="19"/>
      <c r="B251" s="19"/>
      <c r="C251" s="19"/>
      <c r="D251" s="19"/>
      <c r="E251" s="19"/>
      <c r="F251" s="19"/>
      <c r="G251" s="19"/>
    </row>
    <row r="252" spans="1:10" ht="15" thickBot="1" x14ac:dyDescent="0.4">
      <c r="A252" s="20" t="s">
        <v>25</v>
      </c>
      <c r="B252" s="20">
        <v>82643.082089552292</v>
      </c>
      <c r="C252" s="20">
        <v>133</v>
      </c>
      <c r="D252" s="20"/>
      <c r="E252" s="20"/>
      <c r="F252" s="20"/>
      <c r="G252" s="20"/>
    </row>
    <row r="254" spans="1:10" ht="17" x14ac:dyDescent="0.55000000000000004">
      <c r="A254" t="s">
        <v>9</v>
      </c>
      <c r="C254" s="26" t="s">
        <v>59</v>
      </c>
    </row>
    <row r="256" spans="1:10" ht="15" thickBot="1" x14ac:dyDescent="0.4">
      <c r="A256" t="s">
        <v>15</v>
      </c>
    </row>
    <row r="257" spans="1:10" x14ac:dyDescent="0.35">
      <c r="A257" s="21" t="s">
        <v>16</v>
      </c>
      <c r="B257" s="21" t="s">
        <v>17</v>
      </c>
      <c r="C257" s="21" t="s">
        <v>18</v>
      </c>
      <c r="D257" s="21" t="s">
        <v>19</v>
      </c>
      <c r="E257" s="21" t="s">
        <v>20</v>
      </c>
      <c r="F257" s="21" t="s">
        <v>21</v>
      </c>
      <c r="G257" s="21" t="s">
        <v>22</v>
      </c>
    </row>
    <row r="258" spans="1:10" x14ac:dyDescent="0.35">
      <c r="A258" s="19" t="s">
        <v>23</v>
      </c>
      <c r="B258" s="19">
        <v>88.636044428527384</v>
      </c>
      <c r="C258" s="19">
        <v>2</v>
      </c>
      <c r="D258" s="19">
        <v>44.318022214263692</v>
      </c>
      <c r="E258" s="19">
        <v>1.6610255491201753</v>
      </c>
      <c r="F258" s="19">
        <v>0.19391916934513298</v>
      </c>
      <c r="G258" s="19">
        <v>3.0652957062611832</v>
      </c>
      <c r="J258" t="s">
        <v>34</v>
      </c>
    </row>
    <row r="259" spans="1:10" x14ac:dyDescent="0.35">
      <c r="A259" s="19" t="s">
        <v>24</v>
      </c>
      <c r="B259" s="19">
        <v>3495.2267369660453</v>
      </c>
      <c r="C259" s="19">
        <v>131</v>
      </c>
      <c r="D259" s="19">
        <v>26.681120129511797</v>
      </c>
      <c r="E259" s="19"/>
      <c r="F259" s="19"/>
      <c r="G259" s="19"/>
    </row>
    <row r="260" spans="1:10" x14ac:dyDescent="0.35">
      <c r="A260" s="19"/>
      <c r="B260" s="19"/>
      <c r="C260" s="19"/>
      <c r="D260" s="19"/>
      <c r="E260" s="19"/>
      <c r="F260" s="19"/>
      <c r="G260" s="19"/>
    </row>
    <row r="261" spans="1:10" ht="15" thickBot="1" x14ac:dyDescent="0.4">
      <c r="A261" s="20" t="s">
        <v>25</v>
      </c>
      <c r="B261" s="20">
        <v>7526.4362897059755</v>
      </c>
      <c r="C261" s="20">
        <v>133</v>
      </c>
      <c r="D261" s="20"/>
      <c r="E261" s="20"/>
      <c r="F261" s="20"/>
      <c r="G261" s="20"/>
    </row>
    <row r="263" spans="1:10" ht="16.5" x14ac:dyDescent="0.45">
      <c r="A263" t="s">
        <v>9</v>
      </c>
      <c r="C263" s="22" t="s">
        <v>39</v>
      </c>
    </row>
    <row r="265" spans="1:10" ht="15" thickBot="1" x14ac:dyDescent="0.4">
      <c r="A265" t="s">
        <v>15</v>
      </c>
    </row>
    <row r="266" spans="1:10" x14ac:dyDescent="0.35">
      <c r="A266" s="21" t="s">
        <v>16</v>
      </c>
      <c r="B266" s="21" t="s">
        <v>17</v>
      </c>
      <c r="C266" s="21" t="s">
        <v>18</v>
      </c>
      <c r="D266" s="21" t="s">
        <v>19</v>
      </c>
      <c r="E266" s="21" t="s">
        <v>20</v>
      </c>
      <c r="F266" s="21" t="s">
        <v>21</v>
      </c>
      <c r="G266" s="21" t="s">
        <v>22</v>
      </c>
    </row>
    <row r="267" spans="1:10" x14ac:dyDescent="0.35">
      <c r="A267" s="19" t="s">
        <v>23</v>
      </c>
      <c r="B267" s="19">
        <v>467888.35276506469</v>
      </c>
      <c r="C267" s="19">
        <v>2</v>
      </c>
      <c r="D267" s="19">
        <v>233944.17638253234</v>
      </c>
      <c r="E267" s="19">
        <v>1.0293739155308699</v>
      </c>
      <c r="F267" s="19">
        <v>0.36010160783088474</v>
      </c>
      <c r="G267" s="19">
        <v>3.0652957062611832</v>
      </c>
      <c r="J267" t="s">
        <v>34</v>
      </c>
    </row>
    <row r="268" spans="1:10" x14ac:dyDescent="0.35">
      <c r="A268" s="19" t="s">
        <v>24</v>
      </c>
      <c r="B268" s="19">
        <v>29772162.130518522</v>
      </c>
      <c r="C268" s="19">
        <v>131</v>
      </c>
      <c r="D268" s="19">
        <v>227268.41321006505</v>
      </c>
      <c r="E268" s="19"/>
      <c r="F268" s="19"/>
      <c r="G268" s="19"/>
    </row>
    <row r="269" spans="1:10" x14ac:dyDescent="0.35">
      <c r="A269" s="19"/>
      <c r="B269" s="19"/>
      <c r="C269" s="19"/>
      <c r="D269" s="19"/>
      <c r="E269" s="19"/>
      <c r="F269" s="19"/>
      <c r="G269" s="19"/>
    </row>
    <row r="270" spans="1:10" ht="15" thickBot="1" x14ac:dyDescent="0.4">
      <c r="A270" s="20" t="s">
        <v>25</v>
      </c>
      <c r="B270" s="20">
        <v>30240050.483283587</v>
      </c>
      <c r="C270" s="20">
        <v>133</v>
      </c>
      <c r="D270" s="20"/>
      <c r="E270" s="20"/>
      <c r="F270" s="20"/>
      <c r="G270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BEARING CAPACITY DATA - ANNFeed</vt:lpstr>
      <vt:lpstr>Inferential Stats</vt:lpstr>
      <vt:lpstr>Descriptive Summary Statistics</vt:lpstr>
      <vt:lpstr>ANOVA Data</vt:lpstr>
      <vt:lpstr>ANOVA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XRIS PHIRI</dc:creator>
  <cp:lastModifiedBy>XRIS PHIRI</cp:lastModifiedBy>
  <dcterms:created xsi:type="dcterms:W3CDTF">2023-10-23T20:50:42Z</dcterms:created>
  <dcterms:modified xsi:type="dcterms:W3CDTF">2024-04-07T02:19:31Z</dcterms:modified>
</cp:coreProperties>
</file>