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A:\Google Drive\Drone mapping calculations\"/>
    </mc:Choice>
  </mc:AlternateContent>
  <xr:revisionPtr revIDLastSave="0" documentId="13_ncr:1_{2B30780E-EBD5-44BA-AC28-73DD39276F7E}" xr6:coauthVersionLast="45" xr6:coauthVersionMax="45" xr10:uidLastSave="{00000000-0000-0000-0000-000000000000}"/>
  <bookViews>
    <workbookView xWindow="-98" yWindow="-98" windowWidth="19396" windowHeight="10395" tabRatio="991" xr2:uid="{00000000-000D-0000-FFFF-FFFF00000000}"/>
  </bookViews>
  <sheets>
    <sheet name="GSD Calculator" sheetId="1" r:id="rId1"/>
    <sheet name="Sheet1" sheetId="2" r:id="rId2"/>
  </sheets>
  <calcPr calcId="18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5" i="1" l="1"/>
  <c r="D48" i="1" l="1"/>
  <c r="C19" i="1" l="1"/>
  <c r="C20" i="1" s="1"/>
  <c r="J45" i="1" l="1"/>
  <c r="K45" i="1" s="1"/>
  <c r="D46" i="1"/>
  <c r="C21" i="1"/>
  <c r="D64" i="1" l="1"/>
  <c r="D65" i="1" s="1"/>
  <c r="D45" i="1"/>
  <c r="J46" i="1"/>
  <c r="D52" i="1"/>
  <c r="E46" i="1"/>
  <c r="I51" i="1"/>
  <c r="I59" i="1"/>
  <c r="I60" i="1" s="1"/>
  <c r="D55" i="1"/>
  <c r="D56" i="1" s="1"/>
  <c r="E45" i="1" l="1"/>
  <c r="D51" i="1"/>
  <c r="I55" i="1"/>
  <c r="I56" i="1" s="1"/>
  <c r="K46" i="1"/>
  <c r="D59" i="1"/>
  <c r="D60" i="1" s="1"/>
  <c r="I52" i="1"/>
</calcChain>
</file>

<file path=xl/sharedStrings.xml><?xml version="1.0" encoding="utf-8"?>
<sst xmlns="http://schemas.openxmlformats.org/spreadsheetml/2006/main" count="71" uniqueCount="55">
  <si>
    <t>Instructions</t>
  </si>
  <si>
    <t>Calculator</t>
  </si>
  <si>
    <r>
      <rPr>
        <sz val="11"/>
        <color rgb="FF000000"/>
        <rFont val="Calibri"/>
        <family val="2"/>
        <charset val="1"/>
      </rPr>
      <t>F</t>
    </r>
    <r>
      <rPr>
        <sz val="8"/>
        <color rgb="FF000000"/>
        <rFont val="Calibri"/>
        <family val="2"/>
        <charset val="1"/>
      </rPr>
      <t>R</t>
    </r>
  </si>
  <si>
    <t>H</t>
  </si>
  <si>
    <t>imW</t>
  </si>
  <si>
    <t>imH</t>
  </si>
  <si>
    <t>GSD</t>
  </si>
  <si>
    <t>Dw</t>
  </si>
  <si>
    <r>
      <rPr>
        <b/>
        <sz val="11"/>
        <color rgb="FF000000"/>
        <rFont val="Calibri"/>
        <family val="2"/>
        <charset val="1"/>
      </rPr>
      <t>D</t>
    </r>
    <r>
      <rPr>
        <b/>
        <sz val="10"/>
        <color rgb="FF000000"/>
        <rFont val="Calibri"/>
        <family val="2"/>
        <charset val="1"/>
      </rPr>
      <t>H</t>
    </r>
  </si>
  <si>
    <t>Dw = The footprint width / distance covered on the ground by one image in width direction</t>
  </si>
  <si>
    <t>www.pix4d.com</t>
  </si>
  <si>
    <t>6. Hit Enter</t>
  </si>
  <si>
    <t>GROUND SAMPLING DISTANCE CALCULATOR</t>
  </si>
  <si>
    <r>
      <t>S</t>
    </r>
    <r>
      <rPr>
        <sz val="10"/>
        <color rgb="FF000000"/>
        <rFont val="Calibri"/>
        <family val="2"/>
        <charset val="1"/>
      </rPr>
      <t>w</t>
    </r>
  </si>
  <si>
    <t>= the sensor width of the camera (millimeters)</t>
  </si>
  <si>
    <t>= the focal length of the camera (millimeters)</t>
  </si>
  <si>
    <t>= the image width (pixels)</t>
  </si>
  <si>
    <t>= the image height (pixels)</t>
  </si>
  <si>
    <t>= width of single image footprint on the ground (meters)</t>
  </si>
  <si>
    <t>= height of single image footprint on the ground (meters)</t>
  </si>
  <si>
    <r>
      <t xml:space="preserve">2. Enter the Focal Length (millimeters) in cell </t>
    </r>
    <r>
      <rPr>
        <b/>
        <sz val="11"/>
        <color rgb="FF000000"/>
        <rFont val="Calibri"/>
        <family val="2"/>
        <charset val="1"/>
      </rPr>
      <t xml:space="preserve">C15 </t>
    </r>
    <r>
      <rPr>
        <sz val="11"/>
        <color rgb="FF000000"/>
        <rFont val="Calibri"/>
        <family val="2"/>
        <charset val="1"/>
      </rPr>
      <t>(real focal length,not 35 mm equivalent)</t>
    </r>
  </si>
  <si>
    <r>
      <t xml:space="preserve">3. Enter the Flight Height (meters) in cell </t>
    </r>
    <r>
      <rPr>
        <b/>
        <sz val="11"/>
        <color rgb="FF000000"/>
        <rFont val="Calibri"/>
        <family val="2"/>
        <charset val="1"/>
      </rPr>
      <t>C16</t>
    </r>
  </si>
  <si>
    <r>
      <t xml:space="preserve">1. Enter the Sensor Width (millimeters) in cell </t>
    </r>
    <r>
      <rPr>
        <b/>
        <sz val="11"/>
        <color rgb="FF000000"/>
        <rFont val="Calibri"/>
        <family val="2"/>
        <charset val="1"/>
      </rPr>
      <t>C14</t>
    </r>
  </si>
  <si>
    <r>
      <t xml:space="preserve">4. Enter the Image Width (pixels) in cell </t>
    </r>
    <r>
      <rPr>
        <b/>
        <sz val="11"/>
        <color rgb="FF000000"/>
        <rFont val="Calibri"/>
        <family val="2"/>
        <charset val="1"/>
      </rPr>
      <t>C17</t>
    </r>
  </si>
  <si>
    <r>
      <t xml:space="preserve">5. [Optional] Enter the Image Height (pixels) in cell </t>
    </r>
    <r>
      <rPr>
        <b/>
        <sz val="11"/>
        <color rgb="FF000000"/>
        <rFont val="Calibri"/>
        <family val="2"/>
        <charset val="1"/>
      </rPr>
      <t>C18</t>
    </r>
  </si>
  <si>
    <t>= the flight height (meters)</t>
  </si>
  <si>
    <t>= Ground Sampling Distance (centimeters/pixel)</t>
  </si>
  <si>
    <t>MAVIC AIR (960X720/4056X3040)</t>
  </si>
  <si>
    <t>WIDTH</t>
  </si>
  <si>
    <t>METER</t>
  </si>
  <si>
    <t>SITE DIMENSION</t>
  </si>
  <si>
    <t>Photos to be taken along the Widht and Length</t>
  </si>
  <si>
    <t>Width</t>
  </si>
  <si>
    <t>Photo Overlap</t>
  </si>
  <si>
    <t>Speed  (M/S)</t>
  </si>
  <si>
    <t>Auto Click interval</t>
  </si>
  <si>
    <t>Seconds</t>
  </si>
  <si>
    <t xml:space="preserve">Width </t>
  </si>
  <si>
    <t>Height</t>
  </si>
  <si>
    <t xml:space="preserve">TOTAL DIST </t>
  </si>
  <si>
    <t xml:space="preserve">TIME </t>
  </si>
  <si>
    <t>Minutes</t>
  </si>
  <si>
    <t>Meters</t>
  </si>
  <si>
    <t>OPTION 1</t>
  </si>
  <si>
    <t>OPTION 2</t>
  </si>
  <si>
    <t>Auto Click Interval</t>
  </si>
  <si>
    <t>KMPH</t>
  </si>
  <si>
    <t>OPTION 1 Camera Width aligned to Land Height</t>
  </si>
  <si>
    <t>OPTION 2 Camera Width aligned to Land Width</t>
  </si>
  <si>
    <t>WIDTH&gt; HEIGHT</t>
  </si>
  <si>
    <t>RTH Route</t>
  </si>
  <si>
    <t>TOTAL DIST</t>
  </si>
  <si>
    <t>Time</t>
  </si>
  <si>
    <t>IGNORE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</si>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</sst>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u/>
      <sz val="11"/>
      <color rgb="FF0066CC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33CCCC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00B050"/>
        <bgColor rgb="FFCCCCFF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FFFFCC"/>
      </patternFill>
    </fill>
    <fill>
      <patternFill patternType="solid">
        <fgColor rgb="FFFFC000"/>
        <bgColor rgb="FFFFFFCC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58">
    <xf numFmtId="0" fontId="0" fillId="0" borderId="0" xfId="0"/>
    <xf numFmtId="0" fontId="1" fillId="0" borderId="0" xfId="2"/>
    <xf numFmtId="0" fontId="1" fillId="2" borderId="0" xfId="2" applyFill="1"/>
    <xf numFmtId="0" fontId="3" fillId="4" borderId="2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" fillId="2" borderId="0" xfId="2" applyFill="1" applyBorder="1"/>
    <xf numFmtId="0" fontId="1" fillId="5" borderId="5" xfId="2" applyFont="1" applyFill="1" applyBorder="1"/>
    <xf numFmtId="0" fontId="1" fillId="5" borderId="0" xfId="2" applyFill="1" applyBorder="1"/>
    <xf numFmtId="0" fontId="1" fillId="5" borderId="7" xfId="2" applyFont="1" applyFill="1" applyBorder="1"/>
    <xf numFmtId="0" fontId="1" fillId="5" borderId="8" xfId="2" applyFill="1" applyBorder="1"/>
    <xf numFmtId="0" fontId="3" fillId="6" borderId="2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" fillId="7" borderId="5" xfId="2" applyFont="1" applyFill="1" applyBorder="1"/>
    <xf numFmtId="49" fontId="1" fillId="7" borderId="0" xfId="2" applyNumberFormat="1" applyFont="1" applyFill="1" applyBorder="1"/>
    <xf numFmtId="0" fontId="1" fillId="7" borderId="7" xfId="2" applyFont="1" applyFill="1" applyBorder="1"/>
    <xf numFmtId="49" fontId="1" fillId="7" borderId="8" xfId="2" applyNumberFormat="1" applyFont="1" applyFill="1" applyBorder="1"/>
    <xf numFmtId="0" fontId="3" fillId="7" borderId="2" xfId="2" applyFont="1" applyFill="1" applyBorder="1"/>
    <xf numFmtId="49" fontId="6" fillId="7" borderId="3" xfId="1" applyNumberFormat="1" applyFont="1" applyFill="1" applyBorder="1" applyAlignment="1" applyProtection="1"/>
    <xf numFmtId="0" fontId="3" fillId="7" borderId="5" xfId="2" applyFont="1" applyFill="1" applyBorder="1"/>
    <xf numFmtId="0" fontId="3" fillId="7" borderId="7" xfId="2" applyFont="1" applyFill="1" applyBorder="1"/>
    <xf numFmtId="0" fontId="1" fillId="3" borderId="0" xfId="2" applyFill="1" applyBorder="1"/>
    <xf numFmtId="0" fontId="1" fillId="2" borderId="0" xfId="2" applyFill="1" applyBorder="1" applyAlignment="1">
      <alignment horizontal="left" vertical="top" wrapText="1"/>
    </xf>
    <xf numFmtId="2" fontId="1" fillId="8" borderId="10" xfId="2" applyNumberFormat="1" applyFill="1" applyBorder="1"/>
    <xf numFmtId="0" fontId="2" fillId="3" borderId="2" xfId="2" applyFont="1" applyFill="1" applyBorder="1" applyAlignment="1">
      <alignment horizontal="right"/>
    </xf>
    <xf numFmtId="0" fontId="2" fillId="3" borderId="3" xfId="2" applyFont="1" applyFill="1" applyBorder="1" applyAlignment="1">
      <alignment horizontal="right"/>
    </xf>
    <xf numFmtId="0" fontId="2" fillId="3" borderId="4" xfId="2" applyFont="1" applyFill="1" applyBorder="1" applyAlignment="1">
      <alignment horizontal="right"/>
    </xf>
    <xf numFmtId="0" fontId="1" fillId="3" borderId="5" xfId="2" applyFill="1" applyBorder="1"/>
    <xf numFmtId="0" fontId="1" fillId="3" borderId="6" xfId="2" applyFill="1" applyBorder="1"/>
    <xf numFmtId="0" fontId="1" fillId="3" borderId="7" xfId="2" applyFill="1" applyBorder="1"/>
    <xf numFmtId="0" fontId="1" fillId="3" borderId="8" xfId="2" applyFill="1" applyBorder="1"/>
    <xf numFmtId="0" fontId="6" fillId="3" borderId="8" xfId="1" applyFont="1" applyFill="1" applyBorder="1" applyAlignment="1" applyProtection="1"/>
    <xf numFmtId="0" fontId="1" fillId="3" borderId="9" xfId="2" applyFill="1" applyBorder="1"/>
    <xf numFmtId="0" fontId="1" fillId="7" borderId="0" xfId="2" applyFill="1" applyBorder="1"/>
    <xf numFmtId="0" fontId="1" fillId="7" borderId="8" xfId="2" applyFill="1" applyBorder="1"/>
    <xf numFmtId="0" fontId="1" fillId="7" borderId="3" xfId="2" applyFill="1" applyBorder="1"/>
    <xf numFmtId="0" fontId="1" fillId="2" borderId="2" xfId="2" applyFill="1" applyBorder="1"/>
    <xf numFmtId="0" fontId="1" fillId="2" borderId="3" xfId="2" applyFill="1" applyBorder="1"/>
    <xf numFmtId="0" fontId="1" fillId="2" borderId="4" xfId="2" applyFill="1" applyBorder="1"/>
    <xf numFmtId="0" fontId="1" fillId="2" borderId="5" xfId="2" applyFill="1" applyBorder="1"/>
    <xf numFmtId="0" fontId="1" fillId="2" borderId="6" xfId="2" applyFill="1" applyBorder="1"/>
    <xf numFmtId="0" fontId="1" fillId="2" borderId="5" xfId="2" applyFill="1" applyBorder="1" applyAlignment="1">
      <alignment horizontal="left" vertical="top" wrapText="1"/>
    </xf>
    <xf numFmtId="0" fontId="1" fillId="2" borderId="6" xfId="2" applyFill="1" applyBorder="1" applyAlignment="1">
      <alignment horizontal="left" vertical="top" wrapText="1"/>
    </xf>
    <xf numFmtId="9" fontId="1" fillId="2" borderId="0" xfId="2" applyNumberFormat="1" applyFill="1"/>
    <xf numFmtId="2" fontId="1" fillId="8" borderId="11" xfId="2" applyNumberFormat="1" applyFill="1" applyBorder="1"/>
    <xf numFmtId="0" fontId="8" fillId="2" borderId="0" xfId="2" applyFont="1" applyFill="1"/>
    <xf numFmtId="2" fontId="1" fillId="2" borderId="0" xfId="2" applyNumberFormat="1" applyFill="1"/>
    <xf numFmtId="0" fontId="2" fillId="2" borderId="1" xfId="2" applyFont="1" applyFill="1" applyBorder="1" applyAlignment="1">
      <alignment horizontal="right"/>
    </xf>
    <xf numFmtId="0" fontId="1" fillId="2" borderId="7" xfId="2" applyFont="1" applyFill="1" applyBorder="1" applyAlignment="1">
      <alignment horizontal="left" vertical="top" wrapText="1"/>
    </xf>
    <xf numFmtId="0" fontId="1" fillId="2" borderId="8" xfId="2" applyFont="1" applyFill="1" applyBorder="1" applyAlignment="1">
      <alignment horizontal="left" vertical="top" wrapText="1"/>
    </xf>
    <xf numFmtId="0" fontId="1" fillId="2" borderId="9" xfId="2" applyFont="1" applyFill="1" applyBorder="1" applyAlignment="1">
      <alignment horizontal="left" vertical="top" wrapText="1"/>
    </xf>
    <xf numFmtId="0" fontId="1" fillId="9" borderId="10" xfId="2" applyFill="1" applyBorder="1"/>
    <xf numFmtId="0" fontId="1" fillId="9" borderId="11" xfId="2" applyFill="1" applyBorder="1"/>
    <xf numFmtId="0" fontId="0" fillId="10" borderId="0" xfId="0" applyFill="1"/>
    <xf numFmtId="0" fontId="0" fillId="11" borderId="0" xfId="0" applyFill="1"/>
    <xf numFmtId="0" fontId="1" fillId="12" borderId="0" xfId="2" applyFill="1"/>
    <xf numFmtId="0" fontId="1" fillId="13" borderId="0" xfId="2" applyFill="1"/>
    <xf numFmtId="0" fontId="1" fillId="14" borderId="0" xfId="2" applyFill="1"/>
    <xf numFmtId="0" fontId="0" fillId="14" borderId="0" xfId="0" applyFill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155196</xdr:colOff>
      <xdr:row>5</xdr:row>
      <xdr:rowOff>133350</xdr:rowOff>
    </xdr:from>
    <xdr:to>
      <xdr:col>11</xdr:col>
      <xdr:colOff>437970</xdr:colOff>
      <xdr:row>27</xdr:row>
      <xdr:rowOff>57015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641596" y="1085850"/>
          <a:ext cx="3711774" cy="414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87840</xdr:colOff>
      <xdr:row>0</xdr:row>
      <xdr:rowOff>171000</xdr:rowOff>
    </xdr:from>
    <xdr:to>
      <xdr:col>2</xdr:col>
      <xdr:colOff>203760</xdr:colOff>
      <xdr:row>3</xdr:row>
      <xdr:rowOff>75960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8560" y="171000"/>
          <a:ext cx="725760" cy="476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ix4d.com/" TargetMode="External"/><Relationship Id="rId1" Type="http://schemas.openxmlformats.org/officeDocument/2006/relationships/hyperlink" Target="https://support.pix4d.com/hc/en-us/articles/202559809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71"/>
  <sheetViews>
    <sheetView tabSelected="1" topLeftCell="A38" zoomScaleNormal="100" workbookViewId="0">
      <selection activeCell="B59" sqref="B59"/>
    </sheetView>
  </sheetViews>
  <sheetFormatPr defaultRowHeight="14.25" x14ac:dyDescent="0.45"/>
  <cols>
    <col min="1" max="1" width="2.59765625" style="1"/>
    <col min="2" max="2" width="8.59765625" style="1"/>
    <col min="3" max="3" width="15.59765625" style="1" bestFit="1" customWidth="1"/>
    <col min="4" max="4" width="40.59765625" style="1"/>
    <col min="5" max="5" width="18.1328125" style="1"/>
    <col min="6" max="12" width="8.59765625" style="1"/>
    <col min="13" max="13" width="2.3984375" style="1"/>
    <col min="14" max="257" width="8.59765625" style="1"/>
    <col min="258" max="1025" width="8.59765625"/>
  </cols>
  <sheetData>
    <row r="1" spans="1:49" ht="15" customHeight="1" x14ac:dyDescent="0.45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" customHeight="1" x14ac:dyDescent="0.4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" customHeight="1" x14ac:dyDescent="0.4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" customHeight="1" thickBot="1" x14ac:dyDescent="0.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" customHeight="1" thickBot="1" x14ac:dyDescent="0.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45">
      <c r="A6" s="26"/>
      <c r="B6" s="3" t="s">
        <v>0</v>
      </c>
      <c r="C6" s="4"/>
      <c r="D6" s="4"/>
      <c r="E6" s="4"/>
      <c r="F6" s="35"/>
      <c r="G6" s="36"/>
      <c r="H6" s="36"/>
      <c r="I6" s="36"/>
      <c r="J6" s="36"/>
      <c r="K6" s="36"/>
      <c r="L6" s="37"/>
      <c r="M6" s="2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45">
      <c r="A7" s="26"/>
      <c r="B7" s="6" t="s">
        <v>22</v>
      </c>
      <c r="C7" s="7"/>
      <c r="D7" s="7"/>
      <c r="E7" s="7"/>
      <c r="F7" s="38"/>
      <c r="G7" s="5"/>
      <c r="H7" s="5"/>
      <c r="I7" s="5"/>
      <c r="J7" s="5"/>
      <c r="K7" s="5"/>
      <c r="L7" s="39"/>
      <c r="M7" s="2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45">
      <c r="A8" s="26"/>
      <c r="B8" s="6" t="s">
        <v>20</v>
      </c>
      <c r="C8" s="7"/>
      <c r="D8" s="7"/>
      <c r="E8" s="7"/>
      <c r="F8" s="38"/>
      <c r="G8" s="5"/>
      <c r="H8" s="5"/>
      <c r="I8" s="5"/>
      <c r="J8" s="5"/>
      <c r="K8" s="5"/>
      <c r="L8" s="39"/>
      <c r="M8" s="2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45">
      <c r="A9" s="26"/>
      <c r="B9" s="6" t="s">
        <v>21</v>
      </c>
      <c r="C9" s="7"/>
      <c r="D9" s="7"/>
      <c r="E9" s="7"/>
      <c r="F9" s="38"/>
      <c r="G9" s="5"/>
      <c r="H9" s="5"/>
      <c r="I9" s="5"/>
      <c r="J9" s="5"/>
      <c r="K9" s="5"/>
      <c r="L9" s="39"/>
      <c r="M9" s="2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45">
      <c r="A10" s="26"/>
      <c r="B10" s="6" t="s">
        <v>23</v>
      </c>
      <c r="C10" s="7"/>
      <c r="D10" s="7"/>
      <c r="E10" s="7"/>
      <c r="F10" s="38"/>
      <c r="G10" s="5"/>
      <c r="H10" s="5"/>
      <c r="I10" s="5"/>
      <c r="J10" s="5"/>
      <c r="K10" s="5"/>
      <c r="L10" s="39"/>
      <c r="M10" s="2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45">
      <c r="A11" s="26"/>
      <c r="B11" s="6" t="s">
        <v>24</v>
      </c>
      <c r="C11" s="7"/>
      <c r="D11" s="7"/>
      <c r="E11" s="7"/>
      <c r="F11" s="38"/>
      <c r="G11" s="5"/>
      <c r="H11" s="5"/>
      <c r="I11" s="5"/>
      <c r="J11" s="5"/>
      <c r="K11" s="5"/>
      <c r="L11" s="39"/>
      <c r="M11" s="2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4.65" thickBot="1" x14ac:dyDescent="0.5">
      <c r="A12" s="26"/>
      <c r="B12" s="8" t="s">
        <v>11</v>
      </c>
      <c r="C12" s="9"/>
      <c r="D12" s="9"/>
      <c r="E12" s="9"/>
      <c r="F12" s="38"/>
      <c r="G12" s="5"/>
      <c r="H12" s="5"/>
      <c r="I12" s="5"/>
      <c r="J12" s="5"/>
      <c r="K12" s="5"/>
      <c r="L12" s="39"/>
      <c r="M12" s="2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45">
      <c r="A13" s="26"/>
      <c r="B13" s="10" t="s">
        <v>1</v>
      </c>
      <c r="C13" s="11"/>
      <c r="D13" s="11" t="s">
        <v>27</v>
      </c>
      <c r="E13" s="11"/>
      <c r="F13" s="38"/>
      <c r="G13" s="5"/>
      <c r="H13" s="5"/>
      <c r="I13" s="5"/>
      <c r="J13" s="5"/>
      <c r="K13" s="5"/>
      <c r="L13" s="39"/>
      <c r="M13" s="2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45">
      <c r="A14" s="26"/>
      <c r="B14" s="12" t="s">
        <v>13</v>
      </c>
      <c r="C14" s="50">
        <v>6.17</v>
      </c>
      <c r="D14" s="13" t="s">
        <v>14</v>
      </c>
      <c r="E14" s="32"/>
      <c r="F14" s="38"/>
      <c r="G14" s="5"/>
      <c r="H14" s="5"/>
      <c r="I14" s="5"/>
      <c r="J14" s="5"/>
      <c r="K14" s="5"/>
      <c r="L14" s="39"/>
      <c r="M14" s="2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45">
      <c r="A15" s="26"/>
      <c r="B15" s="12" t="s">
        <v>2</v>
      </c>
      <c r="C15" s="50">
        <f>24*6.17/34.6</f>
        <v>4.2797687861271667</v>
      </c>
      <c r="D15" s="13" t="s">
        <v>15</v>
      </c>
      <c r="E15" s="32"/>
      <c r="F15" s="38"/>
      <c r="G15" s="5"/>
      <c r="H15" s="5"/>
      <c r="I15" s="5"/>
      <c r="J15" s="5"/>
      <c r="K15" s="5"/>
      <c r="L15" s="39"/>
      <c r="M15" s="2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45">
      <c r="A16" s="26"/>
      <c r="B16" s="12" t="s">
        <v>3</v>
      </c>
      <c r="C16" s="50">
        <v>100</v>
      </c>
      <c r="D16" s="13" t="s">
        <v>25</v>
      </c>
      <c r="E16" s="32"/>
      <c r="F16" s="38"/>
      <c r="G16" s="5"/>
      <c r="H16" s="5"/>
      <c r="I16" s="5"/>
      <c r="J16" s="5"/>
      <c r="K16" s="5"/>
      <c r="L16" s="39"/>
      <c r="M16" s="2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45">
      <c r="A17" s="26"/>
      <c r="B17" s="12" t="s">
        <v>4</v>
      </c>
      <c r="C17" s="50">
        <v>960</v>
      </c>
      <c r="D17" s="13" t="s">
        <v>16</v>
      </c>
      <c r="E17" s="32"/>
      <c r="F17" s="38"/>
      <c r="G17" s="5"/>
      <c r="H17" s="5"/>
      <c r="I17" s="5"/>
      <c r="J17" s="5"/>
      <c r="K17" s="5"/>
      <c r="L17" s="39"/>
      <c r="M17" s="2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4.65" thickBot="1" x14ac:dyDescent="0.5">
      <c r="A18" s="26"/>
      <c r="B18" s="14" t="s">
        <v>5</v>
      </c>
      <c r="C18" s="51">
        <v>720</v>
      </c>
      <c r="D18" s="15" t="s">
        <v>17</v>
      </c>
      <c r="E18" s="33"/>
      <c r="F18" s="38"/>
      <c r="G18" s="5"/>
      <c r="H18" s="5"/>
      <c r="I18" s="5"/>
      <c r="J18" s="5"/>
      <c r="K18" s="5"/>
      <c r="L18" s="39"/>
      <c r="M18" s="2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45">
      <c r="A19" s="26"/>
      <c r="B19" s="16" t="s">
        <v>6</v>
      </c>
      <c r="C19" s="22">
        <f>(C14*C16*100)/(C15*C17)</f>
        <v>15.017361111111114</v>
      </c>
      <c r="D19" s="17" t="s">
        <v>26</v>
      </c>
      <c r="E19" s="34"/>
      <c r="F19" s="38"/>
      <c r="G19" s="5"/>
      <c r="H19" s="5"/>
      <c r="I19" s="5"/>
      <c r="J19" s="5"/>
      <c r="K19" s="5"/>
      <c r="L19" s="39"/>
      <c r="M19" s="2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45">
      <c r="A20" s="26"/>
      <c r="B20" s="18" t="s">
        <v>7</v>
      </c>
      <c r="C20" s="22">
        <f>(C19*C17)/100</f>
        <v>144.16666666666669</v>
      </c>
      <c r="D20" s="13" t="s">
        <v>18</v>
      </c>
      <c r="E20" s="32"/>
      <c r="F20" s="38"/>
      <c r="G20" s="5"/>
      <c r="H20" s="5"/>
      <c r="I20" s="5"/>
      <c r="J20" s="5"/>
      <c r="K20" s="5"/>
      <c r="L20" s="39"/>
      <c r="M20" s="27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4.65" thickBot="1" x14ac:dyDescent="0.5">
      <c r="A21" s="26"/>
      <c r="B21" s="19" t="s">
        <v>8</v>
      </c>
      <c r="C21" s="43">
        <f>(C19*C18)/100</f>
        <v>108.12500000000001</v>
      </c>
      <c r="D21" s="15" t="s">
        <v>19</v>
      </c>
      <c r="E21" s="33"/>
      <c r="F21" s="38"/>
      <c r="G21" s="5"/>
      <c r="H21" s="5"/>
      <c r="I21" s="5"/>
      <c r="J21" s="5"/>
      <c r="K21" s="5"/>
      <c r="L21" s="39"/>
      <c r="M21" s="2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45">
      <c r="A22" s="26"/>
      <c r="B22" s="20"/>
      <c r="C22" s="20"/>
      <c r="D22" s="20"/>
      <c r="E22" s="20"/>
      <c r="F22" s="38"/>
      <c r="G22" s="5"/>
      <c r="H22" s="5"/>
      <c r="I22" s="5"/>
      <c r="J22" s="5"/>
      <c r="K22" s="5"/>
      <c r="L22" s="39"/>
      <c r="M22" s="2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45">
      <c r="A23" s="26"/>
      <c r="B23" s="20"/>
      <c r="C23" s="20"/>
      <c r="D23" s="20"/>
      <c r="E23" s="20"/>
      <c r="F23" s="38"/>
      <c r="G23" s="5"/>
      <c r="H23" s="5"/>
      <c r="I23" s="5"/>
      <c r="J23" s="5"/>
      <c r="K23" s="5"/>
      <c r="L23" s="39"/>
      <c r="M23" s="2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45">
      <c r="A24" s="26"/>
      <c r="B24" s="20"/>
      <c r="C24" s="20"/>
      <c r="D24" s="20"/>
      <c r="E24" s="20"/>
      <c r="F24" s="38"/>
      <c r="G24" s="5"/>
      <c r="H24" s="5"/>
      <c r="I24" s="5"/>
      <c r="J24" s="5"/>
      <c r="K24" s="5"/>
      <c r="L24" s="39"/>
      <c r="M24" s="2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45">
      <c r="A25" s="26"/>
      <c r="B25" s="20"/>
      <c r="C25" s="20"/>
      <c r="D25" s="20"/>
      <c r="E25" s="20"/>
      <c r="F25" s="38"/>
      <c r="G25" s="5"/>
      <c r="H25" s="5"/>
      <c r="I25" s="5"/>
      <c r="J25" s="5"/>
      <c r="K25" s="5"/>
      <c r="L25" s="39"/>
      <c r="M25" s="2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45">
      <c r="A26" s="26"/>
      <c r="B26" s="20"/>
      <c r="C26" s="20"/>
      <c r="D26" s="20"/>
      <c r="E26" s="20"/>
      <c r="F26" s="38"/>
      <c r="G26" s="5"/>
      <c r="H26" s="5"/>
      <c r="I26" s="5"/>
      <c r="J26" s="5"/>
      <c r="K26" s="5"/>
      <c r="L26" s="39"/>
      <c r="M26" s="2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" customHeight="1" x14ac:dyDescent="0.45">
      <c r="A27" s="26"/>
      <c r="B27" s="20"/>
      <c r="C27" s="20"/>
      <c r="D27" s="20"/>
      <c r="E27" s="20"/>
      <c r="F27" s="38"/>
      <c r="G27" s="5"/>
      <c r="H27" s="5"/>
      <c r="I27" s="5"/>
      <c r="J27" s="5"/>
      <c r="K27" s="5"/>
      <c r="L27" s="39"/>
      <c r="M27" s="2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45">
      <c r="A28" s="26"/>
      <c r="B28" s="20"/>
      <c r="C28" s="20"/>
      <c r="D28" s="20"/>
      <c r="E28" s="20"/>
      <c r="F28" s="38"/>
      <c r="G28" s="5"/>
      <c r="H28" s="5"/>
      <c r="I28" s="5"/>
      <c r="J28" s="5"/>
      <c r="K28" s="5"/>
      <c r="L28" s="39"/>
      <c r="M28" s="2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45">
      <c r="A29" s="26"/>
      <c r="B29" s="20"/>
      <c r="C29" s="20"/>
      <c r="D29" s="20"/>
      <c r="E29" s="20"/>
      <c r="F29" s="38"/>
      <c r="G29" s="5"/>
      <c r="H29" s="5"/>
      <c r="I29" s="5"/>
      <c r="J29" s="5"/>
      <c r="K29" s="5"/>
      <c r="L29" s="39"/>
      <c r="M29" s="2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45">
      <c r="A30" s="26"/>
      <c r="B30" s="20"/>
      <c r="C30" s="20"/>
      <c r="D30" s="20"/>
      <c r="E30" s="20"/>
      <c r="F30" s="38"/>
      <c r="G30" s="5"/>
      <c r="H30" s="5"/>
      <c r="I30" s="5"/>
      <c r="J30" s="5"/>
      <c r="K30" s="5"/>
      <c r="L30" s="39"/>
      <c r="M30" s="2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6.5" customHeight="1" x14ac:dyDescent="0.45">
      <c r="A31" s="26"/>
      <c r="B31" s="20"/>
      <c r="C31" s="20"/>
      <c r="D31" s="20"/>
      <c r="E31" s="20"/>
      <c r="F31" s="40"/>
      <c r="G31" s="21"/>
      <c r="H31" s="21"/>
      <c r="I31" s="21"/>
      <c r="J31" s="21"/>
      <c r="K31" s="21"/>
      <c r="L31" s="41"/>
      <c r="M31" s="2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33" customHeight="1" thickBot="1" x14ac:dyDescent="0.5">
      <c r="A32" s="26"/>
      <c r="B32" s="20"/>
      <c r="C32" s="20"/>
      <c r="D32" s="20"/>
      <c r="E32" s="20"/>
      <c r="F32" s="47" t="s">
        <v>9</v>
      </c>
      <c r="G32" s="48"/>
      <c r="H32" s="48"/>
      <c r="I32" s="48"/>
      <c r="J32" s="48"/>
      <c r="K32" s="48"/>
      <c r="L32" s="49"/>
      <c r="M32" s="2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4.65" thickBot="1" x14ac:dyDescent="0.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30" t="s">
        <v>10</v>
      </c>
      <c r="L33" s="29"/>
      <c r="M33" s="3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45">
      <c r="A36" s="2"/>
      <c r="B36" s="2"/>
      <c r="C36" t="s">
        <v>30</v>
      </c>
      <c r="D36" t="s">
        <v>29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45">
      <c r="A37" s="2"/>
      <c r="B37" s="2"/>
      <c r="C37" t="s">
        <v>28</v>
      </c>
      <c r="D37" s="52">
        <v>1000</v>
      </c>
      <c r="E37" s="44" t="s">
        <v>49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45">
      <c r="A38" s="2"/>
      <c r="B38" s="2"/>
      <c r="C38" t="s">
        <v>38</v>
      </c>
      <c r="D38" s="53">
        <v>100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45">
      <c r="A39" s="2"/>
      <c r="B39" s="2"/>
      <c r="C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45">
      <c r="A40" s="2"/>
      <c r="B40" s="2"/>
      <c r="C40" t="s">
        <v>33</v>
      </c>
      <c r="D40" s="42">
        <v>0.2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45">
      <c r="A41" s="2"/>
      <c r="B41" s="2"/>
      <c r="C41"/>
      <c r="D41" s="42"/>
      <c r="E41" s="2"/>
      <c r="F41" s="2"/>
      <c r="G41" s="2"/>
      <c r="H41" s="2" t="s">
        <v>53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45">
      <c r="A42" s="2"/>
      <c r="B42" s="2"/>
      <c r="C42" t="s">
        <v>47</v>
      </c>
      <c r="D42" s="42"/>
      <c r="E42" s="2"/>
      <c r="F42" s="2"/>
      <c r="G42" s="2"/>
      <c r="H42" s="55"/>
      <c r="I42" s="55" t="s">
        <v>48</v>
      </c>
      <c r="J42" s="55"/>
      <c r="K42" s="5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45">
      <c r="A43" s="2"/>
      <c r="B43" s="2"/>
      <c r="C43"/>
      <c r="D43" s="42"/>
      <c r="E43" s="2"/>
      <c r="F43" s="2"/>
      <c r="G43" s="2"/>
      <c r="H43" s="55"/>
      <c r="I43" s="55"/>
      <c r="J43" s="55"/>
      <c r="K43" s="5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45">
      <c r="A44" s="2"/>
      <c r="B44" s="2"/>
      <c r="C44" t="s">
        <v>31</v>
      </c>
      <c r="D44"/>
      <c r="E44" s="2"/>
      <c r="F44" s="2"/>
      <c r="G44" s="2"/>
      <c r="H44" s="56"/>
      <c r="I44" s="57" t="s">
        <v>31</v>
      </c>
      <c r="J44" s="55"/>
      <c r="K44" s="5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45">
      <c r="A45" s="2"/>
      <c r="B45" s="2"/>
      <c r="C45" t="s">
        <v>32</v>
      </c>
      <c r="D45">
        <f>ROUNDUP(D37/(C21*(1-D40)),0)</f>
        <v>12</v>
      </c>
      <c r="E45" s="2">
        <f>D45*D38+D37</f>
        <v>2200</v>
      </c>
      <c r="F45" s="2"/>
      <c r="G45" s="2"/>
      <c r="H45" s="55"/>
      <c r="I45" s="56" t="s">
        <v>32</v>
      </c>
      <c r="J45" s="55">
        <f>ROUNDUP(D37/(C20*(1-D40)),0)</f>
        <v>9</v>
      </c>
      <c r="K45" s="55">
        <f>J45*D38+D37</f>
        <v>1900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45">
      <c r="A46" s="2"/>
      <c r="B46" s="2"/>
      <c r="C46" t="s">
        <v>38</v>
      </c>
      <c r="D46">
        <f>ROUNDUP(D38/(C20*(1-D40)),0)</f>
        <v>1</v>
      </c>
      <c r="E46" s="2">
        <f>D46*D37+D38</f>
        <v>1100</v>
      </c>
      <c r="F46" s="2"/>
      <c r="G46" s="2"/>
      <c r="H46" s="55"/>
      <c r="I46" s="55" t="s">
        <v>38</v>
      </c>
      <c r="J46" s="55">
        <f>ROUNDUP(D38/(C21*(1-D40)),0)</f>
        <v>2</v>
      </c>
      <c r="K46" s="55">
        <f>J46*D37+D38</f>
        <v>2100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45">
      <c r="A47" s="2"/>
      <c r="B47" s="2"/>
      <c r="C47"/>
      <c r="D47"/>
      <c r="E47" s="2"/>
      <c r="F47" s="2"/>
      <c r="G47" s="2"/>
      <c r="H47" s="55"/>
      <c r="I47" s="55"/>
      <c r="J47" s="55"/>
      <c r="K47" s="5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45">
      <c r="A48" s="2"/>
      <c r="B48" s="2"/>
      <c r="C48" t="s">
        <v>34</v>
      </c>
      <c r="D48">
        <f>E48*1000/60/60</f>
        <v>5.5555555555555554</v>
      </c>
      <c r="E48" s="54">
        <v>20</v>
      </c>
      <c r="F48" s="2" t="s">
        <v>46</v>
      </c>
      <c r="G48" s="2"/>
      <c r="H48" s="55"/>
      <c r="I48" s="55"/>
      <c r="J48" s="55"/>
      <c r="K48" s="5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45">
      <c r="A49" s="2"/>
      <c r="B49" s="2"/>
      <c r="C49" s="2"/>
      <c r="D49" s="2"/>
      <c r="E49" s="2"/>
      <c r="F49" s="2"/>
      <c r="G49" s="2"/>
      <c r="H49" s="55"/>
      <c r="I49" s="55"/>
      <c r="J49" s="55"/>
      <c r="K49" s="5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45">
      <c r="A50" s="2"/>
      <c r="B50" s="2"/>
      <c r="C50" s="2" t="s">
        <v>35</v>
      </c>
      <c r="F50" s="2"/>
      <c r="G50" s="2"/>
      <c r="H50" s="55"/>
      <c r="I50" s="55" t="s">
        <v>45</v>
      </c>
      <c r="J50" s="55"/>
      <c r="K50" s="5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49" x14ac:dyDescent="0.45">
      <c r="A51" s="2"/>
      <c r="B51" s="2"/>
      <c r="C51" s="2" t="s">
        <v>37</v>
      </c>
      <c r="D51" s="2">
        <f>D37/D48/D45</f>
        <v>15</v>
      </c>
      <c r="E51" s="2" t="s">
        <v>36</v>
      </c>
      <c r="F51" s="2"/>
      <c r="G51" s="2"/>
      <c r="H51" s="55" t="s">
        <v>37</v>
      </c>
      <c r="I51" s="55">
        <f>D37/D48/J45</f>
        <v>20</v>
      </c>
      <c r="J51" s="55"/>
      <c r="K51" s="5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49" x14ac:dyDescent="0.45">
      <c r="A52" s="2"/>
      <c r="B52" s="2"/>
      <c r="C52" s="2" t="s">
        <v>38</v>
      </c>
      <c r="D52" s="2">
        <f>D38/D48/D46</f>
        <v>18</v>
      </c>
      <c r="E52" s="2"/>
      <c r="F52" s="2"/>
      <c r="G52" s="2"/>
      <c r="H52" s="55" t="s">
        <v>38</v>
      </c>
      <c r="I52" s="55">
        <f>D38/D48/J46</f>
        <v>9</v>
      </c>
      <c r="J52" s="55"/>
      <c r="K52" s="5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49" x14ac:dyDescent="0.45">
      <c r="A53" s="2"/>
      <c r="B53" s="2"/>
      <c r="C53" s="2"/>
      <c r="D53" s="2"/>
      <c r="E53" s="2"/>
      <c r="F53" s="2"/>
      <c r="G53" s="2"/>
      <c r="H53" s="55"/>
      <c r="I53" s="55"/>
      <c r="J53" s="55"/>
      <c r="K53" s="5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49" x14ac:dyDescent="0.45">
      <c r="A54" s="2"/>
      <c r="B54" s="2"/>
      <c r="C54" s="2" t="s">
        <v>43</v>
      </c>
      <c r="D54" s="2"/>
      <c r="E54" s="2"/>
      <c r="F54" s="2"/>
      <c r="G54" s="2"/>
      <c r="H54" s="55"/>
      <c r="I54" s="55"/>
      <c r="J54" s="55"/>
      <c r="K54" s="5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49" x14ac:dyDescent="0.45">
      <c r="A55" s="2"/>
      <c r="B55" s="2"/>
      <c r="C55" s="2" t="s">
        <v>39</v>
      </c>
      <c r="D55" s="2">
        <f>D37*D46+D38</f>
        <v>1100</v>
      </c>
      <c r="E55" s="2" t="s">
        <v>42</v>
      </c>
      <c r="F55" s="2"/>
      <c r="G55" s="2"/>
      <c r="H55" s="56"/>
      <c r="I55" s="55">
        <f>D37*J46+D38</f>
        <v>2100</v>
      </c>
      <c r="J55" s="55" t="s">
        <v>42</v>
      </c>
      <c r="K55" s="5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49" x14ac:dyDescent="0.45">
      <c r="A56" s="2"/>
      <c r="B56" s="2"/>
      <c r="C56" s="2" t="s">
        <v>40</v>
      </c>
      <c r="D56" s="2">
        <f>D55/D48/60+C16/D48/60</f>
        <v>3.5999999999999996</v>
      </c>
      <c r="E56" s="2" t="s">
        <v>41</v>
      </c>
      <c r="F56" s="2"/>
      <c r="G56" s="2"/>
      <c r="H56" s="55"/>
      <c r="I56" s="56">
        <f>I55/D48/60+C16/D48/60</f>
        <v>6.6</v>
      </c>
      <c r="J56" s="55" t="s">
        <v>41</v>
      </c>
      <c r="K56" s="5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49" x14ac:dyDescent="0.45">
      <c r="A57" s="2"/>
      <c r="B57" s="2"/>
      <c r="C57" s="2"/>
      <c r="D57" s="2"/>
      <c r="E57" s="2"/>
      <c r="F57" s="2"/>
      <c r="G57" s="2"/>
      <c r="H57" s="55"/>
      <c r="I57" s="55"/>
      <c r="J57" s="55"/>
      <c r="K57" s="5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49" x14ac:dyDescent="0.45">
      <c r="A58" s="2"/>
      <c r="B58" s="2" t="s">
        <v>54</v>
      </c>
      <c r="C58" s="55" t="s">
        <v>44</v>
      </c>
      <c r="D58" s="55"/>
      <c r="E58" s="55"/>
      <c r="F58" s="2"/>
      <c r="G58" s="2"/>
      <c r="H58" s="55"/>
      <c r="I58" s="55"/>
      <c r="J58" s="55"/>
      <c r="K58" s="5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49" x14ac:dyDescent="0.45">
      <c r="A59" s="2"/>
      <c r="B59" s="2"/>
      <c r="C59" s="55" t="s">
        <v>39</v>
      </c>
      <c r="D59" s="55">
        <f>D38*D45+D37</f>
        <v>2200</v>
      </c>
      <c r="E59" s="55" t="s">
        <v>42</v>
      </c>
      <c r="F59" s="2"/>
      <c r="G59" s="2"/>
      <c r="H59" s="55"/>
      <c r="I59" s="55">
        <f>D38*J45+D37</f>
        <v>1900</v>
      </c>
      <c r="J59" s="55" t="s">
        <v>42</v>
      </c>
      <c r="K59" s="5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49" x14ac:dyDescent="0.45">
      <c r="A60" s="2"/>
      <c r="B60" s="2"/>
      <c r="C60" s="55" t="s">
        <v>40</v>
      </c>
      <c r="D60" s="55">
        <f>D59/D48/60+C16/D48/60</f>
        <v>6.8999999999999995</v>
      </c>
      <c r="E60" s="55" t="s">
        <v>41</v>
      </c>
      <c r="F60" s="2"/>
      <c r="G60" s="2"/>
      <c r="H60" s="55"/>
      <c r="I60" s="55">
        <f>I59/D48/60+C16/D48/60</f>
        <v>6</v>
      </c>
      <c r="J60" s="55" t="s">
        <v>41</v>
      </c>
      <c r="K60" s="5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49" x14ac:dyDescent="0.45">
      <c r="A61" s="2"/>
      <c r="B61" s="2"/>
      <c r="C61" s="2"/>
      <c r="D61" s="2"/>
      <c r="E61" s="2"/>
      <c r="F61" s="2"/>
      <c r="G61" s="2"/>
      <c r="H61" s="55"/>
      <c r="I61" s="55"/>
      <c r="J61" s="55"/>
      <c r="K61" s="5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49" x14ac:dyDescent="0.45">
      <c r="A62" s="2"/>
      <c r="B62" s="2"/>
      <c r="C62" s="2"/>
      <c r="D62" s="2"/>
      <c r="E62" s="2"/>
      <c r="F62" s="2"/>
      <c r="G62" s="2"/>
      <c r="H62" s="55"/>
      <c r="I62" s="55"/>
      <c r="J62" s="55"/>
      <c r="K62" s="5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49" x14ac:dyDescent="0.45">
      <c r="A63" s="2"/>
      <c r="B63" s="2"/>
      <c r="C63" s="2" t="s">
        <v>50</v>
      </c>
      <c r="D63" s="2"/>
      <c r="E63" s="2"/>
      <c r="F63" s="2"/>
      <c r="G63" s="2"/>
      <c r="H63" s="55"/>
      <c r="I63" s="55"/>
      <c r="J63" s="55"/>
      <c r="K63" s="5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49" x14ac:dyDescent="0.45">
      <c r="A64" s="2"/>
      <c r="B64" s="2"/>
      <c r="C64" s="2" t="s">
        <v>51</v>
      </c>
      <c r="D64" s="2">
        <f>D37+D38+((D46-1)*(D37-C21))+C21</f>
        <v>1208.125</v>
      </c>
      <c r="E64" s="45"/>
      <c r="F64" s="2"/>
      <c r="G64" s="2"/>
      <c r="H64" s="55"/>
      <c r="I64" s="55"/>
      <c r="J64" s="55"/>
      <c r="K64" s="5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45">
      <c r="A65" s="2"/>
      <c r="B65" s="2"/>
      <c r="C65" s="2" t="s">
        <v>52</v>
      </c>
      <c r="D65" s="2">
        <f>D64/D48/60</f>
        <v>3.6243750000000001</v>
      </c>
      <c r="E65" s="2" t="s">
        <v>41</v>
      </c>
      <c r="F65" s="2"/>
      <c r="G65" s="2"/>
      <c r="H65" s="55"/>
      <c r="I65" s="55"/>
      <c r="J65" s="55"/>
      <c r="K65" s="5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45">
      <c r="H66" s="56"/>
      <c r="I66" s="56"/>
      <c r="J66" s="56"/>
      <c r="K66" s="56"/>
    </row>
    <row r="67" spans="1:30" x14ac:dyDescent="0.45">
      <c r="H67" s="56"/>
      <c r="I67" s="56"/>
      <c r="J67" s="56"/>
      <c r="K67" s="56"/>
    </row>
    <row r="68" spans="1:30" x14ac:dyDescent="0.45">
      <c r="H68" s="56"/>
      <c r="I68" s="56"/>
      <c r="J68" s="56"/>
      <c r="K68" s="56"/>
    </row>
    <row r="69" spans="1:30" x14ac:dyDescent="0.45">
      <c r="H69" s="56"/>
      <c r="I69" s="56"/>
      <c r="J69" s="56"/>
      <c r="K69" s="56"/>
    </row>
    <row r="70" spans="1:30" x14ac:dyDescent="0.45">
      <c r="H70" s="56"/>
      <c r="I70" s="56"/>
      <c r="J70" s="56"/>
      <c r="K70" s="56"/>
    </row>
    <row r="71" spans="1:30" x14ac:dyDescent="0.45">
      <c r="H71" s="56"/>
      <c r="I71" s="56"/>
      <c r="J71" s="56"/>
      <c r="K71" s="56"/>
    </row>
  </sheetData>
  <mergeCells count="2">
    <mergeCell ref="A1:M4"/>
    <mergeCell ref="F32:L32"/>
  </mergeCells>
  <dataValidations count="1">
    <dataValidation type="decimal" allowBlank="1" showInputMessage="1" showErrorMessage="1" errorTitle="WIDTH &gt; HEIGHT" error="Width should be greater than height._x000a_" sqref="D38" xr:uid="{03D38F28-9B1F-4E94-8499-167AC7B879A1}">
      <formula1>0</formula1>
      <formula2>D37</formula2>
    </dataValidation>
  </dataValidations>
  <hyperlinks>
    <hyperlink ref="D19" r:id="rId1" display="= Ground Sampling Distance (cm/pixel)" xr:uid="{00000000-0004-0000-0000-000000000000}"/>
    <hyperlink ref="K33" r:id="rId2" xr:uid="{00000000-0004-0000-0000-000001000000}"/>
  </hyperlinks>
  <pageMargins left="0.7" right="0.7" top="1.14375" bottom="1.14375" header="0.51180555555555496" footer="0.51180555555555496"/>
  <pageSetup paperSize="9" firstPageNumber="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F63D-780C-47C2-AAA4-ECFCCBCE88D7}">
  <dimension ref="A1"/>
  <sheetViews>
    <sheetView workbookViewId="0">
      <selection activeCell="B9" sqref="A1:B9"/>
    </sheetView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GSD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G</dc:creator>
  <dc:description/>
  <cp:lastModifiedBy>Anoz Sethna</cp:lastModifiedBy>
  <cp:revision>3</cp:revision>
  <dcterms:created xsi:type="dcterms:W3CDTF">2016-05-31T15:53:28Z</dcterms:created>
  <dcterms:modified xsi:type="dcterms:W3CDTF">2020-10-13T08:29:46Z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