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<sst xmlns="http://schemas.openxmlformats.org/spreadsheetml/2006/main" count="40" uniqueCount="32">
  <si>
    <t>Задача</t>
  </si>
  <si>
    <t>Расчет теоретических частот для нормального распределения</t>
  </si>
  <si>
    <t>Сумма затрат предприятий на производство, тыс. руб.</t>
  </si>
  <si>
    <r>
      <rPr>
        <rFont val="Arial"/>
        <color theme="1"/>
      </rPr>
      <t xml:space="preserve">Кол-во предприятий </t>
    </r>
    <r>
      <rPr>
        <rFont val="Arial"/>
        <color rgb="FF38761D"/>
      </rPr>
      <t>fi</t>
    </r>
  </si>
  <si>
    <r>
      <rPr>
        <rFont val="Arial"/>
        <color theme="1"/>
      </rPr>
      <t xml:space="preserve">Середина интервала </t>
    </r>
    <r>
      <rPr>
        <rFont val="Arial"/>
        <color rgb="FF38761D"/>
      </rPr>
      <t>xi</t>
    </r>
  </si>
  <si>
    <t>ti</t>
  </si>
  <si>
    <t>φ(t)</t>
  </si>
  <si>
    <t>fm</t>
  </si>
  <si>
    <t>fi*xi</t>
  </si>
  <si>
    <t>xi - x ср.</t>
  </si>
  <si>
    <t>(xi - x ср.)^2</t>
  </si>
  <si>
    <t>(xi - x ср.)^2 * fi</t>
  </si>
  <si>
    <t>Итого</t>
  </si>
  <si>
    <t>-</t>
  </si>
  <si>
    <t>x ср. =</t>
  </si>
  <si>
    <t>π =</t>
  </si>
  <si>
    <t>σ =</t>
  </si>
  <si>
    <t>e =</t>
  </si>
  <si>
    <t>Исходя из полученных значений видно, что полученные теоретические частоты близки к эмпирическим.</t>
  </si>
  <si>
    <t>Использование критерия Колмогорова для определения, является ли распределение нормальным</t>
  </si>
  <si>
    <t>Кол-во предприятий (эмп. частоты)</t>
  </si>
  <si>
    <t>Теоретические частоты</t>
  </si>
  <si>
    <t>Накопленные эмп. частоты</t>
  </si>
  <si>
    <t>Накопленные теоретические частоты</t>
  </si>
  <si>
    <t>Di = |Fi-Fm|</t>
  </si>
  <si>
    <t>fi</t>
  </si>
  <si>
    <t>Fi</t>
  </si>
  <si>
    <t>Fm</t>
  </si>
  <si>
    <t>Dmax =</t>
  </si>
  <si>
    <t>λ =</t>
  </si>
  <si>
    <t>Исходя из полученного значения λ и таблицы видим, что значение P(λ) ≈ 0.99</t>
  </si>
  <si>
    <t>Таким образом можно сделать вывод, что исследуемое распределение является нормальным.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</si>
</sst>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0.0"/>
  </numFmts>
  <fonts count="8">
    <font>
      <sz val="10.0"/>
      <color rgb="FF000000"/>
      <name val="Arial"/>
      <scheme val="minor"/>
    </font>
    <font>
      <b/>
      <i/>
      <sz val="12.0"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/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4" numFmtId="0" xfId="0" applyBorder="1" applyFont="1"/>
    <xf borderId="3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vertical="center"/>
    </xf>
    <xf borderId="3" fillId="2" fontId="3" numFmtId="0" xfId="0" applyBorder="1" applyFill="1" applyFont="1"/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horizontal="center" vertical="center"/>
    </xf>
    <xf borderId="3" fillId="0" fontId="3" numFmtId="2" xfId="0" applyAlignment="1" applyBorder="1" applyFont="1" applyNumberFormat="1">
      <alignment horizontal="center" vertical="center"/>
    </xf>
    <xf borderId="3" fillId="0" fontId="5" numFmtId="164" xfId="0" applyAlignment="1" applyBorder="1" applyFont="1" applyNumberFormat="1">
      <alignment horizontal="center" vertical="center"/>
    </xf>
    <xf borderId="3" fillId="3" fontId="3" numFmtId="1" xfId="0" applyAlignment="1" applyBorder="1" applyFill="1" applyFont="1" applyNumberFormat="1">
      <alignment horizontal="center" vertical="center"/>
    </xf>
    <xf borderId="3" fillId="0" fontId="3" numFmtId="0" xfId="0" applyBorder="1" applyFont="1"/>
    <xf borderId="3" fillId="0" fontId="3" numFmtId="165" xfId="0" applyBorder="1" applyFont="1" applyNumberFormat="1"/>
    <xf borderId="3" fillId="0" fontId="3" numFmtId="166" xfId="0" applyBorder="1" applyFont="1" applyNumberFormat="1"/>
    <xf borderId="1" fillId="0" fontId="3" numFmtId="0" xfId="0" applyAlignment="1" applyBorder="1" applyFont="1">
      <alignment horizontal="center" readingOrder="0" vertical="center"/>
    </xf>
    <xf borderId="3" fillId="0" fontId="3" numFmtId="1" xfId="0" applyAlignment="1" applyBorder="1" applyFont="1" applyNumberFormat="1">
      <alignment horizontal="center" vertical="center"/>
    </xf>
    <xf borderId="3" fillId="0" fontId="6" numFmtId="0" xfId="0" applyAlignment="1" applyBorder="1" applyFont="1">
      <alignment horizontal="right" readingOrder="0"/>
    </xf>
    <xf borderId="3" fillId="0" fontId="6" numFmtId="165" xfId="0" applyAlignment="1" applyBorder="1" applyFont="1" applyNumberFormat="1">
      <alignment horizontal="left"/>
    </xf>
    <xf borderId="3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horizontal="left" readingOrder="0"/>
    </xf>
    <xf borderId="0" fillId="0" fontId="6" numFmtId="0" xfId="0" applyAlignment="1" applyFont="1">
      <alignment readingOrder="0"/>
    </xf>
    <xf borderId="4" fillId="0" fontId="3" numFmtId="0" xfId="0" applyAlignment="1" applyBorder="1" applyFont="1">
      <alignment horizontal="center" readingOrder="0" shrinkToFit="0" vertical="center" wrapText="1"/>
    </xf>
    <xf borderId="5" fillId="0" fontId="4" numFmtId="0" xfId="0" applyBorder="1" applyFont="1"/>
    <xf borderId="6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vertical="center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3" fillId="0" fontId="3" numFmtId="0" xfId="0" applyAlignment="1" applyBorder="1" applyFont="1">
      <alignment horizontal="left" vertical="center"/>
    </xf>
    <xf borderId="3" fillId="0" fontId="3" numFmtId="2" xfId="0" applyAlignment="1" applyBorder="1" applyFont="1" applyNumberFormat="1">
      <alignment horizontal="left"/>
    </xf>
    <xf borderId="0" fillId="3" fontId="6" numFmtId="0" xfId="0" applyAlignment="1" applyFont="1">
      <alignment readingOrder="0"/>
    </xf>
    <xf borderId="0" fillId="3" fontId="3" numFmtId="0" xfId="0" applyFont="1"/>
    <xf borderId="0" fillId="3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5.0"/>
  </cols>
  <sheetData>
    <row r="1">
      <c r="A1" s="1" t="s">
        <v>0</v>
      </c>
    </row>
    <row r="3">
      <c r="A3" s="2" t="s">
        <v>1</v>
      </c>
    </row>
    <row r="5">
      <c r="A5" s="3" t="s">
        <v>2</v>
      </c>
      <c r="B5" s="4"/>
      <c r="C5" s="5" t="s">
        <v>3</v>
      </c>
      <c r="D5" s="5" t="s">
        <v>4</v>
      </c>
      <c r="E5" s="6" t="s">
        <v>5</v>
      </c>
      <c r="F5" s="6" t="s">
        <v>6</v>
      </c>
      <c r="G5" s="6" t="s">
        <v>7</v>
      </c>
      <c r="H5" s="7"/>
      <c r="I5" s="8" t="s">
        <v>8</v>
      </c>
      <c r="J5" s="8" t="s">
        <v>9</v>
      </c>
      <c r="K5" s="8" t="s">
        <v>10</v>
      </c>
      <c r="L5" s="8" t="s">
        <v>11</v>
      </c>
    </row>
    <row r="6">
      <c r="A6" s="6">
        <v>30.0</v>
      </c>
      <c r="B6" s="6">
        <v>40.0</v>
      </c>
      <c r="C6" s="6">
        <v>2.0</v>
      </c>
      <c r="D6" s="9">
        <f t="shared" ref="D6:D19" si="1">(A6+B6)/2</f>
        <v>35</v>
      </c>
      <c r="E6" s="10">
        <f t="shared" ref="E6:E19" si="2">J6/$B$23</f>
        <v>-2.099426017</v>
      </c>
      <c r="F6" s="11">
        <f t="shared" ref="F6:F19" si="3">(1/(SQRT(2*$D$22))*POWER($D$23,-E6*E6/2))</f>
        <v>0.04404020798</v>
      </c>
      <c r="G6" s="12">
        <f t="shared" ref="G6:G19" si="4">ROUND(F6*(B6-A6)*$C$20/$B$23,0)</f>
        <v>2</v>
      </c>
      <c r="H6" s="7"/>
      <c r="I6" s="13">
        <f t="shared" ref="I6:I19" si="5">C6*D6</f>
        <v>70</v>
      </c>
      <c r="J6" s="14">
        <f t="shared" ref="J6:J19" si="6">D6-$B$22</f>
        <v>-62.22222222</v>
      </c>
      <c r="K6" s="15">
        <f t="shared" ref="K6:K19" si="7">J6*J6</f>
        <v>3871.604938</v>
      </c>
      <c r="L6" s="15">
        <f t="shared" ref="L6:L19" si="8">K6*C6</f>
        <v>7743.209877</v>
      </c>
    </row>
    <row r="7">
      <c r="A7" s="6">
        <v>40.0</v>
      </c>
      <c r="B7" s="6">
        <v>50.0</v>
      </c>
      <c r="C7" s="6">
        <v>4.0</v>
      </c>
      <c r="D7" s="9">
        <f t="shared" si="1"/>
        <v>45</v>
      </c>
      <c r="E7" s="10">
        <f t="shared" si="2"/>
        <v>-1.762018264</v>
      </c>
      <c r="F7" s="11">
        <f t="shared" si="3"/>
        <v>0.0844807791</v>
      </c>
      <c r="G7" s="12">
        <f t="shared" si="4"/>
        <v>3</v>
      </c>
      <c r="H7" s="7"/>
      <c r="I7" s="13">
        <f t="shared" si="5"/>
        <v>180</v>
      </c>
      <c r="J7" s="14">
        <f t="shared" si="6"/>
        <v>-52.22222222</v>
      </c>
      <c r="K7" s="15">
        <f t="shared" si="7"/>
        <v>2727.160494</v>
      </c>
      <c r="L7" s="15">
        <f t="shared" si="8"/>
        <v>10908.64198</v>
      </c>
    </row>
    <row r="8">
      <c r="A8" s="6">
        <v>50.0</v>
      </c>
      <c r="B8" s="6">
        <v>60.0</v>
      </c>
      <c r="C8" s="6">
        <v>6.0</v>
      </c>
      <c r="D8" s="9">
        <f t="shared" si="1"/>
        <v>55</v>
      </c>
      <c r="E8" s="10">
        <f t="shared" si="2"/>
        <v>-1.424610511</v>
      </c>
      <c r="F8" s="11">
        <f t="shared" si="3"/>
        <v>0.1446192585</v>
      </c>
      <c r="G8" s="12">
        <f t="shared" si="4"/>
        <v>5</v>
      </c>
      <c r="H8" s="7"/>
      <c r="I8" s="13">
        <f t="shared" si="5"/>
        <v>330</v>
      </c>
      <c r="J8" s="14">
        <f t="shared" si="6"/>
        <v>-42.22222222</v>
      </c>
      <c r="K8" s="15">
        <f t="shared" si="7"/>
        <v>1782.716049</v>
      </c>
      <c r="L8" s="15">
        <f t="shared" si="8"/>
        <v>10696.2963</v>
      </c>
    </row>
    <row r="9">
      <c r="A9" s="6">
        <v>60.0</v>
      </c>
      <c r="B9" s="6">
        <v>70.0</v>
      </c>
      <c r="C9" s="6">
        <v>8.0</v>
      </c>
      <c r="D9" s="9">
        <f t="shared" si="1"/>
        <v>65</v>
      </c>
      <c r="E9" s="10">
        <f t="shared" si="2"/>
        <v>-1.087202759</v>
      </c>
      <c r="F9" s="11">
        <f t="shared" si="3"/>
        <v>0.2209296587</v>
      </c>
      <c r="G9" s="12">
        <f t="shared" si="4"/>
        <v>8</v>
      </c>
      <c r="H9" s="7"/>
      <c r="I9" s="13">
        <f t="shared" si="5"/>
        <v>520</v>
      </c>
      <c r="J9" s="14">
        <f t="shared" si="6"/>
        <v>-32.22222222</v>
      </c>
      <c r="K9" s="15">
        <f t="shared" si="7"/>
        <v>1038.271605</v>
      </c>
      <c r="L9" s="15">
        <f t="shared" si="8"/>
        <v>8306.17284</v>
      </c>
    </row>
    <row r="10">
      <c r="A10" s="6">
        <v>70.0</v>
      </c>
      <c r="B10" s="6">
        <v>80.0</v>
      </c>
      <c r="C10" s="6">
        <v>11.0</v>
      </c>
      <c r="D10" s="9">
        <f t="shared" si="1"/>
        <v>75</v>
      </c>
      <c r="E10" s="10">
        <f t="shared" si="2"/>
        <v>-0.749795006</v>
      </c>
      <c r="F10" s="11">
        <f t="shared" si="3"/>
        <v>0.301190718</v>
      </c>
      <c r="G10" s="12">
        <f t="shared" si="4"/>
        <v>11</v>
      </c>
      <c r="H10" s="7"/>
      <c r="I10" s="13">
        <f t="shared" si="5"/>
        <v>825</v>
      </c>
      <c r="J10" s="14">
        <f t="shared" si="6"/>
        <v>-22.22222222</v>
      </c>
      <c r="K10" s="15">
        <f t="shared" si="7"/>
        <v>493.8271605</v>
      </c>
      <c r="L10" s="15">
        <f t="shared" si="8"/>
        <v>5432.098765</v>
      </c>
    </row>
    <row r="11">
      <c r="A11" s="6">
        <v>80.0</v>
      </c>
      <c r="B11" s="6">
        <v>90.0</v>
      </c>
      <c r="C11" s="6">
        <v>14.0</v>
      </c>
      <c r="D11" s="9">
        <f t="shared" si="1"/>
        <v>85</v>
      </c>
      <c r="E11" s="10">
        <f t="shared" si="2"/>
        <v>-0.4123872533</v>
      </c>
      <c r="F11" s="11">
        <f t="shared" si="3"/>
        <v>0.3664281391</v>
      </c>
      <c r="G11" s="12">
        <f t="shared" si="4"/>
        <v>13</v>
      </c>
      <c r="H11" s="7"/>
      <c r="I11" s="13">
        <f t="shared" si="5"/>
        <v>1190</v>
      </c>
      <c r="J11" s="14">
        <f t="shared" si="6"/>
        <v>-12.22222222</v>
      </c>
      <c r="K11" s="15">
        <f t="shared" si="7"/>
        <v>149.382716</v>
      </c>
      <c r="L11" s="15">
        <f t="shared" si="8"/>
        <v>2091.358025</v>
      </c>
    </row>
    <row r="12">
      <c r="A12" s="6">
        <v>90.0</v>
      </c>
      <c r="B12" s="6">
        <v>100.0</v>
      </c>
      <c r="C12" s="6">
        <v>15.0</v>
      </c>
      <c r="D12" s="9">
        <f t="shared" si="1"/>
        <v>95</v>
      </c>
      <c r="E12" s="10">
        <f t="shared" si="2"/>
        <v>-0.0749795006</v>
      </c>
      <c r="F12" s="11">
        <f t="shared" si="3"/>
        <v>0.3978283434</v>
      </c>
      <c r="G12" s="12">
        <f t="shared" si="4"/>
        <v>14</v>
      </c>
      <c r="H12" s="7"/>
      <c r="I12" s="13">
        <f t="shared" si="5"/>
        <v>1425</v>
      </c>
      <c r="J12" s="14">
        <f t="shared" si="6"/>
        <v>-2.222222222</v>
      </c>
      <c r="K12" s="15">
        <f t="shared" si="7"/>
        <v>4.938271605</v>
      </c>
      <c r="L12" s="15">
        <f t="shared" si="8"/>
        <v>74.07407407</v>
      </c>
    </row>
    <row r="13">
      <c r="A13" s="6">
        <v>100.0</v>
      </c>
      <c r="B13" s="6">
        <v>110.0</v>
      </c>
      <c r="C13" s="6">
        <v>13.0</v>
      </c>
      <c r="D13" s="9">
        <f t="shared" si="1"/>
        <v>105</v>
      </c>
      <c r="E13" s="10">
        <f t="shared" si="2"/>
        <v>0.2624282521</v>
      </c>
      <c r="F13" s="11">
        <f t="shared" si="3"/>
        <v>0.3854448937</v>
      </c>
      <c r="G13" s="12">
        <f t="shared" si="4"/>
        <v>14</v>
      </c>
      <c r="H13" s="7"/>
      <c r="I13" s="13">
        <f t="shared" si="5"/>
        <v>1365</v>
      </c>
      <c r="J13" s="14">
        <f t="shared" si="6"/>
        <v>7.777777778</v>
      </c>
      <c r="K13" s="15">
        <f t="shared" si="7"/>
        <v>60.49382716</v>
      </c>
      <c r="L13" s="15">
        <f t="shared" si="8"/>
        <v>786.4197531</v>
      </c>
    </row>
    <row r="14">
      <c r="A14" s="6">
        <v>110.0</v>
      </c>
      <c r="B14" s="6">
        <v>120.0</v>
      </c>
      <c r="C14" s="6">
        <v>11.0</v>
      </c>
      <c r="D14" s="9">
        <f t="shared" si="1"/>
        <v>115</v>
      </c>
      <c r="E14" s="10">
        <f t="shared" si="2"/>
        <v>0.5998360048</v>
      </c>
      <c r="F14" s="11">
        <f t="shared" si="3"/>
        <v>0.3332641076</v>
      </c>
      <c r="G14" s="12">
        <f t="shared" si="4"/>
        <v>12</v>
      </c>
      <c r="H14" s="7"/>
      <c r="I14" s="13">
        <f t="shared" si="5"/>
        <v>1265</v>
      </c>
      <c r="J14" s="14">
        <f t="shared" si="6"/>
        <v>17.77777778</v>
      </c>
      <c r="K14" s="15">
        <f t="shared" si="7"/>
        <v>316.0493827</v>
      </c>
      <c r="L14" s="15">
        <f t="shared" si="8"/>
        <v>3476.54321</v>
      </c>
    </row>
    <row r="15">
      <c r="A15" s="6">
        <v>120.0</v>
      </c>
      <c r="B15" s="6">
        <v>130.0</v>
      </c>
      <c r="C15" s="6">
        <v>8.0</v>
      </c>
      <c r="D15" s="9">
        <f t="shared" si="1"/>
        <v>125</v>
      </c>
      <c r="E15" s="10">
        <f t="shared" si="2"/>
        <v>0.9372437574</v>
      </c>
      <c r="F15" s="11">
        <f t="shared" si="3"/>
        <v>0.2571428543</v>
      </c>
      <c r="G15" s="12">
        <f t="shared" si="4"/>
        <v>9</v>
      </c>
      <c r="H15" s="7"/>
      <c r="I15" s="13">
        <f t="shared" si="5"/>
        <v>1000</v>
      </c>
      <c r="J15" s="14">
        <f t="shared" si="6"/>
        <v>27.77777778</v>
      </c>
      <c r="K15" s="15">
        <f t="shared" si="7"/>
        <v>771.6049383</v>
      </c>
      <c r="L15" s="15">
        <f t="shared" si="8"/>
        <v>6172.839506</v>
      </c>
    </row>
    <row r="16">
      <c r="A16" s="6">
        <v>130.0</v>
      </c>
      <c r="B16" s="6">
        <v>140.0</v>
      </c>
      <c r="C16" s="6">
        <v>6.0</v>
      </c>
      <c r="D16" s="9">
        <f t="shared" si="1"/>
        <v>135</v>
      </c>
      <c r="E16" s="10">
        <f t="shared" si="2"/>
        <v>1.27465151</v>
      </c>
      <c r="F16" s="11">
        <f t="shared" si="3"/>
        <v>0.1770598323</v>
      </c>
      <c r="G16" s="12">
        <f t="shared" si="4"/>
        <v>6</v>
      </c>
      <c r="H16" s="7"/>
      <c r="I16" s="13">
        <f t="shared" si="5"/>
        <v>810</v>
      </c>
      <c r="J16" s="14">
        <f t="shared" si="6"/>
        <v>37.77777778</v>
      </c>
      <c r="K16" s="15">
        <f t="shared" si="7"/>
        <v>1427.160494</v>
      </c>
      <c r="L16" s="15">
        <f t="shared" si="8"/>
        <v>8562.962963</v>
      </c>
    </row>
    <row r="17">
      <c r="A17" s="6">
        <v>140.0</v>
      </c>
      <c r="B17" s="6">
        <v>150.0</v>
      </c>
      <c r="C17" s="6">
        <v>5.0</v>
      </c>
      <c r="D17" s="9">
        <f t="shared" si="1"/>
        <v>145</v>
      </c>
      <c r="E17" s="10">
        <f t="shared" si="2"/>
        <v>1.612059263</v>
      </c>
      <c r="F17" s="11">
        <f t="shared" si="3"/>
        <v>0.1087991013</v>
      </c>
      <c r="G17" s="12">
        <f t="shared" si="4"/>
        <v>4</v>
      </c>
      <c r="H17" s="7"/>
      <c r="I17" s="13">
        <f t="shared" si="5"/>
        <v>725</v>
      </c>
      <c r="J17" s="14">
        <f t="shared" si="6"/>
        <v>47.77777778</v>
      </c>
      <c r="K17" s="15">
        <f t="shared" si="7"/>
        <v>2282.716049</v>
      </c>
      <c r="L17" s="15">
        <f t="shared" si="8"/>
        <v>11413.58025</v>
      </c>
    </row>
    <row r="18">
      <c r="A18" s="6">
        <v>150.0</v>
      </c>
      <c r="B18" s="6">
        <v>160.0</v>
      </c>
      <c r="C18" s="6">
        <v>3.0</v>
      </c>
      <c r="D18" s="9">
        <f t="shared" si="1"/>
        <v>155</v>
      </c>
      <c r="E18" s="10">
        <f t="shared" si="2"/>
        <v>1.949467015</v>
      </c>
      <c r="F18" s="11">
        <f t="shared" si="3"/>
        <v>0.05966096017</v>
      </c>
      <c r="G18" s="12">
        <f t="shared" si="4"/>
        <v>2</v>
      </c>
      <c r="H18" s="7"/>
      <c r="I18" s="13">
        <f t="shared" si="5"/>
        <v>465</v>
      </c>
      <c r="J18" s="14">
        <f t="shared" si="6"/>
        <v>57.77777778</v>
      </c>
      <c r="K18" s="15">
        <f t="shared" si="7"/>
        <v>3338.271605</v>
      </c>
      <c r="L18" s="15">
        <f t="shared" si="8"/>
        <v>10014.81481</v>
      </c>
    </row>
    <row r="19">
      <c r="A19" s="6">
        <v>160.0</v>
      </c>
      <c r="B19" s="6">
        <v>170.0</v>
      </c>
      <c r="C19" s="6">
        <v>2.0</v>
      </c>
      <c r="D19" s="9">
        <f t="shared" si="1"/>
        <v>165</v>
      </c>
      <c r="E19" s="10">
        <f t="shared" si="2"/>
        <v>2.286874768</v>
      </c>
      <c r="F19" s="11">
        <f t="shared" si="3"/>
        <v>0.02919542758</v>
      </c>
      <c r="G19" s="12">
        <f t="shared" si="4"/>
        <v>1</v>
      </c>
      <c r="H19" s="7"/>
      <c r="I19" s="13">
        <f t="shared" si="5"/>
        <v>330</v>
      </c>
      <c r="J19" s="14">
        <f t="shared" si="6"/>
        <v>67.77777778</v>
      </c>
      <c r="K19" s="15">
        <f t="shared" si="7"/>
        <v>4593.82716</v>
      </c>
      <c r="L19" s="15">
        <f t="shared" si="8"/>
        <v>9187.654321</v>
      </c>
    </row>
    <row r="20">
      <c r="A20" s="16" t="s">
        <v>12</v>
      </c>
      <c r="B20" s="4"/>
      <c r="C20" s="9">
        <f>SUM(C6:C19)</f>
        <v>108</v>
      </c>
      <c r="D20" s="6" t="s">
        <v>13</v>
      </c>
      <c r="E20" s="6" t="s">
        <v>13</v>
      </c>
      <c r="F20" s="6" t="s">
        <v>13</v>
      </c>
      <c r="G20" s="17">
        <f>SUM(G6:G19)</f>
        <v>104</v>
      </c>
      <c r="H20" s="7"/>
      <c r="I20" s="13">
        <f t="shared" ref="I20:L20" si="9">SUM(I6:I19)</f>
        <v>10500</v>
      </c>
      <c r="J20" s="14">
        <f t="shared" si="9"/>
        <v>38.88888889</v>
      </c>
      <c r="K20" s="15">
        <f t="shared" si="9"/>
        <v>22858.02469</v>
      </c>
      <c r="L20" s="15">
        <f t="shared" si="9"/>
        <v>94866.66667</v>
      </c>
    </row>
    <row r="22">
      <c r="A22" s="18" t="s">
        <v>14</v>
      </c>
      <c r="B22" s="19">
        <f>I20/C20</f>
        <v>97.22222222</v>
      </c>
      <c r="C22" s="20" t="s">
        <v>15</v>
      </c>
      <c r="D22" s="21">
        <v>3.1415</v>
      </c>
    </row>
    <row r="23">
      <c r="A23" s="18" t="s">
        <v>16</v>
      </c>
      <c r="B23" s="19">
        <f>SQRT(L20/C20)</f>
        <v>29.63773037</v>
      </c>
      <c r="C23" s="20" t="s">
        <v>17</v>
      </c>
      <c r="D23" s="21">
        <v>2.7182</v>
      </c>
    </row>
    <row r="25">
      <c r="A25" s="22" t="s">
        <v>18</v>
      </c>
    </row>
    <row r="27">
      <c r="A27" s="2" t="s">
        <v>19</v>
      </c>
    </row>
    <row r="29" ht="24.0" customHeight="1">
      <c r="A29" s="23" t="s">
        <v>2</v>
      </c>
      <c r="B29" s="24"/>
      <c r="C29" s="25" t="s">
        <v>20</v>
      </c>
      <c r="D29" s="25" t="s">
        <v>21</v>
      </c>
      <c r="E29" s="25" t="s">
        <v>22</v>
      </c>
      <c r="F29" s="25" t="s">
        <v>23</v>
      </c>
      <c r="G29" s="26" t="s">
        <v>24</v>
      </c>
    </row>
    <row r="30">
      <c r="A30" s="27"/>
      <c r="B30" s="28"/>
      <c r="C30" s="29"/>
      <c r="D30" s="29"/>
      <c r="E30" s="29"/>
      <c r="F30" s="29"/>
      <c r="G30" s="30"/>
    </row>
    <row r="31">
      <c r="A31" s="31"/>
      <c r="B31" s="32"/>
      <c r="C31" s="5" t="s">
        <v>25</v>
      </c>
      <c r="D31" s="6" t="s">
        <v>7</v>
      </c>
      <c r="E31" s="6" t="s">
        <v>26</v>
      </c>
      <c r="F31" s="6" t="s">
        <v>27</v>
      </c>
      <c r="G31" s="29"/>
    </row>
    <row r="32">
      <c r="A32" s="6">
        <v>30.0</v>
      </c>
      <c r="B32" s="6">
        <v>40.0</v>
      </c>
      <c r="C32" s="6">
        <v>2.0</v>
      </c>
      <c r="D32" s="17">
        <f t="shared" ref="D32:D45" si="11">G6</f>
        <v>2</v>
      </c>
      <c r="E32" s="9">
        <f t="shared" ref="E32:F32" si="10">C32</f>
        <v>2</v>
      </c>
      <c r="F32" s="17">
        <f t="shared" si="10"/>
        <v>2</v>
      </c>
      <c r="G32" s="9">
        <f t="shared" ref="G32:G45" si="13">ABS(E32-F32)</f>
        <v>0</v>
      </c>
    </row>
    <row r="33">
      <c r="A33" s="6">
        <v>40.0</v>
      </c>
      <c r="B33" s="6">
        <v>50.0</v>
      </c>
      <c r="C33" s="6">
        <v>4.0</v>
      </c>
      <c r="D33" s="17">
        <f t="shared" si="11"/>
        <v>3</v>
      </c>
      <c r="E33" s="9">
        <f t="shared" ref="E33:F33" si="12">E32+C33</f>
        <v>6</v>
      </c>
      <c r="F33" s="17">
        <f t="shared" si="12"/>
        <v>5</v>
      </c>
      <c r="G33" s="9">
        <f t="shared" si="13"/>
        <v>1</v>
      </c>
    </row>
    <row r="34">
      <c r="A34" s="6">
        <v>50.0</v>
      </c>
      <c r="B34" s="6">
        <v>60.0</v>
      </c>
      <c r="C34" s="6">
        <v>6.0</v>
      </c>
      <c r="D34" s="17">
        <f t="shared" si="11"/>
        <v>5</v>
      </c>
      <c r="E34" s="9">
        <f t="shared" ref="E34:F34" si="14">E33+C34</f>
        <v>12</v>
      </c>
      <c r="F34" s="17">
        <f t="shared" si="14"/>
        <v>10</v>
      </c>
      <c r="G34" s="9">
        <f t="shared" si="13"/>
        <v>2</v>
      </c>
    </row>
    <row r="35">
      <c r="A35" s="6">
        <v>60.0</v>
      </c>
      <c r="B35" s="6">
        <v>70.0</v>
      </c>
      <c r="C35" s="6">
        <v>8.0</v>
      </c>
      <c r="D35" s="17">
        <f t="shared" si="11"/>
        <v>8</v>
      </c>
      <c r="E35" s="9">
        <f t="shared" ref="E35:F35" si="15">E34+C35</f>
        <v>20</v>
      </c>
      <c r="F35" s="17">
        <f t="shared" si="15"/>
        <v>18</v>
      </c>
      <c r="G35" s="9">
        <f t="shared" si="13"/>
        <v>2</v>
      </c>
    </row>
    <row r="36">
      <c r="A36" s="6">
        <v>70.0</v>
      </c>
      <c r="B36" s="6">
        <v>80.0</v>
      </c>
      <c r="C36" s="6">
        <v>11.0</v>
      </c>
      <c r="D36" s="17">
        <f t="shared" si="11"/>
        <v>11</v>
      </c>
      <c r="E36" s="9">
        <f t="shared" ref="E36:F36" si="16">E35+C36</f>
        <v>31</v>
      </c>
      <c r="F36" s="17">
        <f t="shared" si="16"/>
        <v>29</v>
      </c>
      <c r="G36" s="9">
        <f t="shared" si="13"/>
        <v>2</v>
      </c>
    </row>
    <row r="37">
      <c r="A37" s="6">
        <v>80.0</v>
      </c>
      <c r="B37" s="6">
        <v>90.0</v>
      </c>
      <c r="C37" s="6">
        <v>14.0</v>
      </c>
      <c r="D37" s="17">
        <f t="shared" si="11"/>
        <v>13</v>
      </c>
      <c r="E37" s="9">
        <f t="shared" ref="E37:F37" si="17">E36+C37</f>
        <v>45</v>
      </c>
      <c r="F37" s="17">
        <f t="shared" si="17"/>
        <v>42</v>
      </c>
      <c r="G37" s="9">
        <f t="shared" si="13"/>
        <v>3</v>
      </c>
    </row>
    <row r="38">
      <c r="A38" s="6">
        <v>90.0</v>
      </c>
      <c r="B38" s="6">
        <v>100.0</v>
      </c>
      <c r="C38" s="6">
        <v>15.0</v>
      </c>
      <c r="D38" s="17">
        <f t="shared" si="11"/>
        <v>14</v>
      </c>
      <c r="E38" s="9">
        <f t="shared" ref="E38:F38" si="18">E37+C38</f>
        <v>60</v>
      </c>
      <c r="F38" s="17">
        <f t="shared" si="18"/>
        <v>56</v>
      </c>
      <c r="G38" s="9">
        <f t="shared" si="13"/>
        <v>4</v>
      </c>
    </row>
    <row r="39">
      <c r="A39" s="6">
        <v>100.0</v>
      </c>
      <c r="B39" s="6">
        <v>110.0</v>
      </c>
      <c r="C39" s="6">
        <v>13.0</v>
      </c>
      <c r="D39" s="17">
        <f t="shared" si="11"/>
        <v>14</v>
      </c>
      <c r="E39" s="9">
        <f t="shared" ref="E39:F39" si="19">E38+C39</f>
        <v>73</v>
      </c>
      <c r="F39" s="17">
        <f t="shared" si="19"/>
        <v>70</v>
      </c>
      <c r="G39" s="9">
        <f t="shared" si="13"/>
        <v>3</v>
      </c>
    </row>
    <row r="40">
      <c r="A40" s="6">
        <v>110.0</v>
      </c>
      <c r="B40" s="6">
        <v>120.0</v>
      </c>
      <c r="C40" s="6">
        <v>11.0</v>
      </c>
      <c r="D40" s="17">
        <f t="shared" si="11"/>
        <v>12</v>
      </c>
      <c r="E40" s="9">
        <f t="shared" ref="E40:F40" si="20">E39+C40</f>
        <v>84</v>
      </c>
      <c r="F40" s="17">
        <f t="shared" si="20"/>
        <v>82</v>
      </c>
      <c r="G40" s="9">
        <f t="shared" si="13"/>
        <v>2</v>
      </c>
    </row>
    <row r="41">
      <c r="A41" s="6">
        <v>120.0</v>
      </c>
      <c r="B41" s="6">
        <v>130.0</v>
      </c>
      <c r="C41" s="6">
        <v>8.0</v>
      </c>
      <c r="D41" s="17">
        <f t="shared" si="11"/>
        <v>9</v>
      </c>
      <c r="E41" s="9">
        <f t="shared" ref="E41:F41" si="21">E40+C41</f>
        <v>92</v>
      </c>
      <c r="F41" s="17">
        <f t="shared" si="21"/>
        <v>91</v>
      </c>
      <c r="G41" s="9">
        <f t="shared" si="13"/>
        <v>1</v>
      </c>
    </row>
    <row r="42">
      <c r="A42" s="6">
        <v>130.0</v>
      </c>
      <c r="B42" s="6">
        <v>140.0</v>
      </c>
      <c r="C42" s="6">
        <v>6.0</v>
      </c>
      <c r="D42" s="17">
        <f t="shared" si="11"/>
        <v>6</v>
      </c>
      <c r="E42" s="9">
        <f t="shared" ref="E42:F42" si="22">E41+C42</f>
        <v>98</v>
      </c>
      <c r="F42" s="17">
        <f t="shared" si="22"/>
        <v>97</v>
      </c>
      <c r="G42" s="9">
        <f t="shared" si="13"/>
        <v>1</v>
      </c>
    </row>
    <row r="43">
      <c r="A43" s="6">
        <v>140.0</v>
      </c>
      <c r="B43" s="6">
        <v>150.0</v>
      </c>
      <c r="C43" s="6">
        <v>5.0</v>
      </c>
      <c r="D43" s="17">
        <f t="shared" si="11"/>
        <v>4</v>
      </c>
      <c r="E43" s="9">
        <f t="shared" ref="E43:F43" si="23">E42+C43</f>
        <v>103</v>
      </c>
      <c r="F43" s="17">
        <f t="shared" si="23"/>
        <v>101</v>
      </c>
      <c r="G43" s="9">
        <f t="shared" si="13"/>
        <v>2</v>
      </c>
    </row>
    <row r="44">
      <c r="A44" s="6">
        <v>150.0</v>
      </c>
      <c r="B44" s="6">
        <v>160.0</v>
      </c>
      <c r="C44" s="6">
        <v>3.0</v>
      </c>
      <c r="D44" s="17">
        <f t="shared" si="11"/>
        <v>2</v>
      </c>
      <c r="E44" s="9">
        <f t="shared" ref="E44:F44" si="24">E43+C44</f>
        <v>106</v>
      </c>
      <c r="F44" s="17">
        <f t="shared" si="24"/>
        <v>103</v>
      </c>
      <c r="G44" s="9">
        <f t="shared" si="13"/>
        <v>3</v>
      </c>
    </row>
    <row r="45">
      <c r="A45" s="6">
        <v>160.0</v>
      </c>
      <c r="B45" s="6">
        <v>170.0</v>
      </c>
      <c r="C45" s="6">
        <v>2.0</v>
      </c>
      <c r="D45" s="17">
        <f t="shared" si="11"/>
        <v>1</v>
      </c>
      <c r="E45" s="9">
        <f t="shared" ref="E45:F45" si="25">E44+C45</f>
        <v>108</v>
      </c>
      <c r="F45" s="17">
        <f t="shared" si="25"/>
        <v>104</v>
      </c>
      <c r="G45" s="9">
        <f t="shared" si="13"/>
        <v>4</v>
      </c>
    </row>
    <row r="46">
      <c r="A46" s="16" t="s">
        <v>12</v>
      </c>
      <c r="B46" s="4"/>
      <c r="C46" s="9">
        <f t="shared" ref="C46:D46" si="26">SUM(C32:C45)</f>
        <v>108</v>
      </c>
      <c r="D46" s="17">
        <f t="shared" si="26"/>
        <v>104</v>
      </c>
      <c r="E46" s="6" t="s">
        <v>13</v>
      </c>
      <c r="F46" s="6" t="s">
        <v>13</v>
      </c>
      <c r="G46" s="6" t="s">
        <v>13</v>
      </c>
    </row>
    <row r="48">
      <c r="A48" s="20" t="s">
        <v>28</v>
      </c>
      <c r="B48" s="33">
        <f>MAX(G32:G45)</f>
        <v>4</v>
      </c>
    </row>
    <row r="49">
      <c r="A49" s="20" t="s">
        <v>29</v>
      </c>
      <c r="B49" s="34">
        <f>B48/SQRT(C46)</f>
        <v>0.3849001795</v>
      </c>
    </row>
    <row r="51">
      <c r="A51" s="35" t="s">
        <v>30</v>
      </c>
      <c r="B51" s="36"/>
      <c r="C51" s="36"/>
      <c r="D51" s="36"/>
      <c r="E51" s="36"/>
    </row>
    <row r="53">
      <c r="A53" s="37" t="s">
        <v>31</v>
      </c>
    </row>
  </sheetData>
  <mergeCells count="13">
    <mergeCell ref="A46:B46"/>
    <mergeCell ref="D29:D30"/>
    <mergeCell ref="E29:E30"/>
    <mergeCell ref="F29:F30"/>
    <mergeCell ref="G29:G31"/>
    <mergeCell ref="A3:E3"/>
    <mergeCell ref="A5:B5"/>
    <mergeCell ref="A20:B20"/>
    <mergeCell ref="A25:G25"/>
    <mergeCell ref="A27:G27"/>
    <mergeCell ref="A29:B31"/>
    <mergeCell ref="C29:C30"/>
    <mergeCell ref="A53:G53"/>
  </mergeCells>
  <drawing r:id="rId1"/>
</worksheet>
</file>