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516" yWindow="576" windowWidth="21756" windowHeight="7620" tabRatio="967" firstSheet="5" activeTab="12"/>
  </bookViews>
  <sheets>
    <sheet name="Полная таблица" sheetId="1" r:id="rId1"/>
    <sheet name="Опыт в программировании" sheetId="2" r:id="rId2"/>
    <sheet name="Диаграмма_Опыт_в_прог..." sheetId="10" r:id="rId3"/>
    <sheet name="Применение в проектах" sheetId="5" r:id="rId4"/>
    <sheet name="Диаграмма_Применение_в_про..." sheetId="11" r:id="rId5"/>
    <sheet name="Концепции программирования" sheetId="6" r:id="rId6"/>
    <sheet name="Диаграмма_Концепции_прог..." sheetId="12" r:id="rId7"/>
    <sheet name="Шаблоны проектирования" sheetId="7" r:id="rId8"/>
    <sheet name="Диаграмма_Шаблоны_проект..." sheetId="13" r:id="rId9"/>
    <sheet name="Формат обучения" sheetId="8" r:id="rId10"/>
    <sheet name="Диаграмма_Формат_обучения" sheetId="14" r:id="rId11"/>
    <sheet name="Корреляция" sheetId="3" r:id="rId12"/>
    <sheet name="Корреляционное_поле_1" sheetId="15" r:id="rId13"/>
    <sheet name="Корреляционное_поле_2" sheetId="16" r:id="rId14"/>
  </sheets>
  <calcPr calcId="125725"/>
</workbook>
</file>

<file path=xl/calcChain.xml><?xml version="1.0" encoding="utf-8"?>
<calcChain xmlns="http://schemas.openxmlformats.org/spreadsheetml/2006/main">
  <c r="B2" i="5"/>
  <c r="J19" i="3"/>
  <c r="M18"/>
  <c r="M17"/>
  <c r="J6"/>
  <c r="M5"/>
  <c r="M4"/>
  <c r="F16"/>
  <c r="F17"/>
  <c r="F18"/>
  <c r="G18" s="1"/>
  <c r="F19"/>
  <c r="G19" s="1"/>
  <c r="F20"/>
  <c r="G20" s="1"/>
  <c r="F21"/>
  <c r="F22"/>
  <c r="F23"/>
  <c r="F24"/>
  <c r="G24" s="1"/>
  <c r="G16"/>
  <c r="G23"/>
  <c r="G17"/>
  <c r="G22"/>
  <c r="G21"/>
  <c r="F15"/>
  <c r="G15" s="1"/>
  <c r="G12"/>
  <c r="G3"/>
  <c r="G4"/>
  <c r="G5"/>
  <c r="G6"/>
  <c r="G7"/>
  <c r="G8"/>
  <c r="G9"/>
  <c r="G10"/>
  <c r="G11"/>
  <c r="G2"/>
  <c r="F3"/>
  <c r="F4"/>
  <c r="F5"/>
  <c r="F6"/>
  <c r="F7"/>
  <c r="F8"/>
  <c r="F9"/>
  <c r="F10"/>
  <c r="F11"/>
  <c r="F2"/>
  <c r="E3"/>
  <c r="E4"/>
  <c r="E5"/>
  <c r="E6"/>
  <c r="E7"/>
  <c r="E8"/>
  <c r="E9"/>
  <c r="E10"/>
  <c r="E11"/>
  <c r="E2"/>
  <c r="D3"/>
  <c r="D4"/>
  <c r="D5"/>
  <c r="D6"/>
  <c r="D7"/>
  <c r="D8"/>
  <c r="D9"/>
  <c r="D10"/>
  <c r="D11"/>
  <c r="D2"/>
  <c r="C11"/>
  <c r="C10"/>
  <c r="C9"/>
  <c r="C8"/>
  <c r="C7"/>
  <c r="C6"/>
  <c r="C5"/>
  <c r="C4"/>
  <c r="C3"/>
  <c r="C2"/>
  <c r="B11"/>
  <c r="B10"/>
  <c r="B9"/>
  <c r="B8"/>
  <c r="B7"/>
  <c r="B6"/>
  <c r="B5"/>
  <c r="B4"/>
  <c r="B3"/>
  <c r="B2"/>
  <c r="E16"/>
  <c r="E17"/>
  <c r="E18"/>
  <c r="E19"/>
  <c r="E20"/>
  <c r="E21"/>
  <c r="E22"/>
  <c r="E23"/>
  <c r="E24"/>
  <c r="E15"/>
  <c r="D16"/>
  <c r="D17"/>
  <c r="D18"/>
  <c r="D19"/>
  <c r="D20"/>
  <c r="D21"/>
  <c r="D22"/>
  <c r="D23"/>
  <c r="D24"/>
  <c r="D15"/>
  <c r="C24"/>
  <c r="C23"/>
  <c r="C22"/>
  <c r="C21"/>
  <c r="C20"/>
  <c r="C19"/>
  <c r="C18"/>
  <c r="C17"/>
  <c r="C16"/>
  <c r="C15"/>
  <c r="B24"/>
  <c r="B23"/>
  <c r="B22"/>
  <c r="B21"/>
  <c r="B20"/>
  <c r="B19"/>
  <c r="B18"/>
  <c r="B17"/>
  <c r="B15"/>
  <c r="B16"/>
  <c r="G25" l="1"/>
  <c r="B5" i="8" l="1"/>
  <c r="B4"/>
  <c r="B3"/>
  <c r="B2"/>
  <c r="B5" i="7" l="1"/>
  <c r="B4"/>
  <c r="B3"/>
  <c r="B2"/>
  <c r="B9" i="6"/>
  <c r="B8"/>
  <c r="B7"/>
  <c r="B6"/>
  <c r="B5"/>
  <c r="B4"/>
  <c r="B3"/>
  <c r="B2"/>
  <c r="B11" i="5"/>
  <c r="B10"/>
  <c r="B9"/>
  <c r="B8"/>
  <c r="B7"/>
  <c r="B6"/>
  <c r="B5"/>
  <c r="B4"/>
  <c r="B3"/>
  <c r="B3" i="2"/>
  <c r="B4"/>
  <c r="B5"/>
  <c r="B6"/>
  <c r="B7"/>
  <c r="B2"/>
</calcChain>
</file>

<file path=xl/sharedStrings.xml><?xml version="1.0" encoding="utf-8"?>
<sst xmlns="http://schemas.openxmlformats.org/spreadsheetml/2006/main" count="1294" uniqueCount="102">
  <si>
    <t>Какой язык программирования является основным на вашем направлении обучения?</t>
  </si>
  <si>
    <t>Какой ваш любимый язык программирования (или язык программирования, который для вас наиболее интересен)?</t>
  </si>
  <si>
    <t>Сколько лет вы занимаетесь программированием?</t>
  </si>
  <si>
    <t>Оцените ваши знания об указанных языках программирования / Python</t>
  </si>
  <si>
    <t>Оцените ваши знания об указанных языках программирования / JavaScript</t>
  </si>
  <si>
    <t>Оцените ваши знания об указанных языках программирования / Java</t>
  </si>
  <si>
    <t>Оцените ваши знания об указанных языках программирования / C#</t>
  </si>
  <si>
    <t>Оцените ваши знания об указанных языках программирования / C++</t>
  </si>
  <si>
    <t>Оцените ваши знания об указанных языках программирования / C</t>
  </si>
  <si>
    <t>Оцените ваши знания об указанных языках программирования / Swift</t>
  </si>
  <si>
    <t>Оцените ваши знания об указанных языках программирования / Kotlin</t>
  </si>
  <si>
    <t>Оцените ваши знания об указанных языках программирования / Ruby</t>
  </si>
  <si>
    <t>Оцените ваши знания об указанных языках программирования / Groovy</t>
  </si>
  <si>
    <t>Последовательность (Sequence)</t>
  </si>
  <si>
    <t>Ветвление (Branching)</t>
  </si>
  <si>
    <t>Циклы (Iteration)</t>
  </si>
  <si>
    <t>Функции и процедуры (Functions and procedures)</t>
  </si>
  <si>
    <t>Структуры данных (Data structures)</t>
  </si>
  <si>
    <t>Объектно-ориентированное программирование (Object-oriented programming, ООП)</t>
  </si>
  <si>
    <t>Исключения и обработка ошибок (Exceptions and error handling)</t>
  </si>
  <si>
    <t>Модульность (Modularity)</t>
  </si>
  <si>
    <t>Порождающие паттерны (Creational Patterns)</t>
  </si>
  <si>
    <t>Структурные паттерны (Structural Patterns)</t>
  </si>
  <si>
    <t>Поведенческие паттерны (Behavioral Patterns)</t>
  </si>
  <si>
    <t>Архитектурные паттерны (Architectural Patterns)</t>
  </si>
  <si>
    <t>Выберите вариант обучения программированию, при котором вы наилучшим образом усваиваете материал</t>
  </si>
  <si>
    <t>Выберите предпочтительный вариант представления информации по лекциям по программированию</t>
  </si>
  <si>
    <t>Выберите предпочтительный вариант представления информации по практическим и лабораторным работам по программированию</t>
  </si>
  <si>
    <t>C++</t>
  </si>
  <si>
    <t>Python</t>
  </si>
  <si>
    <t>4 года</t>
  </si>
  <si>
    <t>Написание проектов и реализация сложных задач</t>
  </si>
  <si>
    <t>Поверхностные знания</t>
  </si>
  <si>
    <t>Понимание основных структур</t>
  </si>
  <si>
    <t>Не сталкивался</t>
  </si>
  <si>
    <t>Нет</t>
  </si>
  <si>
    <t>Да</t>
  </si>
  <si>
    <t>Очное</t>
  </si>
  <si>
    <t>Полноценный электронный учебник</t>
  </si>
  <si>
    <t>Программный код</t>
  </si>
  <si>
    <t>Kotlin</t>
  </si>
  <si>
    <t>Java</t>
  </si>
  <si>
    <t>1 год</t>
  </si>
  <si>
    <t>Применение для решение простых задач</t>
  </si>
  <si>
    <t>Смешанное</t>
  </si>
  <si>
    <t>Меньше года</t>
  </si>
  <si>
    <t>Видеозапись лекции</t>
  </si>
  <si>
    <t>Скринкаст с основной информацией</t>
  </si>
  <si>
    <t>Swift</t>
  </si>
  <si>
    <t>C</t>
  </si>
  <si>
    <t>3 года</t>
  </si>
  <si>
    <t>Борд в Replit</t>
  </si>
  <si>
    <t>2 года</t>
  </si>
  <si>
    <t>JavaScript</t>
  </si>
  <si>
    <t>Асинхронное</t>
  </si>
  <si>
    <t>Презентация</t>
  </si>
  <si>
    <t>5 и более лет</t>
  </si>
  <si>
    <t>Страница на GitHub Gists</t>
  </si>
  <si>
    <t>Текстовый документ</t>
  </si>
  <si>
    <t>Groovy</t>
  </si>
  <si>
    <t>Ruby</t>
  </si>
  <si>
    <t>Дистанционное</t>
  </si>
  <si>
    <t>Онлайн ресурс с материалами</t>
  </si>
  <si>
    <t>Курс на онлайн платформе</t>
  </si>
  <si>
    <t>C#</t>
  </si>
  <si>
    <t>-</t>
  </si>
  <si>
    <t>id</t>
  </si>
  <si>
    <t>Опыт</t>
  </si>
  <si>
    <t>Количество</t>
  </si>
  <si>
    <t>Язык</t>
  </si>
  <si>
    <t>Концепция</t>
  </si>
  <si>
    <t>Последовательность</t>
  </si>
  <si>
    <t>Ветвление</t>
  </si>
  <si>
    <t>Циклы</t>
  </si>
  <si>
    <t>Функции и процедуры</t>
  </si>
  <si>
    <t>Структуры данных</t>
  </si>
  <si>
    <t>ООП</t>
  </si>
  <si>
    <t>Исключения</t>
  </si>
  <si>
    <t>Модульность</t>
  </si>
  <si>
    <t>Паттерны</t>
  </si>
  <si>
    <t>Порождающие</t>
  </si>
  <si>
    <t>Структурные</t>
  </si>
  <si>
    <t>Поведенческие</t>
  </si>
  <si>
    <t>Архитектурные</t>
  </si>
  <si>
    <t>Формат</t>
  </si>
  <si>
    <t>Количество_направление</t>
  </si>
  <si>
    <t>Количество_любимый</t>
  </si>
  <si>
    <t>Ранг_направление</t>
  </si>
  <si>
    <t>Ранг_любимый</t>
  </si>
  <si>
    <t>Количество_лекции</t>
  </si>
  <si>
    <t>Количество_лабораторные</t>
  </si>
  <si>
    <t>Ранг_лекции</t>
  </si>
  <si>
    <t>Ранг_лабораторные</t>
  </si>
  <si>
    <t>Форма</t>
  </si>
  <si>
    <t>Количество вводимых параметров:</t>
  </si>
  <si>
    <t>d</t>
  </si>
  <si>
    <t>d^2</t>
  </si>
  <si>
    <t>Сумма:</t>
  </si>
  <si>
    <t>Ранг корреляции</t>
  </si>
  <si>
    <r>
      <rPr>
        <i/>
        <sz val="11"/>
        <color theme="1"/>
        <rFont val="Calibri"/>
        <family val="2"/>
        <scheme val="minor"/>
      </rPr>
      <t>Способ 1</t>
    </r>
    <r>
      <rPr>
        <sz val="11"/>
        <color theme="1"/>
        <rFont val="Calibri"/>
        <family val="2"/>
        <scheme val="minor"/>
      </rPr>
      <t xml:space="preserve"> (постепенное вычисление):</t>
    </r>
  </si>
  <si>
    <r>
      <rPr>
        <i/>
        <sz val="11"/>
        <color theme="1"/>
        <rFont val="Calibri"/>
        <family val="2"/>
        <scheme val="minor"/>
      </rPr>
      <t>Способ 2</t>
    </r>
    <r>
      <rPr>
        <sz val="11"/>
        <color theme="1"/>
        <rFont val="Calibri"/>
        <family val="2"/>
        <scheme val="minor"/>
      </rPr>
      <t xml:space="preserve"> (функция КОРРЕЛ):</t>
    </r>
  </si>
  <si>
    <t>t</t>
  </si>
</sst>
</file>

<file path=xl/styles.xml><?xml version="1.0" encoding="utf-8"?>
<styleSheet xmlns="http://schemas.openxmlformats.org/spreadsheetml/2006/main">
  <numFmts count="1">
    <numFmt numFmtId="168" formatCode="0.000"/>
  </numFmts>
  <fonts count="6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NumberForma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NumberFormat="1" applyBorder="1" applyAlignment="1">
      <alignment horizontal="left" vertical="center"/>
    </xf>
    <xf numFmtId="0" fontId="0" fillId="0" borderId="13" xfId="0" applyNumberFormat="1" applyBorder="1" applyAlignment="1">
      <alignment horizontal="left" vertical="center"/>
    </xf>
    <xf numFmtId="0" fontId="0" fillId="0" borderId="5" xfId="0" applyNumberFormat="1" applyBorder="1" applyAlignment="1">
      <alignment horizontal="left" vertical="center"/>
    </xf>
    <xf numFmtId="0" fontId="0" fillId="0" borderId="6" xfId="0" applyNumberFormat="1" applyBorder="1" applyAlignment="1">
      <alignment horizontal="left" vertical="center"/>
    </xf>
    <xf numFmtId="0" fontId="0" fillId="0" borderId="7" xfId="0" applyNumberFormat="1" applyBorder="1" applyAlignment="1">
      <alignment horizontal="left" vertical="center"/>
    </xf>
    <xf numFmtId="0" fontId="0" fillId="0" borderId="8" xfId="0" applyNumberFormat="1" applyBorder="1" applyAlignment="1">
      <alignment horizontal="left" vertical="center"/>
    </xf>
    <xf numFmtId="0" fontId="0" fillId="0" borderId="14" xfId="0" applyNumberFormat="1" applyBorder="1" applyAlignment="1">
      <alignment horizontal="left" vertical="center"/>
    </xf>
    <xf numFmtId="0" fontId="0" fillId="0" borderId="9" xfId="0" applyNumberForma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left" vertical="center"/>
    </xf>
    <xf numFmtId="0" fontId="0" fillId="2" borderId="29" xfId="0" applyFill="1" applyBorder="1" applyAlignment="1">
      <alignment horizontal="left" vertical="center"/>
    </xf>
    <xf numFmtId="0" fontId="0" fillId="2" borderId="30" xfId="0" applyFill="1" applyBorder="1" applyAlignment="1">
      <alignment horizontal="left" vertical="center"/>
    </xf>
    <xf numFmtId="0" fontId="0" fillId="4" borderId="28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36" xfId="0" applyBorder="1" applyAlignment="1">
      <alignment horizontal="left"/>
    </xf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168" fontId="0" fillId="0" borderId="24" xfId="0" applyNumberFormat="1" applyBorder="1" applyAlignment="1">
      <alignment horizontal="left"/>
    </xf>
    <xf numFmtId="168" fontId="0" fillId="0" borderId="26" xfId="0" applyNumberFormat="1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20" xfId="0" applyBorder="1" applyAlignment="1">
      <alignment horizontal="left"/>
    </xf>
    <xf numFmtId="168" fontId="0" fillId="0" borderId="16" xfId="0" applyNumberFormat="1" applyBorder="1" applyAlignment="1">
      <alignment horizontal="center"/>
    </xf>
    <xf numFmtId="0" fontId="0" fillId="3" borderId="40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9E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hartsheet" Target="chartsheets/sheet6.xml"/><Relationship Id="rId1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5.xml"/><Relationship Id="rId5" Type="http://schemas.openxmlformats.org/officeDocument/2006/relationships/chartsheet" Target="chartsheets/sheet2.xml"/><Relationship Id="rId15" Type="http://schemas.openxmlformats.org/officeDocument/2006/relationships/theme" Target="theme/theme1.xml"/><Relationship Id="rId10" Type="http://schemas.openxmlformats.org/officeDocument/2006/relationships/worksheet" Target="worksheets/sheet6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4.xml"/><Relationship Id="rId14" Type="http://schemas.openxmlformats.org/officeDocument/2006/relationships/chartsheet" Target="chartsheets/sheet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Опыт</a:t>
            </a:r>
            <a:r>
              <a:rPr lang="ru-RU" baseline="0"/>
              <a:t> в программировании</a:t>
            </a:r>
          </a:p>
        </c:rich>
      </c:tx>
      <c:layout>
        <c:manualLayout>
          <c:xMode val="edge"/>
          <c:yMode val="edge"/>
          <c:x val="0.35805053569123529"/>
          <c:y val="0"/>
        </c:manualLayout>
      </c:layout>
    </c:title>
    <c:plotArea>
      <c:layout>
        <c:manualLayout>
          <c:layoutTarget val="inner"/>
          <c:xMode val="edge"/>
          <c:yMode val="edge"/>
          <c:x val="7.1988407699037624E-2"/>
          <c:y val="7.8133352128280792E-2"/>
          <c:w val="0.89745603674540686"/>
          <c:h val="0.74986010828392802"/>
        </c:manualLayout>
      </c:layout>
      <c:barChart>
        <c:barDir val="col"/>
        <c:grouping val="clustered"/>
        <c:ser>
          <c:idx val="0"/>
          <c:order val="0"/>
          <c:spPr>
            <a:ln w="28575">
              <a:solidFill>
                <a:schemeClr val="accent6">
                  <a:lumMod val="75000"/>
                </a:schemeClr>
              </a:solidFill>
            </a:ln>
          </c:spPr>
          <c:dLbls>
            <c:txPr>
              <a:bodyPr/>
              <a:lstStyle/>
              <a:p>
                <a:pPr>
                  <a:defRPr sz="1400" b="1"/>
                </a:pPr>
                <a:endParaRPr lang="ru-RU"/>
              </a:p>
            </c:txPr>
            <c:dLblPos val="outEnd"/>
            <c:showVal val="1"/>
          </c:dLbls>
          <c:cat>
            <c:strRef>
              <c:f>'Опыт в программировании'!$A$2:$A$7</c:f>
              <c:strCache>
                <c:ptCount val="6"/>
                <c:pt idx="0">
                  <c:v>Меньше года</c:v>
                </c:pt>
                <c:pt idx="1">
                  <c:v>1 год</c:v>
                </c:pt>
                <c:pt idx="2">
                  <c:v>2 года</c:v>
                </c:pt>
                <c:pt idx="3">
                  <c:v>3 года</c:v>
                </c:pt>
                <c:pt idx="4">
                  <c:v>4 года</c:v>
                </c:pt>
                <c:pt idx="5">
                  <c:v>5 и более лет</c:v>
                </c:pt>
              </c:strCache>
            </c:strRef>
          </c:cat>
          <c:val>
            <c:numRef>
              <c:f>'Опыт в программировании'!$B$2:$B$7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16</c:v>
                </c:pt>
                <c:pt idx="4">
                  <c:v>15</c:v>
                </c:pt>
                <c:pt idx="5">
                  <c:v>6</c:v>
                </c:pt>
              </c:numCache>
            </c:numRef>
          </c:val>
        </c:ser>
        <c:dLbls>
          <c:dLblPos val="outEnd"/>
          <c:showVal val="1"/>
        </c:dLbls>
        <c:axId val="151362560"/>
        <c:axId val="111678592"/>
      </c:barChart>
      <c:catAx>
        <c:axId val="151362560"/>
        <c:scaling>
          <c:orientation val="minMax"/>
        </c:scaling>
        <c:axPos val="b"/>
        <c:tickLblPos val="nextTo"/>
        <c:crossAx val="111678592"/>
        <c:crosses val="autoZero"/>
        <c:auto val="1"/>
        <c:lblAlgn val="ctr"/>
        <c:lblOffset val="100"/>
      </c:catAx>
      <c:valAx>
        <c:axId val="111678592"/>
        <c:scaling>
          <c:orientation val="minMax"/>
        </c:scaling>
        <c:axPos val="l"/>
        <c:majorGridlines/>
        <c:numFmt formatCode="General" sourceLinked="1"/>
        <c:tickLblPos val="nextTo"/>
        <c:crossAx val="151362560"/>
        <c:crosses val="autoZero"/>
        <c:crossBetween val="between"/>
      </c:valAx>
    </c:plotArea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Применение в проектах</a:t>
            </a:r>
          </a:p>
        </c:rich>
      </c:tx>
      <c:layout>
        <c:manualLayout>
          <c:xMode val="edge"/>
          <c:yMode val="edge"/>
          <c:x val="0.37254162901768423"/>
          <c:y val="8.6816848396901905E-4"/>
        </c:manualLayout>
      </c:layout>
    </c:title>
    <c:plotArea>
      <c:layout/>
      <c:barChart>
        <c:barDir val="col"/>
        <c:grouping val="clustered"/>
        <c:ser>
          <c:idx val="0"/>
          <c:order val="0"/>
          <c:spPr>
            <a:ln w="28575">
              <a:solidFill>
                <a:schemeClr val="accent6">
                  <a:lumMod val="75000"/>
                </a:schemeClr>
              </a:solidFill>
            </a:ln>
          </c:spPr>
          <c:dLbls>
            <c:txPr>
              <a:bodyPr/>
              <a:lstStyle/>
              <a:p>
                <a:pPr>
                  <a:defRPr sz="1400" b="1"/>
                </a:pPr>
                <a:endParaRPr lang="ru-RU"/>
              </a:p>
            </c:txPr>
            <c:dLblPos val="outEnd"/>
            <c:showVal val="1"/>
          </c:dLbls>
          <c:cat>
            <c:strRef>
              <c:f>'Применение в проектах'!$A$2:$A$11</c:f>
              <c:strCache>
                <c:ptCount val="10"/>
                <c:pt idx="0">
                  <c:v>Python</c:v>
                </c:pt>
                <c:pt idx="1">
                  <c:v>JavaScript</c:v>
                </c:pt>
                <c:pt idx="2">
                  <c:v>Java</c:v>
                </c:pt>
                <c:pt idx="3">
                  <c:v>C#</c:v>
                </c:pt>
                <c:pt idx="4">
                  <c:v>C++</c:v>
                </c:pt>
                <c:pt idx="5">
                  <c:v>C</c:v>
                </c:pt>
                <c:pt idx="6">
                  <c:v>Swift</c:v>
                </c:pt>
                <c:pt idx="7">
                  <c:v>Kotlin</c:v>
                </c:pt>
                <c:pt idx="8">
                  <c:v>Ruby</c:v>
                </c:pt>
                <c:pt idx="9">
                  <c:v>Groovy</c:v>
                </c:pt>
              </c:strCache>
            </c:strRef>
          </c:cat>
          <c:val>
            <c:numRef>
              <c:f>'Применение в проектах'!$B$2:$B$11</c:f>
              <c:numCache>
                <c:formatCode>General</c:formatCode>
                <c:ptCount val="10"/>
                <c:pt idx="0">
                  <c:v>35</c:v>
                </c:pt>
                <c:pt idx="1">
                  <c:v>7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4</c:v>
                </c:pt>
                <c:pt idx="6">
                  <c:v>9</c:v>
                </c:pt>
                <c:pt idx="7">
                  <c:v>7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</c:ser>
        <c:dLbls>
          <c:showVal val="1"/>
        </c:dLbls>
        <c:axId val="128297216"/>
        <c:axId val="128721664"/>
      </c:barChart>
      <c:catAx>
        <c:axId val="128297216"/>
        <c:scaling>
          <c:orientation val="minMax"/>
        </c:scaling>
        <c:axPos val="b"/>
        <c:tickLblPos val="nextTo"/>
        <c:crossAx val="128721664"/>
        <c:crosses val="autoZero"/>
        <c:auto val="1"/>
        <c:lblAlgn val="ctr"/>
        <c:lblOffset val="100"/>
      </c:catAx>
      <c:valAx>
        <c:axId val="128721664"/>
        <c:scaling>
          <c:orientation val="minMax"/>
        </c:scaling>
        <c:axPos val="l"/>
        <c:majorGridlines/>
        <c:numFmt formatCode="General" sourceLinked="1"/>
        <c:tickLblPos val="nextTo"/>
        <c:crossAx val="128297216"/>
        <c:crosses val="autoZero"/>
        <c:crossBetween val="between"/>
      </c:valAx>
    </c:plotArea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Знание концепций программирования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ln w="28575">
              <a:solidFill>
                <a:schemeClr val="accent6">
                  <a:lumMod val="75000"/>
                </a:schemeClr>
              </a:solidFill>
            </a:ln>
          </c:spPr>
          <c:dLbls>
            <c:txPr>
              <a:bodyPr/>
              <a:lstStyle/>
              <a:p>
                <a:pPr>
                  <a:defRPr sz="1400" b="1"/>
                </a:pPr>
                <a:endParaRPr lang="ru-RU"/>
              </a:p>
            </c:txPr>
            <c:dLblPos val="outEnd"/>
            <c:showVal val="1"/>
          </c:dLbls>
          <c:cat>
            <c:strRef>
              <c:f>'Концепции программирования'!$A$2:$A$9</c:f>
              <c:strCache>
                <c:ptCount val="8"/>
                <c:pt idx="0">
                  <c:v>Последовательность</c:v>
                </c:pt>
                <c:pt idx="1">
                  <c:v>Ветвление</c:v>
                </c:pt>
                <c:pt idx="2">
                  <c:v>Циклы</c:v>
                </c:pt>
                <c:pt idx="3">
                  <c:v>Функции и процедуры</c:v>
                </c:pt>
                <c:pt idx="4">
                  <c:v>Структуры данных</c:v>
                </c:pt>
                <c:pt idx="5">
                  <c:v>ООП</c:v>
                </c:pt>
                <c:pt idx="6">
                  <c:v>Исключения</c:v>
                </c:pt>
                <c:pt idx="7">
                  <c:v>Модульность</c:v>
                </c:pt>
              </c:strCache>
            </c:strRef>
          </c:cat>
          <c:val>
            <c:numRef>
              <c:f>'Концепции программирования'!$B$2:$B$9</c:f>
              <c:numCache>
                <c:formatCode>General</c:formatCode>
                <c:ptCount val="8"/>
                <c:pt idx="0">
                  <c:v>38</c:v>
                </c:pt>
                <c:pt idx="1">
                  <c:v>26</c:v>
                </c:pt>
                <c:pt idx="2">
                  <c:v>25</c:v>
                </c:pt>
                <c:pt idx="3">
                  <c:v>22</c:v>
                </c:pt>
                <c:pt idx="4">
                  <c:v>11</c:v>
                </c:pt>
                <c:pt idx="5">
                  <c:v>9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</c:ser>
        <c:axId val="131843584"/>
        <c:axId val="131845504"/>
      </c:barChart>
      <c:catAx>
        <c:axId val="131843584"/>
        <c:scaling>
          <c:orientation val="minMax"/>
        </c:scaling>
        <c:axPos val="b"/>
        <c:tickLblPos val="nextTo"/>
        <c:crossAx val="131845504"/>
        <c:crosses val="autoZero"/>
        <c:auto val="1"/>
        <c:lblAlgn val="ctr"/>
        <c:lblOffset val="100"/>
      </c:catAx>
      <c:valAx>
        <c:axId val="131845504"/>
        <c:scaling>
          <c:orientation val="minMax"/>
        </c:scaling>
        <c:axPos val="l"/>
        <c:majorGridlines/>
        <c:numFmt formatCode="General" sourceLinked="1"/>
        <c:tickLblPos val="nextTo"/>
        <c:crossAx val="131843584"/>
        <c:crosses val="autoZero"/>
        <c:crossBetween val="between"/>
      </c:valAx>
    </c:plotArea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Знание шаблонов проектирования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1988407699037624E-2"/>
          <c:y val="0.13886223017136715"/>
          <c:w val="0.89745603674540686"/>
          <c:h val="0.74547916621225663"/>
        </c:manualLayout>
      </c:layout>
      <c:barChart>
        <c:barDir val="col"/>
        <c:grouping val="clustered"/>
        <c:ser>
          <c:idx val="0"/>
          <c:order val="0"/>
          <c:spPr>
            <a:ln w="28575">
              <a:solidFill>
                <a:schemeClr val="accent6">
                  <a:lumMod val="75000"/>
                </a:schemeClr>
              </a:solidFill>
            </a:ln>
          </c:spPr>
          <c:dLbls>
            <c:txPr>
              <a:bodyPr/>
              <a:lstStyle/>
              <a:p>
                <a:pPr>
                  <a:defRPr sz="1400" b="1"/>
                </a:pPr>
                <a:endParaRPr lang="ru-RU"/>
              </a:p>
            </c:txPr>
            <c:dLblPos val="outEnd"/>
            <c:showVal val="1"/>
          </c:dLbls>
          <c:cat>
            <c:strRef>
              <c:f>'Шаблоны проектирования'!$A$2:$A$5</c:f>
              <c:strCache>
                <c:ptCount val="4"/>
                <c:pt idx="0">
                  <c:v>Порождающие</c:v>
                </c:pt>
                <c:pt idx="1">
                  <c:v>Структурные</c:v>
                </c:pt>
                <c:pt idx="2">
                  <c:v>Поведенческие</c:v>
                </c:pt>
                <c:pt idx="3">
                  <c:v>Архитектурные</c:v>
                </c:pt>
              </c:strCache>
            </c:strRef>
          </c:cat>
          <c:val>
            <c:numRef>
              <c:f>'Шаблоны проектирования'!$B$2:$B$5</c:f>
              <c:numCache>
                <c:formatCode>General</c:formatCode>
                <c:ptCount val="4"/>
                <c:pt idx="0">
                  <c:v>42</c:v>
                </c:pt>
                <c:pt idx="1">
                  <c:v>36</c:v>
                </c:pt>
                <c:pt idx="2">
                  <c:v>23</c:v>
                </c:pt>
                <c:pt idx="3">
                  <c:v>15</c:v>
                </c:pt>
              </c:numCache>
            </c:numRef>
          </c:val>
        </c:ser>
        <c:axId val="142568064"/>
        <c:axId val="144086912"/>
      </c:barChart>
      <c:catAx>
        <c:axId val="142568064"/>
        <c:scaling>
          <c:orientation val="minMax"/>
        </c:scaling>
        <c:axPos val="b"/>
        <c:tickLblPos val="nextTo"/>
        <c:crossAx val="144086912"/>
        <c:crosses val="autoZero"/>
        <c:auto val="1"/>
        <c:lblAlgn val="ctr"/>
        <c:lblOffset val="100"/>
      </c:catAx>
      <c:valAx>
        <c:axId val="144086912"/>
        <c:scaling>
          <c:orientation val="minMax"/>
        </c:scaling>
        <c:axPos val="l"/>
        <c:majorGridlines/>
        <c:numFmt formatCode="General" sourceLinked="1"/>
        <c:tickLblPos val="nextTo"/>
        <c:crossAx val="142568064"/>
        <c:crosses val="autoZero"/>
        <c:crossBetween val="between"/>
      </c:valAx>
    </c:plotArea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Предпочитаемый формат обучения</a:t>
            </a:r>
          </a:p>
        </c:rich>
      </c:tx>
      <c:layout>
        <c:manualLayout>
          <c:xMode val="edge"/>
          <c:yMode val="edge"/>
          <c:x val="0.30715298395077667"/>
          <c:y val="0"/>
        </c:manualLayout>
      </c:layout>
    </c:title>
    <c:plotArea>
      <c:layout>
        <c:manualLayout>
          <c:layoutTarget val="inner"/>
          <c:xMode val="edge"/>
          <c:yMode val="edge"/>
          <c:x val="7.1988407699037624E-2"/>
          <c:y val="0.12962861982972348"/>
          <c:w val="0.89745603674540686"/>
          <c:h val="0.75471277655390046"/>
        </c:manualLayout>
      </c:layout>
      <c:barChart>
        <c:barDir val="col"/>
        <c:grouping val="clustered"/>
        <c:ser>
          <c:idx val="0"/>
          <c:order val="0"/>
          <c:spPr>
            <a:ln w="28575">
              <a:solidFill>
                <a:schemeClr val="accent6">
                  <a:lumMod val="75000"/>
                </a:schemeClr>
              </a:solidFill>
            </a:ln>
          </c:spPr>
          <c:dLbls>
            <c:txPr>
              <a:bodyPr/>
              <a:lstStyle/>
              <a:p>
                <a:pPr>
                  <a:defRPr sz="1400" b="1"/>
                </a:pPr>
                <a:endParaRPr lang="ru-RU"/>
              </a:p>
            </c:txPr>
            <c:dLblPos val="outEnd"/>
            <c:showVal val="1"/>
          </c:dLbls>
          <c:cat>
            <c:strRef>
              <c:f>'Формат обучения'!$A$2:$A$5</c:f>
              <c:strCache>
                <c:ptCount val="4"/>
                <c:pt idx="0">
                  <c:v>Очное</c:v>
                </c:pt>
                <c:pt idx="1">
                  <c:v>Дистанционное</c:v>
                </c:pt>
                <c:pt idx="2">
                  <c:v>Смешанное</c:v>
                </c:pt>
                <c:pt idx="3">
                  <c:v>Асинхронное</c:v>
                </c:pt>
              </c:strCache>
            </c:strRef>
          </c:cat>
          <c:val>
            <c:numRef>
              <c:f>'Формат обучения'!$B$2:$B$5</c:f>
              <c:numCache>
                <c:formatCode>General</c:formatCode>
                <c:ptCount val="4"/>
                <c:pt idx="0">
                  <c:v>13</c:v>
                </c:pt>
                <c:pt idx="1">
                  <c:v>13</c:v>
                </c:pt>
                <c:pt idx="2">
                  <c:v>20</c:v>
                </c:pt>
                <c:pt idx="3">
                  <c:v>10</c:v>
                </c:pt>
              </c:numCache>
            </c:numRef>
          </c:val>
        </c:ser>
        <c:axId val="142560640"/>
        <c:axId val="144085376"/>
      </c:barChart>
      <c:catAx>
        <c:axId val="142560640"/>
        <c:scaling>
          <c:orientation val="minMax"/>
        </c:scaling>
        <c:axPos val="b"/>
        <c:tickLblPos val="nextTo"/>
        <c:crossAx val="144085376"/>
        <c:crosses val="autoZero"/>
        <c:auto val="1"/>
        <c:lblAlgn val="ctr"/>
        <c:lblOffset val="100"/>
      </c:catAx>
      <c:valAx>
        <c:axId val="144085376"/>
        <c:scaling>
          <c:orientation val="minMax"/>
        </c:scaling>
        <c:axPos val="l"/>
        <c:majorGridlines/>
        <c:numFmt formatCode="General" sourceLinked="1"/>
        <c:tickLblPos val="nextTo"/>
        <c:crossAx val="142560640"/>
        <c:crosses val="autoZero"/>
        <c:crossBetween val="between"/>
      </c:valAx>
    </c:plotArea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Корреляционное поле</a:t>
            </a:r>
          </a:p>
        </c:rich>
      </c:tx>
      <c:layout>
        <c:manualLayout>
          <c:xMode val="edge"/>
          <c:yMode val="edge"/>
          <c:x val="0.38544339744417189"/>
          <c:y val="0"/>
        </c:manualLayout>
      </c:layout>
    </c:title>
    <c:plotArea>
      <c:layout>
        <c:manualLayout>
          <c:layoutTarget val="inner"/>
          <c:xMode val="edge"/>
          <c:yMode val="edge"/>
          <c:x val="0.10589129483814524"/>
          <c:y val="0.10695610965296004"/>
          <c:w val="0.84947681539807551"/>
          <c:h val="0.7492862350539515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inear"/>
          </c:trendline>
          <c:xVal>
            <c:numRef>
              <c:f>Корреляция!$D$2:$D$11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2</c:v>
                </c:pt>
                <c:pt idx="5">
                  <c:v>10</c:v>
                </c:pt>
                <c:pt idx="6">
                  <c:v>9</c:v>
                </c:pt>
                <c:pt idx="7">
                  <c:v>1</c:v>
                </c:pt>
                <c:pt idx="8">
                  <c:v>6</c:v>
                </c:pt>
                <c:pt idx="9">
                  <c:v>5</c:v>
                </c:pt>
              </c:numCache>
            </c:numRef>
          </c:xVal>
          <c:yVal>
            <c:numRef>
              <c:f>Корреляция!$E$2:$E$11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3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</c:ser>
        <c:axId val="113282432"/>
        <c:axId val="113289856"/>
      </c:scatterChart>
      <c:valAx>
        <c:axId val="11328243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ru-RU" sz="1200"/>
                  <a:t>Ранг_язык_на_направлении</a:t>
                </a:r>
              </a:p>
            </c:rich>
          </c:tx>
          <c:layout>
            <c:manualLayout>
              <c:xMode val="edge"/>
              <c:yMode val="edge"/>
              <c:x val="0.42437287552170733"/>
              <c:y val="0.89399517896423808"/>
            </c:manualLayout>
          </c:layout>
        </c:title>
        <c:numFmt formatCode="General" sourceLinked="1"/>
        <c:tickLblPos val="nextTo"/>
        <c:crossAx val="113289856"/>
        <c:crosses val="autoZero"/>
        <c:crossBetween val="midCat"/>
      </c:valAx>
      <c:valAx>
        <c:axId val="1132898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ru-RU" sz="1200"/>
                  <a:t>Ранг_язык_любимый</a:t>
                </a:r>
              </a:p>
            </c:rich>
          </c:tx>
          <c:layout>
            <c:manualLayout>
              <c:xMode val="edge"/>
              <c:yMode val="edge"/>
              <c:x val="5.2185792349726784E-2"/>
              <c:y val="0.35096781354270379"/>
            </c:manualLayout>
          </c:layout>
        </c:title>
        <c:numFmt formatCode="General" sourceLinked="1"/>
        <c:tickLblPos val="nextTo"/>
        <c:crossAx val="113282432"/>
        <c:crosses val="autoZero"/>
        <c:crossBetween val="midCat"/>
      </c:valAx>
    </c:plotArea>
    <c:plotVisOnly val="1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Корреляционное поле</a:t>
            </a:r>
          </a:p>
        </c:rich>
      </c:tx>
      <c:layout>
        <c:manualLayout>
          <c:xMode val="edge"/>
          <c:yMode val="edge"/>
          <c:x val="0.38680951766275112"/>
          <c:y val="0"/>
        </c:manualLayout>
      </c:layout>
    </c:title>
    <c:plotArea>
      <c:layout>
        <c:manualLayout>
          <c:layoutTarget val="inner"/>
          <c:xMode val="edge"/>
          <c:yMode val="edge"/>
          <c:x val="0.10589129483814524"/>
          <c:y val="0.1115857392825897"/>
          <c:w val="0.84947681539807551"/>
          <c:h val="0.74002697579469234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inear"/>
          </c:trendline>
          <c:xVal>
            <c:numRef>
              <c:f>Корреляция!$D$15:$D$24</c:f>
              <c:numCache>
                <c:formatCode>General</c:formatCode>
                <c:ptCount val="10"/>
                <c:pt idx="0">
                  <c:v>7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10</c:v>
                </c:pt>
                <c:pt idx="5">
                  <c:v>4</c:v>
                </c:pt>
                <c:pt idx="6">
                  <c:v>3</c:v>
                </c:pt>
                <c:pt idx="7">
                  <c:v>9</c:v>
                </c:pt>
                <c:pt idx="8">
                  <c:v>6</c:v>
                </c:pt>
                <c:pt idx="9">
                  <c:v>8</c:v>
                </c:pt>
              </c:numCache>
            </c:numRef>
          </c:xVal>
          <c:yVal>
            <c:numRef>
              <c:f>Корреляция!$E$15:$E$24</c:f>
              <c:numCache>
                <c:formatCode>General</c:formatCode>
                <c:ptCount val="10"/>
                <c:pt idx="0">
                  <c:v>4</c:v>
                </c:pt>
                <c:pt idx="1">
                  <c:v>10</c:v>
                </c:pt>
                <c:pt idx="2">
                  <c:v>7</c:v>
                </c:pt>
                <c:pt idx="3">
                  <c:v>5</c:v>
                </c:pt>
                <c:pt idx="4">
                  <c:v>2</c:v>
                </c:pt>
                <c:pt idx="5">
                  <c:v>6</c:v>
                </c:pt>
                <c:pt idx="6">
                  <c:v>8</c:v>
                </c:pt>
                <c:pt idx="7">
                  <c:v>1</c:v>
                </c:pt>
                <c:pt idx="8">
                  <c:v>3</c:v>
                </c:pt>
                <c:pt idx="9">
                  <c:v>9</c:v>
                </c:pt>
              </c:numCache>
            </c:numRef>
          </c:yVal>
        </c:ser>
        <c:axId val="130124032"/>
        <c:axId val="131490176"/>
      </c:scatterChart>
      <c:valAx>
        <c:axId val="130124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Ранг_форматы_лабораторные</a:t>
                </a:r>
              </a:p>
            </c:rich>
          </c:tx>
          <c:layout>
            <c:manualLayout>
              <c:xMode val="edge"/>
              <c:yMode val="edge"/>
              <c:x val="0.43552719332214623"/>
              <c:y val="0.89354825004437999"/>
            </c:manualLayout>
          </c:layout>
        </c:title>
        <c:numFmt formatCode="General" sourceLinked="1"/>
        <c:tickLblPos val="nextTo"/>
        <c:crossAx val="131490176"/>
        <c:crosses val="autoZero"/>
        <c:crossBetween val="midCat"/>
      </c:valAx>
      <c:valAx>
        <c:axId val="1314901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Ранг_форматы_лекции</a:t>
                </a:r>
              </a:p>
            </c:rich>
          </c:tx>
          <c:layout>
            <c:manualLayout>
              <c:xMode val="edge"/>
              <c:yMode val="edge"/>
              <c:x val="5.1958069790456522E-2"/>
              <c:y val="0.36385349558027807"/>
            </c:manualLayout>
          </c:layout>
        </c:title>
        <c:numFmt formatCode="General" sourceLinked="1"/>
        <c:tickLblPos val="nextTo"/>
        <c:crossAx val="130124032"/>
        <c:crosses val="autoZero"/>
        <c:crossBetween val="midCat"/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25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25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25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25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25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25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25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58"/>
  <sheetViews>
    <sheetView zoomScale="70" zoomScaleNormal="70" workbookViewId="0">
      <selection activeCell="E2" sqref="E2"/>
    </sheetView>
  </sheetViews>
  <sheetFormatPr defaultRowHeight="14.4"/>
  <cols>
    <col min="1" max="16384" width="8.88671875" style="2"/>
  </cols>
  <sheetData>
    <row r="1" spans="1:30" s="1" customFormat="1" ht="15" thickBot="1">
      <c r="A1" s="22" t="s">
        <v>66</v>
      </c>
      <c r="B1" s="18" t="s">
        <v>0</v>
      </c>
      <c r="C1" s="19" t="s">
        <v>1</v>
      </c>
      <c r="D1" s="17" t="s">
        <v>2</v>
      </c>
      <c r="E1" s="18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8</v>
      </c>
      <c r="K1" s="20" t="s">
        <v>9</v>
      </c>
      <c r="L1" s="20" t="s">
        <v>10</v>
      </c>
      <c r="M1" s="20" t="s">
        <v>11</v>
      </c>
      <c r="N1" s="19" t="s">
        <v>12</v>
      </c>
      <c r="O1" s="18" t="s">
        <v>13</v>
      </c>
      <c r="P1" s="20" t="s">
        <v>14</v>
      </c>
      <c r="Q1" s="20" t="s">
        <v>15</v>
      </c>
      <c r="R1" s="20" t="s">
        <v>16</v>
      </c>
      <c r="S1" s="20" t="s">
        <v>17</v>
      </c>
      <c r="T1" s="20" t="s">
        <v>18</v>
      </c>
      <c r="U1" s="20" t="s">
        <v>19</v>
      </c>
      <c r="V1" s="19" t="s">
        <v>20</v>
      </c>
      <c r="W1" s="18" t="s">
        <v>21</v>
      </c>
      <c r="X1" s="20" t="s">
        <v>22</v>
      </c>
      <c r="Y1" s="20" t="s">
        <v>23</v>
      </c>
      <c r="Z1" s="19" t="s">
        <v>24</v>
      </c>
      <c r="AA1" s="17" t="s">
        <v>25</v>
      </c>
      <c r="AB1" s="18" t="s">
        <v>26</v>
      </c>
      <c r="AC1" s="19" t="s">
        <v>27</v>
      </c>
      <c r="AD1" s="5" t="s">
        <v>65</v>
      </c>
    </row>
    <row r="2" spans="1:30">
      <c r="A2" s="23">
        <v>1</v>
      </c>
      <c r="B2" s="6" t="s">
        <v>28</v>
      </c>
      <c r="C2" s="7" t="s">
        <v>29</v>
      </c>
      <c r="D2" s="12" t="s">
        <v>30</v>
      </c>
      <c r="E2" s="6" t="s">
        <v>31</v>
      </c>
      <c r="F2" s="15" t="s">
        <v>32</v>
      </c>
      <c r="G2" s="15" t="s">
        <v>33</v>
      </c>
      <c r="H2" s="15" t="s">
        <v>31</v>
      </c>
      <c r="I2" s="15" t="s">
        <v>31</v>
      </c>
      <c r="J2" s="15" t="s">
        <v>32</v>
      </c>
      <c r="K2" s="15" t="s">
        <v>34</v>
      </c>
      <c r="L2" s="15" t="s">
        <v>34</v>
      </c>
      <c r="M2" s="15" t="s">
        <v>34</v>
      </c>
      <c r="N2" s="7" t="s">
        <v>34</v>
      </c>
      <c r="O2" s="26">
        <v>5</v>
      </c>
      <c r="P2" s="27">
        <v>5</v>
      </c>
      <c r="Q2" s="27">
        <v>5</v>
      </c>
      <c r="R2" s="27">
        <v>5</v>
      </c>
      <c r="S2" s="27">
        <v>5</v>
      </c>
      <c r="T2" s="27">
        <v>3</v>
      </c>
      <c r="U2" s="27">
        <v>5</v>
      </c>
      <c r="V2" s="28">
        <v>2</v>
      </c>
      <c r="W2" s="6" t="s">
        <v>35</v>
      </c>
      <c r="X2" s="15" t="s">
        <v>35</v>
      </c>
      <c r="Y2" s="15" t="s">
        <v>36</v>
      </c>
      <c r="Z2" s="7" t="s">
        <v>36</v>
      </c>
      <c r="AA2" s="12" t="s">
        <v>37</v>
      </c>
      <c r="AB2" s="6" t="s">
        <v>38</v>
      </c>
      <c r="AC2" s="7" t="s">
        <v>39</v>
      </c>
      <c r="AD2" s="5" t="s">
        <v>65</v>
      </c>
    </row>
    <row r="3" spans="1:30">
      <c r="A3" s="24">
        <v>2</v>
      </c>
      <c r="B3" s="8" t="s">
        <v>40</v>
      </c>
      <c r="C3" s="9" t="s">
        <v>41</v>
      </c>
      <c r="D3" s="13" t="s">
        <v>42</v>
      </c>
      <c r="E3" s="8" t="s">
        <v>43</v>
      </c>
      <c r="F3" s="3" t="s">
        <v>32</v>
      </c>
      <c r="G3" s="3" t="s">
        <v>43</v>
      </c>
      <c r="H3" s="3" t="s">
        <v>34</v>
      </c>
      <c r="I3" s="3" t="s">
        <v>34</v>
      </c>
      <c r="J3" s="3" t="s">
        <v>34</v>
      </c>
      <c r="K3" s="3" t="s">
        <v>34</v>
      </c>
      <c r="L3" s="3" t="s">
        <v>43</v>
      </c>
      <c r="M3" s="3" t="s">
        <v>34</v>
      </c>
      <c r="N3" s="9" t="s">
        <v>34</v>
      </c>
      <c r="O3" s="29">
        <v>4</v>
      </c>
      <c r="P3" s="4">
        <v>4</v>
      </c>
      <c r="Q3" s="4">
        <v>4</v>
      </c>
      <c r="R3" s="4">
        <v>4</v>
      </c>
      <c r="S3" s="4">
        <v>3</v>
      </c>
      <c r="T3" s="4">
        <v>3</v>
      </c>
      <c r="U3" s="4">
        <v>2</v>
      </c>
      <c r="V3" s="30">
        <v>2</v>
      </c>
      <c r="W3" s="8" t="s">
        <v>35</v>
      </c>
      <c r="X3" s="3" t="s">
        <v>35</v>
      </c>
      <c r="Y3" s="3" t="s">
        <v>35</v>
      </c>
      <c r="Z3" s="9" t="s">
        <v>35</v>
      </c>
      <c r="AA3" s="13" t="s">
        <v>44</v>
      </c>
      <c r="AB3" s="8" t="s">
        <v>46</v>
      </c>
      <c r="AC3" s="9" t="s">
        <v>39</v>
      </c>
      <c r="AD3" s="5" t="s">
        <v>65</v>
      </c>
    </row>
    <row r="4" spans="1:30">
      <c r="A4" s="24">
        <v>3</v>
      </c>
      <c r="B4" s="8" t="s">
        <v>29</v>
      </c>
      <c r="C4" s="9" t="s">
        <v>29</v>
      </c>
      <c r="D4" s="13" t="s">
        <v>45</v>
      </c>
      <c r="E4" s="8" t="s">
        <v>33</v>
      </c>
      <c r="F4" s="3" t="s">
        <v>34</v>
      </c>
      <c r="G4" s="3" t="s">
        <v>34</v>
      </c>
      <c r="H4" s="3" t="s">
        <v>34</v>
      </c>
      <c r="I4" s="3" t="s">
        <v>34</v>
      </c>
      <c r="J4" s="3" t="s">
        <v>34</v>
      </c>
      <c r="K4" s="3" t="s">
        <v>34</v>
      </c>
      <c r="L4" s="3" t="s">
        <v>34</v>
      </c>
      <c r="M4" s="3" t="s">
        <v>34</v>
      </c>
      <c r="N4" s="9" t="s">
        <v>34</v>
      </c>
      <c r="O4" s="29">
        <v>3</v>
      </c>
      <c r="P4" s="4">
        <v>2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30">
        <v>1</v>
      </c>
      <c r="W4" s="8" t="s">
        <v>35</v>
      </c>
      <c r="X4" s="3" t="s">
        <v>35</v>
      </c>
      <c r="Y4" s="3" t="s">
        <v>35</v>
      </c>
      <c r="Z4" s="9" t="s">
        <v>35</v>
      </c>
      <c r="AA4" s="13" t="s">
        <v>37</v>
      </c>
      <c r="AB4" s="8" t="s">
        <v>46</v>
      </c>
      <c r="AC4" s="9" t="s">
        <v>47</v>
      </c>
      <c r="AD4" s="5" t="s">
        <v>65</v>
      </c>
    </row>
    <row r="5" spans="1:30">
      <c r="A5" s="24">
        <v>4</v>
      </c>
      <c r="B5" s="8" t="s">
        <v>48</v>
      </c>
      <c r="C5" s="9" t="s">
        <v>49</v>
      </c>
      <c r="D5" s="13" t="s">
        <v>50</v>
      </c>
      <c r="E5" s="8" t="s">
        <v>31</v>
      </c>
      <c r="F5" s="3" t="s">
        <v>34</v>
      </c>
      <c r="G5" s="3" t="s">
        <v>34</v>
      </c>
      <c r="H5" s="3" t="s">
        <v>34</v>
      </c>
      <c r="I5" s="3" t="s">
        <v>32</v>
      </c>
      <c r="J5" s="3" t="s">
        <v>43</v>
      </c>
      <c r="K5" s="3" t="s">
        <v>43</v>
      </c>
      <c r="L5" s="3" t="s">
        <v>33</v>
      </c>
      <c r="M5" s="3" t="s">
        <v>34</v>
      </c>
      <c r="N5" s="9" t="s">
        <v>34</v>
      </c>
      <c r="O5" s="29">
        <v>5</v>
      </c>
      <c r="P5" s="4">
        <v>5</v>
      </c>
      <c r="Q5" s="4">
        <v>5</v>
      </c>
      <c r="R5" s="4">
        <v>3</v>
      </c>
      <c r="S5" s="4">
        <v>3</v>
      </c>
      <c r="T5" s="4">
        <v>4</v>
      </c>
      <c r="U5" s="4">
        <v>2</v>
      </c>
      <c r="V5" s="30">
        <v>1</v>
      </c>
      <c r="W5" s="8" t="s">
        <v>36</v>
      </c>
      <c r="X5" s="3" t="s">
        <v>36</v>
      </c>
      <c r="Y5" s="3" t="s">
        <v>35</v>
      </c>
      <c r="Z5" s="9" t="s">
        <v>35</v>
      </c>
      <c r="AA5" s="13" t="s">
        <v>37</v>
      </c>
      <c r="AB5" s="8" t="s">
        <v>47</v>
      </c>
      <c r="AC5" s="9" t="s">
        <v>51</v>
      </c>
      <c r="AD5" s="5" t="s">
        <v>65</v>
      </c>
    </row>
    <row r="6" spans="1:30">
      <c r="A6" s="24">
        <v>5</v>
      </c>
      <c r="B6" s="8" t="s">
        <v>40</v>
      </c>
      <c r="C6" s="9" t="s">
        <v>40</v>
      </c>
      <c r="D6" s="13" t="s">
        <v>52</v>
      </c>
      <c r="E6" s="8" t="s">
        <v>33</v>
      </c>
      <c r="F6" s="3" t="s">
        <v>32</v>
      </c>
      <c r="G6" s="3" t="s">
        <v>32</v>
      </c>
      <c r="H6" s="3" t="s">
        <v>34</v>
      </c>
      <c r="I6" s="3" t="s">
        <v>34</v>
      </c>
      <c r="J6" s="3" t="s">
        <v>34</v>
      </c>
      <c r="K6" s="3" t="s">
        <v>43</v>
      </c>
      <c r="L6" s="3" t="s">
        <v>43</v>
      </c>
      <c r="M6" s="3" t="s">
        <v>43</v>
      </c>
      <c r="N6" s="9" t="s">
        <v>43</v>
      </c>
      <c r="O6" s="29">
        <v>5</v>
      </c>
      <c r="P6" s="4">
        <v>5</v>
      </c>
      <c r="Q6" s="4">
        <v>4</v>
      </c>
      <c r="R6" s="4">
        <v>4</v>
      </c>
      <c r="S6" s="4">
        <v>4</v>
      </c>
      <c r="T6" s="4">
        <v>2</v>
      </c>
      <c r="U6" s="4">
        <v>4</v>
      </c>
      <c r="V6" s="30">
        <v>4</v>
      </c>
      <c r="W6" s="8" t="s">
        <v>35</v>
      </c>
      <c r="X6" s="3" t="s">
        <v>36</v>
      </c>
      <c r="Y6" s="3" t="s">
        <v>35</v>
      </c>
      <c r="Z6" s="9" t="s">
        <v>35</v>
      </c>
      <c r="AA6" s="13" t="s">
        <v>44</v>
      </c>
      <c r="AB6" s="8" t="s">
        <v>46</v>
      </c>
      <c r="AC6" s="9" t="s">
        <v>38</v>
      </c>
      <c r="AD6" s="5" t="s">
        <v>65</v>
      </c>
    </row>
    <row r="7" spans="1:30">
      <c r="A7" s="24">
        <v>6</v>
      </c>
      <c r="B7" s="8" t="s">
        <v>53</v>
      </c>
      <c r="C7" s="9" t="s">
        <v>29</v>
      </c>
      <c r="D7" s="13" t="s">
        <v>45</v>
      </c>
      <c r="E7" s="8" t="s">
        <v>43</v>
      </c>
      <c r="F7" s="3" t="s">
        <v>33</v>
      </c>
      <c r="G7" s="3" t="s">
        <v>43</v>
      </c>
      <c r="H7" s="3" t="s">
        <v>34</v>
      </c>
      <c r="I7" s="3" t="s">
        <v>34</v>
      </c>
      <c r="J7" s="3" t="s">
        <v>34</v>
      </c>
      <c r="K7" s="3" t="s">
        <v>34</v>
      </c>
      <c r="L7" s="3" t="s">
        <v>34</v>
      </c>
      <c r="M7" s="3" t="s">
        <v>34</v>
      </c>
      <c r="N7" s="9" t="s">
        <v>34</v>
      </c>
      <c r="O7" s="29">
        <v>5</v>
      </c>
      <c r="P7" s="4">
        <v>3</v>
      </c>
      <c r="Q7" s="4">
        <v>4</v>
      </c>
      <c r="R7" s="4">
        <v>4</v>
      </c>
      <c r="S7" s="4">
        <v>4</v>
      </c>
      <c r="T7" s="4">
        <v>4</v>
      </c>
      <c r="U7" s="4">
        <v>3</v>
      </c>
      <c r="V7" s="30">
        <v>2</v>
      </c>
      <c r="W7" s="8" t="s">
        <v>35</v>
      </c>
      <c r="X7" s="3" t="s">
        <v>35</v>
      </c>
      <c r="Y7" s="3" t="s">
        <v>35</v>
      </c>
      <c r="Z7" s="9" t="s">
        <v>35</v>
      </c>
      <c r="AA7" s="13" t="s">
        <v>54</v>
      </c>
      <c r="AB7" s="8" t="s">
        <v>55</v>
      </c>
      <c r="AC7" s="9" t="s">
        <v>39</v>
      </c>
      <c r="AD7" s="5" t="s">
        <v>65</v>
      </c>
    </row>
    <row r="8" spans="1:30">
      <c r="A8" s="24">
        <v>7</v>
      </c>
      <c r="B8" s="8" t="s">
        <v>40</v>
      </c>
      <c r="C8" s="9" t="s">
        <v>29</v>
      </c>
      <c r="D8" s="13" t="s">
        <v>56</v>
      </c>
      <c r="E8" s="8" t="s">
        <v>31</v>
      </c>
      <c r="F8" s="3" t="s">
        <v>34</v>
      </c>
      <c r="G8" s="3" t="s">
        <v>34</v>
      </c>
      <c r="H8" s="3" t="s">
        <v>34</v>
      </c>
      <c r="I8" s="3" t="s">
        <v>34</v>
      </c>
      <c r="J8" s="3" t="s">
        <v>34</v>
      </c>
      <c r="K8" s="3" t="s">
        <v>31</v>
      </c>
      <c r="L8" s="3" t="s">
        <v>31</v>
      </c>
      <c r="M8" s="3" t="s">
        <v>31</v>
      </c>
      <c r="N8" s="9" t="s">
        <v>31</v>
      </c>
      <c r="O8" s="29">
        <v>5</v>
      </c>
      <c r="P8" s="4">
        <v>5</v>
      </c>
      <c r="Q8" s="4">
        <v>5</v>
      </c>
      <c r="R8" s="4">
        <v>5</v>
      </c>
      <c r="S8" s="4">
        <v>5</v>
      </c>
      <c r="T8" s="4">
        <v>5</v>
      </c>
      <c r="U8" s="4">
        <v>5</v>
      </c>
      <c r="V8" s="30">
        <v>5</v>
      </c>
      <c r="W8" s="8" t="s">
        <v>36</v>
      </c>
      <c r="X8" s="3" t="s">
        <v>36</v>
      </c>
      <c r="Y8" s="3" t="s">
        <v>36</v>
      </c>
      <c r="Z8" s="9" t="s">
        <v>36</v>
      </c>
      <c r="AA8" s="13" t="s">
        <v>54</v>
      </c>
      <c r="AB8" s="8" t="s">
        <v>57</v>
      </c>
      <c r="AC8" s="9" t="s">
        <v>57</v>
      </c>
      <c r="AD8" s="5" t="s">
        <v>65</v>
      </c>
    </row>
    <row r="9" spans="1:30">
      <c r="A9" s="24">
        <v>8</v>
      </c>
      <c r="B9" s="8" t="s">
        <v>40</v>
      </c>
      <c r="C9" s="9" t="s">
        <v>28</v>
      </c>
      <c r="D9" s="13" t="s">
        <v>30</v>
      </c>
      <c r="E9" s="8" t="s">
        <v>31</v>
      </c>
      <c r="F9" s="3" t="s">
        <v>34</v>
      </c>
      <c r="G9" s="3" t="s">
        <v>34</v>
      </c>
      <c r="H9" s="3" t="s">
        <v>43</v>
      </c>
      <c r="I9" s="3" t="s">
        <v>43</v>
      </c>
      <c r="J9" s="3" t="s">
        <v>31</v>
      </c>
      <c r="K9" s="3" t="s">
        <v>34</v>
      </c>
      <c r="L9" s="3" t="s">
        <v>33</v>
      </c>
      <c r="M9" s="3" t="s">
        <v>33</v>
      </c>
      <c r="N9" s="9" t="s">
        <v>34</v>
      </c>
      <c r="O9" s="29">
        <v>4</v>
      </c>
      <c r="P9" s="4">
        <v>4</v>
      </c>
      <c r="Q9" s="4">
        <v>4</v>
      </c>
      <c r="R9" s="4">
        <v>3</v>
      </c>
      <c r="S9" s="4">
        <v>3</v>
      </c>
      <c r="T9" s="4">
        <v>2</v>
      </c>
      <c r="U9" s="4">
        <v>2</v>
      </c>
      <c r="V9" s="30">
        <v>1</v>
      </c>
      <c r="W9" s="8" t="s">
        <v>36</v>
      </c>
      <c r="X9" s="3" t="s">
        <v>36</v>
      </c>
      <c r="Y9" s="3" t="s">
        <v>35</v>
      </c>
      <c r="Z9" s="9" t="s">
        <v>35</v>
      </c>
      <c r="AA9" s="13" t="s">
        <v>37</v>
      </c>
      <c r="AB9" s="8" t="s">
        <v>51</v>
      </c>
      <c r="AC9" s="9" t="s">
        <v>51</v>
      </c>
      <c r="AD9" s="5" t="s">
        <v>65</v>
      </c>
    </row>
    <row r="10" spans="1:30">
      <c r="A10" s="24">
        <v>9</v>
      </c>
      <c r="B10" s="8" t="s">
        <v>28</v>
      </c>
      <c r="C10" s="9" t="s">
        <v>28</v>
      </c>
      <c r="D10" s="13" t="s">
        <v>30</v>
      </c>
      <c r="E10" s="8" t="s">
        <v>32</v>
      </c>
      <c r="F10" s="3" t="s">
        <v>32</v>
      </c>
      <c r="G10" s="3" t="s">
        <v>32</v>
      </c>
      <c r="H10" s="3" t="s">
        <v>43</v>
      </c>
      <c r="I10" s="3" t="s">
        <v>31</v>
      </c>
      <c r="J10" s="3" t="s">
        <v>43</v>
      </c>
      <c r="K10" s="3" t="s">
        <v>34</v>
      </c>
      <c r="L10" s="3" t="s">
        <v>34</v>
      </c>
      <c r="M10" s="3" t="s">
        <v>32</v>
      </c>
      <c r="N10" s="9" t="s">
        <v>33</v>
      </c>
      <c r="O10" s="29">
        <v>5</v>
      </c>
      <c r="P10" s="4">
        <v>5</v>
      </c>
      <c r="Q10" s="4">
        <v>5</v>
      </c>
      <c r="R10" s="4">
        <v>5</v>
      </c>
      <c r="S10" s="4">
        <v>5</v>
      </c>
      <c r="T10" s="4">
        <v>4</v>
      </c>
      <c r="U10" s="4">
        <v>4</v>
      </c>
      <c r="V10" s="30">
        <v>4</v>
      </c>
      <c r="W10" s="8" t="s">
        <v>36</v>
      </c>
      <c r="X10" s="3" t="s">
        <v>35</v>
      </c>
      <c r="Y10" s="3" t="s">
        <v>36</v>
      </c>
      <c r="Z10" s="9" t="s">
        <v>35</v>
      </c>
      <c r="AA10" s="13" t="s">
        <v>37</v>
      </c>
      <c r="AB10" s="8" t="s">
        <v>58</v>
      </c>
      <c r="AC10" s="9" t="s">
        <v>57</v>
      </c>
      <c r="AD10" s="5" t="s">
        <v>65</v>
      </c>
    </row>
    <row r="11" spans="1:30">
      <c r="A11" s="24">
        <v>10</v>
      </c>
      <c r="B11" s="8" t="s">
        <v>59</v>
      </c>
      <c r="C11" s="9" t="s">
        <v>29</v>
      </c>
      <c r="D11" s="13" t="s">
        <v>56</v>
      </c>
      <c r="E11" s="8" t="s">
        <v>31</v>
      </c>
      <c r="F11" s="3" t="s">
        <v>34</v>
      </c>
      <c r="G11" s="3" t="s">
        <v>34</v>
      </c>
      <c r="H11" s="3" t="s">
        <v>34</v>
      </c>
      <c r="I11" s="3" t="s">
        <v>32</v>
      </c>
      <c r="J11" s="3" t="s">
        <v>32</v>
      </c>
      <c r="K11" s="3" t="s">
        <v>43</v>
      </c>
      <c r="L11" s="3" t="s">
        <v>34</v>
      </c>
      <c r="M11" s="3" t="s">
        <v>34</v>
      </c>
      <c r="N11" s="9" t="s">
        <v>31</v>
      </c>
      <c r="O11" s="29">
        <v>5</v>
      </c>
      <c r="P11" s="4">
        <v>4</v>
      </c>
      <c r="Q11" s="4">
        <v>4</v>
      </c>
      <c r="R11" s="4">
        <v>5</v>
      </c>
      <c r="S11" s="4">
        <v>4</v>
      </c>
      <c r="T11" s="4">
        <v>5</v>
      </c>
      <c r="U11" s="4">
        <v>1</v>
      </c>
      <c r="V11" s="30">
        <v>1</v>
      </c>
      <c r="W11" s="8" t="s">
        <v>36</v>
      </c>
      <c r="X11" s="3" t="s">
        <v>36</v>
      </c>
      <c r="Y11" s="3" t="s">
        <v>35</v>
      </c>
      <c r="Z11" s="9" t="s">
        <v>36</v>
      </c>
      <c r="AA11" s="13" t="s">
        <v>44</v>
      </c>
      <c r="AB11" s="8" t="s">
        <v>47</v>
      </c>
      <c r="AC11" s="9" t="s">
        <v>57</v>
      </c>
      <c r="AD11" s="5" t="s">
        <v>65</v>
      </c>
    </row>
    <row r="12" spans="1:30">
      <c r="A12" s="24">
        <v>11</v>
      </c>
      <c r="B12" s="8" t="s">
        <v>60</v>
      </c>
      <c r="C12" s="9" t="s">
        <v>53</v>
      </c>
      <c r="D12" s="13" t="s">
        <v>30</v>
      </c>
      <c r="E12" s="8" t="s">
        <v>31</v>
      </c>
      <c r="F12" s="3" t="s">
        <v>34</v>
      </c>
      <c r="G12" s="3" t="s">
        <v>34</v>
      </c>
      <c r="H12" s="3" t="s">
        <v>34</v>
      </c>
      <c r="I12" s="3" t="s">
        <v>34</v>
      </c>
      <c r="J12" s="3" t="s">
        <v>33</v>
      </c>
      <c r="K12" s="3" t="s">
        <v>34</v>
      </c>
      <c r="L12" s="3" t="s">
        <v>33</v>
      </c>
      <c r="M12" s="3" t="s">
        <v>31</v>
      </c>
      <c r="N12" s="9" t="s">
        <v>34</v>
      </c>
      <c r="O12" s="29">
        <v>5</v>
      </c>
      <c r="P12" s="4">
        <v>4</v>
      </c>
      <c r="Q12" s="4">
        <v>4</v>
      </c>
      <c r="R12" s="4">
        <v>4</v>
      </c>
      <c r="S12" s="4">
        <v>4</v>
      </c>
      <c r="T12" s="4">
        <v>4</v>
      </c>
      <c r="U12" s="4">
        <v>3</v>
      </c>
      <c r="V12" s="30">
        <v>2</v>
      </c>
      <c r="W12" s="8" t="s">
        <v>36</v>
      </c>
      <c r="X12" s="3" t="s">
        <v>35</v>
      </c>
      <c r="Y12" s="3" t="s">
        <v>36</v>
      </c>
      <c r="Z12" s="9" t="s">
        <v>36</v>
      </c>
      <c r="AA12" s="13" t="s">
        <v>61</v>
      </c>
      <c r="AB12" s="8" t="s">
        <v>57</v>
      </c>
      <c r="AC12" s="9" t="s">
        <v>51</v>
      </c>
      <c r="AD12" s="5" t="s">
        <v>65</v>
      </c>
    </row>
    <row r="13" spans="1:30">
      <c r="A13" s="24">
        <v>12</v>
      </c>
      <c r="B13" s="8" t="s">
        <v>29</v>
      </c>
      <c r="C13" s="9" t="s">
        <v>48</v>
      </c>
      <c r="D13" s="13" t="s">
        <v>50</v>
      </c>
      <c r="E13" s="8" t="s">
        <v>31</v>
      </c>
      <c r="F13" s="3" t="s">
        <v>32</v>
      </c>
      <c r="G13" s="3" t="s">
        <v>32</v>
      </c>
      <c r="H13" s="3" t="s">
        <v>34</v>
      </c>
      <c r="I13" s="3" t="s">
        <v>34</v>
      </c>
      <c r="J13" s="3" t="s">
        <v>43</v>
      </c>
      <c r="K13" s="3" t="s">
        <v>31</v>
      </c>
      <c r="L13" s="3" t="s">
        <v>34</v>
      </c>
      <c r="M13" s="3" t="s">
        <v>43</v>
      </c>
      <c r="N13" s="9" t="s">
        <v>34</v>
      </c>
      <c r="O13" s="29">
        <v>5</v>
      </c>
      <c r="P13" s="4">
        <v>4</v>
      </c>
      <c r="Q13" s="4">
        <v>4</v>
      </c>
      <c r="R13" s="4">
        <v>4</v>
      </c>
      <c r="S13" s="4">
        <v>4</v>
      </c>
      <c r="T13" s="4">
        <v>3</v>
      </c>
      <c r="U13" s="4">
        <v>2</v>
      </c>
      <c r="V13" s="30">
        <v>1</v>
      </c>
      <c r="W13" s="8" t="s">
        <v>36</v>
      </c>
      <c r="X13" s="3" t="s">
        <v>35</v>
      </c>
      <c r="Y13" s="3" t="s">
        <v>35</v>
      </c>
      <c r="Z13" s="9" t="s">
        <v>35</v>
      </c>
      <c r="AA13" s="13" t="s">
        <v>61</v>
      </c>
      <c r="AB13" s="8" t="s">
        <v>38</v>
      </c>
      <c r="AC13" s="9" t="s">
        <v>47</v>
      </c>
      <c r="AD13" s="5" t="s">
        <v>65</v>
      </c>
    </row>
    <row r="14" spans="1:30">
      <c r="A14" s="24">
        <v>13</v>
      </c>
      <c r="B14" s="8" t="s">
        <v>53</v>
      </c>
      <c r="C14" s="9" t="s">
        <v>49</v>
      </c>
      <c r="D14" s="13" t="s">
        <v>50</v>
      </c>
      <c r="E14" s="8" t="s">
        <v>31</v>
      </c>
      <c r="F14" s="3" t="s">
        <v>33</v>
      </c>
      <c r="G14" s="3" t="s">
        <v>33</v>
      </c>
      <c r="H14" s="3" t="s">
        <v>34</v>
      </c>
      <c r="I14" s="3" t="s">
        <v>32</v>
      </c>
      <c r="J14" s="3" t="s">
        <v>43</v>
      </c>
      <c r="K14" s="3" t="s">
        <v>34</v>
      </c>
      <c r="L14" s="3" t="s">
        <v>34</v>
      </c>
      <c r="M14" s="3" t="s">
        <v>34</v>
      </c>
      <c r="N14" s="9" t="s">
        <v>34</v>
      </c>
      <c r="O14" s="29">
        <v>4</v>
      </c>
      <c r="P14" s="4">
        <v>4</v>
      </c>
      <c r="Q14" s="4">
        <v>4</v>
      </c>
      <c r="R14" s="4">
        <v>4</v>
      </c>
      <c r="S14" s="4">
        <v>3</v>
      </c>
      <c r="T14" s="4">
        <v>4</v>
      </c>
      <c r="U14" s="4">
        <v>3</v>
      </c>
      <c r="V14" s="30">
        <v>3</v>
      </c>
      <c r="W14" s="8" t="s">
        <v>36</v>
      </c>
      <c r="X14" s="3" t="s">
        <v>35</v>
      </c>
      <c r="Y14" s="3" t="s">
        <v>35</v>
      </c>
      <c r="Z14" s="9" t="s">
        <v>35</v>
      </c>
      <c r="AA14" s="13" t="s">
        <v>54</v>
      </c>
      <c r="AB14" s="8" t="s">
        <v>62</v>
      </c>
      <c r="AC14" s="9" t="s">
        <v>57</v>
      </c>
      <c r="AD14" s="5" t="s">
        <v>65</v>
      </c>
    </row>
    <row r="15" spans="1:30">
      <c r="A15" s="24">
        <v>14</v>
      </c>
      <c r="B15" s="8" t="s">
        <v>40</v>
      </c>
      <c r="C15" s="9" t="s">
        <v>29</v>
      </c>
      <c r="D15" s="13" t="s">
        <v>30</v>
      </c>
      <c r="E15" s="8" t="s">
        <v>31</v>
      </c>
      <c r="F15" s="3" t="s">
        <v>34</v>
      </c>
      <c r="G15" s="3" t="s">
        <v>32</v>
      </c>
      <c r="H15" s="3" t="s">
        <v>34</v>
      </c>
      <c r="I15" s="3" t="s">
        <v>34</v>
      </c>
      <c r="J15" s="3" t="s">
        <v>32</v>
      </c>
      <c r="K15" s="3" t="s">
        <v>43</v>
      </c>
      <c r="L15" s="3" t="s">
        <v>43</v>
      </c>
      <c r="M15" s="3" t="s">
        <v>34</v>
      </c>
      <c r="N15" s="9" t="s">
        <v>34</v>
      </c>
      <c r="O15" s="29">
        <v>5</v>
      </c>
      <c r="P15" s="4">
        <v>4</v>
      </c>
      <c r="Q15" s="4">
        <v>4</v>
      </c>
      <c r="R15" s="4">
        <v>4</v>
      </c>
      <c r="S15" s="4">
        <v>5</v>
      </c>
      <c r="T15" s="4">
        <v>3</v>
      </c>
      <c r="U15" s="4">
        <v>3</v>
      </c>
      <c r="V15" s="30">
        <v>3</v>
      </c>
      <c r="W15" s="8" t="s">
        <v>36</v>
      </c>
      <c r="X15" s="3" t="s">
        <v>35</v>
      </c>
      <c r="Y15" s="3" t="s">
        <v>36</v>
      </c>
      <c r="Z15" s="9" t="s">
        <v>35</v>
      </c>
      <c r="AA15" s="13" t="s">
        <v>44</v>
      </c>
      <c r="AB15" s="8" t="s">
        <v>55</v>
      </c>
      <c r="AC15" s="9" t="s">
        <v>51</v>
      </c>
      <c r="AD15" s="5" t="s">
        <v>65</v>
      </c>
    </row>
    <row r="16" spans="1:30">
      <c r="A16" s="24">
        <v>15</v>
      </c>
      <c r="B16" s="8" t="s">
        <v>29</v>
      </c>
      <c r="C16" s="9" t="s">
        <v>53</v>
      </c>
      <c r="D16" s="13" t="s">
        <v>42</v>
      </c>
      <c r="E16" s="8" t="s">
        <v>31</v>
      </c>
      <c r="F16" s="3" t="s">
        <v>43</v>
      </c>
      <c r="G16" s="3" t="s">
        <v>33</v>
      </c>
      <c r="H16" s="3" t="s">
        <v>32</v>
      </c>
      <c r="I16" s="3" t="s">
        <v>32</v>
      </c>
      <c r="J16" s="3" t="s">
        <v>34</v>
      </c>
      <c r="K16" s="3" t="s">
        <v>33</v>
      </c>
      <c r="L16" s="3" t="s">
        <v>34</v>
      </c>
      <c r="M16" s="3" t="s">
        <v>43</v>
      </c>
      <c r="N16" s="9" t="s">
        <v>43</v>
      </c>
      <c r="O16" s="29">
        <v>5</v>
      </c>
      <c r="P16" s="4">
        <v>5</v>
      </c>
      <c r="Q16" s="4">
        <v>4</v>
      </c>
      <c r="R16" s="4">
        <v>4</v>
      </c>
      <c r="S16" s="4">
        <v>3</v>
      </c>
      <c r="T16" s="4">
        <v>2</v>
      </c>
      <c r="U16" s="4">
        <v>2</v>
      </c>
      <c r="V16" s="30">
        <v>2</v>
      </c>
      <c r="W16" s="8" t="s">
        <v>35</v>
      </c>
      <c r="X16" s="3" t="s">
        <v>35</v>
      </c>
      <c r="Y16" s="3" t="s">
        <v>35</v>
      </c>
      <c r="Z16" s="9" t="s">
        <v>35</v>
      </c>
      <c r="AA16" s="13" t="s">
        <v>37</v>
      </c>
      <c r="AB16" s="8" t="s">
        <v>38</v>
      </c>
      <c r="AC16" s="9" t="s">
        <v>62</v>
      </c>
      <c r="AD16" s="5" t="s">
        <v>65</v>
      </c>
    </row>
    <row r="17" spans="1:30">
      <c r="A17" s="24">
        <v>16</v>
      </c>
      <c r="B17" s="8" t="s">
        <v>59</v>
      </c>
      <c r="C17" s="9" t="s">
        <v>40</v>
      </c>
      <c r="D17" s="13" t="s">
        <v>50</v>
      </c>
      <c r="E17" s="8" t="s">
        <v>43</v>
      </c>
      <c r="F17" s="3" t="s">
        <v>34</v>
      </c>
      <c r="G17" s="3" t="s">
        <v>32</v>
      </c>
      <c r="H17" s="3" t="s">
        <v>34</v>
      </c>
      <c r="I17" s="3" t="s">
        <v>34</v>
      </c>
      <c r="J17" s="3" t="s">
        <v>32</v>
      </c>
      <c r="K17" s="3" t="s">
        <v>43</v>
      </c>
      <c r="L17" s="3" t="s">
        <v>33</v>
      </c>
      <c r="M17" s="3" t="s">
        <v>34</v>
      </c>
      <c r="N17" s="9" t="s">
        <v>43</v>
      </c>
      <c r="O17" s="29">
        <v>4</v>
      </c>
      <c r="P17" s="4">
        <v>4</v>
      </c>
      <c r="Q17" s="4">
        <v>4</v>
      </c>
      <c r="R17" s="4">
        <v>4</v>
      </c>
      <c r="S17" s="4">
        <v>4</v>
      </c>
      <c r="T17" s="4">
        <v>3</v>
      </c>
      <c r="U17" s="4">
        <v>4</v>
      </c>
      <c r="V17" s="30">
        <v>2</v>
      </c>
      <c r="W17" s="8" t="s">
        <v>36</v>
      </c>
      <c r="X17" s="3" t="s">
        <v>36</v>
      </c>
      <c r="Y17" s="3" t="s">
        <v>36</v>
      </c>
      <c r="Z17" s="9" t="s">
        <v>35</v>
      </c>
      <c r="AA17" s="13" t="s">
        <v>61</v>
      </c>
      <c r="AB17" s="8" t="s">
        <v>47</v>
      </c>
      <c r="AC17" s="9" t="s">
        <v>39</v>
      </c>
      <c r="AD17" s="5" t="s">
        <v>65</v>
      </c>
    </row>
    <row r="18" spans="1:30">
      <c r="A18" s="24">
        <v>17</v>
      </c>
      <c r="B18" s="8" t="s">
        <v>60</v>
      </c>
      <c r="C18" s="9" t="s">
        <v>48</v>
      </c>
      <c r="D18" s="13" t="s">
        <v>50</v>
      </c>
      <c r="E18" s="8" t="s">
        <v>43</v>
      </c>
      <c r="F18" s="3" t="s">
        <v>34</v>
      </c>
      <c r="G18" s="3" t="s">
        <v>34</v>
      </c>
      <c r="H18" s="3" t="s">
        <v>34</v>
      </c>
      <c r="I18" s="3" t="s">
        <v>34</v>
      </c>
      <c r="J18" s="3" t="s">
        <v>34</v>
      </c>
      <c r="K18" s="3" t="s">
        <v>33</v>
      </c>
      <c r="L18" s="3" t="s">
        <v>43</v>
      </c>
      <c r="M18" s="3" t="s">
        <v>43</v>
      </c>
      <c r="N18" s="9" t="s">
        <v>34</v>
      </c>
      <c r="O18" s="29">
        <v>5</v>
      </c>
      <c r="P18" s="4">
        <v>4</v>
      </c>
      <c r="Q18" s="4">
        <v>4</v>
      </c>
      <c r="R18" s="4">
        <v>5</v>
      </c>
      <c r="S18" s="4">
        <v>3</v>
      </c>
      <c r="T18" s="4">
        <v>4</v>
      </c>
      <c r="U18" s="4">
        <v>3</v>
      </c>
      <c r="V18" s="30">
        <v>3</v>
      </c>
      <c r="W18" s="8" t="s">
        <v>36</v>
      </c>
      <c r="X18" s="3" t="s">
        <v>36</v>
      </c>
      <c r="Y18" s="3" t="s">
        <v>36</v>
      </c>
      <c r="Z18" s="9" t="s">
        <v>36</v>
      </c>
      <c r="AA18" s="13" t="s">
        <v>44</v>
      </c>
      <c r="AB18" s="8" t="s">
        <v>47</v>
      </c>
      <c r="AC18" s="9" t="s">
        <v>51</v>
      </c>
      <c r="AD18" s="5" t="s">
        <v>65</v>
      </c>
    </row>
    <row r="19" spans="1:30">
      <c r="A19" s="24">
        <v>18</v>
      </c>
      <c r="B19" s="8" t="s">
        <v>53</v>
      </c>
      <c r="C19" s="9" t="s">
        <v>28</v>
      </c>
      <c r="D19" s="13" t="s">
        <v>42</v>
      </c>
      <c r="E19" s="8" t="s">
        <v>43</v>
      </c>
      <c r="F19" s="3" t="s">
        <v>33</v>
      </c>
      <c r="G19" s="3" t="s">
        <v>43</v>
      </c>
      <c r="H19" s="3" t="s">
        <v>34</v>
      </c>
      <c r="I19" s="3" t="s">
        <v>32</v>
      </c>
      <c r="J19" s="3" t="s">
        <v>33</v>
      </c>
      <c r="K19" s="3" t="s">
        <v>34</v>
      </c>
      <c r="L19" s="3" t="s">
        <v>34</v>
      </c>
      <c r="M19" s="3" t="s">
        <v>34</v>
      </c>
      <c r="N19" s="9" t="s">
        <v>34</v>
      </c>
      <c r="O19" s="29">
        <v>4</v>
      </c>
      <c r="P19" s="4">
        <v>4</v>
      </c>
      <c r="Q19" s="4">
        <v>4</v>
      </c>
      <c r="R19" s="4">
        <v>5</v>
      </c>
      <c r="S19" s="4">
        <v>4</v>
      </c>
      <c r="T19" s="4">
        <v>4</v>
      </c>
      <c r="U19" s="4">
        <v>3</v>
      </c>
      <c r="V19" s="30">
        <v>3</v>
      </c>
      <c r="W19" s="8" t="s">
        <v>36</v>
      </c>
      <c r="X19" s="3" t="s">
        <v>36</v>
      </c>
      <c r="Y19" s="3" t="s">
        <v>35</v>
      </c>
      <c r="Z19" s="9" t="s">
        <v>35</v>
      </c>
      <c r="AA19" s="13" t="s">
        <v>44</v>
      </c>
      <c r="AB19" s="8" t="s">
        <v>47</v>
      </c>
      <c r="AC19" s="9" t="s">
        <v>39</v>
      </c>
      <c r="AD19" s="5" t="s">
        <v>65</v>
      </c>
    </row>
    <row r="20" spans="1:30">
      <c r="A20" s="24">
        <v>19</v>
      </c>
      <c r="B20" s="8" t="s">
        <v>28</v>
      </c>
      <c r="C20" s="9" t="s">
        <v>41</v>
      </c>
      <c r="D20" s="13" t="s">
        <v>52</v>
      </c>
      <c r="E20" s="8" t="s">
        <v>31</v>
      </c>
      <c r="F20" s="3" t="s">
        <v>32</v>
      </c>
      <c r="G20" s="3" t="s">
        <v>43</v>
      </c>
      <c r="H20" s="3" t="s">
        <v>34</v>
      </c>
      <c r="I20" s="3" t="s">
        <v>32</v>
      </c>
      <c r="J20" s="3" t="s">
        <v>33</v>
      </c>
      <c r="K20" s="3" t="s">
        <v>34</v>
      </c>
      <c r="L20" s="3" t="s">
        <v>34</v>
      </c>
      <c r="M20" s="3" t="s">
        <v>34</v>
      </c>
      <c r="N20" s="9" t="s">
        <v>34</v>
      </c>
      <c r="O20" s="29">
        <v>3</v>
      </c>
      <c r="P20" s="4">
        <v>3</v>
      </c>
      <c r="Q20" s="4">
        <v>3</v>
      </c>
      <c r="R20" s="4">
        <v>3</v>
      </c>
      <c r="S20" s="4">
        <v>3</v>
      </c>
      <c r="T20" s="4">
        <v>2</v>
      </c>
      <c r="U20" s="4">
        <v>2</v>
      </c>
      <c r="V20" s="30">
        <v>1</v>
      </c>
      <c r="W20" s="8" t="s">
        <v>36</v>
      </c>
      <c r="X20" s="3" t="s">
        <v>35</v>
      </c>
      <c r="Y20" s="3" t="s">
        <v>35</v>
      </c>
      <c r="Z20" s="9" t="s">
        <v>35</v>
      </c>
      <c r="AA20" s="13" t="s">
        <v>44</v>
      </c>
      <c r="AB20" s="8" t="s">
        <v>46</v>
      </c>
      <c r="AC20" s="9" t="s">
        <v>51</v>
      </c>
      <c r="AD20" s="5" t="s">
        <v>65</v>
      </c>
    </row>
    <row r="21" spans="1:30">
      <c r="A21" s="24">
        <v>20</v>
      </c>
      <c r="B21" s="8" t="s">
        <v>29</v>
      </c>
      <c r="C21" s="9" t="s">
        <v>48</v>
      </c>
      <c r="D21" s="13" t="s">
        <v>30</v>
      </c>
      <c r="E21" s="8" t="s">
        <v>31</v>
      </c>
      <c r="F21" s="3" t="s">
        <v>34</v>
      </c>
      <c r="G21" s="3" t="s">
        <v>32</v>
      </c>
      <c r="H21" s="3" t="s">
        <v>34</v>
      </c>
      <c r="I21" s="3" t="s">
        <v>34</v>
      </c>
      <c r="J21" s="3" t="s">
        <v>34</v>
      </c>
      <c r="K21" s="3" t="s">
        <v>34</v>
      </c>
      <c r="L21" s="3" t="s">
        <v>34</v>
      </c>
      <c r="M21" s="3" t="s">
        <v>43</v>
      </c>
      <c r="N21" s="9" t="s">
        <v>31</v>
      </c>
      <c r="O21" s="29">
        <v>4</v>
      </c>
      <c r="P21" s="4">
        <v>4</v>
      </c>
      <c r="Q21" s="4">
        <v>4</v>
      </c>
      <c r="R21" s="4">
        <v>3</v>
      </c>
      <c r="S21" s="4">
        <v>4</v>
      </c>
      <c r="T21" s="4">
        <v>2</v>
      </c>
      <c r="U21" s="4">
        <v>3</v>
      </c>
      <c r="V21" s="30">
        <v>2</v>
      </c>
      <c r="W21" s="8" t="s">
        <v>36</v>
      </c>
      <c r="X21" s="3" t="s">
        <v>36</v>
      </c>
      <c r="Y21" s="3" t="s">
        <v>35</v>
      </c>
      <c r="Z21" s="9" t="s">
        <v>35</v>
      </c>
      <c r="AA21" s="13" t="s">
        <v>37</v>
      </c>
      <c r="AB21" s="8" t="s">
        <v>47</v>
      </c>
      <c r="AC21" s="9" t="s">
        <v>62</v>
      </c>
      <c r="AD21" s="5" t="s">
        <v>65</v>
      </c>
    </row>
    <row r="22" spans="1:30">
      <c r="A22" s="24">
        <v>21</v>
      </c>
      <c r="B22" s="8" t="s">
        <v>40</v>
      </c>
      <c r="C22" s="9" t="s">
        <v>29</v>
      </c>
      <c r="D22" s="13" t="s">
        <v>50</v>
      </c>
      <c r="E22" s="8" t="s">
        <v>31</v>
      </c>
      <c r="F22" s="3" t="s">
        <v>32</v>
      </c>
      <c r="G22" s="3" t="s">
        <v>33</v>
      </c>
      <c r="H22" s="3" t="s">
        <v>34</v>
      </c>
      <c r="I22" s="3" t="s">
        <v>32</v>
      </c>
      <c r="J22" s="3" t="s">
        <v>43</v>
      </c>
      <c r="K22" s="3" t="s">
        <v>34</v>
      </c>
      <c r="L22" s="3" t="s">
        <v>43</v>
      </c>
      <c r="M22" s="3" t="s">
        <v>34</v>
      </c>
      <c r="N22" s="9" t="s">
        <v>34</v>
      </c>
      <c r="O22" s="29">
        <v>5</v>
      </c>
      <c r="P22" s="4">
        <v>4</v>
      </c>
      <c r="Q22" s="4">
        <v>5</v>
      </c>
      <c r="R22" s="4">
        <v>5</v>
      </c>
      <c r="S22" s="4">
        <v>5</v>
      </c>
      <c r="T22" s="4">
        <v>4</v>
      </c>
      <c r="U22" s="4">
        <v>3</v>
      </c>
      <c r="V22" s="30">
        <v>2</v>
      </c>
      <c r="W22" s="8" t="s">
        <v>35</v>
      </c>
      <c r="X22" s="3" t="s">
        <v>35</v>
      </c>
      <c r="Y22" s="3" t="s">
        <v>35</v>
      </c>
      <c r="Z22" s="9" t="s">
        <v>35</v>
      </c>
      <c r="AA22" s="13" t="s">
        <v>44</v>
      </c>
      <c r="AB22" s="8" t="s">
        <v>62</v>
      </c>
      <c r="AC22" s="9" t="s">
        <v>63</v>
      </c>
      <c r="AD22" s="5" t="s">
        <v>65</v>
      </c>
    </row>
    <row r="23" spans="1:30">
      <c r="A23" s="24">
        <v>22</v>
      </c>
      <c r="B23" s="8" t="s">
        <v>28</v>
      </c>
      <c r="C23" s="9" t="s">
        <v>53</v>
      </c>
      <c r="D23" s="13" t="s">
        <v>52</v>
      </c>
      <c r="E23" s="8" t="s">
        <v>43</v>
      </c>
      <c r="F23" s="3" t="s">
        <v>43</v>
      </c>
      <c r="G23" s="3" t="s">
        <v>43</v>
      </c>
      <c r="H23" s="3" t="s">
        <v>34</v>
      </c>
      <c r="I23" s="3" t="s">
        <v>33</v>
      </c>
      <c r="J23" s="3" t="s">
        <v>43</v>
      </c>
      <c r="K23" s="3" t="s">
        <v>32</v>
      </c>
      <c r="L23" s="3" t="s">
        <v>34</v>
      </c>
      <c r="M23" s="3" t="s">
        <v>34</v>
      </c>
      <c r="N23" s="9" t="s">
        <v>34</v>
      </c>
      <c r="O23" s="29">
        <v>3</v>
      </c>
      <c r="P23" s="4">
        <v>3</v>
      </c>
      <c r="Q23" s="4">
        <v>3</v>
      </c>
      <c r="R23" s="4">
        <v>3</v>
      </c>
      <c r="S23" s="4">
        <v>4</v>
      </c>
      <c r="T23" s="4">
        <v>3</v>
      </c>
      <c r="U23" s="4">
        <v>3</v>
      </c>
      <c r="V23" s="30">
        <v>3</v>
      </c>
      <c r="W23" s="8" t="s">
        <v>36</v>
      </c>
      <c r="X23" s="3" t="s">
        <v>36</v>
      </c>
      <c r="Y23" s="3" t="s">
        <v>35</v>
      </c>
      <c r="Z23" s="9" t="s">
        <v>35</v>
      </c>
      <c r="AA23" s="13" t="s">
        <v>61</v>
      </c>
      <c r="AB23" s="8" t="s">
        <v>47</v>
      </c>
      <c r="AC23" s="9" t="s">
        <v>51</v>
      </c>
      <c r="AD23" s="5" t="s">
        <v>65</v>
      </c>
    </row>
    <row r="24" spans="1:30">
      <c r="A24" s="24">
        <v>23</v>
      </c>
      <c r="B24" s="8" t="s">
        <v>40</v>
      </c>
      <c r="C24" s="9" t="s">
        <v>40</v>
      </c>
      <c r="D24" s="13" t="s">
        <v>30</v>
      </c>
      <c r="E24" s="8" t="s">
        <v>31</v>
      </c>
      <c r="F24" s="3" t="s">
        <v>34</v>
      </c>
      <c r="G24" s="3" t="s">
        <v>34</v>
      </c>
      <c r="H24" s="3" t="s">
        <v>34</v>
      </c>
      <c r="I24" s="3" t="s">
        <v>34</v>
      </c>
      <c r="J24" s="3" t="s">
        <v>32</v>
      </c>
      <c r="K24" s="3" t="s">
        <v>34</v>
      </c>
      <c r="L24" s="3" t="s">
        <v>31</v>
      </c>
      <c r="M24" s="3" t="s">
        <v>43</v>
      </c>
      <c r="N24" s="9" t="s">
        <v>34</v>
      </c>
      <c r="O24" s="29">
        <v>5</v>
      </c>
      <c r="P24" s="4">
        <v>5</v>
      </c>
      <c r="Q24" s="4">
        <v>5</v>
      </c>
      <c r="R24" s="4">
        <v>5</v>
      </c>
      <c r="S24" s="4">
        <v>5</v>
      </c>
      <c r="T24" s="4">
        <v>5</v>
      </c>
      <c r="U24" s="4">
        <v>5</v>
      </c>
      <c r="V24" s="30">
        <v>3</v>
      </c>
      <c r="W24" s="8" t="s">
        <v>36</v>
      </c>
      <c r="X24" s="3" t="s">
        <v>36</v>
      </c>
      <c r="Y24" s="3" t="s">
        <v>36</v>
      </c>
      <c r="Z24" s="9" t="s">
        <v>35</v>
      </c>
      <c r="AA24" s="13" t="s">
        <v>54</v>
      </c>
      <c r="AB24" s="8" t="s">
        <v>62</v>
      </c>
      <c r="AC24" s="9" t="s">
        <v>39</v>
      </c>
      <c r="AD24" s="5" t="s">
        <v>65</v>
      </c>
    </row>
    <row r="25" spans="1:30">
      <c r="A25" s="24">
        <v>24</v>
      </c>
      <c r="B25" s="8" t="s">
        <v>40</v>
      </c>
      <c r="C25" s="9" t="s">
        <v>29</v>
      </c>
      <c r="D25" s="13" t="s">
        <v>30</v>
      </c>
      <c r="E25" s="8" t="s">
        <v>31</v>
      </c>
      <c r="F25" s="3" t="s">
        <v>32</v>
      </c>
      <c r="G25" s="3" t="s">
        <v>32</v>
      </c>
      <c r="H25" s="3" t="s">
        <v>43</v>
      </c>
      <c r="I25" s="3" t="s">
        <v>43</v>
      </c>
      <c r="J25" s="3" t="s">
        <v>31</v>
      </c>
      <c r="K25" s="3" t="s">
        <v>31</v>
      </c>
      <c r="L25" s="3" t="s">
        <v>34</v>
      </c>
      <c r="M25" s="3" t="s">
        <v>34</v>
      </c>
      <c r="N25" s="9" t="s">
        <v>34</v>
      </c>
      <c r="O25" s="29">
        <v>4</v>
      </c>
      <c r="P25" s="4">
        <v>4</v>
      </c>
      <c r="Q25" s="4">
        <v>4</v>
      </c>
      <c r="R25" s="4">
        <v>4</v>
      </c>
      <c r="S25" s="4">
        <v>3</v>
      </c>
      <c r="T25" s="4">
        <v>3</v>
      </c>
      <c r="U25" s="4">
        <v>3</v>
      </c>
      <c r="V25" s="30">
        <v>3</v>
      </c>
      <c r="W25" s="8" t="s">
        <v>35</v>
      </c>
      <c r="X25" s="3" t="s">
        <v>36</v>
      </c>
      <c r="Y25" s="3" t="s">
        <v>36</v>
      </c>
      <c r="Z25" s="9" t="s">
        <v>35</v>
      </c>
      <c r="AA25" s="13" t="s">
        <v>44</v>
      </c>
      <c r="AB25" s="8" t="s">
        <v>46</v>
      </c>
      <c r="AC25" s="9" t="s">
        <v>57</v>
      </c>
      <c r="AD25" s="5" t="s">
        <v>65</v>
      </c>
    </row>
    <row r="26" spans="1:30">
      <c r="A26" s="24">
        <v>25</v>
      </c>
      <c r="B26" s="8" t="s">
        <v>40</v>
      </c>
      <c r="C26" s="9" t="s">
        <v>64</v>
      </c>
      <c r="D26" s="13" t="s">
        <v>30</v>
      </c>
      <c r="E26" s="8" t="s">
        <v>31</v>
      </c>
      <c r="F26" s="3" t="s">
        <v>34</v>
      </c>
      <c r="G26" s="3" t="s">
        <v>32</v>
      </c>
      <c r="H26" s="3" t="s">
        <v>34</v>
      </c>
      <c r="I26" s="3" t="s">
        <v>34</v>
      </c>
      <c r="J26" s="3" t="s">
        <v>32</v>
      </c>
      <c r="K26" s="3" t="s">
        <v>34</v>
      </c>
      <c r="L26" s="3" t="s">
        <v>31</v>
      </c>
      <c r="M26" s="3" t="s">
        <v>34</v>
      </c>
      <c r="N26" s="9" t="s">
        <v>31</v>
      </c>
      <c r="O26" s="29">
        <v>5</v>
      </c>
      <c r="P26" s="4">
        <v>5</v>
      </c>
      <c r="Q26" s="4">
        <v>5</v>
      </c>
      <c r="R26" s="4">
        <v>5</v>
      </c>
      <c r="S26" s="4">
        <v>5</v>
      </c>
      <c r="T26" s="4">
        <v>4</v>
      </c>
      <c r="U26" s="4">
        <v>4</v>
      </c>
      <c r="V26" s="30">
        <v>4</v>
      </c>
      <c r="W26" s="8" t="s">
        <v>36</v>
      </c>
      <c r="X26" s="3" t="s">
        <v>35</v>
      </c>
      <c r="Y26" s="3" t="s">
        <v>35</v>
      </c>
      <c r="Z26" s="9" t="s">
        <v>36</v>
      </c>
      <c r="AA26" s="13" t="s">
        <v>44</v>
      </c>
      <c r="AB26" s="8" t="s">
        <v>57</v>
      </c>
      <c r="AC26" s="9" t="s">
        <v>39</v>
      </c>
      <c r="AD26" s="5" t="s">
        <v>65</v>
      </c>
    </row>
    <row r="27" spans="1:30">
      <c r="A27" s="24">
        <v>26</v>
      </c>
      <c r="B27" s="8" t="s">
        <v>40</v>
      </c>
      <c r="C27" s="9" t="s">
        <v>41</v>
      </c>
      <c r="D27" s="13" t="s">
        <v>30</v>
      </c>
      <c r="E27" s="8" t="s">
        <v>31</v>
      </c>
      <c r="F27" s="3" t="s">
        <v>31</v>
      </c>
      <c r="G27" s="3" t="s">
        <v>31</v>
      </c>
      <c r="H27" s="3" t="s">
        <v>34</v>
      </c>
      <c r="I27" s="3" t="s">
        <v>32</v>
      </c>
      <c r="J27" s="3" t="s">
        <v>32</v>
      </c>
      <c r="K27" s="3" t="s">
        <v>34</v>
      </c>
      <c r="L27" s="3" t="s">
        <v>31</v>
      </c>
      <c r="M27" s="3" t="s">
        <v>32</v>
      </c>
      <c r="N27" s="9" t="s">
        <v>32</v>
      </c>
      <c r="O27" s="29">
        <v>5</v>
      </c>
      <c r="P27" s="4">
        <v>4</v>
      </c>
      <c r="Q27" s="4">
        <v>5</v>
      </c>
      <c r="R27" s="4">
        <v>4</v>
      </c>
      <c r="S27" s="4">
        <v>5</v>
      </c>
      <c r="T27" s="4">
        <v>5</v>
      </c>
      <c r="U27" s="4">
        <v>3</v>
      </c>
      <c r="V27" s="30">
        <v>4</v>
      </c>
      <c r="W27" s="8" t="s">
        <v>35</v>
      </c>
      <c r="X27" s="3" t="s">
        <v>36</v>
      </c>
      <c r="Y27" s="3" t="s">
        <v>35</v>
      </c>
      <c r="Z27" s="9" t="s">
        <v>35</v>
      </c>
      <c r="AA27" s="13" t="s">
        <v>54</v>
      </c>
      <c r="AB27" s="8" t="s">
        <v>46</v>
      </c>
      <c r="AC27" s="9" t="s">
        <v>51</v>
      </c>
      <c r="AD27" s="5" t="s">
        <v>65</v>
      </c>
    </row>
    <row r="28" spans="1:30">
      <c r="A28" s="24">
        <v>27</v>
      </c>
      <c r="B28" s="8" t="s">
        <v>29</v>
      </c>
      <c r="C28" s="9" t="s">
        <v>48</v>
      </c>
      <c r="D28" s="13" t="s">
        <v>50</v>
      </c>
      <c r="E28" s="8" t="s">
        <v>31</v>
      </c>
      <c r="F28" s="3" t="s">
        <v>33</v>
      </c>
      <c r="G28" s="3" t="s">
        <v>33</v>
      </c>
      <c r="H28" s="3" t="s">
        <v>33</v>
      </c>
      <c r="I28" s="3" t="s">
        <v>33</v>
      </c>
      <c r="J28" s="3" t="s">
        <v>32</v>
      </c>
      <c r="K28" s="3" t="s">
        <v>31</v>
      </c>
      <c r="L28" s="3" t="s">
        <v>32</v>
      </c>
      <c r="M28" s="3" t="s">
        <v>43</v>
      </c>
      <c r="N28" s="9" t="s">
        <v>34</v>
      </c>
      <c r="O28" s="29">
        <v>5</v>
      </c>
      <c r="P28" s="4">
        <v>5</v>
      </c>
      <c r="Q28" s="4">
        <v>5</v>
      </c>
      <c r="R28" s="4">
        <v>5</v>
      </c>
      <c r="S28" s="4">
        <v>3</v>
      </c>
      <c r="T28" s="4">
        <v>2</v>
      </c>
      <c r="U28" s="4">
        <v>3</v>
      </c>
      <c r="V28" s="30">
        <v>2</v>
      </c>
      <c r="W28" s="8" t="s">
        <v>36</v>
      </c>
      <c r="X28" s="3" t="s">
        <v>36</v>
      </c>
      <c r="Y28" s="3" t="s">
        <v>36</v>
      </c>
      <c r="Z28" s="9" t="s">
        <v>35</v>
      </c>
      <c r="AA28" s="13" t="s">
        <v>44</v>
      </c>
      <c r="AB28" s="8" t="s">
        <v>47</v>
      </c>
      <c r="AC28" s="9" t="s">
        <v>51</v>
      </c>
      <c r="AD28" s="5" t="s">
        <v>65</v>
      </c>
    </row>
    <row r="29" spans="1:30">
      <c r="A29" s="24">
        <v>28</v>
      </c>
      <c r="B29" s="8" t="s">
        <v>41</v>
      </c>
      <c r="C29" s="9" t="s">
        <v>48</v>
      </c>
      <c r="D29" s="13" t="s">
        <v>52</v>
      </c>
      <c r="E29" s="8" t="s">
        <v>31</v>
      </c>
      <c r="F29" s="3" t="s">
        <v>34</v>
      </c>
      <c r="G29" s="3" t="s">
        <v>43</v>
      </c>
      <c r="H29" s="3" t="s">
        <v>34</v>
      </c>
      <c r="I29" s="3" t="s">
        <v>34</v>
      </c>
      <c r="J29" s="3" t="s">
        <v>32</v>
      </c>
      <c r="K29" s="3" t="s">
        <v>31</v>
      </c>
      <c r="L29" s="3" t="s">
        <v>34</v>
      </c>
      <c r="M29" s="3" t="s">
        <v>32</v>
      </c>
      <c r="N29" s="9" t="s">
        <v>34</v>
      </c>
      <c r="O29" s="29">
        <v>4</v>
      </c>
      <c r="P29" s="4">
        <v>4</v>
      </c>
      <c r="Q29" s="4">
        <v>3</v>
      </c>
      <c r="R29" s="4">
        <v>4</v>
      </c>
      <c r="S29" s="4">
        <v>3</v>
      </c>
      <c r="T29" s="4">
        <v>3</v>
      </c>
      <c r="U29" s="4">
        <v>3</v>
      </c>
      <c r="V29" s="30">
        <v>1</v>
      </c>
      <c r="W29" s="8" t="s">
        <v>36</v>
      </c>
      <c r="X29" s="3" t="s">
        <v>36</v>
      </c>
      <c r="Y29" s="3" t="s">
        <v>36</v>
      </c>
      <c r="Z29" s="9" t="s">
        <v>35</v>
      </c>
      <c r="AA29" s="13" t="s">
        <v>54</v>
      </c>
      <c r="AB29" s="8" t="s">
        <v>47</v>
      </c>
      <c r="AC29" s="9" t="s">
        <v>51</v>
      </c>
      <c r="AD29" s="5" t="s">
        <v>65</v>
      </c>
    </row>
    <row r="30" spans="1:30">
      <c r="A30" s="24">
        <v>29</v>
      </c>
      <c r="B30" s="8" t="s">
        <v>28</v>
      </c>
      <c r="C30" s="9" t="s">
        <v>29</v>
      </c>
      <c r="D30" s="13" t="s">
        <v>50</v>
      </c>
      <c r="E30" s="8" t="s">
        <v>31</v>
      </c>
      <c r="F30" s="3" t="s">
        <v>34</v>
      </c>
      <c r="G30" s="3" t="s">
        <v>34</v>
      </c>
      <c r="H30" s="3" t="s">
        <v>31</v>
      </c>
      <c r="I30" s="3" t="s">
        <v>31</v>
      </c>
      <c r="J30" s="3" t="s">
        <v>31</v>
      </c>
      <c r="K30" s="3" t="s">
        <v>34</v>
      </c>
      <c r="L30" s="3" t="s">
        <v>34</v>
      </c>
      <c r="M30" s="3" t="s">
        <v>34</v>
      </c>
      <c r="N30" s="9" t="s">
        <v>34</v>
      </c>
      <c r="O30" s="29">
        <v>5</v>
      </c>
      <c r="P30" s="4">
        <v>5</v>
      </c>
      <c r="Q30" s="4">
        <v>5</v>
      </c>
      <c r="R30" s="4">
        <v>4</v>
      </c>
      <c r="S30" s="4">
        <v>4</v>
      </c>
      <c r="T30" s="4">
        <v>5</v>
      </c>
      <c r="U30" s="4">
        <v>3</v>
      </c>
      <c r="V30" s="30">
        <v>2</v>
      </c>
      <c r="W30" s="8" t="s">
        <v>36</v>
      </c>
      <c r="X30" s="3" t="s">
        <v>35</v>
      </c>
      <c r="Y30" s="3" t="s">
        <v>35</v>
      </c>
      <c r="Z30" s="9" t="s">
        <v>35</v>
      </c>
      <c r="AA30" s="13" t="s">
        <v>61</v>
      </c>
      <c r="AB30" s="8" t="s">
        <v>46</v>
      </c>
      <c r="AC30" s="9" t="s">
        <v>38</v>
      </c>
      <c r="AD30" s="5" t="s">
        <v>65</v>
      </c>
    </row>
    <row r="31" spans="1:30">
      <c r="A31" s="24">
        <v>30</v>
      </c>
      <c r="B31" s="8" t="s">
        <v>29</v>
      </c>
      <c r="C31" s="9" t="s">
        <v>64</v>
      </c>
      <c r="D31" s="13" t="s">
        <v>45</v>
      </c>
      <c r="E31" s="8" t="s">
        <v>43</v>
      </c>
      <c r="F31" s="3" t="s">
        <v>34</v>
      </c>
      <c r="G31" s="3" t="s">
        <v>34</v>
      </c>
      <c r="H31" s="3" t="s">
        <v>34</v>
      </c>
      <c r="I31" s="3" t="s">
        <v>34</v>
      </c>
      <c r="J31" s="3" t="s">
        <v>32</v>
      </c>
      <c r="K31" s="3" t="s">
        <v>34</v>
      </c>
      <c r="L31" s="3" t="s">
        <v>34</v>
      </c>
      <c r="M31" s="3" t="s">
        <v>34</v>
      </c>
      <c r="N31" s="9" t="s">
        <v>34</v>
      </c>
      <c r="O31" s="29">
        <v>5</v>
      </c>
      <c r="P31" s="4">
        <v>5</v>
      </c>
      <c r="Q31" s="4">
        <v>5</v>
      </c>
      <c r="R31" s="4">
        <v>3</v>
      </c>
      <c r="S31" s="4">
        <v>3</v>
      </c>
      <c r="T31" s="4">
        <v>2</v>
      </c>
      <c r="U31" s="4">
        <v>1</v>
      </c>
      <c r="V31" s="30">
        <v>1</v>
      </c>
      <c r="W31" s="8" t="s">
        <v>35</v>
      </c>
      <c r="X31" s="3" t="s">
        <v>35</v>
      </c>
      <c r="Y31" s="3" t="s">
        <v>35</v>
      </c>
      <c r="Z31" s="9" t="s">
        <v>35</v>
      </c>
      <c r="AA31" s="13" t="s">
        <v>44</v>
      </c>
      <c r="AB31" s="8" t="s">
        <v>46</v>
      </c>
      <c r="AC31" s="9" t="s">
        <v>47</v>
      </c>
      <c r="AD31" s="5" t="s">
        <v>65</v>
      </c>
    </row>
    <row r="32" spans="1:30">
      <c r="A32" s="24">
        <v>31</v>
      </c>
      <c r="B32" s="8" t="s">
        <v>60</v>
      </c>
      <c r="C32" s="9" t="s">
        <v>64</v>
      </c>
      <c r="D32" s="13" t="s">
        <v>30</v>
      </c>
      <c r="E32" s="8" t="s">
        <v>31</v>
      </c>
      <c r="F32" s="3" t="s">
        <v>31</v>
      </c>
      <c r="G32" s="3" t="s">
        <v>31</v>
      </c>
      <c r="H32" s="3" t="s">
        <v>34</v>
      </c>
      <c r="I32" s="3" t="s">
        <v>34</v>
      </c>
      <c r="J32" s="3" t="s">
        <v>32</v>
      </c>
      <c r="K32" s="3" t="s">
        <v>34</v>
      </c>
      <c r="L32" s="3" t="s">
        <v>34</v>
      </c>
      <c r="M32" s="3" t="s">
        <v>31</v>
      </c>
      <c r="N32" s="9" t="s">
        <v>34</v>
      </c>
      <c r="O32" s="29">
        <v>5</v>
      </c>
      <c r="P32" s="4">
        <v>4</v>
      </c>
      <c r="Q32" s="4">
        <v>5</v>
      </c>
      <c r="R32" s="4">
        <v>4</v>
      </c>
      <c r="S32" s="4">
        <v>3</v>
      </c>
      <c r="T32" s="4">
        <v>4</v>
      </c>
      <c r="U32" s="4">
        <v>3</v>
      </c>
      <c r="V32" s="30">
        <v>1</v>
      </c>
      <c r="W32" s="8" t="s">
        <v>36</v>
      </c>
      <c r="X32" s="3" t="s">
        <v>36</v>
      </c>
      <c r="Y32" s="3" t="s">
        <v>36</v>
      </c>
      <c r="Z32" s="9" t="s">
        <v>35</v>
      </c>
      <c r="AA32" s="13" t="s">
        <v>37</v>
      </c>
      <c r="AB32" s="8" t="s">
        <v>47</v>
      </c>
      <c r="AC32" s="9" t="s">
        <v>51</v>
      </c>
      <c r="AD32" s="5" t="s">
        <v>65</v>
      </c>
    </row>
    <row r="33" spans="1:30">
      <c r="A33" s="24">
        <v>32</v>
      </c>
      <c r="B33" s="8" t="s">
        <v>41</v>
      </c>
      <c r="C33" s="9" t="s">
        <v>29</v>
      </c>
      <c r="D33" s="13" t="s">
        <v>56</v>
      </c>
      <c r="E33" s="8" t="s">
        <v>31</v>
      </c>
      <c r="F33" s="3" t="s">
        <v>32</v>
      </c>
      <c r="G33" s="3" t="s">
        <v>31</v>
      </c>
      <c r="H33" s="3" t="s">
        <v>32</v>
      </c>
      <c r="I33" s="3" t="s">
        <v>32</v>
      </c>
      <c r="J33" s="3" t="s">
        <v>32</v>
      </c>
      <c r="K33" s="3" t="s">
        <v>32</v>
      </c>
      <c r="L33" s="3" t="s">
        <v>33</v>
      </c>
      <c r="M33" s="3" t="s">
        <v>32</v>
      </c>
      <c r="N33" s="9" t="s">
        <v>43</v>
      </c>
      <c r="O33" s="29">
        <v>5</v>
      </c>
      <c r="P33" s="4">
        <v>5</v>
      </c>
      <c r="Q33" s="4">
        <v>5</v>
      </c>
      <c r="R33" s="4">
        <v>5</v>
      </c>
      <c r="S33" s="4">
        <v>5</v>
      </c>
      <c r="T33" s="4">
        <v>5</v>
      </c>
      <c r="U33" s="4">
        <v>4</v>
      </c>
      <c r="V33" s="30">
        <v>4</v>
      </c>
      <c r="W33" s="8" t="s">
        <v>36</v>
      </c>
      <c r="X33" s="3" t="s">
        <v>36</v>
      </c>
      <c r="Y33" s="3" t="s">
        <v>36</v>
      </c>
      <c r="Z33" s="9" t="s">
        <v>36</v>
      </c>
      <c r="AA33" s="13" t="s">
        <v>37</v>
      </c>
      <c r="AB33" s="8" t="s">
        <v>46</v>
      </c>
      <c r="AC33" s="9" t="s">
        <v>58</v>
      </c>
      <c r="AD33" s="5" t="s">
        <v>65</v>
      </c>
    </row>
    <row r="34" spans="1:30">
      <c r="A34" s="24">
        <v>33</v>
      </c>
      <c r="B34" s="8" t="s">
        <v>28</v>
      </c>
      <c r="C34" s="9" t="s">
        <v>29</v>
      </c>
      <c r="D34" s="13" t="s">
        <v>50</v>
      </c>
      <c r="E34" s="8" t="s">
        <v>31</v>
      </c>
      <c r="F34" s="3" t="s">
        <v>32</v>
      </c>
      <c r="G34" s="3" t="s">
        <v>33</v>
      </c>
      <c r="H34" s="3" t="s">
        <v>32</v>
      </c>
      <c r="I34" s="3" t="s">
        <v>32</v>
      </c>
      <c r="J34" s="3" t="s">
        <v>32</v>
      </c>
      <c r="K34" s="3" t="s">
        <v>31</v>
      </c>
      <c r="L34" s="3" t="s">
        <v>31</v>
      </c>
      <c r="M34" s="3" t="s">
        <v>34</v>
      </c>
      <c r="N34" s="9" t="s">
        <v>34</v>
      </c>
      <c r="O34" s="29">
        <v>5</v>
      </c>
      <c r="P34" s="4">
        <v>5</v>
      </c>
      <c r="Q34" s="4">
        <v>3</v>
      </c>
      <c r="R34" s="4">
        <v>2</v>
      </c>
      <c r="S34" s="4">
        <v>3</v>
      </c>
      <c r="T34" s="4">
        <v>3</v>
      </c>
      <c r="U34" s="4">
        <v>2</v>
      </c>
      <c r="V34" s="30">
        <v>1</v>
      </c>
      <c r="W34" s="8" t="s">
        <v>36</v>
      </c>
      <c r="X34" s="3" t="s">
        <v>36</v>
      </c>
      <c r="Y34" s="3" t="s">
        <v>35</v>
      </c>
      <c r="Z34" s="9" t="s">
        <v>35</v>
      </c>
      <c r="AA34" s="13" t="s">
        <v>61</v>
      </c>
      <c r="AB34" s="8" t="s">
        <v>62</v>
      </c>
      <c r="AC34" s="9" t="s">
        <v>57</v>
      </c>
      <c r="AD34" s="5" t="s">
        <v>65</v>
      </c>
    </row>
    <row r="35" spans="1:30">
      <c r="A35" s="24">
        <v>34</v>
      </c>
      <c r="B35" s="8" t="s">
        <v>53</v>
      </c>
      <c r="C35" s="9" t="s">
        <v>28</v>
      </c>
      <c r="D35" s="13" t="s">
        <v>56</v>
      </c>
      <c r="E35" s="8" t="s">
        <v>31</v>
      </c>
      <c r="F35" s="3" t="s">
        <v>31</v>
      </c>
      <c r="G35" s="3" t="s">
        <v>43</v>
      </c>
      <c r="H35" s="3" t="s">
        <v>43</v>
      </c>
      <c r="I35" s="3" t="s">
        <v>31</v>
      </c>
      <c r="J35" s="3" t="s">
        <v>32</v>
      </c>
      <c r="K35" s="3" t="s">
        <v>32</v>
      </c>
      <c r="L35" s="3" t="s">
        <v>34</v>
      </c>
      <c r="M35" s="3" t="s">
        <v>34</v>
      </c>
      <c r="N35" s="9" t="s">
        <v>34</v>
      </c>
      <c r="O35" s="29">
        <v>5</v>
      </c>
      <c r="P35" s="4">
        <v>5</v>
      </c>
      <c r="Q35" s="4">
        <v>5</v>
      </c>
      <c r="R35" s="4">
        <v>5</v>
      </c>
      <c r="S35" s="4">
        <v>5</v>
      </c>
      <c r="T35" s="4">
        <v>5</v>
      </c>
      <c r="U35" s="4">
        <v>4</v>
      </c>
      <c r="V35" s="30">
        <v>4</v>
      </c>
      <c r="W35" s="8" t="s">
        <v>36</v>
      </c>
      <c r="X35" s="3" t="s">
        <v>36</v>
      </c>
      <c r="Y35" s="3" t="s">
        <v>36</v>
      </c>
      <c r="Z35" s="9" t="s">
        <v>36</v>
      </c>
      <c r="AA35" s="13" t="s">
        <v>54</v>
      </c>
      <c r="AB35" s="8" t="s">
        <v>57</v>
      </c>
      <c r="AC35" s="9" t="s">
        <v>46</v>
      </c>
      <c r="AD35" s="5" t="s">
        <v>65</v>
      </c>
    </row>
    <row r="36" spans="1:30">
      <c r="A36" s="24">
        <v>35</v>
      </c>
      <c r="B36" s="8" t="s">
        <v>29</v>
      </c>
      <c r="C36" s="9" t="s">
        <v>60</v>
      </c>
      <c r="D36" s="13" t="s">
        <v>56</v>
      </c>
      <c r="E36" s="8" t="s">
        <v>31</v>
      </c>
      <c r="F36" s="3" t="s">
        <v>32</v>
      </c>
      <c r="G36" s="3" t="s">
        <v>33</v>
      </c>
      <c r="H36" s="3" t="s">
        <v>34</v>
      </c>
      <c r="I36" s="3" t="s">
        <v>34</v>
      </c>
      <c r="J36" s="3" t="s">
        <v>34</v>
      </c>
      <c r="K36" s="3" t="s">
        <v>34</v>
      </c>
      <c r="L36" s="3" t="s">
        <v>34</v>
      </c>
      <c r="M36" s="3" t="s">
        <v>43</v>
      </c>
      <c r="N36" s="9" t="s">
        <v>43</v>
      </c>
      <c r="O36" s="29">
        <v>5</v>
      </c>
      <c r="P36" s="4">
        <v>5</v>
      </c>
      <c r="Q36" s="4">
        <v>5</v>
      </c>
      <c r="R36" s="4">
        <v>5</v>
      </c>
      <c r="S36" s="4">
        <v>4</v>
      </c>
      <c r="T36" s="4">
        <v>4</v>
      </c>
      <c r="U36" s="4">
        <v>5</v>
      </c>
      <c r="V36" s="30">
        <v>4</v>
      </c>
      <c r="W36" s="8" t="s">
        <v>36</v>
      </c>
      <c r="X36" s="3" t="s">
        <v>36</v>
      </c>
      <c r="Y36" s="3" t="s">
        <v>35</v>
      </c>
      <c r="Z36" s="9" t="s">
        <v>36</v>
      </c>
      <c r="AA36" s="13" t="s">
        <v>44</v>
      </c>
      <c r="AB36" s="8" t="s">
        <v>63</v>
      </c>
      <c r="AC36" s="9" t="s">
        <v>46</v>
      </c>
      <c r="AD36" s="5" t="s">
        <v>65</v>
      </c>
    </row>
    <row r="37" spans="1:30">
      <c r="A37" s="24">
        <v>36</v>
      </c>
      <c r="B37" s="8" t="s">
        <v>59</v>
      </c>
      <c r="C37" s="9" t="s">
        <v>53</v>
      </c>
      <c r="D37" s="13" t="s">
        <v>52</v>
      </c>
      <c r="E37" s="8" t="s">
        <v>43</v>
      </c>
      <c r="F37" s="3" t="s">
        <v>34</v>
      </c>
      <c r="G37" s="3" t="s">
        <v>34</v>
      </c>
      <c r="H37" s="3" t="s">
        <v>34</v>
      </c>
      <c r="I37" s="3" t="s">
        <v>32</v>
      </c>
      <c r="J37" s="3" t="s">
        <v>43</v>
      </c>
      <c r="K37" s="3" t="s">
        <v>34</v>
      </c>
      <c r="L37" s="3" t="s">
        <v>32</v>
      </c>
      <c r="M37" s="3" t="s">
        <v>34</v>
      </c>
      <c r="N37" s="9" t="s">
        <v>43</v>
      </c>
      <c r="O37" s="29">
        <v>4</v>
      </c>
      <c r="P37" s="4">
        <v>3</v>
      </c>
      <c r="Q37" s="4">
        <v>3</v>
      </c>
      <c r="R37" s="4">
        <v>3</v>
      </c>
      <c r="S37" s="4">
        <v>3</v>
      </c>
      <c r="T37" s="4">
        <v>2</v>
      </c>
      <c r="U37" s="4">
        <v>3</v>
      </c>
      <c r="V37" s="30">
        <v>2</v>
      </c>
      <c r="W37" s="8" t="s">
        <v>35</v>
      </c>
      <c r="X37" s="3" t="s">
        <v>36</v>
      </c>
      <c r="Y37" s="3" t="s">
        <v>36</v>
      </c>
      <c r="Z37" s="9" t="s">
        <v>35</v>
      </c>
      <c r="AA37" s="13" t="s">
        <v>44</v>
      </c>
      <c r="AB37" s="8" t="s">
        <v>46</v>
      </c>
      <c r="AC37" s="9" t="s">
        <v>51</v>
      </c>
      <c r="AD37" s="5" t="s">
        <v>65</v>
      </c>
    </row>
    <row r="38" spans="1:30">
      <c r="A38" s="24">
        <v>37</v>
      </c>
      <c r="B38" s="8" t="s">
        <v>28</v>
      </c>
      <c r="C38" s="9" t="s">
        <v>53</v>
      </c>
      <c r="D38" s="13" t="s">
        <v>52</v>
      </c>
      <c r="E38" s="8" t="s">
        <v>43</v>
      </c>
      <c r="F38" s="3" t="s">
        <v>32</v>
      </c>
      <c r="G38" s="3" t="s">
        <v>33</v>
      </c>
      <c r="H38" s="3" t="s">
        <v>32</v>
      </c>
      <c r="I38" s="3" t="s">
        <v>33</v>
      </c>
      <c r="J38" s="3" t="s">
        <v>43</v>
      </c>
      <c r="K38" s="3" t="s">
        <v>32</v>
      </c>
      <c r="L38" s="3" t="s">
        <v>34</v>
      </c>
      <c r="M38" s="3" t="s">
        <v>34</v>
      </c>
      <c r="N38" s="9" t="s">
        <v>34</v>
      </c>
      <c r="O38" s="29">
        <v>4</v>
      </c>
      <c r="P38" s="4">
        <v>3</v>
      </c>
      <c r="Q38" s="4">
        <v>3</v>
      </c>
      <c r="R38" s="4">
        <v>3</v>
      </c>
      <c r="S38" s="4">
        <v>2</v>
      </c>
      <c r="T38" s="4">
        <v>1</v>
      </c>
      <c r="U38" s="4">
        <v>1</v>
      </c>
      <c r="V38" s="30">
        <v>1</v>
      </c>
      <c r="W38" s="8" t="s">
        <v>35</v>
      </c>
      <c r="X38" s="3" t="s">
        <v>35</v>
      </c>
      <c r="Y38" s="3" t="s">
        <v>36</v>
      </c>
      <c r="Z38" s="9" t="s">
        <v>35</v>
      </c>
      <c r="AA38" s="13" t="s">
        <v>61</v>
      </c>
      <c r="AB38" s="8" t="s">
        <v>62</v>
      </c>
      <c r="AC38" s="9" t="s">
        <v>47</v>
      </c>
      <c r="AD38" s="5" t="s">
        <v>65</v>
      </c>
    </row>
    <row r="39" spans="1:30">
      <c r="A39" s="24">
        <v>38</v>
      </c>
      <c r="B39" s="8" t="s">
        <v>40</v>
      </c>
      <c r="C39" s="9" t="s">
        <v>41</v>
      </c>
      <c r="D39" s="13" t="s">
        <v>30</v>
      </c>
      <c r="E39" s="8" t="s">
        <v>31</v>
      </c>
      <c r="F39" s="3" t="s">
        <v>43</v>
      </c>
      <c r="G39" s="3" t="s">
        <v>32</v>
      </c>
      <c r="H39" s="3" t="s">
        <v>32</v>
      </c>
      <c r="I39" s="3" t="s">
        <v>32</v>
      </c>
      <c r="J39" s="3" t="s">
        <v>32</v>
      </c>
      <c r="K39" s="3" t="s">
        <v>31</v>
      </c>
      <c r="L39" s="3" t="s">
        <v>43</v>
      </c>
      <c r="M39" s="3" t="s">
        <v>34</v>
      </c>
      <c r="N39" s="9" t="s">
        <v>34</v>
      </c>
      <c r="O39" s="29">
        <v>5</v>
      </c>
      <c r="P39" s="4">
        <v>5</v>
      </c>
      <c r="Q39" s="4">
        <v>5</v>
      </c>
      <c r="R39" s="4">
        <v>5</v>
      </c>
      <c r="S39" s="4">
        <v>4</v>
      </c>
      <c r="T39" s="4">
        <v>4</v>
      </c>
      <c r="U39" s="4">
        <v>3</v>
      </c>
      <c r="V39" s="30">
        <v>3</v>
      </c>
      <c r="W39" s="8" t="s">
        <v>36</v>
      </c>
      <c r="X39" s="3" t="s">
        <v>36</v>
      </c>
      <c r="Y39" s="3" t="s">
        <v>35</v>
      </c>
      <c r="Z39" s="9" t="s">
        <v>35</v>
      </c>
      <c r="AA39" s="13" t="s">
        <v>61</v>
      </c>
      <c r="AB39" s="8" t="s">
        <v>46</v>
      </c>
      <c r="AC39" s="9" t="s">
        <v>38</v>
      </c>
      <c r="AD39" s="5" t="s">
        <v>65</v>
      </c>
    </row>
    <row r="40" spans="1:30">
      <c r="A40" s="24">
        <v>39</v>
      </c>
      <c r="B40" s="8" t="s">
        <v>53</v>
      </c>
      <c r="C40" s="9" t="s">
        <v>29</v>
      </c>
      <c r="D40" s="13" t="s">
        <v>42</v>
      </c>
      <c r="E40" s="8" t="s">
        <v>31</v>
      </c>
      <c r="F40" s="3" t="s">
        <v>43</v>
      </c>
      <c r="G40" s="3" t="s">
        <v>33</v>
      </c>
      <c r="H40" s="3" t="s">
        <v>34</v>
      </c>
      <c r="I40" s="3" t="s">
        <v>32</v>
      </c>
      <c r="J40" s="3" t="s">
        <v>32</v>
      </c>
      <c r="K40" s="3" t="s">
        <v>34</v>
      </c>
      <c r="L40" s="3" t="s">
        <v>34</v>
      </c>
      <c r="M40" s="3" t="s">
        <v>34</v>
      </c>
      <c r="N40" s="9" t="s">
        <v>34</v>
      </c>
      <c r="O40" s="29">
        <v>5</v>
      </c>
      <c r="P40" s="4">
        <v>4</v>
      </c>
      <c r="Q40" s="4">
        <v>3</v>
      </c>
      <c r="R40" s="4">
        <v>4</v>
      </c>
      <c r="S40" s="4">
        <v>3</v>
      </c>
      <c r="T40" s="4">
        <v>2</v>
      </c>
      <c r="U40" s="4">
        <v>2</v>
      </c>
      <c r="V40" s="30">
        <v>2</v>
      </c>
      <c r="W40" s="8" t="s">
        <v>35</v>
      </c>
      <c r="X40" s="3" t="s">
        <v>35</v>
      </c>
      <c r="Y40" s="3" t="s">
        <v>35</v>
      </c>
      <c r="Z40" s="9" t="s">
        <v>35</v>
      </c>
      <c r="AA40" s="13" t="s">
        <v>44</v>
      </c>
      <c r="AB40" s="8" t="s">
        <v>62</v>
      </c>
      <c r="AC40" s="9" t="s">
        <v>58</v>
      </c>
      <c r="AD40" s="5" t="s">
        <v>65</v>
      </c>
    </row>
    <row r="41" spans="1:30">
      <c r="A41" s="24">
        <v>40</v>
      </c>
      <c r="B41" s="8" t="s">
        <v>40</v>
      </c>
      <c r="C41" s="9" t="s">
        <v>40</v>
      </c>
      <c r="D41" s="13" t="s">
        <v>52</v>
      </c>
      <c r="E41" s="8" t="s">
        <v>33</v>
      </c>
      <c r="F41" s="3" t="s">
        <v>33</v>
      </c>
      <c r="G41" s="3" t="s">
        <v>34</v>
      </c>
      <c r="H41" s="3" t="s">
        <v>33</v>
      </c>
      <c r="I41" s="3" t="s">
        <v>33</v>
      </c>
      <c r="J41" s="3" t="s">
        <v>32</v>
      </c>
      <c r="K41" s="3" t="s">
        <v>43</v>
      </c>
      <c r="L41" s="3" t="s">
        <v>31</v>
      </c>
      <c r="M41" s="3" t="s">
        <v>31</v>
      </c>
      <c r="N41" s="9" t="s">
        <v>34</v>
      </c>
      <c r="O41" s="29">
        <v>4</v>
      </c>
      <c r="P41" s="4">
        <v>4</v>
      </c>
      <c r="Q41" s="4">
        <v>3</v>
      </c>
      <c r="R41" s="4">
        <v>3</v>
      </c>
      <c r="S41" s="4">
        <v>2</v>
      </c>
      <c r="T41" s="4">
        <v>2</v>
      </c>
      <c r="U41" s="4">
        <v>2</v>
      </c>
      <c r="V41" s="30">
        <v>1</v>
      </c>
      <c r="W41" s="8" t="s">
        <v>36</v>
      </c>
      <c r="X41" s="3" t="s">
        <v>36</v>
      </c>
      <c r="Y41" s="3" t="s">
        <v>35</v>
      </c>
      <c r="Z41" s="9" t="s">
        <v>36</v>
      </c>
      <c r="AA41" s="13" t="s">
        <v>44</v>
      </c>
      <c r="AB41" s="8" t="s">
        <v>55</v>
      </c>
      <c r="AC41" s="9" t="s">
        <v>51</v>
      </c>
      <c r="AD41" s="5" t="s">
        <v>65</v>
      </c>
    </row>
    <row r="42" spans="1:30">
      <c r="A42" s="24">
        <v>41</v>
      </c>
      <c r="B42" s="8" t="s">
        <v>53</v>
      </c>
      <c r="C42" s="9" t="s">
        <v>40</v>
      </c>
      <c r="D42" s="13" t="s">
        <v>50</v>
      </c>
      <c r="E42" s="8" t="s">
        <v>43</v>
      </c>
      <c r="F42" s="3" t="s">
        <v>43</v>
      </c>
      <c r="G42" s="3" t="s">
        <v>43</v>
      </c>
      <c r="H42" s="3" t="s">
        <v>34</v>
      </c>
      <c r="I42" s="3" t="s">
        <v>34</v>
      </c>
      <c r="J42" s="3" t="s">
        <v>34</v>
      </c>
      <c r="K42" s="3" t="s">
        <v>32</v>
      </c>
      <c r="L42" s="3" t="s">
        <v>43</v>
      </c>
      <c r="M42" s="3" t="s">
        <v>32</v>
      </c>
      <c r="N42" s="9" t="s">
        <v>32</v>
      </c>
      <c r="O42" s="29">
        <v>4</v>
      </c>
      <c r="P42" s="4">
        <v>3</v>
      </c>
      <c r="Q42" s="4">
        <v>4</v>
      </c>
      <c r="R42" s="4">
        <v>4</v>
      </c>
      <c r="S42" s="4">
        <v>4</v>
      </c>
      <c r="T42" s="4">
        <v>2</v>
      </c>
      <c r="U42" s="4">
        <v>2</v>
      </c>
      <c r="V42" s="30">
        <v>1</v>
      </c>
      <c r="W42" s="8" t="s">
        <v>36</v>
      </c>
      <c r="X42" s="3" t="s">
        <v>36</v>
      </c>
      <c r="Y42" s="3" t="s">
        <v>35</v>
      </c>
      <c r="Z42" s="9" t="s">
        <v>35</v>
      </c>
      <c r="AA42" s="13" t="s">
        <v>61</v>
      </c>
      <c r="AB42" s="8" t="s">
        <v>62</v>
      </c>
      <c r="AC42" s="9" t="s">
        <v>51</v>
      </c>
      <c r="AD42" s="5" t="s">
        <v>65</v>
      </c>
    </row>
    <row r="43" spans="1:30">
      <c r="A43" s="24">
        <v>42</v>
      </c>
      <c r="B43" s="8" t="s">
        <v>28</v>
      </c>
      <c r="C43" s="9" t="s">
        <v>48</v>
      </c>
      <c r="D43" s="13" t="s">
        <v>52</v>
      </c>
      <c r="E43" s="8" t="s">
        <v>31</v>
      </c>
      <c r="F43" s="3" t="s">
        <v>32</v>
      </c>
      <c r="G43" s="3" t="s">
        <v>32</v>
      </c>
      <c r="H43" s="3" t="s">
        <v>33</v>
      </c>
      <c r="I43" s="3" t="s">
        <v>43</v>
      </c>
      <c r="J43" s="3" t="s">
        <v>43</v>
      </c>
      <c r="K43" s="3" t="s">
        <v>31</v>
      </c>
      <c r="L43" s="3" t="s">
        <v>32</v>
      </c>
      <c r="M43" s="3" t="s">
        <v>34</v>
      </c>
      <c r="N43" s="9" t="s">
        <v>34</v>
      </c>
      <c r="O43" s="29">
        <v>4</v>
      </c>
      <c r="P43" s="4">
        <v>4</v>
      </c>
      <c r="Q43" s="4">
        <v>4</v>
      </c>
      <c r="R43" s="4">
        <v>4</v>
      </c>
      <c r="S43" s="4">
        <v>4</v>
      </c>
      <c r="T43" s="4">
        <v>2</v>
      </c>
      <c r="U43" s="4">
        <v>3</v>
      </c>
      <c r="V43" s="30">
        <v>3</v>
      </c>
      <c r="W43" s="8" t="s">
        <v>35</v>
      </c>
      <c r="X43" s="3" t="s">
        <v>35</v>
      </c>
      <c r="Y43" s="3" t="s">
        <v>35</v>
      </c>
      <c r="Z43" s="9" t="s">
        <v>35</v>
      </c>
      <c r="AA43" s="13" t="s">
        <v>44</v>
      </c>
      <c r="AB43" s="8" t="s">
        <v>38</v>
      </c>
      <c r="AC43" s="9" t="s">
        <v>57</v>
      </c>
      <c r="AD43" s="5" t="s">
        <v>65</v>
      </c>
    </row>
    <row r="44" spans="1:30">
      <c r="A44" s="24">
        <v>43</v>
      </c>
      <c r="B44" s="8" t="s">
        <v>64</v>
      </c>
      <c r="C44" s="9" t="s">
        <v>28</v>
      </c>
      <c r="D44" s="13" t="s">
        <v>56</v>
      </c>
      <c r="E44" s="8" t="s">
        <v>31</v>
      </c>
      <c r="F44" s="3" t="s">
        <v>31</v>
      </c>
      <c r="G44" s="3" t="s">
        <v>31</v>
      </c>
      <c r="H44" s="3" t="s">
        <v>31</v>
      </c>
      <c r="I44" s="3" t="s">
        <v>31</v>
      </c>
      <c r="J44" s="3" t="s">
        <v>31</v>
      </c>
      <c r="K44" s="3" t="s">
        <v>34</v>
      </c>
      <c r="L44" s="3" t="s">
        <v>32</v>
      </c>
      <c r="M44" s="3" t="s">
        <v>33</v>
      </c>
      <c r="N44" s="9" t="s">
        <v>33</v>
      </c>
      <c r="O44" s="29">
        <v>5</v>
      </c>
      <c r="P44" s="4">
        <v>5</v>
      </c>
      <c r="Q44" s="4">
        <v>5</v>
      </c>
      <c r="R44" s="4">
        <v>3</v>
      </c>
      <c r="S44" s="4">
        <v>5</v>
      </c>
      <c r="T44" s="4">
        <v>3</v>
      </c>
      <c r="U44" s="4">
        <v>3</v>
      </c>
      <c r="V44" s="30">
        <v>2</v>
      </c>
      <c r="W44" s="8" t="s">
        <v>36</v>
      </c>
      <c r="X44" s="3" t="s">
        <v>35</v>
      </c>
      <c r="Y44" s="3" t="s">
        <v>36</v>
      </c>
      <c r="Z44" s="9" t="s">
        <v>35</v>
      </c>
      <c r="AA44" s="13" t="s">
        <v>54</v>
      </c>
      <c r="AB44" s="8" t="s">
        <v>47</v>
      </c>
      <c r="AC44" s="9" t="s">
        <v>39</v>
      </c>
      <c r="AD44" s="5" t="s">
        <v>65</v>
      </c>
    </row>
    <row r="45" spans="1:30">
      <c r="A45" s="24">
        <v>44</v>
      </c>
      <c r="B45" s="8" t="s">
        <v>60</v>
      </c>
      <c r="C45" s="9" t="s">
        <v>48</v>
      </c>
      <c r="D45" s="13" t="s">
        <v>50</v>
      </c>
      <c r="E45" s="8" t="s">
        <v>31</v>
      </c>
      <c r="F45" s="3" t="s">
        <v>32</v>
      </c>
      <c r="G45" s="3" t="s">
        <v>33</v>
      </c>
      <c r="H45" s="3" t="s">
        <v>32</v>
      </c>
      <c r="I45" s="3" t="s">
        <v>33</v>
      </c>
      <c r="J45" s="3" t="s">
        <v>33</v>
      </c>
      <c r="K45" s="3" t="s">
        <v>32</v>
      </c>
      <c r="L45" s="3" t="s">
        <v>33</v>
      </c>
      <c r="M45" s="3" t="s">
        <v>31</v>
      </c>
      <c r="N45" s="9" t="s">
        <v>33</v>
      </c>
      <c r="O45" s="29">
        <v>5</v>
      </c>
      <c r="P45" s="4">
        <v>5</v>
      </c>
      <c r="Q45" s="4">
        <v>5</v>
      </c>
      <c r="R45" s="4">
        <v>4</v>
      </c>
      <c r="S45" s="4">
        <v>4</v>
      </c>
      <c r="T45" s="4">
        <v>5</v>
      </c>
      <c r="U45" s="4">
        <v>3</v>
      </c>
      <c r="V45" s="30">
        <v>3</v>
      </c>
      <c r="W45" s="8" t="s">
        <v>36</v>
      </c>
      <c r="X45" s="3" t="s">
        <v>36</v>
      </c>
      <c r="Y45" s="3" t="s">
        <v>35</v>
      </c>
      <c r="Z45" s="9" t="s">
        <v>35</v>
      </c>
      <c r="AA45" s="13" t="s">
        <v>61</v>
      </c>
      <c r="AB45" s="8" t="s">
        <v>46</v>
      </c>
      <c r="AC45" s="9" t="s">
        <v>51</v>
      </c>
      <c r="AD45" s="5" t="s">
        <v>65</v>
      </c>
    </row>
    <row r="46" spans="1:30">
      <c r="A46" s="24">
        <v>45</v>
      </c>
      <c r="B46" s="8" t="s">
        <v>28</v>
      </c>
      <c r="C46" s="9" t="s">
        <v>53</v>
      </c>
      <c r="D46" s="13" t="s">
        <v>50</v>
      </c>
      <c r="E46" s="8" t="s">
        <v>32</v>
      </c>
      <c r="F46" s="3" t="s">
        <v>32</v>
      </c>
      <c r="G46" s="3" t="s">
        <v>34</v>
      </c>
      <c r="H46" s="3" t="s">
        <v>31</v>
      </c>
      <c r="I46" s="3" t="s">
        <v>31</v>
      </c>
      <c r="J46" s="3" t="s">
        <v>43</v>
      </c>
      <c r="K46" s="3" t="s">
        <v>34</v>
      </c>
      <c r="L46" s="3" t="s">
        <v>34</v>
      </c>
      <c r="M46" s="3" t="s">
        <v>34</v>
      </c>
      <c r="N46" s="9" t="s">
        <v>34</v>
      </c>
      <c r="O46" s="29">
        <v>5</v>
      </c>
      <c r="P46" s="4">
        <v>5</v>
      </c>
      <c r="Q46" s="4">
        <v>5</v>
      </c>
      <c r="R46" s="4">
        <v>5</v>
      </c>
      <c r="S46" s="4">
        <v>4</v>
      </c>
      <c r="T46" s="4">
        <v>4</v>
      </c>
      <c r="U46" s="4">
        <v>3</v>
      </c>
      <c r="V46" s="30">
        <v>5</v>
      </c>
      <c r="W46" s="8" t="s">
        <v>36</v>
      </c>
      <c r="X46" s="3" t="s">
        <v>36</v>
      </c>
      <c r="Y46" s="3" t="s">
        <v>36</v>
      </c>
      <c r="Z46" s="9" t="s">
        <v>35</v>
      </c>
      <c r="AA46" s="13" t="s">
        <v>37</v>
      </c>
      <c r="AB46" s="8" t="s">
        <v>47</v>
      </c>
      <c r="AC46" s="9" t="s">
        <v>58</v>
      </c>
      <c r="AD46" s="5" t="s">
        <v>65</v>
      </c>
    </row>
    <row r="47" spans="1:30">
      <c r="A47" s="24">
        <v>46</v>
      </c>
      <c r="B47" s="8" t="s">
        <v>40</v>
      </c>
      <c r="C47" s="9" t="s">
        <v>28</v>
      </c>
      <c r="D47" s="13" t="s">
        <v>30</v>
      </c>
      <c r="E47" s="8" t="s">
        <v>43</v>
      </c>
      <c r="F47" s="3" t="s">
        <v>32</v>
      </c>
      <c r="G47" s="3" t="s">
        <v>32</v>
      </c>
      <c r="H47" s="3" t="s">
        <v>32</v>
      </c>
      <c r="I47" s="3" t="s">
        <v>32</v>
      </c>
      <c r="J47" s="3" t="s">
        <v>32</v>
      </c>
      <c r="K47" s="3" t="s">
        <v>31</v>
      </c>
      <c r="L47" s="3" t="s">
        <v>43</v>
      </c>
      <c r="M47" s="3" t="s">
        <v>33</v>
      </c>
      <c r="N47" s="9" t="s">
        <v>33</v>
      </c>
      <c r="O47" s="29">
        <v>4</v>
      </c>
      <c r="P47" s="4">
        <v>4</v>
      </c>
      <c r="Q47" s="4">
        <v>4</v>
      </c>
      <c r="R47" s="4">
        <v>3</v>
      </c>
      <c r="S47" s="4">
        <v>4</v>
      </c>
      <c r="T47" s="4">
        <v>3</v>
      </c>
      <c r="U47" s="4">
        <v>2</v>
      </c>
      <c r="V47" s="30">
        <v>2</v>
      </c>
      <c r="W47" s="8" t="s">
        <v>36</v>
      </c>
      <c r="X47" s="3" t="s">
        <v>36</v>
      </c>
      <c r="Y47" s="3" t="s">
        <v>36</v>
      </c>
      <c r="Z47" s="9" t="s">
        <v>36</v>
      </c>
      <c r="AA47" s="13" t="s">
        <v>54</v>
      </c>
      <c r="AB47" s="8" t="s">
        <v>62</v>
      </c>
      <c r="AC47" s="9" t="s">
        <v>39</v>
      </c>
      <c r="AD47" s="5" t="s">
        <v>65</v>
      </c>
    </row>
    <row r="48" spans="1:30">
      <c r="A48" s="24">
        <v>47</v>
      </c>
      <c r="B48" s="8" t="s">
        <v>28</v>
      </c>
      <c r="C48" s="9" t="s">
        <v>64</v>
      </c>
      <c r="D48" s="13" t="s">
        <v>50</v>
      </c>
      <c r="E48" s="8" t="s">
        <v>43</v>
      </c>
      <c r="F48" s="3" t="s">
        <v>31</v>
      </c>
      <c r="G48" s="3" t="s">
        <v>31</v>
      </c>
      <c r="H48" s="3" t="s">
        <v>32</v>
      </c>
      <c r="I48" s="3" t="s">
        <v>43</v>
      </c>
      <c r="J48" s="3" t="s">
        <v>43</v>
      </c>
      <c r="K48" s="3" t="s">
        <v>34</v>
      </c>
      <c r="L48" s="3" t="s">
        <v>32</v>
      </c>
      <c r="M48" s="3" t="s">
        <v>32</v>
      </c>
      <c r="N48" s="9" t="s">
        <v>34</v>
      </c>
      <c r="O48" s="29">
        <v>5</v>
      </c>
      <c r="P48" s="4">
        <v>4</v>
      </c>
      <c r="Q48" s="4">
        <v>2</v>
      </c>
      <c r="R48" s="4">
        <v>5</v>
      </c>
      <c r="S48" s="4">
        <v>4</v>
      </c>
      <c r="T48" s="4">
        <v>2</v>
      </c>
      <c r="U48" s="4">
        <v>2</v>
      </c>
      <c r="V48" s="30">
        <v>2</v>
      </c>
      <c r="W48" s="8" t="s">
        <v>36</v>
      </c>
      <c r="X48" s="3" t="s">
        <v>36</v>
      </c>
      <c r="Y48" s="3" t="s">
        <v>35</v>
      </c>
      <c r="Z48" s="9" t="s">
        <v>35</v>
      </c>
      <c r="AA48" s="13" t="s">
        <v>44</v>
      </c>
      <c r="AB48" s="8" t="s">
        <v>38</v>
      </c>
      <c r="AC48" s="9" t="s">
        <v>39</v>
      </c>
      <c r="AD48" s="5" t="s">
        <v>65</v>
      </c>
    </row>
    <row r="49" spans="1:30">
      <c r="A49" s="24">
        <v>48</v>
      </c>
      <c r="B49" s="8" t="s">
        <v>29</v>
      </c>
      <c r="C49" s="9" t="s">
        <v>29</v>
      </c>
      <c r="D49" s="13" t="s">
        <v>50</v>
      </c>
      <c r="E49" s="8" t="s">
        <v>31</v>
      </c>
      <c r="F49" s="3" t="s">
        <v>32</v>
      </c>
      <c r="G49" s="3" t="s">
        <v>32</v>
      </c>
      <c r="H49" s="3" t="s">
        <v>32</v>
      </c>
      <c r="I49" s="3" t="s">
        <v>31</v>
      </c>
      <c r="J49" s="3" t="s">
        <v>43</v>
      </c>
      <c r="K49" s="3" t="s">
        <v>32</v>
      </c>
      <c r="L49" s="3" t="s">
        <v>32</v>
      </c>
      <c r="M49" s="3" t="s">
        <v>33</v>
      </c>
      <c r="N49" s="9" t="s">
        <v>32</v>
      </c>
      <c r="O49" s="29">
        <v>5</v>
      </c>
      <c r="P49" s="4">
        <v>5</v>
      </c>
      <c r="Q49" s="4">
        <v>5</v>
      </c>
      <c r="R49" s="4">
        <v>5</v>
      </c>
      <c r="S49" s="4">
        <v>2</v>
      </c>
      <c r="T49" s="4">
        <v>1</v>
      </c>
      <c r="U49" s="4">
        <v>3</v>
      </c>
      <c r="V49" s="30">
        <v>3</v>
      </c>
      <c r="W49" s="8" t="s">
        <v>36</v>
      </c>
      <c r="X49" s="3" t="s">
        <v>36</v>
      </c>
      <c r="Y49" s="3" t="s">
        <v>35</v>
      </c>
      <c r="Z49" s="9" t="s">
        <v>35</v>
      </c>
      <c r="AA49" s="13" t="s">
        <v>37</v>
      </c>
      <c r="AB49" s="8" t="s">
        <v>58</v>
      </c>
      <c r="AC49" s="9" t="s">
        <v>57</v>
      </c>
      <c r="AD49" s="5" t="s">
        <v>65</v>
      </c>
    </row>
    <row r="50" spans="1:30">
      <c r="A50" s="24">
        <v>49</v>
      </c>
      <c r="B50" s="8" t="s">
        <v>59</v>
      </c>
      <c r="C50" s="9" t="s">
        <v>28</v>
      </c>
      <c r="D50" s="13" t="s">
        <v>42</v>
      </c>
      <c r="E50" s="8" t="s">
        <v>31</v>
      </c>
      <c r="F50" s="3" t="s">
        <v>33</v>
      </c>
      <c r="G50" s="3" t="s">
        <v>33</v>
      </c>
      <c r="H50" s="3" t="s">
        <v>32</v>
      </c>
      <c r="I50" s="3" t="s">
        <v>32</v>
      </c>
      <c r="J50" s="3" t="s">
        <v>32</v>
      </c>
      <c r="K50" s="3" t="s">
        <v>32</v>
      </c>
      <c r="L50" s="3" t="s">
        <v>32</v>
      </c>
      <c r="M50" s="3" t="s">
        <v>32</v>
      </c>
      <c r="N50" s="9" t="s">
        <v>43</v>
      </c>
      <c r="O50" s="29">
        <v>5</v>
      </c>
      <c r="P50" s="4">
        <v>5</v>
      </c>
      <c r="Q50" s="4">
        <v>5</v>
      </c>
      <c r="R50" s="4">
        <v>4</v>
      </c>
      <c r="S50" s="4">
        <v>4</v>
      </c>
      <c r="T50" s="4">
        <v>5</v>
      </c>
      <c r="U50" s="4">
        <v>3</v>
      </c>
      <c r="V50" s="30">
        <v>2</v>
      </c>
      <c r="W50" s="8" t="s">
        <v>36</v>
      </c>
      <c r="X50" s="3" t="s">
        <v>35</v>
      </c>
      <c r="Y50" s="3" t="s">
        <v>35</v>
      </c>
      <c r="Z50" s="9" t="s">
        <v>35</v>
      </c>
      <c r="AA50" s="13" t="s">
        <v>61</v>
      </c>
      <c r="AB50" s="8" t="s">
        <v>46</v>
      </c>
      <c r="AC50" s="9" t="s">
        <v>47</v>
      </c>
      <c r="AD50" s="5" t="s">
        <v>65</v>
      </c>
    </row>
    <row r="51" spans="1:30">
      <c r="A51" s="24">
        <v>50</v>
      </c>
      <c r="B51" s="8" t="s">
        <v>53</v>
      </c>
      <c r="C51" s="9" t="s">
        <v>41</v>
      </c>
      <c r="D51" s="13" t="s">
        <v>30</v>
      </c>
      <c r="E51" s="8" t="s">
        <v>33</v>
      </c>
      <c r="F51" s="3" t="s">
        <v>31</v>
      </c>
      <c r="G51" s="3" t="s">
        <v>31</v>
      </c>
      <c r="H51" s="3" t="s">
        <v>34</v>
      </c>
      <c r="I51" s="3" t="s">
        <v>32</v>
      </c>
      <c r="J51" s="3" t="s">
        <v>33</v>
      </c>
      <c r="K51" s="3" t="s">
        <v>43</v>
      </c>
      <c r="L51" s="3" t="s">
        <v>34</v>
      </c>
      <c r="M51" s="3" t="s">
        <v>32</v>
      </c>
      <c r="N51" s="9" t="s">
        <v>34</v>
      </c>
      <c r="O51" s="29">
        <v>5</v>
      </c>
      <c r="P51" s="4">
        <v>4</v>
      </c>
      <c r="Q51" s="4">
        <v>2</v>
      </c>
      <c r="R51" s="4">
        <v>5</v>
      </c>
      <c r="S51" s="4">
        <v>3</v>
      </c>
      <c r="T51" s="4">
        <v>2</v>
      </c>
      <c r="U51" s="4">
        <v>2</v>
      </c>
      <c r="V51" s="30">
        <v>2</v>
      </c>
      <c r="W51" s="8" t="s">
        <v>36</v>
      </c>
      <c r="X51" s="3" t="s">
        <v>36</v>
      </c>
      <c r="Y51" s="3" t="s">
        <v>35</v>
      </c>
      <c r="Z51" s="9" t="s">
        <v>35</v>
      </c>
      <c r="AA51" s="13" t="s">
        <v>61</v>
      </c>
      <c r="AB51" s="8" t="s">
        <v>63</v>
      </c>
      <c r="AC51" s="9" t="s">
        <v>57</v>
      </c>
      <c r="AD51" s="5" t="s">
        <v>65</v>
      </c>
    </row>
    <row r="52" spans="1:30">
      <c r="A52" s="24">
        <v>51</v>
      </c>
      <c r="B52" s="8" t="s">
        <v>41</v>
      </c>
      <c r="C52" s="9" t="s">
        <v>53</v>
      </c>
      <c r="D52" s="13" t="s">
        <v>42</v>
      </c>
      <c r="E52" s="8" t="s">
        <v>32</v>
      </c>
      <c r="F52" s="3" t="s">
        <v>43</v>
      </c>
      <c r="G52" s="3" t="s">
        <v>33</v>
      </c>
      <c r="H52" s="3" t="s">
        <v>34</v>
      </c>
      <c r="I52" s="3" t="s">
        <v>34</v>
      </c>
      <c r="J52" s="3" t="s">
        <v>34</v>
      </c>
      <c r="K52" s="3" t="s">
        <v>34</v>
      </c>
      <c r="L52" s="3" t="s">
        <v>31</v>
      </c>
      <c r="M52" s="3" t="s">
        <v>33</v>
      </c>
      <c r="N52" s="9" t="s">
        <v>33</v>
      </c>
      <c r="O52" s="29">
        <v>5</v>
      </c>
      <c r="P52" s="4">
        <v>5</v>
      </c>
      <c r="Q52" s="4">
        <v>5</v>
      </c>
      <c r="R52" s="4">
        <v>4</v>
      </c>
      <c r="S52" s="4">
        <v>1</v>
      </c>
      <c r="T52" s="4">
        <v>2</v>
      </c>
      <c r="U52" s="4">
        <v>4</v>
      </c>
      <c r="V52" s="30">
        <v>2</v>
      </c>
      <c r="W52" s="8" t="s">
        <v>36</v>
      </c>
      <c r="X52" s="3" t="s">
        <v>36</v>
      </c>
      <c r="Y52" s="3" t="s">
        <v>36</v>
      </c>
      <c r="Z52" s="9" t="s">
        <v>36</v>
      </c>
      <c r="AA52" s="13" t="s">
        <v>37</v>
      </c>
      <c r="AB52" s="8" t="s">
        <v>55</v>
      </c>
      <c r="AC52" s="9" t="s">
        <v>38</v>
      </c>
      <c r="AD52" s="5" t="s">
        <v>65</v>
      </c>
    </row>
    <row r="53" spans="1:30">
      <c r="A53" s="24">
        <v>52</v>
      </c>
      <c r="B53" s="8" t="s">
        <v>64</v>
      </c>
      <c r="C53" s="9" t="s">
        <v>28</v>
      </c>
      <c r="D53" s="13" t="s">
        <v>50</v>
      </c>
      <c r="E53" s="8" t="s">
        <v>33</v>
      </c>
      <c r="F53" s="3" t="s">
        <v>34</v>
      </c>
      <c r="G53" s="3" t="s">
        <v>34</v>
      </c>
      <c r="H53" s="3" t="s">
        <v>43</v>
      </c>
      <c r="I53" s="3" t="s">
        <v>31</v>
      </c>
      <c r="J53" s="3" t="s">
        <v>43</v>
      </c>
      <c r="K53" s="3" t="s">
        <v>34</v>
      </c>
      <c r="L53" s="3" t="s">
        <v>34</v>
      </c>
      <c r="M53" s="3" t="s">
        <v>32</v>
      </c>
      <c r="N53" s="9" t="s">
        <v>32</v>
      </c>
      <c r="O53" s="29">
        <v>5</v>
      </c>
      <c r="P53" s="4">
        <v>5</v>
      </c>
      <c r="Q53" s="4">
        <v>3</v>
      </c>
      <c r="R53" s="4">
        <v>4</v>
      </c>
      <c r="S53" s="4">
        <v>4</v>
      </c>
      <c r="T53" s="4">
        <v>3</v>
      </c>
      <c r="U53" s="4">
        <v>2</v>
      </c>
      <c r="V53" s="30">
        <v>3</v>
      </c>
      <c r="W53" s="8" t="s">
        <v>36</v>
      </c>
      <c r="X53" s="3" t="s">
        <v>36</v>
      </c>
      <c r="Y53" s="3" t="s">
        <v>36</v>
      </c>
      <c r="Z53" s="9" t="s">
        <v>35</v>
      </c>
      <c r="AA53" s="13" t="s">
        <v>44</v>
      </c>
      <c r="AB53" s="8" t="s">
        <v>55</v>
      </c>
      <c r="AC53" s="9" t="s">
        <v>46</v>
      </c>
      <c r="AD53" s="5" t="s">
        <v>65</v>
      </c>
    </row>
    <row r="54" spans="1:30">
      <c r="A54" s="24">
        <v>53</v>
      </c>
      <c r="B54" s="8" t="s">
        <v>29</v>
      </c>
      <c r="C54" s="9" t="s">
        <v>40</v>
      </c>
      <c r="D54" s="13" t="s">
        <v>50</v>
      </c>
      <c r="E54" s="8" t="s">
        <v>31</v>
      </c>
      <c r="F54" s="3" t="s">
        <v>32</v>
      </c>
      <c r="G54" s="3" t="s">
        <v>43</v>
      </c>
      <c r="H54" s="3" t="s">
        <v>32</v>
      </c>
      <c r="I54" s="3" t="s">
        <v>43</v>
      </c>
      <c r="J54" s="3" t="s">
        <v>32</v>
      </c>
      <c r="K54" s="3" t="s">
        <v>34</v>
      </c>
      <c r="L54" s="3" t="s">
        <v>43</v>
      </c>
      <c r="M54" s="3" t="s">
        <v>33</v>
      </c>
      <c r="N54" s="9" t="s">
        <v>34</v>
      </c>
      <c r="O54" s="29">
        <v>5</v>
      </c>
      <c r="P54" s="4">
        <v>5</v>
      </c>
      <c r="Q54" s="4">
        <v>5</v>
      </c>
      <c r="R54" s="4">
        <v>5</v>
      </c>
      <c r="S54" s="4">
        <v>2</v>
      </c>
      <c r="T54" s="4">
        <v>2</v>
      </c>
      <c r="U54" s="4">
        <v>3</v>
      </c>
      <c r="V54" s="30">
        <v>1</v>
      </c>
      <c r="W54" s="8" t="s">
        <v>36</v>
      </c>
      <c r="X54" s="3" t="s">
        <v>36</v>
      </c>
      <c r="Y54" s="3" t="s">
        <v>36</v>
      </c>
      <c r="Z54" s="9" t="s">
        <v>35</v>
      </c>
      <c r="AA54" s="13" t="s">
        <v>61</v>
      </c>
      <c r="AB54" s="8" t="s">
        <v>46</v>
      </c>
      <c r="AC54" s="9" t="s">
        <v>58</v>
      </c>
      <c r="AD54" s="5" t="s">
        <v>65</v>
      </c>
    </row>
    <row r="55" spans="1:30">
      <c r="A55" s="24">
        <v>54</v>
      </c>
      <c r="B55" s="8" t="s">
        <v>59</v>
      </c>
      <c r="C55" s="9" t="s">
        <v>49</v>
      </c>
      <c r="D55" s="13" t="s">
        <v>30</v>
      </c>
      <c r="E55" s="8" t="s">
        <v>31</v>
      </c>
      <c r="F55" s="3" t="s">
        <v>33</v>
      </c>
      <c r="G55" s="3" t="s">
        <v>33</v>
      </c>
      <c r="H55" s="3" t="s">
        <v>34</v>
      </c>
      <c r="I55" s="3" t="s">
        <v>33</v>
      </c>
      <c r="J55" s="3" t="s">
        <v>43</v>
      </c>
      <c r="K55" s="3" t="s">
        <v>32</v>
      </c>
      <c r="L55" s="3" t="s">
        <v>32</v>
      </c>
      <c r="M55" s="3" t="s">
        <v>32</v>
      </c>
      <c r="N55" s="9" t="s">
        <v>31</v>
      </c>
      <c r="O55" s="29">
        <v>5</v>
      </c>
      <c r="P55" s="4">
        <v>4</v>
      </c>
      <c r="Q55" s="4">
        <v>5</v>
      </c>
      <c r="R55" s="4">
        <v>5</v>
      </c>
      <c r="S55" s="4">
        <v>3</v>
      </c>
      <c r="T55" s="4">
        <v>3</v>
      </c>
      <c r="U55" s="4">
        <v>2</v>
      </c>
      <c r="V55" s="30">
        <v>3</v>
      </c>
      <c r="W55" s="8" t="s">
        <v>36</v>
      </c>
      <c r="X55" s="3" t="s">
        <v>36</v>
      </c>
      <c r="Y55" s="3" t="s">
        <v>35</v>
      </c>
      <c r="Z55" s="9" t="s">
        <v>36</v>
      </c>
      <c r="AA55" s="13" t="s">
        <v>54</v>
      </c>
      <c r="AB55" s="8" t="s">
        <v>38</v>
      </c>
      <c r="AC55" s="9" t="s">
        <v>39</v>
      </c>
      <c r="AD55" s="5" t="s">
        <v>65</v>
      </c>
    </row>
    <row r="56" spans="1:30">
      <c r="A56" s="24">
        <v>55</v>
      </c>
      <c r="B56" s="8" t="s">
        <v>53</v>
      </c>
      <c r="C56" s="9" t="s">
        <v>53</v>
      </c>
      <c r="D56" s="13" t="s">
        <v>52</v>
      </c>
      <c r="E56" s="8" t="s">
        <v>43</v>
      </c>
      <c r="F56" s="3" t="s">
        <v>31</v>
      </c>
      <c r="G56" s="3" t="s">
        <v>33</v>
      </c>
      <c r="H56" s="3" t="s">
        <v>32</v>
      </c>
      <c r="I56" s="3" t="s">
        <v>32</v>
      </c>
      <c r="J56" s="3" t="s">
        <v>32</v>
      </c>
      <c r="K56" s="3" t="s">
        <v>32</v>
      </c>
      <c r="L56" s="3" t="s">
        <v>33</v>
      </c>
      <c r="M56" s="3" t="s">
        <v>34</v>
      </c>
      <c r="N56" s="9" t="s">
        <v>34</v>
      </c>
      <c r="O56" s="29">
        <v>5</v>
      </c>
      <c r="P56" s="4">
        <v>5</v>
      </c>
      <c r="Q56" s="4">
        <v>5</v>
      </c>
      <c r="R56" s="4">
        <v>5</v>
      </c>
      <c r="S56" s="4">
        <v>3</v>
      </c>
      <c r="T56" s="4">
        <v>3</v>
      </c>
      <c r="U56" s="4">
        <v>4</v>
      </c>
      <c r="V56" s="30">
        <v>3</v>
      </c>
      <c r="W56" s="8" t="s">
        <v>36</v>
      </c>
      <c r="X56" s="3" t="s">
        <v>36</v>
      </c>
      <c r="Y56" s="3" t="s">
        <v>36</v>
      </c>
      <c r="Z56" s="9" t="s">
        <v>36</v>
      </c>
      <c r="AA56" s="13" t="s">
        <v>44</v>
      </c>
      <c r="AB56" s="8" t="s">
        <v>58</v>
      </c>
      <c r="AC56" s="9" t="s">
        <v>58</v>
      </c>
      <c r="AD56" s="5" t="s">
        <v>65</v>
      </c>
    </row>
    <row r="57" spans="1:30" ht="15" thickBot="1">
      <c r="A57" s="25">
        <v>56</v>
      </c>
      <c r="B57" s="10" t="s">
        <v>28</v>
      </c>
      <c r="C57" s="11" t="s">
        <v>53</v>
      </c>
      <c r="D57" s="14" t="s">
        <v>52</v>
      </c>
      <c r="E57" s="10" t="s">
        <v>31</v>
      </c>
      <c r="F57" s="16" t="s">
        <v>43</v>
      </c>
      <c r="G57" s="16" t="s">
        <v>33</v>
      </c>
      <c r="H57" s="16" t="s">
        <v>32</v>
      </c>
      <c r="I57" s="16" t="s">
        <v>43</v>
      </c>
      <c r="J57" s="16" t="s">
        <v>43</v>
      </c>
      <c r="K57" s="16" t="s">
        <v>34</v>
      </c>
      <c r="L57" s="16" t="s">
        <v>34</v>
      </c>
      <c r="M57" s="16" t="s">
        <v>34</v>
      </c>
      <c r="N57" s="11" t="s">
        <v>34</v>
      </c>
      <c r="O57" s="31">
        <v>4</v>
      </c>
      <c r="P57" s="32">
        <v>5</v>
      </c>
      <c r="Q57" s="32">
        <v>4</v>
      </c>
      <c r="R57" s="32">
        <v>5</v>
      </c>
      <c r="S57" s="32">
        <v>3</v>
      </c>
      <c r="T57" s="32">
        <v>1</v>
      </c>
      <c r="U57" s="32">
        <v>3</v>
      </c>
      <c r="V57" s="33">
        <v>3</v>
      </c>
      <c r="W57" s="10" t="s">
        <v>36</v>
      </c>
      <c r="X57" s="16" t="s">
        <v>36</v>
      </c>
      <c r="Y57" s="16" t="s">
        <v>35</v>
      </c>
      <c r="Z57" s="11" t="s">
        <v>36</v>
      </c>
      <c r="AA57" s="14" t="s">
        <v>37</v>
      </c>
      <c r="AB57" s="10" t="s">
        <v>46</v>
      </c>
      <c r="AC57" s="11" t="s">
        <v>58</v>
      </c>
      <c r="AD57" s="5" t="s">
        <v>65</v>
      </c>
    </row>
    <row r="58" spans="1:30">
      <c r="B58" s="21"/>
      <c r="C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K9" sqref="K9"/>
    </sheetView>
  </sheetViews>
  <sheetFormatPr defaultRowHeight="14.4"/>
  <cols>
    <col min="1" max="1" width="13.109375" customWidth="1"/>
    <col min="2" max="2" width="11.109375" customWidth="1"/>
  </cols>
  <sheetData>
    <row r="1" spans="1:2" ht="15" thickBot="1">
      <c r="A1" s="50" t="s">
        <v>67</v>
      </c>
      <c r="B1" s="51" t="s">
        <v>68</v>
      </c>
    </row>
    <row r="2" spans="1:2">
      <c r="A2" s="98" t="s">
        <v>45</v>
      </c>
      <c r="B2" s="99">
        <f>COUNTIF('Полная таблица'!$D$2:$D$57,'Опыт в программировании'!A2)</f>
        <v>3</v>
      </c>
    </row>
    <row r="3" spans="1:2">
      <c r="A3" s="100" t="s">
        <v>42</v>
      </c>
      <c r="B3" s="99">
        <f>COUNTIF('Полная таблица'!$D$2:$D$57,'Опыт в программировании'!A3)</f>
        <v>6</v>
      </c>
    </row>
    <row r="4" spans="1:2">
      <c r="A4" s="100" t="s">
        <v>52</v>
      </c>
      <c r="B4" s="99">
        <f>COUNTIF('Полная таблица'!$D$2:$D$57,'Опыт в программировании'!A4)</f>
        <v>10</v>
      </c>
    </row>
    <row r="5" spans="1:2">
      <c r="A5" s="100" t="s">
        <v>50</v>
      </c>
      <c r="B5" s="99">
        <f>COUNTIF('Полная таблица'!$D$2:$D$57,'Опыт в программировании'!A5)</f>
        <v>16</v>
      </c>
    </row>
    <row r="6" spans="1:2">
      <c r="A6" s="100" t="s">
        <v>30</v>
      </c>
      <c r="B6" s="99">
        <f>COUNTIF('Полная таблица'!$D$2:$D$57,'Опыт в программировании'!A6)</f>
        <v>15</v>
      </c>
    </row>
    <row r="7" spans="1:2" ht="15" thickBot="1">
      <c r="A7" s="101" t="s">
        <v>56</v>
      </c>
      <c r="B7" s="102">
        <f>COUNTIF('Полная таблица'!$D$2:$D$57,'Опыт в программировании'!A7)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M7" sqref="M7"/>
    </sheetView>
  </sheetViews>
  <sheetFormatPr defaultRowHeight="14.4"/>
  <cols>
    <col min="2" max="2" width="11" customWidth="1"/>
  </cols>
  <sheetData>
    <row r="1" spans="1:2" ht="15" thickBot="1">
      <c r="A1" s="50" t="s">
        <v>69</v>
      </c>
      <c r="B1" s="51" t="s">
        <v>68</v>
      </c>
    </row>
    <row r="2" spans="1:2">
      <c r="A2" s="103" t="s">
        <v>29</v>
      </c>
      <c r="B2" s="104">
        <f>COUNTIF('Полная таблица'!$E$2:$E$57,"Написание проектов и реализация сложных задач")</f>
        <v>35</v>
      </c>
    </row>
    <row r="3" spans="1:2">
      <c r="A3" s="100" t="s">
        <v>53</v>
      </c>
      <c r="B3" s="105">
        <f>COUNTIF('Полная таблица'!$F$2:$F$57,"Написание проектов и реализация сложных задач")</f>
        <v>7</v>
      </c>
    </row>
    <row r="4" spans="1:2">
      <c r="A4" s="100" t="s">
        <v>41</v>
      </c>
      <c r="B4" s="105">
        <f>COUNTIF('Полная таблица'!$G$2:$G$57,"Написание проектов и реализация сложных задач")</f>
        <v>6</v>
      </c>
    </row>
    <row r="5" spans="1:2">
      <c r="A5" s="100" t="s">
        <v>64</v>
      </c>
      <c r="B5" s="105">
        <f>COUNTIF('Полная таблица'!$H$2:$H$57,"Написание проектов и реализация сложных задач")</f>
        <v>4</v>
      </c>
    </row>
    <row r="6" spans="1:2">
      <c r="A6" s="100" t="s">
        <v>28</v>
      </c>
      <c r="B6" s="105">
        <f>COUNTIF('Полная таблица'!$I$2:$I$57,"Написание проектов и реализация сложных задач")</f>
        <v>8</v>
      </c>
    </row>
    <row r="7" spans="1:2">
      <c r="A7" s="100" t="s">
        <v>49</v>
      </c>
      <c r="B7" s="105">
        <f>COUNTIF('Полная таблица'!$J$2:$J$57,"Написание проектов и реализация сложных задач")</f>
        <v>4</v>
      </c>
    </row>
    <row r="8" spans="1:2">
      <c r="A8" s="100" t="s">
        <v>48</v>
      </c>
      <c r="B8" s="105">
        <f>COUNTIF('Полная таблица'!$K$2:$K$57,"Написание проектов и реализация сложных задач")</f>
        <v>9</v>
      </c>
    </row>
    <row r="9" spans="1:2">
      <c r="A9" s="100" t="s">
        <v>40</v>
      </c>
      <c r="B9" s="105">
        <f>COUNTIF('Полная таблица'!$L$2:$L$57,"Написание проектов и реализация сложных задач")</f>
        <v>7</v>
      </c>
    </row>
    <row r="10" spans="1:2">
      <c r="A10" s="100" t="s">
        <v>60</v>
      </c>
      <c r="B10" s="105">
        <f>COUNTIF('Полная таблица'!$M$2:$M$57,"Написание проектов и реализация сложных задач")</f>
        <v>5</v>
      </c>
    </row>
    <row r="11" spans="1:2" ht="15" thickBot="1">
      <c r="A11" s="101" t="s">
        <v>59</v>
      </c>
      <c r="B11" s="106">
        <f>COUNTIF('Полная таблица'!$N$2:$N$57,"Написание проектов и реализация сложных задач")</f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A2" sqref="A2"/>
    </sheetView>
  </sheetViews>
  <sheetFormatPr defaultRowHeight="14.4"/>
  <cols>
    <col min="1" max="1" width="20.44140625" customWidth="1"/>
    <col min="2" max="2" width="11.33203125" customWidth="1"/>
  </cols>
  <sheetData>
    <row r="1" spans="1:2" ht="15" thickBot="1">
      <c r="A1" s="50" t="s">
        <v>70</v>
      </c>
      <c r="B1" s="51" t="s">
        <v>68</v>
      </c>
    </row>
    <row r="2" spans="1:2">
      <c r="A2" s="103" t="s">
        <v>71</v>
      </c>
      <c r="B2" s="104">
        <f>COUNTIF('Полная таблица'!$O$2:$O$57,5)</f>
        <v>38</v>
      </c>
    </row>
    <row r="3" spans="1:2">
      <c r="A3" s="100" t="s">
        <v>72</v>
      </c>
      <c r="B3" s="105">
        <f>COUNTIF('Полная таблица'!$P$2:$P$57,5)</f>
        <v>26</v>
      </c>
    </row>
    <row r="4" spans="1:2">
      <c r="A4" s="100" t="s">
        <v>73</v>
      </c>
      <c r="B4" s="105">
        <f>COUNTIF('Полная таблица'!$Q$2:$Q$57,5)</f>
        <v>25</v>
      </c>
    </row>
    <row r="5" spans="1:2">
      <c r="A5" s="100" t="s">
        <v>74</v>
      </c>
      <c r="B5" s="105">
        <f>COUNTIF('Полная таблица'!$R$2:$R$57,5)</f>
        <v>22</v>
      </c>
    </row>
    <row r="6" spans="1:2">
      <c r="A6" s="100" t="s">
        <v>75</v>
      </c>
      <c r="B6" s="105">
        <f>COUNTIF('Полная таблица'!$S$2:$S$57,5)</f>
        <v>11</v>
      </c>
    </row>
    <row r="7" spans="1:2">
      <c r="A7" s="100" t="s">
        <v>76</v>
      </c>
      <c r="B7" s="105">
        <f>COUNTIF('Полная таблица'!$T$2:$T$57,5)</f>
        <v>9</v>
      </c>
    </row>
    <row r="8" spans="1:2">
      <c r="A8" s="100" t="s">
        <v>77</v>
      </c>
      <c r="B8" s="105">
        <f>COUNTIF('Полная таблица'!$U$2:$U$57,5)</f>
        <v>4</v>
      </c>
    </row>
    <row r="9" spans="1:2" ht="15" thickBot="1">
      <c r="A9" s="101" t="s">
        <v>78</v>
      </c>
      <c r="B9" s="106">
        <f>COUNTIF('Полная таблица'!$V$2:$V$57,5)</f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M6" sqref="M6"/>
    </sheetView>
  </sheetViews>
  <sheetFormatPr defaultRowHeight="14.4"/>
  <cols>
    <col min="1" max="1" width="14.6640625" customWidth="1"/>
    <col min="2" max="2" width="11.109375" customWidth="1"/>
  </cols>
  <sheetData>
    <row r="1" spans="1:2" ht="15" thickBot="1">
      <c r="A1" s="50" t="s">
        <v>79</v>
      </c>
      <c r="B1" s="51" t="s">
        <v>68</v>
      </c>
    </row>
    <row r="2" spans="1:2">
      <c r="A2" s="103" t="s">
        <v>80</v>
      </c>
      <c r="B2" s="104">
        <f>COUNTIF('Полная таблица'!$W$2:$W$57,"Да")</f>
        <v>42</v>
      </c>
    </row>
    <row r="3" spans="1:2">
      <c r="A3" s="100" t="s">
        <v>81</v>
      </c>
      <c r="B3" s="105">
        <f>COUNTIF('Полная таблица'!$X$2:$X$57,"Да")</f>
        <v>36</v>
      </c>
    </row>
    <row r="4" spans="1:2">
      <c r="A4" s="100" t="s">
        <v>82</v>
      </c>
      <c r="B4" s="105">
        <f>COUNTIF('Полная таблица'!$Y$2:$Y$57,"Да")</f>
        <v>23</v>
      </c>
    </row>
    <row r="5" spans="1:2" ht="15" thickBot="1">
      <c r="A5" s="101" t="s">
        <v>83</v>
      </c>
      <c r="B5" s="106">
        <f>COUNTIF('Полная таблица'!$Z$2:$Z$57,"Да")</f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M8" sqref="M8"/>
    </sheetView>
  </sheetViews>
  <sheetFormatPr defaultRowHeight="14.4"/>
  <cols>
    <col min="1" max="1" width="14.77734375" customWidth="1"/>
    <col min="2" max="2" width="12.77734375" customWidth="1"/>
  </cols>
  <sheetData>
    <row r="1" spans="1:2" ht="15" thickBot="1">
      <c r="A1" s="50" t="s">
        <v>84</v>
      </c>
      <c r="B1" s="51" t="s">
        <v>68</v>
      </c>
    </row>
    <row r="2" spans="1:2">
      <c r="A2" s="103" t="s">
        <v>37</v>
      </c>
      <c r="B2" s="104">
        <f>COUNTIF('Полная таблица'!$AA$2:$AA$57,"Очное")</f>
        <v>13</v>
      </c>
    </row>
    <row r="3" spans="1:2">
      <c r="A3" s="100" t="s">
        <v>61</v>
      </c>
      <c r="B3" s="105">
        <f>COUNTIF('Полная таблица'!$AA$2:$AA$57,"Дистанционное")</f>
        <v>13</v>
      </c>
    </row>
    <row r="4" spans="1:2">
      <c r="A4" s="100" t="s">
        <v>44</v>
      </c>
      <c r="B4" s="105">
        <f>COUNTIF('Полная таблица'!$AA$2:$AA$57,"Смешанное")</f>
        <v>20</v>
      </c>
    </row>
    <row r="5" spans="1:2" ht="15" thickBot="1">
      <c r="A5" s="101" t="s">
        <v>54</v>
      </c>
      <c r="B5" s="106">
        <f>COUNTIF('Полная таблица'!$AA$2:$AA$57,"Асинхронное")</f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"/>
  <sheetViews>
    <sheetView workbookViewId="0">
      <selection activeCell="R14" sqref="R14"/>
    </sheetView>
  </sheetViews>
  <sheetFormatPr defaultRowHeight="14.4"/>
  <cols>
    <col min="2" max="3" width="24.21875" customWidth="1"/>
    <col min="4" max="5" width="18.109375" customWidth="1"/>
    <col min="13" max="13" width="7.44140625" customWidth="1"/>
  </cols>
  <sheetData>
    <row r="1" spans="1:13" ht="15" thickBot="1">
      <c r="A1" s="69" t="s">
        <v>69</v>
      </c>
      <c r="B1" s="36" t="s">
        <v>85</v>
      </c>
      <c r="C1" s="37" t="s">
        <v>86</v>
      </c>
      <c r="D1" s="68" t="s">
        <v>87</v>
      </c>
      <c r="E1" s="70" t="s">
        <v>88</v>
      </c>
      <c r="F1" s="78" t="s">
        <v>95</v>
      </c>
      <c r="G1" s="79" t="s">
        <v>96</v>
      </c>
    </row>
    <row r="2" spans="1:13">
      <c r="A2" s="62" t="s">
        <v>29</v>
      </c>
      <c r="B2" s="38">
        <f>COUNTIF('Полная таблица'!$B$2:$B$57, "Python")</f>
        <v>9</v>
      </c>
      <c r="C2" s="39">
        <f>COUNTIF('Полная таблица'!$C$2:$C$57, "Python")</f>
        <v>13</v>
      </c>
      <c r="D2" s="65">
        <f>RANK(B2,$B$2:$B$11)</f>
        <v>3</v>
      </c>
      <c r="E2" s="71">
        <f>RANK(C2,$C$2:$C$11)</f>
        <v>1</v>
      </c>
      <c r="F2" s="74">
        <f>D2-E2</f>
        <v>2</v>
      </c>
      <c r="G2" s="75">
        <f>F2*F2</f>
        <v>4</v>
      </c>
      <c r="I2" s="85" t="s">
        <v>94</v>
      </c>
      <c r="J2" s="86"/>
      <c r="K2" s="86"/>
      <c r="L2" s="86"/>
      <c r="M2" s="87">
        <v>10</v>
      </c>
    </row>
    <row r="3" spans="1:13">
      <c r="A3" s="63" t="s">
        <v>53</v>
      </c>
      <c r="B3" s="40">
        <f>COUNTIF('Полная таблица'!$B$2:$B$57, "JavaScript")</f>
        <v>8</v>
      </c>
      <c r="C3" s="41">
        <f>COUNTIF('Полная таблица'!$C$2:$C$57, "JavaScript")</f>
        <v>9</v>
      </c>
      <c r="D3" s="66">
        <f t="shared" ref="D3:D11" si="0">RANK(B3,$B$2:$B$11)</f>
        <v>4</v>
      </c>
      <c r="E3" s="72">
        <f t="shared" ref="E3:E11" si="1">RANK(C3,$C$2:$C$11)</f>
        <v>2</v>
      </c>
      <c r="F3" s="76">
        <f t="shared" ref="F3:F11" si="2">D3-E3</f>
        <v>2</v>
      </c>
      <c r="G3" s="77">
        <f t="shared" ref="G3:G11" si="3">F3*F3</f>
        <v>4</v>
      </c>
      <c r="I3" s="90" t="s">
        <v>98</v>
      </c>
      <c r="J3" s="91"/>
      <c r="K3" s="91"/>
      <c r="L3" s="91"/>
      <c r="M3" s="92"/>
    </row>
    <row r="4" spans="1:13">
      <c r="A4" s="63" t="s">
        <v>41</v>
      </c>
      <c r="B4" s="40">
        <f>COUNTIF('Полная таблица'!$B$2:$B$57, "Java")</f>
        <v>3</v>
      </c>
      <c r="C4" s="41">
        <f>COUNTIF('Полная таблица'!$C$2:$C$57, "Java")</f>
        <v>5</v>
      </c>
      <c r="D4" s="66">
        <f t="shared" si="0"/>
        <v>7</v>
      </c>
      <c r="E4" s="72">
        <f t="shared" si="1"/>
        <v>6</v>
      </c>
      <c r="F4" s="76">
        <f t="shared" si="2"/>
        <v>1</v>
      </c>
      <c r="G4" s="77">
        <f t="shared" si="3"/>
        <v>1</v>
      </c>
      <c r="I4" s="88" t="s">
        <v>99</v>
      </c>
      <c r="J4" s="84"/>
      <c r="K4" s="84"/>
      <c r="L4" s="84"/>
      <c r="M4" s="93">
        <f>1-((6*G12)/(M2*(M2*M2-1)))</f>
        <v>0.45454545454545459</v>
      </c>
    </row>
    <row r="5" spans="1:13" ht="15" thickBot="1">
      <c r="A5" s="63" t="s">
        <v>64</v>
      </c>
      <c r="B5" s="40">
        <f>COUNTIF('Полная таблица'!$B$2:$B$57, "C#")</f>
        <v>2</v>
      </c>
      <c r="C5" s="41">
        <f>COUNTIF('Полная таблица'!$C$2:$C$57, "C#")</f>
        <v>4</v>
      </c>
      <c r="D5" s="66">
        <f t="shared" si="0"/>
        <v>8</v>
      </c>
      <c r="E5" s="72">
        <f t="shared" si="1"/>
        <v>7</v>
      </c>
      <c r="F5" s="76">
        <f t="shared" si="2"/>
        <v>1</v>
      </c>
      <c r="G5" s="77">
        <f t="shared" si="3"/>
        <v>1</v>
      </c>
      <c r="I5" s="95" t="s">
        <v>100</v>
      </c>
      <c r="J5" s="96"/>
      <c r="K5" s="89"/>
      <c r="L5" s="89"/>
      <c r="M5" s="94">
        <f>CORREL(D2:D11,E2:E11)</f>
        <v>0.45454545454545453</v>
      </c>
    </row>
    <row r="6" spans="1:13" ht="15" thickBot="1">
      <c r="A6" s="63" t="s">
        <v>28</v>
      </c>
      <c r="B6" s="40">
        <f>COUNTIF('Полная таблица'!$B$2:$B$57, "C++")</f>
        <v>11</v>
      </c>
      <c r="C6" s="41">
        <f>COUNTIF('Полная таблица'!$C$2:$C$57, "C++")</f>
        <v>8</v>
      </c>
      <c r="D6" s="66">
        <f t="shared" si="0"/>
        <v>2</v>
      </c>
      <c r="E6" s="72">
        <f t="shared" si="1"/>
        <v>3</v>
      </c>
      <c r="F6" s="76">
        <f t="shared" si="2"/>
        <v>-1</v>
      </c>
      <c r="G6" s="77">
        <f t="shared" si="3"/>
        <v>1</v>
      </c>
      <c r="I6" s="36" t="s">
        <v>101</v>
      </c>
      <c r="J6" s="97">
        <f>ABS(M5)*SQRT((M2-2)/(1-M5*M5))</f>
        <v>1.4433756729740643</v>
      </c>
    </row>
    <row r="7" spans="1:13">
      <c r="A7" s="63" t="s">
        <v>49</v>
      </c>
      <c r="B7" s="40">
        <f>COUNTIF('Полная таблица'!$B$2:$B$57, "C")</f>
        <v>0</v>
      </c>
      <c r="C7" s="41">
        <f>COUNTIF('Полная таблица'!$C$2:$C$57, "C")</f>
        <v>3</v>
      </c>
      <c r="D7" s="66">
        <f t="shared" si="0"/>
        <v>10</v>
      </c>
      <c r="E7" s="72">
        <f t="shared" si="1"/>
        <v>8</v>
      </c>
      <c r="F7" s="76">
        <f t="shared" si="2"/>
        <v>2</v>
      </c>
      <c r="G7" s="77">
        <f t="shared" si="3"/>
        <v>4</v>
      </c>
    </row>
    <row r="8" spans="1:13">
      <c r="A8" s="63" t="s">
        <v>48</v>
      </c>
      <c r="B8" s="40">
        <f>COUNTIF('Полная таблица'!$B$2:$B$57, "Swift")</f>
        <v>1</v>
      </c>
      <c r="C8" s="41">
        <f>COUNTIF('Полная таблица'!$C$2:$C$57, "Swift")</f>
        <v>7</v>
      </c>
      <c r="D8" s="66">
        <f t="shared" si="0"/>
        <v>9</v>
      </c>
      <c r="E8" s="72">
        <f t="shared" si="1"/>
        <v>4</v>
      </c>
      <c r="F8" s="76">
        <f t="shared" si="2"/>
        <v>5</v>
      </c>
      <c r="G8" s="77">
        <f t="shared" si="3"/>
        <v>25</v>
      </c>
    </row>
    <row r="9" spans="1:13">
      <c r="A9" s="63" t="s">
        <v>40</v>
      </c>
      <c r="B9" s="40">
        <f>COUNTIF('Полная таблица'!$B$2:$B$57, "Kotlin")</f>
        <v>13</v>
      </c>
      <c r="C9" s="41">
        <f>COUNTIF('Полная таблица'!$C$2:$C$57, "Kotlin")</f>
        <v>6</v>
      </c>
      <c r="D9" s="66">
        <f t="shared" si="0"/>
        <v>1</v>
      </c>
      <c r="E9" s="72">
        <f t="shared" si="1"/>
        <v>5</v>
      </c>
      <c r="F9" s="76">
        <f t="shared" si="2"/>
        <v>-4</v>
      </c>
      <c r="G9" s="77">
        <f t="shared" si="3"/>
        <v>16</v>
      </c>
    </row>
    <row r="10" spans="1:13">
      <c r="A10" s="63" t="s">
        <v>60</v>
      </c>
      <c r="B10" s="40">
        <f>COUNTIF('Полная таблица'!$B$2:$B$57, "Ruby")</f>
        <v>4</v>
      </c>
      <c r="C10" s="41">
        <f>COUNTIF('Полная таблица'!$C$2:$C$57, "Ruby")</f>
        <v>1</v>
      </c>
      <c r="D10" s="66">
        <f t="shared" si="0"/>
        <v>6</v>
      </c>
      <c r="E10" s="72">
        <f t="shared" si="1"/>
        <v>9</v>
      </c>
      <c r="F10" s="76">
        <f t="shared" si="2"/>
        <v>-3</v>
      </c>
      <c r="G10" s="77">
        <f t="shared" si="3"/>
        <v>9</v>
      </c>
    </row>
    <row r="11" spans="1:13" ht="15" thickBot="1">
      <c r="A11" s="64" t="s">
        <v>59</v>
      </c>
      <c r="B11" s="42">
        <f>COUNTIF('Полная таблица'!$B$2:$B$57, "Groovy")</f>
        <v>5</v>
      </c>
      <c r="C11" s="43">
        <f>COUNTIF('Полная таблица'!$C$2:$C$57, "Groovy")</f>
        <v>0</v>
      </c>
      <c r="D11" s="67">
        <f t="shared" si="0"/>
        <v>5</v>
      </c>
      <c r="E11" s="73">
        <f t="shared" si="1"/>
        <v>10</v>
      </c>
      <c r="F11" s="82">
        <f t="shared" si="2"/>
        <v>-5</v>
      </c>
      <c r="G11" s="83">
        <f t="shared" si="3"/>
        <v>25</v>
      </c>
    </row>
    <row r="12" spans="1:13" ht="15" thickBot="1">
      <c r="F12" s="80" t="s">
        <v>97</v>
      </c>
      <c r="G12" s="81">
        <f>SUM(G2:G11)</f>
        <v>90</v>
      </c>
    </row>
    <row r="13" spans="1:13" ht="15" thickBot="1"/>
    <row r="14" spans="1:13" ht="15" thickBot="1">
      <c r="A14" s="58" t="s">
        <v>93</v>
      </c>
      <c r="B14" s="34" t="s">
        <v>89</v>
      </c>
      <c r="C14" s="35" t="s">
        <v>90</v>
      </c>
      <c r="D14" s="50" t="s">
        <v>91</v>
      </c>
      <c r="E14" s="51" t="s">
        <v>92</v>
      </c>
      <c r="F14" s="78" t="s">
        <v>95</v>
      </c>
      <c r="G14" s="79" t="s">
        <v>96</v>
      </c>
    </row>
    <row r="15" spans="1:13">
      <c r="A15" s="59" t="s">
        <v>58</v>
      </c>
      <c r="B15" s="44">
        <f>COUNTIF('Полная таблица'!$AB$2:$AB$57, "Текстовый документ")</f>
        <v>3</v>
      </c>
      <c r="C15" s="45">
        <f>COUNTIF('Полная таблица'!$AC$2:$AC$57, "Текстовый документ")</f>
        <v>6</v>
      </c>
      <c r="D15" s="52">
        <f>RANK(B15,$B$15:$B$24)</f>
        <v>7</v>
      </c>
      <c r="E15" s="53">
        <f>RANK(C15,$C$15:$C$24)</f>
        <v>4</v>
      </c>
      <c r="F15" s="74">
        <f>D15-E15</f>
        <v>3</v>
      </c>
      <c r="G15" s="75">
        <f>F15*F15</f>
        <v>9</v>
      </c>
      <c r="I15" s="85" t="s">
        <v>94</v>
      </c>
      <c r="J15" s="86"/>
      <c r="K15" s="86"/>
      <c r="L15" s="86"/>
      <c r="M15" s="87">
        <v>10</v>
      </c>
    </row>
    <row r="16" spans="1:13">
      <c r="A16" s="60" t="s">
        <v>55</v>
      </c>
      <c r="B16" s="46">
        <f>COUNTIF('Полная таблица'!$AB$2:$AB$57, "Презентация")</f>
        <v>5</v>
      </c>
      <c r="C16" s="47">
        <f>COUNTIF('Полная таблица'!$AC$2:$AC$57, "Презентация")</f>
        <v>0</v>
      </c>
      <c r="D16" s="54">
        <f>RANK(B16,$B$15:$B$24)</f>
        <v>5</v>
      </c>
      <c r="E16" s="55">
        <f>RANK(C16,$C$15:$C$24)</f>
        <v>10</v>
      </c>
      <c r="F16" s="76">
        <f t="shared" ref="F16:F24" si="4">D16-E16</f>
        <v>-5</v>
      </c>
      <c r="G16" s="77">
        <f t="shared" ref="G16:G24" si="5">F16*F16</f>
        <v>25</v>
      </c>
      <c r="I16" s="90" t="s">
        <v>98</v>
      </c>
      <c r="J16" s="91"/>
      <c r="K16" s="91"/>
      <c r="L16" s="91"/>
      <c r="M16" s="92"/>
    </row>
    <row r="17" spans="1:13">
      <c r="A17" s="60" t="s">
        <v>46</v>
      </c>
      <c r="B17" s="46">
        <f>COUNTIF('Полная таблица'!$AB$2:$AB$57, "Видеозапись лекции")</f>
        <v>15</v>
      </c>
      <c r="C17" s="47">
        <f>COUNTIF('Полная таблица'!$AC$2:$AC$57, "Видеозапись лекции")</f>
        <v>3</v>
      </c>
      <c r="D17" s="54">
        <f>RANK(B17,$B$15:$B$24)</f>
        <v>1</v>
      </c>
      <c r="E17" s="55">
        <f>RANK(C17,$C$15:$C$24)</f>
        <v>7</v>
      </c>
      <c r="F17" s="76">
        <f t="shared" si="4"/>
        <v>-6</v>
      </c>
      <c r="G17" s="77">
        <f t="shared" si="5"/>
        <v>36</v>
      </c>
      <c r="I17" s="88" t="s">
        <v>99</v>
      </c>
      <c r="J17" s="84"/>
      <c r="K17" s="84"/>
      <c r="L17" s="84"/>
      <c r="M17" s="93">
        <f>1-((6*G25)/(M15*(M15*M15-1)))</f>
        <v>-0.49090909090909096</v>
      </c>
    </row>
    <row r="18" spans="1:13" ht="15" thickBot="1">
      <c r="A18" s="60" t="s">
        <v>47</v>
      </c>
      <c r="B18" s="46">
        <f>COUNTIF('Полная таблица'!$AB$2:$AB$57, "Скринкаст с основной информацией")</f>
        <v>12</v>
      </c>
      <c r="C18" s="47">
        <f>COUNTIF('Полная таблица'!$AC$2:$AC$57, "Скринкаст с основной информацией")</f>
        <v>5</v>
      </c>
      <c r="D18" s="54">
        <f>RANK(B18,$B$15:$B$24)</f>
        <v>2</v>
      </c>
      <c r="E18" s="55">
        <f>RANK(C18,$C$15:$C$24)</f>
        <v>5</v>
      </c>
      <c r="F18" s="76">
        <f t="shared" si="4"/>
        <v>-3</v>
      </c>
      <c r="G18" s="77">
        <f t="shared" si="5"/>
        <v>9</v>
      </c>
      <c r="I18" s="95" t="s">
        <v>100</v>
      </c>
      <c r="J18" s="96"/>
      <c r="K18" s="89"/>
      <c r="L18" s="89"/>
      <c r="M18" s="94">
        <f>CORREL(D15:D24,E15:E24)</f>
        <v>-0.49090909090909091</v>
      </c>
    </row>
    <row r="19" spans="1:13" ht="15" thickBot="1">
      <c r="A19" s="60" t="s">
        <v>39</v>
      </c>
      <c r="B19" s="46">
        <f>COUNTIF('Полная таблица'!$AB$2:$AB$57, "Программный код")</f>
        <v>0</v>
      </c>
      <c r="C19" s="47">
        <f>COUNTIF('Полная таблица'!$AC$2:$AC$57, "Программный код")</f>
        <v>11</v>
      </c>
      <c r="D19" s="54">
        <f>RANK(B19,$B$15:$B$24)</f>
        <v>10</v>
      </c>
      <c r="E19" s="55">
        <f>RANK(C19,$C$15:$C$24)</f>
        <v>2</v>
      </c>
      <c r="F19" s="76">
        <f t="shared" si="4"/>
        <v>8</v>
      </c>
      <c r="G19" s="77">
        <f t="shared" si="5"/>
        <v>64</v>
      </c>
      <c r="I19" s="36" t="s">
        <v>101</v>
      </c>
      <c r="J19" s="97">
        <f>ABS(M18)*SQRT((M15-2)/(1-M18*M18))</f>
        <v>1.5937596074725793</v>
      </c>
    </row>
    <row r="20" spans="1:13">
      <c r="A20" s="60" t="s">
        <v>38</v>
      </c>
      <c r="B20" s="46">
        <f>COUNTIF('Полная таблица'!$AB$2:$AB$57, "Полноценный электронный учебник")</f>
        <v>6</v>
      </c>
      <c r="C20" s="47">
        <f>COUNTIF('Полная таблица'!$AC$2:$AC$57, "Полноценный электронный учебник")</f>
        <v>4</v>
      </c>
      <c r="D20" s="54">
        <f>RANK(B20,$B$15:$B$24)</f>
        <v>4</v>
      </c>
      <c r="E20" s="55">
        <f>RANK(C20,$C$15:$C$24)</f>
        <v>6</v>
      </c>
      <c r="F20" s="76">
        <f t="shared" si="4"/>
        <v>-2</v>
      </c>
      <c r="G20" s="77">
        <f t="shared" si="5"/>
        <v>4</v>
      </c>
    </row>
    <row r="21" spans="1:13">
      <c r="A21" s="60" t="s">
        <v>62</v>
      </c>
      <c r="B21" s="46">
        <f>COUNTIF('Полная таблица'!$AB$2:$AB$57, "Онлайн ресурс с материалами")</f>
        <v>8</v>
      </c>
      <c r="C21" s="47">
        <f>COUNTIF('Полная таблица'!$AC$2:$AC$57, "Онлайн ресурс с материалами")</f>
        <v>2</v>
      </c>
      <c r="D21" s="54">
        <f>RANK(B21,$B$15:$B$24)</f>
        <v>3</v>
      </c>
      <c r="E21" s="55">
        <f>RANK(C21,$C$15:$C$24)</f>
        <v>8</v>
      </c>
      <c r="F21" s="76">
        <f t="shared" si="4"/>
        <v>-5</v>
      </c>
      <c r="G21" s="77">
        <f t="shared" si="5"/>
        <v>25</v>
      </c>
    </row>
    <row r="22" spans="1:13">
      <c r="A22" s="60" t="s">
        <v>51</v>
      </c>
      <c r="B22" s="46">
        <f>COUNTIF('Полная таблица'!$AB$2:$AB$57, "Борд в Replit")</f>
        <v>1</v>
      </c>
      <c r="C22" s="47">
        <f>COUNTIF('Полная таблица'!$AC$2:$AC$57, "Борд в Replit")</f>
        <v>15</v>
      </c>
      <c r="D22" s="54">
        <f>RANK(B22,$B$15:$B$24)</f>
        <v>9</v>
      </c>
      <c r="E22" s="55">
        <f>RANK(C22,$C$15:$C$24)</f>
        <v>1</v>
      </c>
      <c r="F22" s="76">
        <f t="shared" si="4"/>
        <v>8</v>
      </c>
      <c r="G22" s="77">
        <f t="shared" si="5"/>
        <v>64</v>
      </c>
    </row>
    <row r="23" spans="1:13">
      <c r="A23" s="60" t="s">
        <v>57</v>
      </c>
      <c r="B23" s="46">
        <f>COUNTIF('Полная таблица'!$AB$2:$AB$57, "Страница на GitHub Gists")</f>
        <v>4</v>
      </c>
      <c r="C23" s="47">
        <f>COUNTIF('Полная таблица'!$AC$2:$AC$57, "Страница на GitHub Gists")</f>
        <v>9</v>
      </c>
      <c r="D23" s="54">
        <f>RANK(B23,$B$15:$B$24)</f>
        <v>6</v>
      </c>
      <c r="E23" s="55">
        <f>RANK(C23,$C$15:$C$24)</f>
        <v>3</v>
      </c>
      <c r="F23" s="76">
        <f t="shared" si="4"/>
        <v>3</v>
      </c>
      <c r="G23" s="77">
        <f t="shared" si="5"/>
        <v>9</v>
      </c>
    </row>
    <row r="24" spans="1:13" ht="15" thickBot="1">
      <c r="A24" s="61" t="s">
        <v>63</v>
      </c>
      <c r="B24" s="48">
        <f>COUNTIF('Полная таблица'!$AB$2:$AB$57, "Курс на онлайн платформе")</f>
        <v>2</v>
      </c>
      <c r="C24" s="49">
        <f>COUNTIF('Полная таблица'!$AC$2:$AC$57, "Курс на онлайн платформе")</f>
        <v>1</v>
      </c>
      <c r="D24" s="56">
        <f>RANK(B24,$B$15:$B$24)</f>
        <v>8</v>
      </c>
      <c r="E24" s="57">
        <f>RANK(C24,$C$15:$C$24)</f>
        <v>9</v>
      </c>
      <c r="F24" s="82">
        <f t="shared" si="4"/>
        <v>-1</v>
      </c>
      <c r="G24" s="83">
        <f t="shared" si="5"/>
        <v>1</v>
      </c>
    </row>
    <row r="25" spans="1:13" ht="15" thickBot="1">
      <c r="F25" s="80" t="s">
        <v>97</v>
      </c>
      <c r="G25" s="81">
        <f>SUM(G15:G24)</f>
        <v>246</v>
      </c>
    </row>
  </sheetData>
  <mergeCells count="8">
    <mergeCell ref="I17:L17"/>
    <mergeCell ref="I18:L18"/>
    <mergeCell ref="I2:L2"/>
    <mergeCell ref="I3:M3"/>
    <mergeCell ref="I4:L4"/>
    <mergeCell ref="I5:L5"/>
    <mergeCell ref="I15:L15"/>
    <mergeCell ref="I16:M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Диаграммы</vt:lpstr>
      </vt:variant>
      <vt:variant>
        <vt:i4>7</vt:i4>
      </vt:variant>
    </vt:vector>
  </HeadingPairs>
  <TitlesOfParts>
    <vt:vector size="14" baseType="lpstr">
      <vt:lpstr>Полная таблица</vt:lpstr>
      <vt:lpstr>Опыт в программировании</vt:lpstr>
      <vt:lpstr>Применение в проектах</vt:lpstr>
      <vt:lpstr>Концепции программирования</vt:lpstr>
      <vt:lpstr>Шаблоны проектирования</vt:lpstr>
      <vt:lpstr>Формат обучения</vt:lpstr>
      <vt:lpstr>Корреляция</vt:lpstr>
      <vt:lpstr>Диаграмма_Опыт_в_прог...</vt:lpstr>
      <vt:lpstr>Диаграмма_Применение_в_про...</vt:lpstr>
      <vt:lpstr>Диаграмма_Концепции_прог...</vt:lpstr>
      <vt:lpstr>Диаграмма_Шаблоны_проект...</vt:lpstr>
      <vt:lpstr>Диаграмма_Формат_обучения</vt:lpstr>
      <vt:lpstr>Корреляционное_поле_1</vt:lpstr>
      <vt:lpstr>Корреляционное_поле_2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 TUF</cp:lastModifiedBy>
  <dcterms:created xsi:type="dcterms:W3CDTF">2023-12-18T11:17:06Z</dcterms:created>
  <dcterms:modified xsi:type="dcterms:W3CDTF">2023-12-20T13:58:56Z</dcterms:modified>
</cp:coreProperties>
</file>