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or\Documents\Data Science\"/>
    </mc:Choice>
  </mc:AlternateContent>
  <xr:revisionPtr revIDLastSave="0" documentId="13_ncr:1_{3162C684-DF75-421D-8477-16AFBD655767}" xr6:coauthVersionLast="47" xr6:coauthVersionMax="47" xr10:uidLastSave="{00000000-0000-0000-0000-000000000000}"/>
  <bookViews>
    <workbookView xWindow="276" yWindow="348" windowWidth="11712" windowHeight="11280" activeTab="1" xr2:uid="{00000000-000D-0000-FFFF-FFFF00000000}"/>
  </bookViews>
  <sheets>
    <sheet name="Задание 1" sheetId="6" r:id="rId1"/>
    <sheet name="Задание 2" sheetId="1" r:id="rId2"/>
    <sheet name="Задание 3 Задача 1" sheetId="5" r:id="rId3"/>
    <sheet name="Задание 3 Задача 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6" l="1"/>
  <c r="R20" i="6" s="1"/>
  <c r="C21" i="6"/>
  <c r="D21" i="6"/>
  <c r="B21" i="6" l="1"/>
  <c r="Y20" i="6"/>
  <c r="X20" i="6"/>
  <c r="G21" i="6"/>
  <c r="V20" i="6"/>
  <c r="F21" i="6"/>
  <c r="U20" i="6"/>
  <c r="E21" i="6"/>
  <c r="S20" i="6"/>
  <c r="I2" i="5"/>
  <c r="S2" i="5" s="1"/>
  <c r="J2" i="5"/>
  <c r="K2" i="5"/>
  <c r="L2" i="5"/>
  <c r="M2" i="5"/>
  <c r="B7" i="5"/>
  <c r="R3" i="5" s="1"/>
  <c r="S3" i="5" l="1"/>
  <c r="T2" i="5"/>
  <c r="V2" i="1"/>
  <c r="V2" i="2"/>
  <c r="B11" i="2"/>
  <c r="S2" i="2"/>
  <c r="R2" i="2"/>
  <c r="Q2" i="2"/>
  <c r="P2" i="2"/>
  <c r="O2" i="2"/>
  <c r="X2" i="2" s="1"/>
  <c r="B10" i="2"/>
  <c r="B8" i="2"/>
  <c r="C8" i="2" s="1"/>
  <c r="AF2" i="1"/>
  <c r="AA2" i="1"/>
  <c r="Z2" i="1"/>
  <c r="Y2" i="1"/>
  <c r="X2" i="1"/>
  <c r="W2" i="1"/>
  <c r="B11" i="1"/>
  <c r="B10" i="1"/>
  <c r="B8" i="1"/>
  <c r="C8" i="1" s="1"/>
  <c r="B13" i="1" l="1"/>
  <c r="AV2" i="1" s="1"/>
  <c r="Y2" i="2"/>
  <c r="T3" i="5"/>
  <c r="U2" i="5"/>
  <c r="AU2" i="1"/>
  <c r="Z2" i="2"/>
  <c r="AA2" i="2"/>
  <c r="AL2" i="1"/>
  <c r="AG2" i="1"/>
  <c r="AK2" i="1"/>
  <c r="AI2" i="1"/>
  <c r="AJ2" i="1"/>
  <c r="AH2" i="1"/>
  <c r="W2" i="2"/>
  <c r="B13" i="2"/>
  <c r="AE2" i="2" s="1"/>
  <c r="AQ2" i="1" l="1"/>
  <c r="AR2" i="1"/>
  <c r="AS2" i="1"/>
  <c r="AT2" i="1"/>
  <c r="V2" i="5"/>
  <c r="U3" i="5"/>
  <c r="AD2" i="2"/>
  <c r="AH2" i="2"/>
  <c r="AG2" i="2"/>
  <c r="AF2" i="2"/>
  <c r="W2" i="5" l="1"/>
  <c r="W3" i="5" s="1"/>
  <c r="V3" i="5"/>
</calcChain>
</file>

<file path=xl/sharedStrings.xml><?xml version="1.0" encoding="utf-8"?>
<sst xmlns="http://schemas.openxmlformats.org/spreadsheetml/2006/main" count="58" uniqueCount="31">
  <si>
    <t>n</t>
  </si>
  <si>
    <t>k</t>
  </si>
  <si>
    <t>Δ</t>
  </si>
  <si>
    <t>Частоты Xi</t>
  </si>
  <si>
    <t>Варианты Xi</t>
  </si>
  <si>
    <r>
      <t>x</t>
    </r>
    <r>
      <rPr>
        <sz val="11"/>
        <color theme="1"/>
        <rFont val="Calibri"/>
        <family val="2"/>
        <charset val="204"/>
        <scheme val="minor"/>
      </rPr>
      <t>max</t>
    </r>
  </si>
  <si>
    <r>
      <t>x</t>
    </r>
    <r>
      <rPr>
        <sz val="11"/>
        <color theme="1"/>
        <rFont val="Calibri"/>
        <family val="2"/>
        <charset val="204"/>
        <scheme val="minor"/>
      </rPr>
      <t>min</t>
    </r>
  </si>
  <si>
    <t>[4;6)</t>
  </si>
  <si>
    <t>[6;8)</t>
  </si>
  <si>
    <t>[8;10)</t>
  </si>
  <si>
    <t>[10;12)</t>
  </si>
  <si>
    <t>[12;14)</t>
  </si>
  <si>
    <t>[14;16)</t>
  </si>
  <si>
    <t>ai</t>
  </si>
  <si>
    <t>Wai</t>
  </si>
  <si>
    <t>16 отнесём к последнему интервалу</t>
  </si>
  <si>
    <t>pi</t>
  </si>
  <si>
    <t>[5,9;7,18)</t>
  </si>
  <si>
    <t>[7,18;8,46)</t>
  </si>
  <si>
    <t>[8,46;9,74)</t>
  </si>
  <si>
    <t>[9,74;11,02)</t>
  </si>
  <si>
    <t>[11,02;12,3)</t>
  </si>
  <si>
    <t>Отнесём максимум в последний интервал</t>
  </si>
  <si>
    <t>Xi</t>
  </si>
  <si>
    <t>m i</t>
  </si>
  <si>
    <t>Mxi</t>
  </si>
  <si>
    <t>Wxi</t>
  </si>
  <si>
    <t>W xi</t>
  </si>
  <si>
    <t>m xi</t>
  </si>
  <si>
    <t>Хi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</si>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</sst>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3" borderId="1" xfId="0" applyFill="1" applyBorder="1"/>
    <xf numFmtId="0" fontId="0" fillId="5" borderId="1" xfId="0" applyFill="1" applyBorder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top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 vertical="top"/>
    </xf>
    <xf numFmtId="164" fontId="1" fillId="6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  <a:endParaRPr lang="en-US"/>
          </a:p>
        </c:rich>
      </c:tx>
      <c:layout>
        <c:manualLayout>
          <c:xMode val="edge"/>
          <c:yMode val="edge"/>
          <c:x val="0.4477034632965961"/>
          <c:y val="2.3084025854108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312028619373402E-2"/>
          <c:y val="0.12017798329225465"/>
          <c:w val="0.92803018372703416"/>
          <c:h val="0.64742258671959629"/>
        </c:manualLayout>
      </c:layout>
      <c:lineChart>
        <c:grouping val="standard"/>
        <c:varyColors val="0"/>
        <c:ser>
          <c:idx val="0"/>
          <c:order val="0"/>
          <c:tx>
            <c:v>Частоты Хi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'Задание 1'!$B$19:$G$19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'Задание 1'!$B$20:$G$20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112-B822-5A3C415BC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357871"/>
        <c:axId val="1178341647"/>
      </c:lineChart>
      <c:catAx>
        <c:axId val="11783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341647"/>
        <c:crosses val="autoZero"/>
        <c:auto val="1"/>
        <c:lblAlgn val="ctr"/>
        <c:lblOffset val="100"/>
        <c:noMultiLvlLbl val="0"/>
      </c:catAx>
      <c:valAx>
        <c:axId val="11783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3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и 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3 Задача 2'!$N$2</c:f>
              <c:strCache>
                <c:ptCount val="1"/>
                <c:pt idx="0">
                  <c:v>Частоты Xi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tint val="50000"/>
                    <a:satMod val="300000"/>
                  </a:schemeClr>
                </a:gs>
                <a:gs pos="35000">
                  <a:schemeClr val="accent4">
                    <a:shade val="76000"/>
                    <a:tint val="37000"/>
                    <a:satMod val="300000"/>
                  </a:schemeClr>
                </a:gs>
                <a:gs pos="100000">
                  <a:schemeClr val="accent4">
                    <a:shade val="76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76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'Задание 3 Задача 2'!$O$1:$S$1</c:f>
              <c:strCache>
                <c:ptCount val="5"/>
                <c:pt idx="0">
                  <c:v>[5,9;7,18)</c:v>
                </c:pt>
                <c:pt idx="1">
                  <c:v>[7,18;8,46)</c:v>
                </c:pt>
                <c:pt idx="2">
                  <c:v>[8,46;9,74)</c:v>
                </c:pt>
                <c:pt idx="3">
                  <c:v>[9,74;11,02)</c:v>
                </c:pt>
                <c:pt idx="4">
                  <c:v>[11,02;12,3)</c:v>
                </c:pt>
              </c:strCache>
            </c:strRef>
          </c:cat>
          <c:val>
            <c:numRef>
              <c:f>'Задание 3 Задача 2'!$O$2:$S$2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8-4762-A875-D0A6D6C4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2825984"/>
        <c:axId val="42828160"/>
      </c:barChart>
      <c:scatterChart>
        <c:scatterStyle val="lineMarker"/>
        <c:varyColors val="0"/>
        <c:ser>
          <c:idx val="1"/>
          <c:order val="1"/>
          <c:tx>
            <c:v>2 график</c:v>
          </c:tx>
          <c:spPr>
            <a:ln w="1587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77000"/>
                      <a:tint val="50000"/>
                      <a:satMod val="300000"/>
                    </a:schemeClr>
                  </a:gs>
                  <a:gs pos="35000">
                    <a:schemeClr val="accent4">
                      <a:tint val="77000"/>
                      <a:tint val="37000"/>
                      <a:satMod val="300000"/>
                    </a:schemeClr>
                  </a:gs>
                  <a:gs pos="100000">
                    <a:schemeClr val="accent4">
                      <a:tint val="7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tint val="77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yVal>
            <c:numRef>
              <c:f>'Задание 3 Задача 2'!$O$2:$S$2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8-4762-A875-D0A6D6C4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5984"/>
        <c:axId val="42828160"/>
      </c:scatterChart>
      <c:catAx>
        <c:axId val="42825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28160"/>
        <c:crosses val="autoZero"/>
        <c:auto val="1"/>
        <c:lblAlgn val="ctr"/>
        <c:lblOffset val="100"/>
        <c:noMultiLvlLbl val="0"/>
      </c:catAx>
      <c:valAx>
        <c:axId val="428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/>
              <a:t>Эмпирическая функция распределения</a:t>
            </a:r>
            <a:endParaRPr lang="en-US" sz="1800" b="1" i="0" baseline="0"/>
          </a:p>
        </c:rich>
      </c:tx>
      <c:layout>
        <c:manualLayout>
          <c:xMode val="edge"/>
          <c:yMode val="edge"/>
          <c:x val="0.23453899641321255"/>
          <c:y val="1.8162394690288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3 Задача 2'!$U$2</c:f>
              <c:strCache>
                <c:ptCount val="1"/>
                <c:pt idx="0">
                  <c:v>Wai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'Задание 3 Задача 2'!$V$1:$AA$1</c:f>
              <c:numCache>
                <c:formatCode>General</c:formatCode>
                <c:ptCount val="6"/>
                <c:pt idx="0">
                  <c:v>5.9</c:v>
                </c:pt>
                <c:pt idx="1">
                  <c:v>7.18</c:v>
                </c:pt>
                <c:pt idx="2">
                  <c:v>8.4600000000000009</c:v>
                </c:pt>
                <c:pt idx="3">
                  <c:v>9.74</c:v>
                </c:pt>
                <c:pt idx="4">
                  <c:v>11.02</c:v>
                </c:pt>
                <c:pt idx="5">
                  <c:v>12.3</c:v>
                </c:pt>
              </c:numCache>
            </c:numRef>
          </c:xVal>
          <c:yVal>
            <c:numRef>
              <c:f>'Задание 3 Задача 2'!$V$2:$AA$2</c:f>
              <c:numCache>
                <c:formatCode>General</c:formatCode>
                <c:ptCount val="6"/>
                <c:pt idx="0">
                  <c:v>0</c:v>
                </c:pt>
                <c:pt idx="1">
                  <c:v>8.3333333333333329E-2</c:v>
                </c:pt>
                <c:pt idx="2">
                  <c:v>0.39583333333333331</c:v>
                </c:pt>
                <c:pt idx="3">
                  <c:v>0.625</c:v>
                </c:pt>
                <c:pt idx="4">
                  <c:v>0.89583333333333337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4-4A47-8FE4-69157992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7120"/>
        <c:axId val="161075584"/>
      </c:scatterChart>
      <c:valAx>
        <c:axId val="161077120"/>
        <c:scaling>
          <c:orientation val="minMax"/>
          <c:min val="5.9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75584"/>
        <c:crosses val="autoZero"/>
        <c:crossBetween val="midCat"/>
      </c:valAx>
      <c:valAx>
        <c:axId val="1610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77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/>
              <a:t>Эмпирическая плотность</a:t>
            </a:r>
            <a:endParaRPr lang="en-US" sz="1800" b="1" i="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3 Задача 2'!$AC$2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'Задание 3 Задача 2'!$AD$1:$AH$1</c:f>
              <c:strCache>
                <c:ptCount val="5"/>
                <c:pt idx="0">
                  <c:v>[5,9;7,18)</c:v>
                </c:pt>
                <c:pt idx="1">
                  <c:v>[7,18;8,46)</c:v>
                </c:pt>
                <c:pt idx="2">
                  <c:v>[8,46;9,74)</c:v>
                </c:pt>
                <c:pt idx="3">
                  <c:v>[9,74;11,02)</c:v>
                </c:pt>
                <c:pt idx="4">
                  <c:v>[11,02;12,3)</c:v>
                </c:pt>
              </c:strCache>
            </c:strRef>
          </c:cat>
          <c:val>
            <c:numRef>
              <c:f>'Задание 3 Задача 2'!$AD$2:$AH$2</c:f>
              <c:numCache>
                <c:formatCode>0.000</c:formatCode>
                <c:ptCount val="5"/>
                <c:pt idx="0">
                  <c:v>6.5104166666666671E-2</c:v>
                </c:pt>
                <c:pt idx="1">
                  <c:v>0.244140625</c:v>
                </c:pt>
                <c:pt idx="2">
                  <c:v>0.17903645833333334</c:v>
                </c:pt>
                <c:pt idx="3">
                  <c:v>0.21158854166666669</c:v>
                </c:pt>
                <c:pt idx="4">
                  <c:v>8.1380208333333343E-2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F-42E8-A436-1FD9CFF3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419328"/>
        <c:axId val="100029568"/>
      </c:barChart>
      <c:catAx>
        <c:axId val="44419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29568"/>
        <c:crosses val="autoZero"/>
        <c:auto val="1"/>
        <c:lblAlgn val="ctr"/>
        <c:lblOffset val="100"/>
        <c:noMultiLvlLbl val="0"/>
      </c:catAx>
      <c:valAx>
        <c:axId val="100029568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193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779811189436734E-2"/>
          <c:y val="0.13493399146002272"/>
          <c:w val="0.91574083164791431"/>
          <c:h val="0.66181298233243224"/>
        </c:manualLayout>
      </c:layout>
      <c:lineChart>
        <c:grouping val="standard"/>
        <c:varyColors val="0"/>
        <c:ser>
          <c:idx val="0"/>
          <c:order val="0"/>
          <c:tx>
            <c:v>Частоты Xi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'Задание 1'!$B$1:$F$1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'Задание 1'!$B$2:$F$2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5-4740-A055-5DB1D164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555983"/>
        <c:axId val="1658556399"/>
      </c:lineChart>
      <c:catAx>
        <c:axId val="165855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556399"/>
        <c:crosses val="autoZero"/>
        <c:auto val="1"/>
        <c:lblAlgn val="ctr"/>
        <c:lblOffset val="100"/>
        <c:noMultiLvlLbl val="0"/>
      </c:catAx>
      <c:valAx>
        <c:axId val="16585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5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046669947506561"/>
          <c:y val="0.16140121845082681"/>
          <c:w val="0.85494996719160099"/>
          <c:h val="0.693240613200112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1'!$L$19:$M$19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'Задание 1'!$L$20:$M$20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C-42A8-9705-88C134F1BBFB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1'!$O$19:$P$19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'Задание 1'!$O$20:$P$20</c:f>
              <c:numCache>
                <c:formatCode>General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1C-42A8-9705-88C134F1BBFB}"/>
            </c:ext>
          </c:extLst>
        </c:ser>
        <c:ser>
          <c:idx val="2"/>
          <c:order val="2"/>
          <c:spPr>
            <a:ln w="19050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1'!$R$19:$S$19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'Задание 1'!$R$20:$S$20</c:f>
              <c:numCache>
                <c:formatCode>General</c:formatCode>
                <c:ptCount val="2"/>
                <c:pt idx="0">
                  <c:v>0.54166666666666663</c:v>
                </c:pt>
                <c:pt idx="1">
                  <c:v>0.54166666666666663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1C-42A8-9705-88C134F1BBFB}"/>
            </c:ext>
          </c:extLst>
        </c:ser>
        <c:ser>
          <c:idx val="3"/>
          <c:order val="3"/>
          <c:spPr>
            <a:ln w="19050" cap="rnd">
              <a:solidFill>
                <a:schemeClr val="accent4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1'!$U$19:$V$19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'Задание 1'!$U$20:$V$20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1C-42A8-9705-88C134F1BBFB}"/>
            </c:ext>
          </c:extLst>
        </c:ser>
        <c:ser>
          <c:idx val="4"/>
          <c:order val="4"/>
          <c:spPr>
            <a:ln w="19050" cap="rnd">
              <a:solidFill>
                <a:schemeClr val="accent4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1'!$X$19:$Y$19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'Задание 1'!$X$20:$Y$20</c:f>
              <c:numCache>
                <c:formatCode>General</c:formatCode>
                <c:ptCount val="2"/>
                <c:pt idx="0">
                  <c:v>0.875</c:v>
                </c:pt>
                <c:pt idx="1">
                  <c:v>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1C-42A8-9705-88C134F1BBFB}"/>
            </c:ext>
          </c:extLst>
        </c:ser>
        <c:ser>
          <c:idx val="5"/>
          <c:order val="5"/>
          <c:spPr>
            <a:ln w="19050" cap="rnd">
              <a:solidFill>
                <a:schemeClr val="accent4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1'!$AA$19:$AB$19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'Задание 1'!$AA$20:$AB$20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1C-42A8-9705-88C134F1B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39104"/>
        <c:axId val="1681932448"/>
      </c:scatterChart>
      <c:valAx>
        <c:axId val="16819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779753116797898"/>
              <c:y val="0.90479019756995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932448"/>
        <c:crosses val="autoZero"/>
        <c:crossBetween val="midCat"/>
      </c:valAx>
      <c:valAx>
        <c:axId val="16819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742987204724414E-2"/>
              <c:y val="0.43856897130678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9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Полигон и 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2'!$U$2</c:f>
              <c:strCache>
                <c:ptCount val="1"/>
                <c:pt idx="0">
                  <c:v>Частоты Xi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tint val="50000"/>
                    <a:satMod val="300000"/>
                  </a:schemeClr>
                </a:gs>
                <a:gs pos="35000">
                  <a:schemeClr val="accent4">
                    <a:shade val="76000"/>
                    <a:tint val="37000"/>
                    <a:satMod val="300000"/>
                  </a:schemeClr>
                </a:gs>
                <a:gs pos="100000">
                  <a:schemeClr val="accent4">
                    <a:shade val="76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76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'Задание 2'!$V$1:$AA$1</c:f>
              <c:strCache>
                <c:ptCount val="6"/>
                <c:pt idx="0">
                  <c:v>[4;6)</c:v>
                </c:pt>
                <c:pt idx="1">
                  <c:v>[6;8)</c:v>
                </c:pt>
                <c:pt idx="2">
                  <c:v>[8;10)</c:v>
                </c:pt>
                <c:pt idx="3">
                  <c:v>[10;12)</c:v>
                </c:pt>
                <c:pt idx="4">
                  <c:v>[12;14)</c:v>
                </c:pt>
                <c:pt idx="5">
                  <c:v>[14;16)</c:v>
                </c:pt>
              </c:strCache>
            </c:strRef>
          </c:cat>
          <c:val>
            <c:numRef>
              <c:f>'Задание 2'!$V$2:$AA$2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1-44A3-8BEE-2124823D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8633600"/>
        <c:axId val="98680832"/>
      </c:barChart>
      <c:lineChart>
        <c:grouping val="standard"/>
        <c:varyColors val="0"/>
        <c:ser>
          <c:idx val="1"/>
          <c:order val="1"/>
          <c:spPr>
            <a:ln w="1587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77000"/>
                      <a:tint val="50000"/>
                      <a:satMod val="300000"/>
                    </a:schemeClr>
                  </a:gs>
                  <a:gs pos="35000">
                    <a:schemeClr val="accent4">
                      <a:tint val="77000"/>
                      <a:tint val="37000"/>
                      <a:satMod val="300000"/>
                    </a:schemeClr>
                  </a:gs>
                  <a:gs pos="100000">
                    <a:schemeClr val="accent4">
                      <a:tint val="77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tint val="77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'Задание 2'!$V$2:$AA$2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1-44A3-8BEE-2124823D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33600"/>
        <c:axId val="98680832"/>
      </c:lineChart>
      <c:catAx>
        <c:axId val="98633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80832"/>
        <c:crosses val="autoZero"/>
        <c:auto val="1"/>
        <c:lblAlgn val="ctr"/>
        <c:lblOffset val="100"/>
        <c:noMultiLvlLbl val="0"/>
      </c:catAx>
      <c:valAx>
        <c:axId val="986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/>
              <a:t>Эмпирическая плотность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2'!$AP$2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'Задание 2'!$AQ$1:$AV$1</c:f>
              <c:strCache>
                <c:ptCount val="6"/>
                <c:pt idx="0">
                  <c:v>[4;6)</c:v>
                </c:pt>
                <c:pt idx="1">
                  <c:v>[6;8)</c:v>
                </c:pt>
                <c:pt idx="2">
                  <c:v>[8;10)</c:v>
                </c:pt>
                <c:pt idx="3">
                  <c:v>[10;12)</c:v>
                </c:pt>
                <c:pt idx="4">
                  <c:v>[12;14)</c:v>
                </c:pt>
                <c:pt idx="5">
                  <c:v>[14;16)</c:v>
                </c:pt>
              </c:strCache>
            </c:strRef>
          </c:cat>
          <c:val>
            <c:numRef>
              <c:f>'Задание 2'!$AQ$2:$AV$2</c:f>
              <c:numCache>
                <c:formatCode>General</c:formatCode>
                <c:ptCount val="6"/>
                <c:pt idx="0">
                  <c:v>4.5454545454545456E-2</c:v>
                </c:pt>
                <c:pt idx="1">
                  <c:v>0.15454545454545454</c:v>
                </c:pt>
                <c:pt idx="2">
                  <c:v>0.13636363636363635</c:v>
                </c:pt>
                <c:pt idx="3">
                  <c:v>0.14545454545454545</c:v>
                </c:pt>
                <c:pt idx="4">
                  <c:v>3.6363636363636362E-2</c:v>
                </c:pt>
                <c:pt idx="5">
                  <c:v>2.7272727272727271E-2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2-42C6-B16B-2CA857BA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4764928"/>
        <c:axId val="144830464"/>
      </c:barChart>
      <c:catAx>
        <c:axId val="14476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830464"/>
        <c:crosses val="autoZero"/>
        <c:auto val="1"/>
        <c:lblAlgn val="ctr"/>
        <c:lblOffset val="100"/>
        <c:noMultiLvlLbl val="0"/>
      </c:catAx>
      <c:valAx>
        <c:axId val="144830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649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/>
              <a:t>Эмпирическая функция распределения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2'!$AE$2</c:f>
              <c:strCache>
                <c:ptCount val="1"/>
                <c:pt idx="0">
                  <c:v>Wai</c:v>
                </c:pt>
              </c:strCache>
            </c:strRef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3B9-4AC8-BE85-A1F998AB8B0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3B9-4AC8-BE85-A1F998AB8B0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3B9-4AC8-BE85-A1F998AB8B0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3B9-4AC8-BE85-A1F998AB8B0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3B9-4AC8-BE85-A1F998AB8B0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3B9-4AC8-BE85-A1F998AB8B09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03B9-4AC8-BE85-A1F998AB8B09}"/>
              </c:ext>
            </c:extLst>
          </c:dPt>
          <c:xVal>
            <c:numRef>
              <c:f>'Задание 2'!$AF$1:$AL$1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xVal>
          <c:yVal>
            <c:numRef>
              <c:f>'Задание 2'!$AF$2:$AL$2</c:f>
              <c:numCache>
                <c:formatCode>General</c:formatCode>
                <c:ptCount val="7"/>
                <c:pt idx="0">
                  <c:v>0</c:v>
                </c:pt>
                <c:pt idx="1">
                  <c:v>8.3333333333333329E-2</c:v>
                </c:pt>
                <c:pt idx="2">
                  <c:v>0.36666666666666664</c:v>
                </c:pt>
                <c:pt idx="3">
                  <c:v>0.6166666666666667</c:v>
                </c:pt>
                <c:pt idx="4">
                  <c:v>0.8833333333333333</c:v>
                </c:pt>
                <c:pt idx="5">
                  <c:v>0.95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B9-4AC8-BE85-A1F998AB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3904"/>
        <c:axId val="145405440"/>
      </c:scatterChart>
      <c:valAx>
        <c:axId val="145403904"/>
        <c:scaling>
          <c:orientation val="minMax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05440"/>
        <c:crosses val="autoZero"/>
        <c:crossBetween val="midCat"/>
      </c:valAx>
      <c:valAx>
        <c:axId val="145405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039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en-US"/>
              <a:t> </a:t>
            </a:r>
            <a:r>
              <a:rPr lang="ru-RU"/>
              <a:t>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'Задание 3 Задача 1'!$I$2:$M$2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8-4B9F-9490-4449E46C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35792"/>
        <c:axId val="589745632"/>
      </c:lineChart>
      <c:catAx>
        <c:axId val="5897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745632"/>
        <c:crosses val="autoZero"/>
        <c:auto val="1"/>
        <c:lblAlgn val="ctr"/>
        <c:lblOffset val="100"/>
        <c:noMultiLvlLbl val="0"/>
      </c:catAx>
      <c:valAx>
        <c:axId val="5897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7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'Задание 3 Задача 1'!$R$2:$W$2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B-4802-833E-AF5485CF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39728"/>
        <c:axId val="589743336"/>
      </c:lineChart>
      <c:catAx>
        <c:axId val="58973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743336"/>
        <c:crosses val="autoZero"/>
        <c:auto val="1"/>
        <c:lblAlgn val="ctr"/>
        <c:lblOffset val="100"/>
        <c:noMultiLvlLbl val="0"/>
      </c:catAx>
      <c:valAx>
        <c:axId val="58974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73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046669947506561"/>
          <c:y val="0.16140121845082681"/>
          <c:w val="0.85494996719160099"/>
          <c:h val="0.69324061320011243"/>
        </c:manualLayout>
      </c:layout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chemeClr val="accent4">
                  <a:shade val="5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'Задание 3 Задача 1'!$Y$23:$Z$23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'Задание 3 Задача 1'!$Y$24:$Z$24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1-4FA0-8EAB-7B1C8BF6B006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4">
                  <a:shade val="7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'Задание 3 Задача 1'!$AA$23:$AB$23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'Задание 3 Задача 1'!$AA$24:$AB$24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21-4FA0-8EAB-7B1C8BF6B006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4">
                  <a:shade val="9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'Задание 3 Задача 1'!$AC$23:$AD$23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'Задание 3 Задача 1'!$AC$24:$AD$24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21-4FA0-8EAB-7B1C8BF6B006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4">
                  <a:tint val="9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'Задание 3 Задача 1'!$AE$23:$AF$23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'Задание 3 Задача 1'!$AE$24:$AF$24</c:f>
              <c:numCache>
                <c:formatCode>General</c:formatCode>
                <c:ptCount val="2"/>
                <c:pt idx="0">
                  <c:v>0.68</c:v>
                </c:pt>
                <c:pt idx="1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21-4FA0-8EAB-7B1C8BF6B006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4">
                  <a:tint val="7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'Задание 3 Задача 1'!$AG$23:$AH$23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'Задание 3 Задача 1'!$AG$24:$AH$24</c:f>
              <c:numCache>
                <c:formatCode>General</c:formatCode>
                <c:ptCount val="2"/>
                <c:pt idx="0">
                  <c:v>0.84</c:v>
                </c:pt>
                <c:pt idx="1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21-4FA0-8EAB-7B1C8BF6B006}"/>
            </c:ext>
          </c:extLst>
        </c:ser>
        <c:ser>
          <c:idx val="5"/>
          <c:order val="5"/>
          <c:spPr>
            <a:ln w="28575" cap="rnd" cmpd="sng" algn="ctr">
              <a:solidFill>
                <a:schemeClr val="accent4">
                  <a:tint val="5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'Задание 3 Задача 1'!$AI$23:$AJ$23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'Задание 3 Задача 1'!$AI$24:$AK$24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21-4FA0-8EAB-7B1C8BF6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39104"/>
        <c:axId val="1681932448"/>
      </c:scatterChart>
      <c:valAx>
        <c:axId val="16819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779753116797898"/>
              <c:y val="0.90479019756995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932448"/>
        <c:crosses val="autoZero"/>
        <c:crossBetween val="midCat"/>
      </c:valAx>
      <c:valAx>
        <c:axId val="16819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742987204724414E-2"/>
              <c:y val="0.43856897130678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939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605790</xdr:colOff>
      <xdr:row>22</xdr:row>
      <xdr:rowOff>0</xdr:rowOff>
    </xdr:from>
    <xdr:to>
      <xdr:col>9</xdr:col>
      <xdr:colOff>0</xdr:colOff>
      <xdr:row>37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605790</xdr:colOff>
      <xdr:row>3</xdr:row>
      <xdr:rowOff>7620</xdr:rowOff>
    </xdr:from>
    <xdr:to>
      <xdr:col>9</xdr:col>
      <xdr:colOff>0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15240</xdr:rowOff>
    </xdr:from>
    <xdr:to>
      <xdr:col>18</xdr:col>
      <xdr:colOff>0</xdr:colOff>
      <xdr:row>37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91888</xdr:colOff>
      <xdr:row>3</xdr:row>
      <xdr:rowOff>216048</xdr:rowOff>
    </xdr:from>
    <xdr:to>
      <xdr:col>28</xdr:col>
      <xdr:colOff>70065</xdr:colOff>
      <xdr:row>17</xdr:row>
      <xdr:rowOff>170328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106017</xdr:colOff>
      <xdr:row>3</xdr:row>
      <xdr:rowOff>6626</xdr:rowOff>
    </xdr:from>
    <xdr:to>
      <xdr:col>47</xdr:col>
      <xdr:colOff>543338</xdr:colOff>
      <xdr:row>14</xdr:row>
      <xdr:rowOff>198782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238539</xdr:colOff>
      <xdr:row>3</xdr:row>
      <xdr:rowOff>132522</xdr:rowOff>
    </xdr:from>
    <xdr:to>
      <xdr:col>37</xdr:col>
      <xdr:colOff>543339</xdr:colOff>
      <xdr:row>15</xdr:row>
      <xdr:rowOff>92765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</xdr:colOff>
      <xdr:row>4</xdr:row>
      <xdr:rowOff>-1</xdr:rowOff>
    </xdr:from>
    <xdr:to>
      <xdr:col>13</xdr:col>
      <xdr:colOff>598714</xdr:colOff>
      <xdr:row>19</xdr:row>
      <xdr:rowOff>163285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604158</xdr:colOff>
      <xdr:row>4</xdr:row>
      <xdr:rowOff>0</xdr:rowOff>
    </xdr:from>
    <xdr:to>
      <xdr:col>23</xdr:col>
      <xdr:colOff>598714</xdr:colOff>
      <xdr:row>20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10886</xdr:colOff>
      <xdr:row>21</xdr:row>
      <xdr:rowOff>5441</xdr:rowOff>
    </xdr:from>
    <xdr:to>
      <xdr:col>23</xdr:col>
      <xdr:colOff>598714</xdr:colOff>
      <xdr:row>35</xdr:row>
      <xdr:rowOff>174170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746760</xdr:colOff>
      <xdr:row>3</xdr:row>
      <xdr:rowOff>76200</xdr:rowOff>
    </xdr:from>
    <xdr:to>
      <xdr:col>18</xdr:col>
      <xdr:colOff>449580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777240</xdr:colOff>
      <xdr:row>3</xdr:row>
      <xdr:rowOff>137160</xdr:rowOff>
    </xdr:from>
    <xdr:to>
      <xdr:col>27</xdr:col>
      <xdr:colOff>236220</xdr:colOff>
      <xdr:row>15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448236</xdr:colOff>
      <xdr:row>3</xdr:row>
      <xdr:rowOff>170329</xdr:rowOff>
    </xdr:from>
    <xdr:to>
      <xdr:col>32</xdr:col>
      <xdr:colOff>609600</xdr:colOff>
      <xdr:row>15</xdr:row>
      <xdr:rowOff>116541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zoomScale="85" zoomScaleNormal="85" workbookViewId="0">
      <selection activeCell="Z31" sqref="Z31"/>
    </sheetView>
  </sheetViews>
  <sheetFormatPr defaultRowHeight="14.4" x14ac:dyDescent="0.3"/>
  <sheetData>
    <row r="1" spans="1:6" x14ac:dyDescent="0.3">
      <c r="A1" s="17" t="s">
        <v>29</v>
      </c>
      <c r="B1" s="18">
        <v>0</v>
      </c>
      <c r="C1" s="18">
        <v>1</v>
      </c>
      <c r="D1" s="18">
        <v>2</v>
      </c>
      <c r="E1" s="18">
        <v>3</v>
      </c>
      <c r="F1" s="18">
        <v>4</v>
      </c>
    </row>
    <row r="2" spans="1:6" x14ac:dyDescent="0.3">
      <c r="A2" s="17" t="s">
        <v>30</v>
      </c>
      <c r="B2" s="18">
        <v>6</v>
      </c>
      <c r="C2" s="18">
        <v>7</v>
      </c>
      <c r="D2" s="18">
        <v>3</v>
      </c>
      <c r="E2" s="18">
        <v>5</v>
      </c>
      <c r="F2" s="18">
        <v>3</v>
      </c>
    </row>
    <row r="19" spans="1:28" x14ac:dyDescent="0.3">
      <c r="A19" s="17" t="s">
        <v>29</v>
      </c>
      <c r="B19" s="18">
        <v>0</v>
      </c>
      <c r="C19" s="18">
        <v>1</v>
      </c>
      <c r="D19" s="18">
        <v>2</v>
      </c>
      <c r="E19" s="18">
        <v>3</v>
      </c>
      <c r="F19" s="18">
        <v>4</v>
      </c>
      <c r="G19" s="18">
        <v>5</v>
      </c>
      <c r="I19" s="7" t="s">
        <v>0</v>
      </c>
      <c r="J19" s="7">
        <f xml:space="preserve"> 24</f>
        <v>24</v>
      </c>
      <c r="L19" s="6">
        <v>0</v>
      </c>
      <c r="M19" s="6">
        <v>1</v>
      </c>
      <c r="N19" s="6"/>
      <c r="O19" s="6">
        <v>1</v>
      </c>
      <c r="P19" s="6">
        <v>2</v>
      </c>
      <c r="Q19" s="6"/>
      <c r="R19" s="6">
        <v>2</v>
      </c>
      <c r="S19" s="6">
        <v>3</v>
      </c>
      <c r="T19" s="6"/>
      <c r="U19" s="6">
        <v>3</v>
      </c>
      <c r="V19" s="6">
        <v>4</v>
      </c>
      <c r="W19" s="6"/>
      <c r="X19" s="6">
        <v>4</v>
      </c>
      <c r="Y19" s="6">
        <v>5</v>
      </c>
      <c r="Z19" s="6"/>
      <c r="AA19" s="6">
        <v>5</v>
      </c>
      <c r="AB19" s="6">
        <v>6</v>
      </c>
    </row>
    <row r="20" spans="1:28" x14ac:dyDescent="0.3">
      <c r="A20" s="17" t="s">
        <v>28</v>
      </c>
      <c r="B20" s="18">
        <v>0</v>
      </c>
      <c r="C20" s="18">
        <v>6</v>
      </c>
      <c r="D20" s="18">
        <v>13</v>
      </c>
      <c r="E20" s="18">
        <v>16</v>
      </c>
      <c r="F20" s="18">
        <v>21</v>
      </c>
      <c r="G20" s="18">
        <v>24</v>
      </c>
      <c r="L20" s="6">
        <v>0</v>
      </c>
      <c r="M20" s="6">
        <v>0</v>
      </c>
      <c r="N20" s="6"/>
      <c r="O20" s="6">
        <v>0.25</v>
      </c>
      <c r="P20" s="6">
        <v>0.25</v>
      </c>
      <c r="Q20" s="6"/>
      <c r="R20" s="6">
        <f xml:space="preserve"> D20 / $J$19</f>
        <v>0.54166666666666663</v>
      </c>
      <c r="S20" s="6">
        <f xml:space="preserve"> D20 / $J$19</f>
        <v>0.54166666666666663</v>
      </c>
      <c r="T20" s="6"/>
      <c r="U20" s="6">
        <f xml:space="preserve"> E20 / $J$19</f>
        <v>0.66666666666666663</v>
      </c>
      <c r="V20" s="6">
        <f xml:space="preserve"> E20 / $J$19</f>
        <v>0.66666666666666663</v>
      </c>
      <c r="W20" s="6"/>
      <c r="X20" s="6">
        <f xml:space="preserve"> F20 / $J$19</f>
        <v>0.875</v>
      </c>
      <c r="Y20" s="6">
        <f xml:space="preserve"> F20 / $J$19</f>
        <v>0.875</v>
      </c>
      <c r="Z20" s="6"/>
      <c r="AA20" s="6">
        <v>1</v>
      </c>
      <c r="AB20" s="6">
        <v>1</v>
      </c>
    </row>
    <row r="21" spans="1:28" x14ac:dyDescent="0.3">
      <c r="A21" s="17" t="s">
        <v>27</v>
      </c>
      <c r="B21" s="18">
        <f t="shared" ref="B21:G21" si="0" xml:space="preserve"> B20 / $J$19</f>
        <v>0</v>
      </c>
      <c r="C21" s="18">
        <f t="shared" si="0"/>
        <v>0.25</v>
      </c>
      <c r="D21" s="18">
        <f t="shared" si="0"/>
        <v>0.54166666666666663</v>
      </c>
      <c r="E21" s="18">
        <f t="shared" si="0"/>
        <v>0.66666666666666663</v>
      </c>
      <c r="F21" s="18">
        <f t="shared" si="0"/>
        <v>0.875</v>
      </c>
      <c r="G21" s="18">
        <f t="shared" si="0"/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5"/>
  <sheetViews>
    <sheetView tabSelected="1" topLeftCell="AN1" zoomScale="85" zoomScaleNormal="85" workbookViewId="0">
      <selection activeCell="AV2" sqref="AP1:AV2"/>
    </sheetView>
  </sheetViews>
  <sheetFormatPr defaultColWidth="8.88671875" defaultRowHeight="18" x14ac:dyDescent="0.35"/>
  <cols>
    <col min="1" max="19" width="5.5546875" style="1" customWidth="1"/>
    <col min="20" max="20" width="8.88671875" style="1"/>
    <col min="21" max="21" width="15.6640625" style="1" customWidth="1"/>
    <col min="22" max="40" width="8.88671875" style="1"/>
    <col min="41" max="41" width="6.33203125" style="1" customWidth="1"/>
    <col min="42" max="42" width="15.88671875" style="1" customWidth="1"/>
    <col min="43" max="16384" width="8.88671875" style="1"/>
  </cols>
  <sheetData>
    <row r="1" spans="1:48" x14ac:dyDescent="0.35">
      <c r="A1" s="9">
        <v>12</v>
      </c>
      <c r="B1" s="9">
        <v>6</v>
      </c>
      <c r="C1" s="9">
        <v>8</v>
      </c>
      <c r="D1" s="9">
        <v>6</v>
      </c>
      <c r="E1" s="9">
        <v>10</v>
      </c>
      <c r="F1" s="9">
        <v>11</v>
      </c>
      <c r="G1" s="9">
        <v>7</v>
      </c>
      <c r="H1" s="9">
        <v>10</v>
      </c>
      <c r="I1" s="9">
        <v>12</v>
      </c>
      <c r="J1" s="9">
        <v>8</v>
      </c>
      <c r="K1" s="9">
        <v>7</v>
      </c>
      <c r="L1" s="9">
        <v>7</v>
      </c>
      <c r="M1" s="9">
        <v>6</v>
      </c>
      <c r="N1" s="9">
        <v>7</v>
      </c>
      <c r="O1" s="9">
        <v>8</v>
      </c>
      <c r="P1" s="9">
        <v>6</v>
      </c>
      <c r="Q1" s="9">
        <v>11</v>
      </c>
      <c r="R1" s="9">
        <v>9</v>
      </c>
      <c r="S1" s="9">
        <v>11</v>
      </c>
      <c r="U1" s="3" t="s">
        <v>4</v>
      </c>
      <c r="V1" s="3" t="s">
        <v>7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B1" s="2"/>
      <c r="AE1" s="16" t="s">
        <v>13</v>
      </c>
      <c r="AF1" s="16">
        <v>4</v>
      </c>
      <c r="AG1" s="16">
        <v>6</v>
      </c>
      <c r="AH1" s="16">
        <v>8</v>
      </c>
      <c r="AI1" s="16">
        <v>10</v>
      </c>
      <c r="AJ1" s="16">
        <v>12</v>
      </c>
      <c r="AK1" s="16">
        <v>14</v>
      </c>
      <c r="AL1" s="16">
        <v>16</v>
      </c>
      <c r="AP1" s="3" t="s">
        <v>4</v>
      </c>
      <c r="AQ1" s="3" t="s">
        <v>7</v>
      </c>
      <c r="AR1" s="3" t="s">
        <v>8</v>
      </c>
      <c r="AS1" s="3" t="s">
        <v>9</v>
      </c>
      <c r="AT1" s="3" t="s">
        <v>10</v>
      </c>
      <c r="AU1" s="3" t="s">
        <v>11</v>
      </c>
      <c r="AV1" s="3" t="s">
        <v>12</v>
      </c>
    </row>
    <row r="2" spans="1:48" x14ac:dyDescent="0.35">
      <c r="A2" s="9">
        <v>9</v>
      </c>
      <c r="B2" s="9">
        <v>10</v>
      </c>
      <c r="C2" s="9">
        <v>11</v>
      </c>
      <c r="D2" s="9">
        <v>9</v>
      </c>
      <c r="E2" s="9">
        <v>10</v>
      </c>
      <c r="F2" s="9">
        <v>7</v>
      </c>
      <c r="G2" s="9">
        <v>8</v>
      </c>
      <c r="H2" s="9">
        <v>8</v>
      </c>
      <c r="I2" s="9">
        <v>8</v>
      </c>
      <c r="J2" s="9">
        <v>11</v>
      </c>
      <c r="K2" s="9">
        <v>9</v>
      </c>
      <c r="L2" s="9">
        <v>8</v>
      </c>
      <c r="M2" s="9">
        <v>7</v>
      </c>
      <c r="N2" s="9">
        <v>5</v>
      </c>
      <c r="O2" s="9">
        <v>9</v>
      </c>
      <c r="P2" s="9">
        <v>7</v>
      </c>
      <c r="Q2" s="9">
        <v>7</v>
      </c>
      <c r="R2" s="9">
        <v>14</v>
      </c>
      <c r="S2" s="9">
        <v>11</v>
      </c>
      <c r="U2" s="3" t="s">
        <v>3</v>
      </c>
      <c r="V2" s="3">
        <f>COUNTIFS(A1:S4,"&gt;=4",A1:S4,"&lt;6")</f>
        <v>5</v>
      </c>
      <c r="W2" s="3">
        <f>COUNTIFS(A1:S4,"&gt;=6",A1:S4,"&lt;8")</f>
        <v>17</v>
      </c>
      <c r="X2" s="3">
        <f>COUNTIFS(A1:S4,"&gt;=8",A1:S4,"&lt;10")</f>
        <v>15</v>
      </c>
      <c r="Y2" s="3">
        <f>COUNTIFS(A1:S4,"&gt;=10",A1:S4,"&lt;12")</f>
        <v>16</v>
      </c>
      <c r="Z2" s="3">
        <f>COUNTIFS(A1:S4,"&gt;=12",A1:S4,"&lt;14")</f>
        <v>4</v>
      </c>
      <c r="AA2" s="3">
        <f>COUNTIFS(A1:S4,"&gt;=14",A1:S4,"&lt;=16")</f>
        <v>3</v>
      </c>
      <c r="AB2" s="2"/>
      <c r="AE2" s="16" t="s">
        <v>14</v>
      </c>
      <c r="AF2" s="16">
        <f>0/$B$6</f>
        <v>0</v>
      </c>
      <c r="AG2" s="16">
        <f>$V$2/$B$6</f>
        <v>8.3333333333333329E-2</v>
      </c>
      <c r="AH2" s="16">
        <f>(V2+W2)/$B$6</f>
        <v>0.36666666666666664</v>
      </c>
      <c r="AI2" s="16">
        <f>(V2+W2+X2)/$B$6</f>
        <v>0.6166666666666667</v>
      </c>
      <c r="AJ2" s="16">
        <f>(V2+W2+X2+Y2)/$B$6</f>
        <v>0.8833333333333333</v>
      </c>
      <c r="AK2" s="16">
        <f>(V2+W2+X2+Y2+Z2)/$B$6</f>
        <v>0.95</v>
      </c>
      <c r="AL2" s="16">
        <f>(V2+W2+X2+Y2+Z2+AA2)/$B$6</f>
        <v>1</v>
      </c>
      <c r="AP2" s="3" t="s">
        <v>16</v>
      </c>
      <c r="AQ2" s="3">
        <f>V2/($B$6*$B$13)</f>
        <v>4.5454545454545456E-2</v>
      </c>
      <c r="AR2" s="3">
        <f t="shared" ref="AR2:AV2" si="0">W2/($B$6*$B$13)</f>
        <v>0.15454545454545454</v>
      </c>
      <c r="AS2" s="3">
        <f t="shared" si="0"/>
        <v>0.13636363636363635</v>
      </c>
      <c r="AT2" s="3">
        <f t="shared" si="0"/>
        <v>0.14545454545454545</v>
      </c>
      <c r="AU2" s="3">
        <f t="shared" si="0"/>
        <v>3.6363636363636362E-2</v>
      </c>
      <c r="AV2" s="3">
        <f t="shared" si="0"/>
        <v>2.7272727272727271E-2</v>
      </c>
    </row>
    <row r="3" spans="1:48" x14ac:dyDescent="0.35">
      <c r="A3" s="9">
        <v>9</v>
      </c>
      <c r="B3" s="9">
        <v>8</v>
      </c>
      <c r="C3" s="9">
        <v>7</v>
      </c>
      <c r="D3" s="9">
        <v>4</v>
      </c>
      <c r="E3" s="9">
        <v>7</v>
      </c>
      <c r="F3" s="9">
        <v>5</v>
      </c>
      <c r="G3" s="9">
        <v>5</v>
      </c>
      <c r="H3" s="9">
        <v>10</v>
      </c>
      <c r="I3" s="9">
        <v>7</v>
      </c>
      <c r="J3" s="9">
        <v>7</v>
      </c>
      <c r="K3" s="9">
        <v>5</v>
      </c>
      <c r="L3" s="9">
        <v>8</v>
      </c>
      <c r="M3" s="9">
        <v>10</v>
      </c>
      <c r="N3" s="9">
        <v>10</v>
      </c>
      <c r="O3" s="9">
        <v>15</v>
      </c>
      <c r="P3" s="9">
        <v>10</v>
      </c>
      <c r="Q3" s="9">
        <v>10</v>
      </c>
      <c r="R3" s="9">
        <v>13</v>
      </c>
      <c r="S3" s="9">
        <v>12</v>
      </c>
    </row>
    <row r="4" spans="1:48" x14ac:dyDescent="0.35">
      <c r="A4" s="9">
        <v>11</v>
      </c>
      <c r="B4" s="9">
        <v>15</v>
      </c>
      <c r="C4" s="9">
        <v>6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48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48" x14ac:dyDescent="0.35">
      <c r="A6" s="10" t="s">
        <v>0</v>
      </c>
      <c r="B6" s="10">
        <v>60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48" x14ac:dyDescent="0.35">
      <c r="A7" s="4"/>
      <c r="B7" s="4"/>
      <c r="C7" s="4"/>
    </row>
    <row r="8" spans="1:48" x14ac:dyDescent="0.35">
      <c r="A8" s="11" t="s">
        <v>1</v>
      </c>
      <c r="B8" s="11">
        <f>1+LN(B6)</f>
        <v>5.0943445622221004</v>
      </c>
      <c r="C8" s="11">
        <f>ROUNDUP(B8,0)</f>
        <v>6</v>
      </c>
    </row>
    <row r="9" spans="1:48" x14ac:dyDescent="0.35">
      <c r="A9" s="4"/>
      <c r="B9" s="4"/>
      <c r="C9" s="4"/>
    </row>
    <row r="10" spans="1:48" x14ac:dyDescent="0.35">
      <c r="A10" s="11" t="s">
        <v>5</v>
      </c>
      <c r="B10" s="11">
        <f>MAX(A1:S4)</f>
        <v>15</v>
      </c>
      <c r="C10" s="4"/>
    </row>
    <row r="11" spans="1:48" x14ac:dyDescent="0.35">
      <c r="A11" s="11" t="s">
        <v>6</v>
      </c>
      <c r="B11" s="11">
        <f>MIN(A1:S4)</f>
        <v>4</v>
      </c>
      <c r="C11" s="4"/>
    </row>
    <row r="12" spans="1:48" x14ac:dyDescent="0.35">
      <c r="A12" s="4"/>
      <c r="B12" s="4"/>
      <c r="C12" s="4"/>
    </row>
    <row r="13" spans="1:48" x14ac:dyDescent="0.35">
      <c r="A13" s="12" t="s">
        <v>2</v>
      </c>
      <c r="B13" s="10">
        <f>(B10-B11)/C8</f>
        <v>1.8333333333333333</v>
      </c>
      <c r="C13" s="4"/>
    </row>
    <row r="15" spans="1:48" x14ac:dyDescent="0.35">
      <c r="A15" s="1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4"/>
  <sheetViews>
    <sheetView zoomScale="85" zoomScaleNormal="85" workbookViewId="0">
      <selection activeCell="F11" sqref="F11"/>
    </sheetView>
  </sheetViews>
  <sheetFormatPr defaultRowHeight="14.4" x14ac:dyDescent="0.3"/>
  <sheetData>
    <row r="1" spans="1:23" x14ac:dyDescent="0.3">
      <c r="A1" s="7">
        <v>1</v>
      </c>
      <c r="B1" s="7">
        <v>5</v>
      </c>
      <c r="C1" s="7">
        <v>1</v>
      </c>
      <c r="D1" s="7">
        <v>3</v>
      </c>
      <c r="E1" s="7">
        <v>4</v>
      </c>
      <c r="H1" s="8" t="s">
        <v>23</v>
      </c>
      <c r="I1" s="8">
        <v>1</v>
      </c>
      <c r="J1" s="8">
        <v>2</v>
      </c>
      <c r="K1" s="8">
        <v>3</v>
      </c>
      <c r="L1" s="8">
        <v>4</v>
      </c>
      <c r="M1" s="8">
        <v>5</v>
      </c>
      <c r="Q1" s="8" t="s">
        <v>23</v>
      </c>
      <c r="R1" s="8">
        <v>1</v>
      </c>
      <c r="S1" s="8">
        <v>2</v>
      </c>
      <c r="T1" s="8">
        <v>3</v>
      </c>
      <c r="U1" s="8">
        <v>4</v>
      </c>
      <c r="V1" s="8">
        <v>5</v>
      </c>
      <c r="W1" s="8">
        <v>6</v>
      </c>
    </row>
    <row r="2" spans="1:23" x14ac:dyDescent="0.3">
      <c r="A2" s="7">
        <v>3</v>
      </c>
      <c r="B2" s="7">
        <v>3</v>
      </c>
      <c r="C2" s="7">
        <v>4</v>
      </c>
      <c r="D2" s="7">
        <v>3</v>
      </c>
      <c r="E2" s="7">
        <v>4</v>
      </c>
      <c r="H2" s="8" t="s">
        <v>24</v>
      </c>
      <c r="I2" s="8">
        <f>COUNTIF(A1:E5, 1)</f>
        <v>5</v>
      </c>
      <c r="J2" s="8">
        <f>COUNTIF(A1:E5, 2)</f>
        <v>5</v>
      </c>
      <c r="K2" s="8">
        <f>COUNTIF(A1:E5, 3)</f>
        <v>7</v>
      </c>
      <c r="L2" s="8">
        <f>COUNTIF(A1:E5, 4)</f>
        <v>4</v>
      </c>
      <c r="M2" s="8">
        <f>COUNTIF(A1:E5, 5)</f>
        <v>4</v>
      </c>
      <c r="Q2" s="8" t="s">
        <v>25</v>
      </c>
      <c r="R2" s="8">
        <v>0</v>
      </c>
      <c r="S2" s="8">
        <f>I2</f>
        <v>5</v>
      </c>
      <c r="T2" s="8">
        <f>S2+J2</f>
        <v>10</v>
      </c>
      <c r="U2" s="8">
        <f>T2+K2</f>
        <v>17</v>
      </c>
      <c r="V2" s="8">
        <f>U2+L2</f>
        <v>21</v>
      </c>
      <c r="W2" s="8">
        <f>V2+M2</f>
        <v>25</v>
      </c>
    </row>
    <row r="3" spans="1:23" x14ac:dyDescent="0.3">
      <c r="A3" s="7">
        <v>5</v>
      </c>
      <c r="B3" s="7">
        <v>2</v>
      </c>
      <c r="C3" s="7">
        <v>2</v>
      </c>
      <c r="D3" s="7">
        <v>1</v>
      </c>
      <c r="E3" s="7">
        <v>2</v>
      </c>
      <c r="Q3" s="8" t="s">
        <v>26</v>
      </c>
      <c r="R3" s="8">
        <f t="shared" ref="R3:W3" si="0">R2/$B$7</f>
        <v>0</v>
      </c>
      <c r="S3" s="8">
        <f t="shared" si="0"/>
        <v>0.2</v>
      </c>
      <c r="T3" s="8">
        <f t="shared" si="0"/>
        <v>0.4</v>
      </c>
      <c r="U3" s="8">
        <f t="shared" si="0"/>
        <v>0.68</v>
      </c>
      <c r="V3" s="8">
        <f t="shared" si="0"/>
        <v>0.84</v>
      </c>
      <c r="W3" s="8">
        <f t="shared" si="0"/>
        <v>1</v>
      </c>
    </row>
    <row r="4" spans="1:23" x14ac:dyDescent="0.3">
      <c r="A4" s="7">
        <v>2</v>
      </c>
      <c r="B4" s="7">
        <v>3</v>
      </c>
      <c r="C4" s="7">
        <v>5</v>
      </c>
      <c r="D4" s="7">
        <v>3</v>
      </c>
      <c r="E4" s="7">
        <v>1</v>
      </c>
    </row>
    <row r="5" spans="1:23" x14ac:dyDescent="0.3">
      <c r="A5" s="7">
        <v>3</v>
      </c>
      <c r="B5" s="7">
        <v>1</v>
      </c>
      <c r="C5" s="7">
        <v>4</v>
      </c>
      <c r="D5" s="7">
        <v>2</v>
      </c>
      <c r="E5" s="7">
        <v>5</v>
      </c>
    </row>
    <row r="7" spans="1:23" x14ac:dyDescent="0.3">
      <c r="A7" s="8" t="s">
        <v>0</v>
      </c>
      <c r="B7" s="8">
        <f>COUNT(A1:E5)</f>
        <v>25</v>
      </c>
    </row>
    <row r="23" spans="25:37" x14ac:dyDescent="0.3">
      <c r="Y23" s="6">
        <v>0</v>
      </c>
      <c r="Z23" s="6">
        <v>1</v>
      </c>
      <c r="AA23" s="6">
        <v>1</v>
      </c>
      <c r="AB23" s="6">
        <v>2</v>
      </c>
      <c r="AC23" s="6">
        <v>2</v>
      </c>
      <c r="AD23" s="6">
        <v>3</v>
      </c>
      <c r="AE23" s="6">
        <v>3</v>
      </c>
      <c r="AF23" s="6">
        <v>4</v>
      </c>
      <c r="AG23" s="6">
        <v>4</v>
      </c>
      <c r="AH23" s="6">
        <v>5</v>
      </c>
      <c r="AI23" s="6">
        <v>5</v>
      </c>
      <c r="AJ23" s="6">
        <v>6</v>
      </c>
      <c r="AK23" s="6">
        <v>6</v>
      </c>
    </row>
    <row r="24" spans="25:37" x14ac:dyDescent="0.3">
      <c r="Y24" s="6">
        <v>0</v>
      </c>
      <c r="Z24" s="6">
        <v>0</v>
      </c>
      <c r="AA24" s="6">
        <v>0.2</v>
      </c>
      <c r="AB24" s="6">
        <v>0.2</v>
      </c>
      <c r="AC24" s="6">
        <v>0.4</v>
      </c>
      <c r="AD24" s="6">
        <v>0.4</v>
      </c>
      <c r="AE24" s="6">
        <v>0.68</v>
      </c>
      <c r="AF24" s="6">
        <v>0.68</v>
      </c>
      <c r="AG24" s="6">
        <v>0.84</v>
      </c>
      <c r="AH24" s="6">
        <v>0.84</v>
      </c>
      <c r="AI24" s="6">
        <v>1</v>
      </c>
      <c r="AJ24" s="6">
        <v>1</v>
      </c>
      <c r="AK24" s="6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5"/>
  <sheetViews>
    <sheetView topLeftCell="M1" zoomScaleNormal="100" workbookViewId="0">
      <selection activeCell="AD22" sqref="AD22"/>
    </sheetView>
  </sheetViews>
  <sheetFormatPr defaultColWidth="6.33203125" defaultRowHeight="18" x14ac:dyDescent="0.3"/>
  <cols>
    <col min="1" max="1" width="6.33203125" style="2"/>
    <col min="2" max="2" width="7.6640625" style="2" customWidth="1"/>
    <col min="3" max="13" width="6.33203125" style="2"/>
    <col min="14" max="14" width="15.88671875" style="2" customWidth="1"/>
    <col min="15" max="19" width="13.6640625" style="2" customWidth="1"/>
    <col min="20" max="20" width="6.33203125" style="2"/>
    <col min="21" max="28" width="7.6640625" style="2" customWidth="1"/>
    <col min="29" max="34" width="16.109375" style="2" customWidth="1"/>
    <col min="35" max="16384" width="6.33203125" style="2"/>
  </cols>
  <sheetData>
    <row r="1" spans="1:34" x14ac:dyDescent="0.35">
      <c r="A1" s="9">
        <v>8</v>
      </c>
      <c r="B1" s="9">
        <v>7</v>
      </c>
      <c r="C1" s="9">
        <v>8.1</v>
      </c>
      <c r="D1" s="9">
        <v>9</v>
      </c>
      <c r="E1" s="9">
        <v>11</v>
      </c>
      <c r="F1" s="9">
        <v>11</v>
      </c>
      <c r="G1" s="9">
        <v>8.8000000000000007</v>
      </c>
      <c r="H1" s="9">
        <v>10</v>
      </c>
      <c r="I1" s="9">
        <v>11</v>
      </c>
      <c r="J1" s="9">
        <v>8.1</v>
      </c>
      <c r="K1" s="9">
        <v>12</v>
      </c>
      <c r="L1" s="9">
        <v>12.3</v>
      </c>
      <c r="N1" s="14" t="s">
        <v>4</v>
      </c>
      <c r="O1" s="14" t="s">
        <v>17</v>
      </c>
      <c r="P1" s="14" t="s">
        <v>18</v>
      </c>
      <c r="Q1" s="14" t="s">
        <v>19</v>
      </c>
      <c r="R1" s="14" t="s">
        <v>20</v>
      </c>
      <c r="S1" s="14" t="s">
        <v>21</v>
      </c>
      <c r="U1" s="13" t="s">
        <v>13</v>
      </c>
      <c r="V1" s="14">
        <v>5.9</v>
      </c>
      <c r="W1" s="14">
        <v>7.18</v>
      </c>
      <c r="X1" s="14">
        <v>8.4600000000000009</v>
      </c>
      <c r="Y1" s="14">
        <v>9.74</v>
      </c>
      <c r="Z1" s="14">
        <v>11.02</v>
      </c>
      <c r="AA1" s="14">
        <v>12.3</v>
      </c>
      <c r="AC1" s="14" t="s">
        <v>4</v>
      </c>
      <c r="AD1" s="14" t="s">
        <v>17</v>
      </c>
      <c r="AE1" s="14" t="s">
        <v>18</v>
      </c>
      <c r="AF1" s="14" t="s">
        <v>19</v>
      </c>
      <c r="AG1" s="14" t="s">
        <v>20</v>
      </c>
      <c r="AH1" s="14" t="s">
        <v>21</v>
      </c>
    </row>
    <row r="2" spans="1:34" x14ac:dyDescent="0.35">
      <c r="A2" s="9">
        <v>8.9</v>
      </c>
      <c r="B2" s="9">
        <v>8.1999999999999993</v>
      </c>
      <c r="C2" s="9">
        <v>10.1</v>
      </c>
      <c r="D2" s="9">
        <v>8</v>
      </c>
      <c r="E2" s="9">
        <v>7.9</v>
      </c>
      <c r="F2" s="9">
        <v>8</v>
      </c>
      <c r="G2" s="9">
        <v>10.1</v>
      </c>
      <c r="H2" s="9">
        <v>8</v>
      </c>
      <c r="I2" s="9">
        <v>9.6999999999999993</v>
      </c>
      <c r="J2" s="9">
        <v>10.1</v>
      </c>
      <c r="K2" s="9">
        <v>7.2</v>
      </c>
      <c r="L2" s="9">
        <v>5.9</v>
      </c>
      <c r="N2" s="14" t="s">
        <v>3</v>
      </c>
      <c r="O2" s="14">
        <f>COUNTIFS(A1:L4,"&gt;=5,9",A1:L4,"&lt;7,18")</f>
        <v>4</v>
      </c>
      <c r="P2" s="14">
        <f>COUNTIFS(A1:L4,"&gt;=7,18",A1:L4,"&lt;8,46")</f>
        <v>15</v>
      </c>
      <c r="Q2" s="14">
        <f>COUNTIFS(A1:L4,"&gt;=8,46",A1:L4,"&lt;9,74")</f>
        <v>11</v>
      </c>
      <c r="R2" s="14">
        <f>COUNTIFS(A1:L4,"&gt;=9,74",A1:L4,"&lt;11,02")</f>
        <v>13</v>
      </c>
      <c r="S2" s="14">
        <f>COUNTIFS(A1:L4,"&gt;=11,02",A1:L4,"&lt;=12,3")</f>
        <v>5</v>
      </c>
      <c r="U2" s="13" t="s">
        <v>14</v>
      </c>
      <c r="V2" s="14">
        <f>0/$B$6</f>
        <v>0</v>
      </c>
      <c r="W2" s="14">
        <f>O2/$B$6</f>
        <v>8.3333333333333329E-2</v>
      </c>
      <c r="X2" s="14">
        <f>(O2+P2)/$B$6</f>
        <v>0.39583333333333331</v>
      </c>
      <c r="Y2" s="14">
        <f>(O2+P2+Q2)/$B$6</f>
        <v>0.625</v>
      </c>
      <c r="Z2" s="14">
        <f>(O2+P2+Q2+R2)/$B$6</f>
        <v>0.89583333333333337</v>
      </c>
      <c r="AA2" s="14">
        <f>(O2+P2+Q2+R2+S2)/$B$6</f>
        <v>1</v>
      </c>
      <c r="AC2" s="14" t="s">
        <v>16</v>
      </c>
      <c r="AD2" s="15">
        <f>O2/($B$6*$B$13)</f>
        <v>6.5104166666666671E-2</v>
      </c>
      <c r="AE2" s="15">
        <f t="shared" ref="AE2:AH2" si="0">P2/($B$6*$B$13)</f>
        <v>0.244140625</v>
      </c>
      <c r="AF2" s="15">
        <f t="shared" si="0"/>
        <v>0.17903645833333334</v>
      </c>
      <c r="AG2" s="15">
        <f t="shared" si="0"/>
        <v>0.21158854166666669</v>
      </c>
      <c r="AH2" s="15">
        <f t="shared" si="0"/>
        <v>8.1380208333333343E-2</v>
      </c>
    </row>
    <row r="3" spans="1:34" x14ac:dyDescent="0.3">
      <c r="A3" s="9">
        <v>10.5</v>
      </c>
      <c r="B3" s="9">
        <v>10</v>
      </c>
      <c r="C3" s="9">
        <v>12.1</v>
      </c>
      <c r="D3" s="9">
        <v>7.9</v>
      </c>
      <c r="E3" s="9">
        <v>9.5</v>
      </c>
      <c r="F3" s="9">
        <v>7</v>
      </c>
      <c r="G3" s="9">
        <v>9.1</v>
      </c>
      <c r="H3" s="9">
        <v>7.9</v>
      </c>
      <c r="I3" s="9">
        <v>7</v>
      </c>
      <c r="J3" s="9">
        <v>11.4</v>
      </c>
      <c r="K3" s="9">
        <v>9.6999999999999993</v>
      </c>
      <c r="L3" s="9">
        <v>8.3000000000000007</v>
      </c>
    </row>
    <row r="4" spans="1:34" x14ac:dyDescent="0.3">
      <c r="A4" s="9">
        <v>7.8</v>
      </c>
      <c r="B4" s="9">
        <v>11.1</v>
      </c>
      <c r="C4" s="9">
        <v>9</v>
      </c>
      <c r="D4" s="9">
        <v>9.9</v>
      </c>
      <c r="E4" s="9">
        <v>8.6999999999999993</v>
      </c>
      <c r="F4" s="9">
        <v>10</v>
      </c>
      <c r="G4" s="9">
        <v>11</v>
      </c>
      <c r="H4" s="9">
        <v>9.9</v>
      </c>
      <c r="I4" s="9">
        <v>8.6999999999999993</v>
      </c>
      <c r="J4" s="9">
        <v>9</v>
      </c>
      <c r="K4" s="9">
        <v>8.4</v>
      </c>
      <c r="L4" s="9">
        <v>7.9</v>
      </c>
    </row>
    <row r="6" spans="1:34" x14ac:dyDescent="0.3">
      <c r="A6" s="10" t="s">
        <v>0</v>
      </c>
      <c r="B6" s="10">
        <v>48</v>
      </c>
    </row>
    <row r="8" spans="1:34" x14ac:dyDescent="0.35">
      <c r="A8" s="11" t="s">
        <v>1</v>
      </c>
      <c r="B8" s="11">
        <f>1+LN(B6)</f>
        <v>4.8712010109078907</v>
      </c>
      <c r="C8" s="11">
        <f>ROUNDUP(B8,0)</f>
        <v>5</v>
      </c>
    </row>
    <row r="10" spans="1:34" x14ac:dyDescent="0.35">
      <c r="A10" s="11" t="s">
        <v>5</v>
      </c>
      <c r="B10" s="11">
        <f>MAX(A1:L4)</f>
        <v>12.3</v>
      </c>
    </row>
    <row r="11" spans="1:34" x14ac:dyDescent="0.35">
      <c r="A11" s="11" t="s">
        <v>6</v>
      </c>
      <c r="B11" s="11">
        <f>MIN(A1:L4)</f>
        <v>5.9</v>
      </c>
    </row>
    <row r="13" spans="1:34" x14ac:dyDescent="0.3">
      <c r="A13" s="12" t="s">
        <v>2</v>
      </c>
      <c r="B13" s="10">
        <f>(B10-B11)/C8</f>
        <v>1.28</v>
      </c>
    </row>
    <row r="15" spans="1:34" x14ac:dyDescent="0.3">
      <c r="A15" s="5" t="s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 Задача 1</vt:lpstr>
      <vt:lpstr>Задание 3 Задача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Амира Зухир</cp:lastModifiedBy>
  <dcterms:created xsi:type="dcterms:W3CDTF">2022-10-26T07:39:49Z</dcterms:created>
  <dcterms:modified xsi:type="dcterms:W3CDTF">2022-12-07T17:41:57Z</dcterms:modified>
</cp:coreProperties>
</file>