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Data Science\"/>
    </mc:Choice>
  </mc:AlternateContent>
  <bookViews>
    <workbookView xWindow="0" yWindow="0" windowWidth="28800" windowHeight="12300"/>
  </bookViews>
  <sheets>
    <sheet name="Задание 1 " sheetId="3" r:id="rId1"/>
    <sheet name="Задание 2" sheetId="2" r:id="rId2"/>
    <sheet name="Задание 3" sheetId="1" r:id="rId3"/>
  </sheets>
  <externalReferences>
    <externalReference r:id="rId4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K3" i="3"/>
  <c r="L3" i="3"/>
  <c r="M3" i="3"/>
  <c r="D4" i="3"/>
  <c r="D5" i="3"/>
  <c r="K2" i="2" l="1"/>
  <c r="U2" i="2" s="1"/>
  <c r="L2" i="2"/>
  <c r="W2" i="2" s="1"/>
  <c r="M2" i="2"/>
  <c r="AB2" i="2" s="1"/>
  <c r="N2" i="2"/>
  <c r="AC2" i="2" s="1"/>
  <c r="O2" i="2"/>
  <c r="AD2" i="2" s="1"/>
  <c r="R2" i="2"/>
  <c r="B11" i="2"/>
  <c r="C11" i="2" s="1"/>
  <c r="B13" i="2"/>
  <c r="B16" i="2" s="1"/>
  <c r="Z2" i="2" s="1"/>
  <c r="B14" i="2"/>
  <c r="T2" i="2" l="1"/>
  <c r="S2" i="2"/>
  <c r="V2" i="2"/>
  <c r="AA2" i="2"/>
  <c r="R2" i="1"/>
  <c r="O2" i="1"/>
  <c r="N2" i="1"/>
  <c r="M2" i="1"/>
  <c r="L2" i="1"/>
  <c r="V2" i="1" s="1"/>
  <c r="K2" i="1"/>
  <c r="C11" i="1"/>
  <c r="B11" i="1"/>
  <c r="B14" i="1"/>
  <c r="B13" i="1"/>
  <c r="B16" i="1" s="1"/>
  <c r="Z2" i="1" l="1"/>
  <c r="T2" i="1"/>
  <c r="S2" i="1"/>
  <c r="U2" i="1"/>
  <c r="W2" i="1"/>
  <c r="AA2" i="1" l="1"/>
  <c r="AB2" i="1"/>
  <c r="AC2" i="1"/>
  <c r="AD2" i="1"/>
</calcChain>
</file>

<file path=xl/sharedStrings.xml><?xml version="1.0" encoding="utf-8"?>
<sst xmlns="http://schemas.openxmlformats.org/spreadsheetml/2006/main" count="59" uniqueCount="34">
  <si>
    <t>n</t>
  </si>
  <si>
    <t>k</t>
  </si>
  <si>
    <t>Xmax</t>
  </si>
  <si>
    <t>Xmin</t>
  </si>
  <si>
    <t>Δ</t>
  </si>
  <si>
    <t>Варианты Xi</t>
  </si>
  <si>
    <t>Частоты Xi</t>
  </si>
  <si>
    <t>ai</t>
  </si>
  <si>
    <t>Wai</t>
  </si>
  <si>
    <t>pi</t>
  </si>
  <si>
    <t>[92;94)</t>
  </si>
  <si>
    <t>[94;96)</t>
  </si>
  <si>
    <t>[96;98)</t>
  </si>
  <si>
    <t>[98;100)</t>
  </si>
  <si>
    <t>[100;102)</t>
  </si>
  <si>
    <t>14,69 отнесём к последнему интервалу</t>
  </si>
  <si>
    <t>[14,582;14,69)</t>
  </si>
  <si>
    <t>[14,474;14,582)</t>
  </si>
  <si>
    <t>[14,366;14,474)</t>
  </si>
  <si>
    <t>[14,258;14,366)</t>
  </si>
  <si>
    <t>[14,15;14,258)</t>
  </si>
  <si>
    <t xml:space="preserve">Конец a7 </t>
  </si>
  <si>
    <t>Начало a1</t>
  </si>
  <si>
    <t>∆</t>
  </si>
  <si>
    <t xml:space="preserve">k </t>
  </si>
  <si>
    <t xml:space="preserve">n </t>
  </si>
  <si>
    <t>[127 ; 152)</t>
  </si>
  <si>
    <t>[102 ; 127)</t>
  </si>
  <si>
    <t>[77 ; 102)</t>
  </si>
  <si>
    <t>[52 ; 77)</t>
  </si>
  <si>
    <t>[27 ; 52)</t>
  </si>
  <si>
    <t>[2 ; 27)</t>
  </si>
  <si>
    <t xml:space="preserve">Xmax </t>
  </si>
  <si>
    <t>Вариационный ряд: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</si>
</sst>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2"/>
      <color rgb="FFBDC1C6"/>
      <name val="Arial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и 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11484937420079E-2"/>
          <c:y val="0.15603464003757031"/>
          <c:w val="0.93321990619557915"/>
          <c:h val="0.7523960871912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'Задание 1 '!$G$3</c:f>
              <c:strCache>
                <c:ptCount val="1"/>
                <c:pt idx="0">
                  <c:v>Частоты Xi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tint val="50000"/>
                    <a:satMod val="300000"/>
                  </a:schemeClr>
                </a:gs>
                <a:gs pos="35000">
                  <a:schemeClr val="accent4">
                    <a:shade val="76000"/>
                    <a:tint val="37000"/>
                    <a:satMod val="300000"/>
                  </a:schemeClr>
                </a:gs>
                <a:gs pos="100000">
                  <a:schemeClr val="accent4">
                    <a:shade val="76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76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'[1]Задание 2'!$V$1:$AA$1</c:f>
              <c:strCache>
                <c:ptCount val="6"/>
                <c:pt idx="0">
                  <c:v>[4;6)</c:v>
                </c:pt>
                <c:pt idx="1">
                  <c:v>[6;8)</c:v>
                </c:pt>
                <c:pt idx="2">
                  <c:v>[8;10)</c:v>
                </c:pt>
                <c:pt idx="3">
                  <c:v>[10;12)</c:v>
                </c:pt>
                <c:pt idx="4">
                  <c:v>[12;14)</c:v>
                </c:pt>
                <c:pt idx="5">
                  <c:v>[14;16)</c:v>
                </c:pt>
              </c:strCache>
            </c:strRef>
          </c:cat>
          <c:val>
            <c:numRef>
              <c:f>'Задание 1 '!$H$3:$M$3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6-4F2D-91DC-FA0915CE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8633600"/>
        <c:axId val="98680832"/>
      </c:barChart>
      <c:lineChart>
        <c:grouping val="standard"/>
        <c:varyColors val="0"/>
        <c:ser>
          <c:idx val="1"/>
          <c:order val="1"/>
          <c:spPr>
            <a:ln w="1587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77000"/>
                      <a:tint val="50000"/>
                      <a:satMod val="300000"/>
                    </a:schemeClr>
                  </a:gs>
                  <a:gs pos="35000">
                    <a:schemeClr val="accent4">
                      <a:tint val="77000"/>
                      <a:tint val="37000"/>
                      <a:satMod val="300000"/>
                    </a:schemeClr>
                  </a:gs>
                  <a:gs pos="100000">
                    <a:schemeClr val="accent4">
                      <a:tint val="7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tint val="77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'Задание 1 '!$H$3:$M$3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6-4F2D-91DC-FA0915CE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33600"/>
        <c:axId val="98680832"/>
      </c:lineChart>
      <c:catAx>
        <c:axId val="98633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80832"/>
        <c:crosses val="autoZero"/>
        <c:auto val="1"/>
        <c:lblAlgn val="ctr"/>
        <c:lblOffset val="100"/>
        <c:noMultiLvlLbl val="0"/>
      </c:catAx>
      <c:valAx>
        <c:axId val="986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и 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hade val="76000"/>
                    <a:tint val="50000"/>
                    <a:satMod val="300000"/>
                  </a:schemeClr>
                </a:gs>
                <a:gs pos="35000">
                  <a:schemeClr val="accent4">
                    <a:shade val="76000"/>
                    <a:tint val="37000"/>
                    <a:satMod val="300000"/>
                  </a:schemeClr>
                </a:gs>
                <a:gs pos="100000">
                  <a:schemeClr val="accent4">
                    <a:shade val="76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76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'Задание 2'!$K$1:$O$1</c:f>
              <c:strCache>
                <c:ptCount val="5"/>
                <c:pt idx="0">
                  <c:v>[14,15;14,258)</c:v>
                </c:pt>
                <c:pt idx="1">
                  <c:v>[14,258;14,366)</c:v>
                </c:pt>
                <c:pt idx="2">
                  <c:v>[14,366;14,474)</c:v>
                </c:pt>
                <c:pt idx="3">
                  <c:v>[14,474;14,582)</c:v>
                </c:pt>
                <c:pt idx="4">
                  <c:v>[14,582;14,69)</c:v>
                </c:pt>
              </c:strCache>
            </c:strRef>
          </c:cat>
          <c:val>
            <c:numRef>
              <c:f>'Задание 2'!$K$2:$O$2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0-4650-AFDE-27311D3A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981312"/>
        <c:axId val="67982848"/>
      </c:barChart>
      <c:scatterChart>
        <c:scatterStyle val="lineMarker"/>
        <c:varyColors val="0"/>
        <c:ser>
          <c:idx val="1"/>
          <c:order val="1"/>
          <c:tx>
            <c:v>111</c:v>
          </c:tx>
          <c:spPr>
            <a:ln w="1587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77000"/>
                      <a:tint val="50000"/>
                      <a:satMod val="300000"/>
                    </a:schemeClr>
                  </a:gs>
                  <a:gs pos="35000">
                    <a:schemeClr val="accent4">
                      <a:tint val="77000"/>
                      <a:tint val="37000"/>
                      <a:satMod val="300000"/>
                    </a:schemeClr>
                  </a:gs>
                  <a:gs pos="100000">
                    <a:schemeClr val="accent4">
                      <a:tint val="7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tint val="77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yVal>
            <c:numRef>
              <c:f>'Задание 2'!$K$2:$O$2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19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0-4650-AFDE-27311D3A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1312"/>
        <c:axId val="67982848"/>
      </c:scatterChart>
      <c:catAx>
        <c:axId val="67981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82848"/>
        <c:crosses val="autoZero"/>
        <c:auto val="1"/>
        <c:lblAlgn val="ctr"/>
        <c:lblOffset val="100"/>
        <c:noMultiLvlLbl val="0"/>
      </c:catAx>
      <c:valAx>
        <c:axId val="679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'Задание 2'!$R$1:$W$1</c:f>
              <c:numCache>
                <c:formatCode>General</c:formatCode>
                <c:ptCount val="6"/>
                <c:pt idx="0">
                  <c:v>14.15</c:v>
                </c:pt>
                <c:pt idx="1">
                  <c:v>14.257999999999999</c:v>
                </c:pt>
                <c:pt idx="2">
                  <c:v>14.366</c:v>
                </c:pt>
                <c:pt idx="3">
                  <c:v>14.474</c:v>
                </c:pt>
                <c:pt idx="4">
                  <c:v>14.582000000000001</c:v>
                </c:pt>
                <c:pt idx="5">
                  <c:v>14.69</c:v>
                </c:pt>
              </c:numCache>
            </c:numRef>
          </c:xVal>
          <c:yVal>
            <c:numRef>
              <c:f>'Задание 2'!$R$2:$W$2</c:f>
              <c:numCache>
                <c:formatCode>General</c:formatCode>
                <c:ptCount val="6"/>
                <c:pt idx="0">
                  <c:v>0</c:v>
                </c:pt>
                <c:pt idx="1">
                  <c:v>0.14000000000000001</c:v>
                </c:pt>
                <c:pt idx="2">
                  <c:v>0.34</c:v>
                </c:pt>
                <c:pt idx="3">
                  <c:v>0.56000000000000005</c:v>
                </c:pt>
                <c:pt idx="4">
                  <c:v>0.94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0-42BA-A414-6FC3C3C7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9712"/>
        <c:axId val="69537792"/>
      </c:scatterChart>
      <c:valAx>
        <c:axId val="695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37792"/>
        <c:crosses val="autoZero"/>
        <c:crossBetween val="midCat"/>
      </c:valAx>
      <c:valAx>
        <c:axId val="695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плотность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'Задание 2'!$Z$1:$AD$1</c:f>
              <c:strCache>
                <c:ptCount val="5"/>
                <c:pt idx="0">
                  <c:v>[14,15;14,258)</c:v>
                </c:pt>
                <c:pt idx="1">
                  <c:v>[14,258;14,366)</c:v>
                </c:pt>
                <c:pt idx="2">
                  <c:v>[14,366;14,474)</c:v>
                </c:pt>
                <c:pt idx="3">
                  <c:v>[14,474;14,582)</c:v>
                </c:pt>
                <c:pt idx="4">
                  <c:v>[14,582;14,69)</c:v>
                </c:pt>
              </c:strCache>
            </c:strRef>
          </c:cat>
          <c:val>
            <c:numRef>
              <c:f>'Задание 2'!$Z$2:$AD$2</c:f>
              <c:numCache>
                <c:formatCode>General</c:formatCode>
                <c:ptCount val="5"/>
                <c:pt idx="0">
                  <c:v>1.2962962962962983</c:v>
                </c:pt>
                <c:pt idx="1">
                  <c:v>1.8518518518518547</c:v>
                </c:pt>
                <c:pt idx="2">
                  <c:v>2.0370370370370403</c:v>
                </c:pt>
                <c:pt idx="3">
                  <c:v>3.5185185185185239</c:v>
                </c:pt>
                <c:pt idx="4">
                  <c:v>0.55555555555555647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48E9-8263-2AAF35078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128128"/>
        <c:axId val="132499328"/>
      </c:barChart>
      <c:catAx>
        <c:axId val="132128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99328"/>
        <c:crosses val="autoZero"/>
        <c:auto val="1"/>
        <c:lblAlgn val="ctr"/>
        <c:lblOffset val="100"/>
        <c:noMultiLvlLbl val="0"/>
      </c:catAx>
      <c:valAx>
        <c:axId val="1324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2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  <a:r>
              <a:rPr lang="ru-RU" baseline="0"/>
              <a:t> и гистограмма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'Задание 3'!$K$1:$O$1</c:f>
              <c:strCache>
                <c:ptCount val="5"/>
                <c:pt idx="0">
                  <c:v>[92;94)</c:v>
                </c:pt>
                <c:pt idx="1">
                  <c:v>[94;96)</c:v>
                </c:pt>
                <c:pt idx="2">
                  <c:v>[96;98)</c:v>
                </c:pt>
                <c:pt idx="3">
                  <c:v>[98;100)</c:v>
                </c:pt>
                <c:pt idx="4">
                  <c:v>[100;102)</c:v>
                </c:pt>
              </c:strCache>
            </c:strRef>
          </c:cat>
          <c:val>
            <c:numRef>
              <c:f>'Задание 3'!$K$2:$O$2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D-483F-A915-8E43EB4D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981312"/>
        <c:axId val="67982848"/>
      </c:barChart>
      <c:scatterChart>
        <c:scatterStyle val="lineMarker"/>
        <c:varyColors val="0"/>
        <c:ser>
          <c:idx val="1"/>
          <c:order val="1"/>
          <c:tx>
            <c:v>111</c:v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yVal>
            <c:numRef>
              <c:f>'Задание 3'!$K$2:$O$2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D-483F-A915-8E43EB4D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1312"/>
        <c:axId val="67982848"/>
      </c:scatterChart>
      <c:catAx>
        <c:axId val="67981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7982848"/>
        <c:crosses val="autoZero"/>
        <c:auto val="1"/>
        <c:lblAlgn val="ctr"/>
        <c:lblOffset val="100"/>
        <c:noMultiLvlLbl val="0"/>
      </c:catAx>
      <c:valAx>
        <c:axId val="6798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981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'Задание 3'!$R$1:$W$1</c:f>
              <c:numCache>
                <c:formatCode>General</c:formatCode>
                <c:ptCount val="6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</c:numCache>
            </c:numRef>
          </c:xVal>
          <c:yVal>
            <c:numRef>
              <c:f>'Задание 3'!$R$2:$W$2</c:f>
              <c:numCache>
                <c:formatCode>General</c:formatCode>
                <c:ptCount val="6"/>
                <c:pt idx="0">
                  <c:v>0</c:v>
                </c:pt>
                <c:pt idx="1">
                  <c:v>0.14814814814814814</c:v>
                </c:pt>
                <c:pt idx="2">
                  <c:v>0.33333333333333331</c:v>
                </c:pt>
                <c:pt idx="3">
                  <c:v>0.51851851851851849</c:v>
                </c:pt>
                <c:pt idx="4">
                  <c:v>0.7407407407407407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6-4747-8B7D-FC9354DAD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9712"/>
        <c:axId val="69537792"/>
      </c:scatterChart>
      <c:valAx>
        <c:axId val="695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537792"/>
        <c:crosses val="autoZero"/>
        <c:crossBetween val="midCat"/>
      </c:valAx>
      <c:valAx>
        <c:axId val="695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3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Эмпирическая</a:t>
            </a:r>
            <a:r>
              <a:rPr lang="ru-RU" baseline="0"/>
              <a:t> плотность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'Задание 3'!$Z$1:$AD$1</c:f>
              <c:strCache>
                <c:ptCount val="5"/>
                <c:pt idx="0">
                  <c:v>[92;94)</c:v>
                </c:pt>
                <c:pt idx="1">
                  <c:v>[94;96)</c:v>
                </c:pt>
                <c:pt idx="2">
                  <c:v>[96;98)</c:v>
                </c:pt>
                <c:pt idx="3">
                  <c:v>[98;100)</c:v>
                </c:pt>
                <c:pt idx="4">
                  <c:v>[100;102)</c:v>
                </c:pt>
              </c:strCache>
            </c:strRef>
          </c:cat>
          <c:val>
            <c:numRef>
              <c:f>'Задание 3'!$Z$2:$AD$2</c:f>
              <c:numCache>
                <c:formatCode>General</c:formatCode>
                <c:ptCount val="5"/>
                <c:pt idx="0">
                  <c:v>7.407407407407407E-2</c:v>
                </c:pt>
                <c:pt idx="1">
                  <c:v>9.2592592592592587E-2</c:v>
                </c:pt>
                <c:pt idx="2">
                  <c:v>9.2592592592592587E-2</c:v>
                </c:pt>
                <c:pt idx="3">
                  <c:v>0.1111111111111111</c:v>
                </c:pt>
                <c:pt idx="4">
                  <c:v>0.12962962962962962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8-4DBE-9A40-DFE763A6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128128"/>
        <c:axId val="132499328"/>
      </c:barChart>
      <c:catAx>
        <c:axId val="132128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2499328"/>
        <c:crosses val="autoZero"/>
        <c:auto val="1"/>
        <c:lblAlgn val="ctr"/>
        <c:lblOffset val="100"/>
        <c:noMultiLvlLbl val="0"/>
      </c:catAx>
      <c:valAx>
        <c:axId val="13249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12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541021</xdr:colOff>
      <xdr:row>4</xdr:row>
      <xdr:rowOff>91440</xdr:rowOff>
    </xdr:from>
    <xdr:to>
      <xdr:col>14</xdr:col>
      <xdr:colOff>205741</xdr:colOff>
      <xdr:row>22</xdr:row>
      <xdr:rowOff>17033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43E1C9-0EB0-4415-A15E-5A60BF18B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929640</xdr:colOff>
      <xdr:row>3</xdr:row>
      <xdr:rowOff>99060</xdr:rowOff>
    </xdr:from>
    <xdr:to>
      <xdr:col>14</xdr:col>
      <xdr:colOff>119340</xdr:colOff>
      <xdr:row>16</xdr:row>
      <xdr:rowOff>187260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3</xdr:row>
      <xdr:rowOff>22860</xdr:rowOff>
    </xdr:from>
    <xdr:to>
      <xdr:col>22</xdr:col>
      <xdr:colOff>652740</xdr:colOff>
      <xdr:row>16</xdr:row>
      <xdr:rowOff>111060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944880</xdr:colOff>
      <xdr:row>3</xdr:row>
      <xdr:rowOff>114300</xdr:rowOff>
    </xdr:from>
    <xdr:to>
      <xdr:col>29</xdr:col>
      <xdr:colOff>515580</xdr:colOff>
      <xdr:row>16</xdr:row>
      <xdr:rowOff>202500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132138</xdr:colOff>
      <xdr:row>3</xdr:row>
      <xdr:rowOff>51956</xdr:rowOff>
    </xdr:from>
    <xdr:to>
      <xdr:col>14</xdr:col>
      <xdr:colOff>257885</xdr:colOff>
      <xdr:row>16</xdr:row>
      <xdr:rowOff>187261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3</xdr:row>
      <xdr:rowOff>22860</xdr:rowOff>
    </xdr:from>
    <xdr:to>
      <xdr:col>22</xdr:col>
      <xdr:colOff>652740</xdr:colOff>
      <xdr:row>16</xdr:row>
      <xdr:rowOff>111060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944880</xdr:colOff>
      <xdr:row>3</xdr:row>
      <xdr:rowOff>114300</xdr:rowOff>
    </xdr:from>
    <xdr:to>
      <xdr:col>29</xdr:col>
      <xdr:colOff>515580</xdr:colOff>
      <xdr:row>16</xdr:row>
      <xdr:rowOff>202500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103911</xdr:colOff>
      <xdr:row>20</xdr:row>
      <xdr:rowOff>173181</xdr:rowOff>
    </xdr:from>
    <xdr:to>
      <xdr:col>10</xdr:col>
      <xdr:colOff>679232</xdr:colOff>
      <xdr:row>30</xdr:row>
      <xdr:rowOff>129588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6757030-E347-4E1F-91EF-CB5476933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1547" y="5126181"/>
          <a:ext cx="5805412" cy="23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nor\Documents\Data%20Science\&#1051;&#1056;-2(&#1095;&#1072;&#1089;&#1090;&#1100;%201),%20&#1047;&#1091;&#1093;&#1080;&#1088;,%20&#1050;&#1088;&#1102;&#1095;&#1082;&#1086;&#1074;&#1072;,%20&#1057;&#1090;&#1077;&#1094;&#1091;&#1082;,%20&#1052;&#1072;&#1082;&#1089;&#1080;&#1084;&#1086;&#1074;&#1072;,%20&#1048;&#1042;&#1058;%20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1"/>
      <sheetName val="Задание 2"/>
      <sheetName val="Задание 3 Задача 1"/>
      <sheetName val="Задание 3 Задача 2"/>
    </sheetNames>
    <sheetDataSet>
      <sheetData sheetId="0"/>
      <sheetData sheetId="1">
        <row r="1">
          <cell r="V1" t="str">
            <v>[4;6)</v>
          </cell>
          <cell r="W1" t="str">
            <v>[6;8)</v>
          </cell>
          <cell r="X1" t="str">
            <v>[8;10)</v>
          </cell>
          <cell r="Y1" t="str">
            <v>[10;12)</v>
          </cell>
          <cell r="Z1" t="str">
            <v>[12;14)</v>
          </cell>
          <cell r="AA1" t="str">
            <v>[14;16)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U18" sqref="U18"/>
    </sheetView>
  </sheetViews>
  <sheetFormatPr defaultRowHeight="15" x14ac:dyDescent="0.25"/>
  <cols>
    <col min="2" max="2" width="9.28515625" customWidth="1"/>
    <col min="3" max="3" width="9.85546875" customWidth="1"/>
    <col min="7" max="7" width="12.42578125" customWidth="1"/>
    <col min="12" max="12" width="10.7109375" customWidth="1"/>
    <col min="13" max="13" width="10.28515625" customWidth="1"/>
  </cols>
  <sheetData>
    <row r="1" spans="1:13" x14ac:dyDescent="0.25">
      <c r="A1" s="8">
        <v>60</v>
      </c>
      <c r="C1" s="9" t="s">
        <v>3</v>
      </c>
      <c r="D1" s="8">
        <v>2</v>
      </c>
      <c r="G1" s="13" t="s">
        <v>33</v>
      </c>
      <c r="H1" s="13"/>
      <c r="I1" s="13"/>
      <c r="J1" s="13"/>
      <c r="K1" s="13"/>
      <c r="L1" s="13"/>
      <c r="M1" s="13"/>
    </row>
    <row r="2" spans="1:13" x14ac:dyDescent="0.25">
      <c r="A2" s="8">
        <v>25</v>
      </c>
      <c r="C2" s="9" t="s">
        <v>32</v>
      </c>
      <c r="D2" s="8">
        <v>152</v>
      </c>
      <c r="G2" s="12" t="s">
        <v>5</v>
      </c>
      <c r="H2" s="8" t="s">
        <v>31</v>
      </c>
      <c r="I2" s="8" t="s">
        <v>30</v>
      </c>
      <c r="J2" s="8" t="s">
        <v>29</v>
      </c>
      <c r="K2" s="8" t="s">
        <v>28</v>
      </c>
      <c r="L2" s="8" t="s">
        <v>27</v>
      </c>
      <c r="M2" s="8" t="s">
        <v>26</v>
      </c>
    </row>
    <row r="3" spans="1:13" x14ac:dyDescent="0.25">
      <c r="A3" s="8">
        <v>12</v>
      </c>
      <c r="C3" s="9" t="s">
        <v>25</v>
      </c>
      <c r="D3" s="8">
        <v>20</v>
      </c>
      <c r="G3" s="12" t="s">
        <v>6</v>
      </c>
      <c r="H3" s="8">
        <f>COUNTIFS(A1:A20,"&gt;=2",A1:A20,"&lt;27")</f>
        <v>11</v>
      </c>
      <c r="I3" s="8">
        <f>COUNTIFS(A1:A20,"&gt;=27",A1:A20,"&lt;52")</f>
        <v>3</v>
      </c>
      <c r="J3" s="8">
        <f>COUNTIFS(A1:A20,"&gt;=52",A1:A20,"&lt;77")</f>
        <v>2</v>
      </c>
      <c r="K3" s="8">
        <f>COUNTIFS(A1:A20,"&gt;=77",A1:A20,"&lt;102")</f>
        <v>2</v>
      </c>
      <c r="L3" s="8">
        <f>COUNTIFS(A1:A20,"&gt;=122",A1:A20,"&lt;127")</f>
        <v>0</v>
      </c>
      <c r="M3" s="8">
        <f>COUNTIFS(A1:A20,"&gt;=127",A1:A20,"&lt;=152")</f>
        <v>2</v>
      </c>
    </row>
    <row r="4" spans="1:13" x14ac:dyDescent="0.25">
      <c r="A4" s="8">
        <v>10</v>
      </c>
      <c r="C4" s="9" t="s">
        <v>24</v>
      </c>
      <c r="D4" s="8">
        <f xml:space="preserve"> 1+ 1.4* LN(D3)</f>
        <v>5.1940251829755866</v>
      </c>
      <c r="E4" s="11">
        <v>6</v>
      </c>
    </row>
    <row r="5" spans="1:13" x14ac:dyDescent="0.25">
      <c r="A5" s="8">
        <v>68</v>
      </c>
      <c r="C5" s="10" t="s">
        <v>23</v>
      </c>
      <c r="D5" s="8">
        <f xml:space="preserve"> (D2 - D1) / E4</f>
        <v>25</v>
      </c>
    </row>
    <row r="6" spans="1:13" x14ac:dyDescent="0.25">
      <c r="A6" s="8">
        <v>35</v>
      </c>
    </row>
    <row r="7" spans="1:13" x14ac:dyDescent="0.25">
      <c r="A7" s="8">
        <v>2</v>
      </c>
      <c r="C7" s="9" t="s">
        <v>22</v>
      </c>
      <c r="D7" s="8">
        <v>2</v>
      </c>
    </row>
    <row r="8" spans="1:13" x14ac:dyDescent="0.25">
      <c r="A8" s="8">
        <v>17</v>
      </c>
      <c r="C8" s="9" t="s">
        <v>21</v>
      </c>
      <c r="D8" s="8">
        <v>152</v>
      </c>
    </row>
    <row r="9" spans="1:13" x14ac:dyDescent="0.25">
      <c r="A9" s="8">
        <v>51</v>
      </c>
    </row>
    <row r="10" spans="1:13" x14ac:dyDescent="0.25">
      <c r="A10" s="8">
        <v>9</v>
      </c>
    </row>
    <row r="11" spans="1:13" x14ac:dyDescent="0.25">
      <c r="A11" s="8">
        <v>3</v>
      </c>
    </row>
    <row r="12" spans="1:13" x14ac:dyDescent="0.25">
      <c r="A12" s="8">
        <v>130</v>
      </c>
    </row>
    <row r="13" spans="1:13" x14ac:dyDescent="0.25">
      <c r="A13" s="8">
        <v>24</v>
      </c>
    </row>
    <row r="14" spans="1:13" x14ac:dyDescent="0.25">
      <c r="A14" s="8">
        <v>85</v>
      </c>
    </row>
    <row r="15" spans="1:13" x14ac:dyDescent="0.25">
      <c r="A15" s="8">
        <v>100</v>
      </c>
    </row>
    <row r="16" spans="1:13" x14ac:dyDescent="0.25">
      <c r="A16" s="8">
        <v>152</v>
      </c>
    </row>
    <row r="17" spans="1:1" x14ac:dyDescent="0.25">
      <c r="A17" s="8">
        <v>6</v>
      </c>
    </row>
    <row r="18" spans="1:1" x14ac:dyDescent="0.25">
      <c r="A18" s="8">
        <v>18</v>
      </c>
    </row>
    <row r="19" spans="1:1" x14ac:dyDescent="0.25">
      <c r="A19" s="8">
        <v>7</v>
      </c>
    </row>
    <row r="20" spans="1:1" x14ac:dyDescent="0.25">
      <c r="A20" s="8">
        <v>42</v>
      </c>
    </row>
  </sheetData>
  <mergeCells count="1">
    <mergeCell ref="G1:M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zoomScale="70" zoomScaleNormal="70" workbookViewId="0">
      <selection activeCell="Q28" sqref="Q28"/>
    </sheetView>
  </sheetViews>
  <sheetFormatPr defaultColWidth="8.85546875" defaultRowHeight="18.75" x14ac:dyDescent="0.25"/>
  <cols>
    <col min="1" max="9" width="8.85546875" style="1"/>
    <col min="10" max="15" width="18.140625" style="1" customWidth="1"/>
    <col min="16" max="16" width="8.85546875" style="1"/>
    <col min="17" max="23" width="12.28515625" style="1" customWidth="1"/>
    <col min="24" max="24" width="8.85546875" style="1"/>
    <col min="25" max="30" width="17" style="1" customWidth="1"/>
    <col min="31" max="16384" width="8.85546875" style="1"/>
  </cols>
  <sheetData>
    <row r="1" spans="1:30" x14ac:dyDescent="0.3">
      <c r="A1" s="6">
        <v>14.51</v>
      </c>
      <c r="B1" s="6">
        <v>14.42</v>
      </c>
      <c r="C1" s="6">
        <v>14.56</v>
      </c>
      <c r="D1" s="6">
        <v>14.47</v>
      </c>
      <c r="E1" s="6">
        <v>14.46</v>
      </c>
      <c r="F1" s="6">
        <v>14.35</v>
      </c>
      <c r="G1" s="6">
        <v>14.48</v>
      </c>
      <c r="H1" s="6">
        <v>14.53</v>
      </c>
      <c r="J1" s="5" t="s">
        <v>5</v>
      </c>
      <c r="K1" s="6" t="s">
        <v>20</v>
      </c>
      <c r="L1" s="6" t="s">
        <v>19</v>
      </c>
      <c r="M1" s="6" t="s">
        <v>18</v>
      </c>
      <c r="N1" s="6" t="s">
        <v>17</v>
      </c>
      <c r="O1" s="6" t="s">
        <v>16</v>
      </c>
      <c r="Q1" s="7" t="s">
        <v>7</v>
      </c>
      <c r="R1" s="6">
        <v>14.15</v>
      </c>
      <c r="S1" s="6">
        <v>14.257999999999999</v>
      </c>
      <c r="T1" s="6">
        <v>14.366</v>
      </c>
      <c r="U1" s="6">
        <v>14.474</v>
      </c>
      <c r="V1" s="6">
        <v>14.582000000000001</v>
      </c>
      <c r="W1" s="6">
        <v>14.69</v>
      </c>
      <c r="Y1" s="5" t="s">
        <v>5</v>
      </c>
      <c r="Z1" s="6" t="s">
        <v>20</v>
      </c>
      <c r="AA1" s="6" t="s">
        <v>19</v>
      </c>
      <c r="AB1" s="6" t="s">
        <v>18</v>
      </c>
      <c r="AC1" s="6" t="s">
        <v>17</v>
      </c>
      <c r="AD1" s="6" t="s">
        <v>16</v>
      </c>
    </row>
    <row r="2" spans="1:30" x14ac:dyDescent="0.3">
      <c r="A2" s="6">
        <v>14.21</v>
      </c>
      <c r="B2" s="6">
        <v>14.31</v>
      </c>
      <c r="C2" s="6">
        <v>14.35</v>
      </c>
      <c r="D2" s="6">
        <v>14.68</v>
      </c>
      <c r="E2" s="6">
        <v>14.56</v>
      </c>
      <c r="F2" s="6">
        <v>14.28</v>
      </c>
      <c r="G2" s="6">
        <v>14.36</v>
      </c>
      <c r="H2" s="6">
        <v>14.21</v>
      </c>
      <c r="J2" s="5" t="s">
        <v>6</v>
      </c>
      <c r="K2" s="6">
        <f>COUNTIFS(A1:H7,"&gt;=14,15",A1:H7,"&lt;14,258")</f>
        <v>7</v>
      </c>
      <c r="L2" s="6">
        <f>COUNTIFS(A1:H7,"&gt;=14,258",A1:H7,"&lt;14,366")</f>
        <v>10</v>
      </c>
      <c r="M2" s="6">
        <f>COUNTIFS(A1:H7,"&gt;=14,366",A1:H7,"&lt;14,474")</f>
        <v>11</v>
      </c>
      <c r="N2" s="6">
        <f>COUNTIFS(A1:H7,"&gt;=14,474",A1:H7,"&lt;14,582")</f>
        <v>19</v>
      </c>
      <c r="O2" s="6">
        <f>COUNTIFS(A1:H7,"&gt;=14,582",A1:H7,"&lt;=14,69")</f>
        <v>3</v>
      </c>
      <c r="Q2" s="7" t="s">
        <v>8</v>
      </c>
      <c r="R2" s="6">
        <f>0/$B$9</f>
        <v>0</v>
      </c>
      <c r="S2" s="6">
        <f>(K2)/$B$9</f>
        <v>0.14000000000000001</v>
      </c>
      <c r="T2" s="6">
        <f>(K2+L2)/$B$9</f>
        <v>0.34</v>
      </c>
      <c r="U2" s="6">
        <f>(K2+L2+M2)/$B$9</f>
        <v>0.56000000000000005</v>
      </c>
      <c r="V2" s="6">
        <f>(K2+L2+M2+N2)/$B$9</f>
        <v>0.94</v>
      </c>
      <c r="W2" s="6">
        <f>(K2+L2+M2+N2+O2)/$B$9</f>
        <v>1</v>
      </c>
      <c r="Y2" s="5" t="s">
        <v>9</v>
      </c>
      <c r="Z2" s="6">
        <f>K2/($B$9*$B$16)</f>
        <v>1.2962962962962983</v>
      </c>
      <c r="AA2" s="6">
        <f>L2/($B$9*$B$16)</f>
        <v>1.8518518518518547</v>
      </c>
      <c r="AB2" s="6">
        <f>M2/($B$9*$B$16)</f>
        <v>2.0370370370370403</v>
      </c>
      <c r="AC2" s="6">
        <f>N2/($B$9*$B$16)</f>
        <v>3.5185185185185239</v>
      </c>
      <c r="AD2" s="6">
        <f>O2/($B$9*$B$16)</f>
        <v>0.55555555555555647</v>
      </c>
    </row>
    <row r="3" spans="1:30" x14ac:dyDescent="0.25">
      <c r="A3" s="6">
        <v>14.52</v>
      </c>
      <c r="B3" s="6">
        <v>14.23</v>
      </c>
      <c r="C3" s="6">
        <v>14.41</v>
      </c>
      <c r="D3" s="6">
        <v>14.46</v>
      </c>
      <c r="E3" s="6">
        <v>14.69</v>
      </c>
      <c r="F3" s="6">
        <v>14.54</v>
      </c>
      <c r="G3" s="6">
        <v>14.36</v>
      </c>
      <c r="H3" s="6">
        <v>14.15</v>
      </c>
    </row>
    <row r="4" spans="1:30" x14ac:dyDescent="0.25">
      <c r="A4" s="6">
        <v>14.37</v>
      </c>
      <c r="B4" s="6">
        <v>14.51</v>
      </c>
      <c r="C4" s="6">
        <v>14.25</v>
      </c>
      <c r="D4" s="6">
        <v>14.55</v>
      </c>
      <c r="E4" s="6">
        <v>14.51</v>
      </c>
      <c r="F4" s="6">
        <v>14.36</v>
      </c>
      <c r="G4" s="6">
        <v>14.62</v>
      </c>
      <c r="H4" s="6">
        <v>14.55</v>
      </c>
    </row>
    <row r="5" spans="1:30" x14ac:dyDescent="0.25">
      <c r="A5" s="6">
        <v>14.38</v>
      </c>
      <c r="B5" s="6">
        <v>14.33</v>
      </c>
      <c r="C5" s="6">
        <v>14.4</v>
      </c>
      <c r="D5" s="6">
        <v>14.52</v>
      </c>
      <c r="E5" s="6">
        <v>14.48</v>
      </c>
      <c r="F5" s="6">
        <v>14.51</v>
      </c>
      <c r="G5" s="6">
        <v>14.55</v>
      </c>
      <c r="H5" s="6">
        <v>14.39</v>
      </c>
    </row>
    <row r="6" spans="1:30" x14ac:dyDescent="0.25">
      <c r="A6" s="6">
        <v>14.54</v>
      </c>
      <c r="B6" s="6">
        <v>14.58</v>
      </c>
      <c r="C6" s="6">
        <v>14.48</v>
      </c>
      <c r="D6" s="6">
        <v>14.37</v>
      </c>
      <c r="E6" s="6">
        <v>14.38</v>
      </c>
      <c r="F6" s="6">
        <v>14.51</v>
      </c>
      <c r="G6" s="6">
        <v>14.36</v>
      </c>
      <c r="H6" s="6">
        <v>14.15</v>
      </c>
    </row>
    <row r="7" spans="1:30" x14ac:dyDescent="0.25">
      <c r="A7" s="6">
        <v>14.24</v>
      </c>
      <c r="B7" s="6">
        <v>14.32</v>
      </c>
      <c r="C7" s="6"/>
      <c r="D7" s="6"/>
      <c r="E7" s="6"/>
      <c r="F7" s="6"/>
      <c r="G7" s="6"/>
      <c r="H7" s="6"/>
    </row>
    <row r="9" spans="1:30" x14ac:dyDescent="0.25">
      <c r="A9" s="14" t="s">
        <v>0</v>
      </c>
      <c r="B9" s="6">
        <v>50</v>
      </c>
    </row>
    <row r="11" spans="1:30" x14ac:dyDescent="0.25">
      <c r="A11" s="14" t="s">
        <v>1</v>
      </c>
      <c r="B11" s="6">
        <f>1+LN(B9)</f>
        <v>4.9120230054281464</v>
      </c>
      <c r="C11" s="6">
        <f>ROUNDUP(B11, 0)</f>
        <v>5</v>
      </c>
    </row>
    <row r="13" spans="1:30" x14ac:dyDescent="0.25">
      <c r="A13" s="14" t="s">
        <v>2</v>
      </c>
      <c r="B13" s="6">
        <f>MAX(A1:H7)</f>
        <v>14.69</v>
      </c>
    </row>
    <row r="14" spans="1:30" x14ac:dyDescent="0.25">
      <c r="A14" s="14" t="s">
        <v>3</v>
      </c>
      <c r="B14" s="6">
        <f>MIN(A1:H7)</f>
        <v>14.15</v>
      </c>
    </row>
    <row r="16" spans="1:30" x14ac:dyDescent="0.25">
      <c r="A16" s="14" t="s">
        <v>4</v>
      </c>
      <c r="B16" s="6">
        <f>(B13-B14)/C11</f>
        <v>0.10799999999999983</v>
      </c>
    </row>
    <row r="18" spans="1:1" x14ac:dyDescent="0.25">
      <c r="A18" s="2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B1" zoomScale="70" zoomScaleNormal="70" workbookViewId="0">
      <selection activeCell="N27" sqref="N27"/>
    </sheetView>
  </sheetViews>
  <sheetFormatPr defaultColWidth="8.85546875" defaultRowHeight="18.75" x14ac:dyDescent="0.25"/>
  <cols>
    <col min="1" max="8" width="8.85546875" style="1"/>
    <col min="9" max="9" width="8.85546875" style="1" customWidth="1"/>
    <col min="10" max="10" width="16.5703125" style="1" customWidth="1"/>
    <col min="11" max="15" width="18.140625" style="1" customWidth="1"/>
    <col min="16" max="16" width="8.85546875" style="1"/>
    <col min="17" max="23" width="12.28515625" style="1" customWidth="1"/>
    <col min="24" max="24" width="8.85546875" style="1"/>
    <col min="25" max="30" width="17" style="1" customWidth="1"/>
    <col min="31" max="16384" width="8.85546875" style="1"/>
  </cols>
  <sheetData>
    <row r="1" spans="1:30" x14ac:dyDescent="0.3">
      <c r="A1" s="3">
        <v>102</v>
      </c>
      <c r="B1" s="3">
        <v>100</v>
      </c>
      <c r="C1" s="3">
        <v>94</v>
      </c>
      <c r="D1" s="3">
        <v>99</v>
      </c>
      <c r="E1" s="3">
        <v>102</v>
      </c>
      <c r="F1" s="3">
        <v>93</v>
      </c>
      <c r="G1" s="3">
        <v>98</v>
      </c>
      <c r="H1" s="3">
        <v>93</v>
      </c>
      <c r="J1" s="5" t="s">
        <v>5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Q1" s="7" t="s">
        <v>7</v>
      </c>
      <c r="R1" s="6">
        <v>92</v>
      </c>
      <c r="S1" s="6">
        <v>94</v>
      </c>
      <c r="T1" s="6">
        <v>96</v>
      </c>
      <c r="U1" s="6">
        <v>98</v>
      </c>
      <c r="V1" s="6">
        <v>100</v>
      </c>
      <c r="W1" s="6">
        <v>102</v>
      </c>
      <c r="Y1" s="5" t="s">
        <v>5</v>
      </c>
      <c r="Z1" s="6" t="s">
        <v>10</v>
      </c>
      <c r="AA1" s="6" t="s">
        <v>11</v>
      </c>
      <c r="AB1" s="6" t="s">
        <v>12</v>
      </c>
      <c r="AC1" s="6" t="s">
        <v>13</v>
      </c>
      <c r="AD1" s="6" t="s">
        <v>14</v>
      </c>
    </row>
    <row r="2" spans="1:30" x14ac:dyDescent="0.3">
      <c r="A2" s="3">
        <v>97</v>
      </c>
      <c r="B2" s="3">
        <v>102</v>
      </c>
      <c r="C2" s="3">
        <v>92</v>
      </c>
      <c r="D2" s="3">
        <v>98</v>
      </c>
      <c r="E2" s="3">
        <v>97</v>
      </c>
      <c r="F2" s="3">
        <v>101</v>
      </c>
      <c r="G2" s="3">
        <v>95</v>
      </c>
      <c r="H2" s="3">
        <v>102</v>
      </c>
      <c r="J2" s="5" t="s">
        <v>6</v>
      </c>
      <c r="K2" s="6">
        <f>COUNTIFS(A1:H7,"&gt;=92",A1:H7,"&lt;94")</f>
        <v>4</v>
      </c>
      <c r="L2" s="6">
        <f>COUNTIFS(A1:H7,"&gt;=94",A1:H7,"&lt;96")</f>
        <v>5</v>
      </c>
      <c r="M2" s="6">
        <f>COUNTIFS(A1:H7,"&gt;=96",A1:H7,"&lt;98")</f>
        <v>5</v>
      </c>
      <c r="N2" s="6">
        <f>COUNTIFS(A1:H7,"&gt;=98",A1:H7,"&lt;100")</f>
        <v>6</v>
      </c>
      <c r="O2" s="6">
        <f>COUNTIFS(A1:H7,"&gt;=100",A1:H7,"&lt;=102")</f>
        <v>7</v>
      </c>
      <c r="Q2" s="7" t="s">
        <v>8</v>
      </c>
      <c r="R2" s="6">
        <f>0/$B$9</f>
        <v>0</v>
      </c>
      <c r="S2" s="6">
        <f>(K2)/$B$9</f>
        <v>0.14814814814814814</v>
      </c>
      <c r="T2" s="6">
        <f>(K2+L2)/$B$9</f>
        <v>0.33333333333333331</v>
      </c>
      <c r="U2" s="6">
        <f>(K2+L2+M2)/$B$9</f>
        <v>0.51851851851851849</v>
      </c>
      <c r="V2" s="6">
        <f>(K2+L2+M2+N2)/$B$9</f>
        <v>0.7407407407407407</v>
      </c>
      <c r="W2" s="6">
        <f>(K2+L2+M2+N2+O2)/$B$9</f>
        <v>1</v>
      </c>
      <c r="Y2" s="5" t="s">
        <v>9</v>
      </c>
      <c r="Z2" s="6">
        <f>K2/($B$9*$B$16)</f>
        <v>7.407407407407407E-2</v>
      </c>
      <c r="AA2" s="6">
        <f t="shared" ref="AA2:AD2" si="0">L2/($B$9*$B$16)</f>
        <v>9.2592592592592587E-2</v>
      </c>
      <c r="AB2" s="6">
        <f t="shared" si="0"/>
        <v>9.2592592592592587E-2</v>
      </c>
      <c r="AC2" s="6">
        <f t="shared" si="0"/>
        <v>0.1111111111111111</v>
      </c>
      <c r="AD2" s="6">
        <f t="shared" si="0"/>
        <v>0.12962962962962962</v>
      </c>
    </row>
    <row r="3" spans="1:30" x14ac:dyDescent="0.25">
      <c r="A3" s="3">
        <v>99</v>
      </c>
      <c r="B3" s="3">
        <v>95</v>
      </c>
      <c r="C3" s="3">
        <v>94</v>
      </c>
      <c r="D3" s="3">
        <v>96</v>
      </c>
      <c r="E3" s="3">
        <v>95</v>
      </c>
      <c r="F3" s="3">
        <v>97</v>
      </c>
      <c r="G3" s="3">
        <v>98</v>
      </c>
      <c r="H3" s="3">
        <v>92</v>
      </c>
    </row>
    <row r="4" spans="1:30" x14ac:dyDescent="0.25">
      <c r="A4" s="3">
        <v>97</v>
      </c>
      <c r="B4" s="3">
        <v>101</v>
      </c>
      <c r="C4" s="3">
        <v>99</v>
      </c>
      <c r="D4" s="3"/>
      <c r="E4" s="3"/>
      <c r="F4" s="3"/>
      <c r="G4" s="3"/>
      <c r="H4" s="3"/>
    </row>
    <row r="5" spans="1:30" x14ac:dyDescent="0.25">
      <c r="A5" s="3"/>
      <c r="B5" s="3"/>
      <c r="C5" s="3"/>
      <c r="D5" s="3"/>
      <c r="E5" s="3"/>
      <c r="F5" s="3"/>
      <c r="G5" s="3"/>
      <c r="H5" s="3"/>
    </row>
    <row r="6" spans="1:30" x14ac:dyDescent="0.25">
      <c r="A6" s="3"/>
      <c r="B6" s="3"/>
      <c r="C6" s="3"/>
      <c r="D6" s="3"/>
      <c r="E6" s="3"/>
      <c r="F6" s="3"/>
      <c r="G6" s="3"/>
      <c r="H6" s="3"/>
    </row>
    <row r="7" spans="1:30" x14ac:dyDescent="0.25">
      <c r="A7" s="3"/>
      <c r="B7" s="3"/>
      <c r="C7" s="3"/>
      <c r="D7" s="3"/>
      <c r="E7" s="3"/>
      <c r="F7" s="3"/>
      <c r="G7" s="3"/>
      <c r="H7" s="3"/>
    </row>
    <row r="9" spans="1:30" x14ac:dyDescent="0.25">
      <c r="A9" s="3" t="s">
        <v>0</v>
      </c>
      <c r="B9" s="3">
        <v>27</v>
      </c>
    </row>
    <row r="11" spans="1:30" x14ac:dyDescent="0.25">
      <c r="A11" s="3" t="s">
        <v>1</v>
      </c>
      <c r="B11" s="3">
        <f>1+LN(B9)</f>
        <v>4.2958368660043291</v>
      </c>
      <c r="C11" s="3">
        <f>ROUNDUP(B11, 0)</f>
        <v>5</v>
      </c>
    </row>
    <row r="13" spans="1:30" x14ac:dyDescent="0.25">
      <c r="A13" s="3" t="s">
        <v>2</v>
      </c>
      <c r="B13" s="3">
        <f>MAX(A1:H7)</f>
        <v>102</v>
      </c>
    </row>
    <row r="14" spans="1:30" x14ac:dyDescent="0.25">
      <c r="A14" s="3" t="s">
        <v>3</v>
      </c>
      <c r="B14" s="3">
        <f>MIN(A1:H7)</f>
        <v>92</v>
      </c>
    </row>
    <row r="16" spans="1:30" x14ac:dyDescent="0.25">
      <c r="A16" s="3" t="s">
        <v>4</v>
      </c>
      <c r="B16" s="3">
        <f>(B13-B14)/C11</f>
        <v>2</v>
      </c>
    </row>
    <row r="18" spans="1:10" x14ac:dyDescent="0.25">
      <c r="A18" s="2"/>
    </row>
    <row r="20" spans="1:10" ht="27" x14ac:dyDescent="0.35">
      <c r="J2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 </vt:lpstr>
      <vt:lpstr>Задание 2</vt:lpstr>
      <vt:lpstr>Задание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nastya_kriychkova@bk.ru</cp:lastModifiedBy>
  <dcterms:created xsi:type="dcterms:W3CDTF">2022-11-16T11:09:19Z</dcterms:created>
  <dcterms:modified xsi:type="dcterms:W3CDTF">2022-11-17T11:49:08Z</dcterms:modified>
</cp:coreProperties>
</file>