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800" windowHeight="8400"/>
  </bookViews>
  <sheets>
    <sheet name="Задача" sheetId="1" r:id="rId1"/>
  </sheets>
  <calcPr calcId="125725"/>
</workbook>
</file>

<file path=xl/calcChain.xml><?xml version="1.0" encoding="utf-8"?>
<calcChain xmlns="http://schemas.openxmlformats.org/spreadsheetml/2006/main">
  <c r="T46" i="1"/>
  <c r="U46"/>
  <c r="V46"/>
  <c r="C23"/>
  <c r="D23"/>
  <c r="E23"/>
  <c r="E24" s="1"/>
  <c r="F23"/>
  <c r="G23"/>
  <c r="G24" s="1"/>
  <c r="H23"/>
  <c r="H24" s="1"/>
  <c r="I23"/>
  <c r="I24" s="1"/>
  <c r="J23"/>
  <c r="J24" s="1"/>
  <c r="K23"/>
  <c r="K24" s="1"/>
  <c r="W46"/>
  <c r="S46"/>
  <c r="R46"/>
  <c r="Q46"/>
  <c r="P46"/>
  <c r="O46"/>
  <c r="N46"/>
  <c r="K46"/>
  <c r="J46"/>
  <c r="I46"/>
  <c r="H46"/>
  <c r="G46"/>
  <c r="F46"/>
  <c r="E46"/>
  <c r="D46"/>
  <c r="C46"/>
  <c r="B46"/>
  <c r="O23"/>
  <c r="O24" s="1"/>
  <c r="P23"/>
  <c r="P24" s="1"/>
  <c r="Q23"/>
  <c r="Q24" s="1"/>
  <c r="R23"/>
  <c r="R24" s="1"/>
  <c r="S23"/>
  <c r="S24" s="1"/>
  <c r="T23"/>
  <c r="T24" s="1"/>
  <c r="U23"/>
  <c r="U24" s="1"/>
  <c r="V23"/>
  <c r="V24" s="1"/>
  <c r="W23"/>
  <c r="W24" s="1"/>
  <c r="N23"/>
  <c r="N24" s="1"/>
  <c r="C24"/>
  <c r="D24"/>
  <c r="F24"/>
  <c r="B23"/>
  <c r="B24" s="1"/>
  <c r="N25" l="1"/>
  <c r="B31" s="1"/>
  <c r="U25"/>
  <c r="I31" s="1"/>
  <c r="T25"/>
  <c r="H31" s="1"/>
  <c r="W25"/>
  <c r="N48"/>
  <c r="O66" s="1"/>
  <c r="O25"/>
  <c r="C31" s="1"/>
  <c r="Q25"/>
  <c r="E31" s="1"/>
  <c r="P65"/>
  <c r="R25"/>
  <c r="F31" s="1"/>
  <c r="P25"/>
  <c r="D31" s="1"/>
  <c r="S25"/>
  <c r="G31" s="1"/>
  <c r="V25"/>
  <c r="J31" s="1"/>
  <c r="F25"/>
  <c r="F30" s="1"/>
  <c r="B25"/>
  <c r="B30" s="1"/>
  <c r="H25"/>
  <c r="H30" s="1"/>
  <c r="I25"/>
  <c r="I30" s="1"/>
  <c r="G25"/>
  <c r="G30" s="1"/>
  <c r="B48"/>
  <c r="B66" s="1"/>
  <c r="K25"/>
  <c r="K30" s="1"/>
  <c r="J25"/>
  <c r="J30" s="1"/>
  <c r="C25"/>
  <c r="C30" s="1"/>
  <c r="D25"/>
  <c r="D30" s="1"/>
  <c r="E25"/>
  <c r="E30" s="1"/>
  <c r="C65"/>
  <c r="K31"/>
  <c r="K32" l="1"/>
  <c r="K33" s="1"/>
  <c r="I32"/>
  <c r="I33" s="1"/>
  <c r="C32"/>
  <c r="C33" s="1"/>
  <c r="E32"/>
  <c r="E33" s="1"/>
  <c r="F32"/>
  <c r="F33" s="1"/>
  <c r="D32"/>
  <c r="D33" s="1"/>
  <c r="H32"/>
  <c r="H33" s="1"/>
  <c r="G32"/>
  <c r="G33" s="1"/>
  <c r="J32"/>
  <c r="J33" s="1"/>
  <c r="B32"/>
  <c r="B33" s="1"/>
  <c r="P66"/>
  <c r="Q65"/>
  <c r="D65"/>
  <c r="C66"/>
  <c r="B35" l="1"/>
  <c r="B36" s="1"/>
  <c r="B38" s="1"/>
  <c r="R65"/>
  <c r="Q66"/>
  <c r="E65"/>
  <c r="D66"/>
  <c r="S65" l="1"/>
  <c r="R66"/>
  <c r="F65"/>
  <c r="E66"/>
  <c r="T65" l="1"/>
  <c r="S66"/>
  <c r="G65"/>
  <c r="F66"/>
  <c r="U65" l="1"/>
  <c r="T66"/>
  <c r="H65"/>
  <c r="G66"/>
  <c r="V65" l="1"/>
  <c r="U66"/>
  <c r="I65"/>
  <c r="H66"/>
  <c r="W65" l="1"/>
  <c r="V66"/>
  <c r="J65"/>
  <c r="I66"/>
  <c r="X65" l="1"/>
  <c r="W66"/>
  <c r="K65"/>
  <c r="J66"/>
  <c r="Y65" l="1"/>
  <c r="Y66" s="1"/>
  <c r="X66"/>
  <c r="L65"/>
  <c r="L66" s="1"/>
  <c r="K66"/>
</calcChain>
</file>

<file path=xl/sharedStrings.xml><?xml version="1.0" encoding="utf-8"?>
<sst xmlns="http://schemas.openxmlformats.org/spreadsheetml/2006/main" count="64" uniqueCount="34">
  <si>
    <t>DALL-E 2</t>
  </si>
  <si>
    <t>ChatGPT</t>
  </si>
  <si>
    <t>CodeGPT</t>
  </si>
  <si>
    <t>BLOOM</t>
  </si>
  <si>
    <t>Whisper</t>
  </si>
  <si>
    <t>Craiyon</t>
  </si>
  <si>
    <t>Stable Diffusion</t>
  </si>
  <si>
    <t>Imagen</t>
  </si>
  <si>
    <t>Make-A-Video</t>
  </si>
  <si>
    <t>IT специальность</t>
  </si>
  <si>
    <t>Медицинская специальность</t>
  </si>
  <si>
    <t>GitHub  Copilot</t>
  </si>
  <si>
    <t>GitHub   Copilot</t>
  </si>
  <si>
    <t>Сумма</t>
  </si>
  <si>
    <t>Среднее</t>
  </si>
  <si>
    <t>РАНГ</t>
  </si>
  <si>
    <t>Таб. IT</t>
  </si>
  <si>
    <t>Таб. Мед</t>
  </si>
  <si>
    <t>Xi</t>
  </si>
  <si>
    <t xml:space="preserve">Вариационный ряд для каждой их групп будет строиться по 3 атрибутам: ChatGPT, CodeGPT, GitHubCopilot. </t>
  </si>
  <si>
    <t>mi</t>
  </si>
  <si>
    <t>n</t>
  </si>
  <si>
    <t>mxi</t>
  </si>
  <si>
    <t>Wxi</t>
  </si>
  <si>
    <t>di = Xi - Yi</t>
  </si>
  <si>
    <t>di^2</t>
  </si>
  <si>
    <t>sum di^2</t>
  </si>
  <si>
    <t>rs</t>
  </si>
  <si>
    <t>ИИ</t>
  </si>
  <si>
    <t>t</t>
  </si>
  <si>
    <t>Корреляционный анализ</t>
  </si>
  <si>
    <t>Дискретные вариационные ряды</t>
  </si>
  <si>
    <t>Ранг IT</t>
  </si>
  <si>
    <t>Ранг Мед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</si>
</sst>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Полигон распределения (</a:t>
            </a:r>
            <a:r>
              <a:rPr lang="en-US" sz="1600"/>
              <a:t>IT)</a:t>
            </a:r>
            <a:endParaRPr lang="ru-RU" sz="1600"/>
          </a:p>
        </c:rich>
      </c:tx>
      <c:layout>
        <c:manualLayout>
          <c:xMode val="edge"/>
          <c:yMode val="edge"/>
          <c:x val="0.23915552328790718"/>
          <c:y val="0"/>
        </c:manualLayout>
      </c:layout>
    </c:title>
    <c:plotArea>
      <c:layout>
        <c:manualLayout>
          <c:layoutTarget val="inner"/>
          <c:xMode val="edge"/>
          <c:yMode val="edge"/>
          <c:x val="7.8880408793502568E-2"/>
          <c:y val="9.7997617466445683E-2"/>
          <c:w val="0.87650956737959618"/>
          <c:h val="0.78552768285798558"/>
        </c:manualLayout>
      </c:layout>
      <c:scatterChart>
        <c:scatterStyle val="lineMarker"/>
        <c:ser>
          <c:idx val="0"/>
          <c:order val="0"/>
          <c:xVal>
            <c:numRef>
              <c:f>Задача!$B$45:$K$45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Задача!$B$46:$K$46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132706688"/>
        <c:axId val="132708224"/>
      </c:scatterChart>
      <c:valAx>
        <c:axId val="132706688"/>
        <c:scaling>
          <c:orientation val="minMax"/>
          <c:max val="11"/>
          <c:min val="0"/>
        </c:scaling>
        <c:axPos val="b"/>
        <c:majorGridlines/>
        <c:numFmt formatCode="General" sourceLinked="1"/>
        <c:tickLblPos val="nextTo"/>
        <c:spPr>
          <a:ln w="19050">
            <a:tailEnd type="triangle"/>
          </a:ln>
        </c:spPr>
        <c:crossAx val="132708224"/>
        <c:crosses val="autoZero"/>
        <c:crossBetween val="midCat"/>
      </c:valAx>
      <c:valAx>
        <c:axId val="132708224"/>
        <c:scaling>
          <c:orientation val="minMax"/>
          <c:max val="15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m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8.3292506888028001E-2"/>
              <c:y val="4.5234456970521475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2706688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Полигон распределения</a:t>
            </a:r>
            <a:r>
              <a:rPr lang="en-US" sz="1600"/>
              <a:t> (</a:t>
            </a:r>
            <a:r>
              <a:rPr lang="ru-RU" sz="1600"/>
              <a:t>Мед.)</a:t>
            </a:r>
          </a:p>
        </c:rich>
      </c:tx>
      <c:layout>
        <c:manualLayout>
          <c:xMode val="edge"/>
          <c:yMode val="edge"/>
          <c:x val="0.2416442281239802"/>
          <c:y val="0"/>
        </c:manualLayout>
      </c:layout>
    </c:title>
    <c:plotArea>
      <c:layout>
        <c:manualLayout>
          <c:layoutTarget val="inner"/>
          <c:xMode val="edge"/>
          <c:yMode val="edge"/>
          <c:x val="7.2033357648594004E-2"/>
          <c:y val="0.11074636498330943"/>
          <c:w val="0.88330688419523162"/>
          <c:h val="0.79242512754746341"/>
        </c:manualLayout>
      </c:layout>
      <c:scatterChart>
        <c:scatterStyle val="lineMarker"/>
        <c:ser>
          <c:idx val="0"/>
          <c:order val="0"/>
          <c:xVal>
            <c:numRef>
              <c:f>Задача!$N$45:$W$45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Задача!$N$46:$W$46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</c:ser>
        <c:axId val="132691840"/>
        <c:axId val="132693376"/>
      </c:scatterChart>
      <c:valAx>
        <c:axId val="132691840"/>
        <c:scaling>
          <c:orientation val="minMax"/>
          <c:max val="11"/>
          <c:min val="0"/>
        </c:scaling>
        <c:axPos val="b"/>
        <c:majorGridlines/>
        <c:numFmt formatCode="General" sourceLinked="1"/>
        <c:tickLblPos val="nextTo"/>
        <c:spPr>
          <a:ln w="19050">
            <a:tailEnd type="triangle"/>
          </a:ln>
        </c:spPr>
        <c:crossAx val="132693376"/>
        <c:crosses val="autoZero"/>
        <c:crossBetween val="midCat"/>
      </c:valAx>
      <c:valAx>
        <c:axId val="132693376"/>
        <c:scaling>
          <c:orientation val="minMax"/>
          <c:max val="9"/>
          <c:min val="3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m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7.2267302350460083E-2"/>
              <c:y val="2.7108838449779078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2691840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Кумулянта (</a:t>
            </a:r>
            <a:r>
              <a:rPr lang="en-US" sz="1600"/>
              <a:t>IT)</a:t>
            </a:r>
            <a:endParaRPr lang="ru-RU" sz="1600"/>
          </a:p>
        </c:rich>
      </c:tx>
      <c:layout>
        <c:manualLayout>
          <c:xMode val="edge"/>
          <c:yMode val="edge"/>
          <c:x val="0.35082633420822412"/>
          <c:y val="0"/>
        </c:manualLayout>
      </c:layout>
    </c:title>
    <c:plotArea>
      <c:layout>
        <c:manualLayout>
          <c:layoutTarget val="inner"/>
          <c:xMode val="edge"/>
          <c:yMode val="edge"/>
          <c:x val="7.1988407699037624E-2"/>
          <c:y val="0.11403940141462474"/>
          <c:w val="0.88337970253718323"/>
          <c:h val="0.76998076334909504"/>
        </c:manualLayout>
      </c:layout>
      <c:scatterChart>
        <c:scatterStyle val="lineMarker"/>
        <c:ser>
          <c:idx val="0"/>
          <c:order val="0"/>
          <c:xVal>
            <c:numRef>
              <c:f>Задача!$B$64:$L$64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Задача!$B$65:$L$65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37</c:v>
                </c:pt>
                <c:pt idx="4">
                  <c:v>43</c:v>
                </c:pt>
                <c:pt idx="5">
                  <c:v>51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</c:numCache>
            </c:numRef>
          </c:yVal>
        </c:ser>
        <c:axId val="134106112"/>
        <c:axId val="134112384"/>
      </c:scatterChart>
      <c:valAx>
        <c:axId val="13410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4085170603674562"/>
              <c:y val="0.77736119227136469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112384"/>
        <c:crosses val="autoZero"/>
        <c:crossBetween val="midCat"/>
      </c:valAx>
      <c:valAx>
        <c:axId val="134112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m</a:t>
                </a:r>
                <a:r>
                  <a:rPr lang="en-US" sz="1000"/>
                  <a:t>x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6.666666666666668E-2"/>
              <c:y val="1.9388663098329297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10611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Кумулянта</a:t>
            </a:r>
            <a:r>
              <a:rPr lang="ru-RU" sz="1600" baseline="0"/>
              <a:t> (Мед.)</a:t>
            </a:r>
            <a:endParaRPr lang="ru-RU" sz="1600"/>
          </a:p>
        </c:rich>
      </c:tx>
      <c:layout>
        <c:manualLayout>
          <c:xMode val="edge"/>
          <c:yMode val="edge"/>
          <c:x val="0.30565960068687648"/>
          <c:y val="0"/>
        </c:manualLayout>
      </c:layout>
    </c:title>
    <c:plotArea>
      <c:layout>
        <c:manualLayout>
          <c:layoutTarget val="inner"/>
          <c:xMode val="edge"/>
          <c:yMode val="edge"/>
          <c:x val="7.1988391953545117E-2"/>
          <c:y val="0.10940981335666375"/>
          <c:w val="0.8833797280446789"/>
          <c:h val="0.77461030912802564"/>
        </c:manualLayout>
      </c:layout>
      <c:scatterChart>
        <c:scatterStyle val="lineMarker"/>
        <c:ser>
          <c:idx val="0"/>
          <c:order val="0"/>
          <c:xVal>
            <c:numRef>
              <c:f>Задача!$O$64:$Y$64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Задача!$O$65:$Y$65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29</c:v>
                </c:pt>
                <c:pt idx="5">
                  <c:v>33</c:v>
                </c:pt>
                <c:pt idx="6">
                  <c:v>39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</c:ser>
        <c:axId val="134132480"/>
        <c:axId val="134134400"/>
      </c:scatterChart>
      <c:valAx>
        <c:axId val="134132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347406091993421"/>
              <c:y val="0.77219889180519163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134400"/>
        <c:crosses val="autoZero"/>
        <c:crossBetween val="midCat"/>
      </c:valAx>
      <c:valAx>
        <c:axId val="134134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 b="1" i="0" baseline="0"/>
                  <a:t>m</a:t>
                </a:r>
                <a:r>
                  <a:rPr lang="en-US" sz="1000" b="1" i="0" baseline="0"/>
                  <a:t>x</a:t>
                </a:r>
                <a:endParaRPr lang="ru-RU" sz="1000" b="1" i="0" baseline="0"/>
              </a:p>
            </c:rich>
          </c:tx>
          <c:layout>
            <c:manualLayout>
              <c:xMode val="edge"/>
              <c:yMode val="edge"/>
              <c:x val="6.6666652085159206E-2"/>
              <c:y val="1.2443861184018671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13248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Эмпирическая</a:t>
            </a:r>
            <a:r>
              <a:rPr lang="ru-RU" sz="1600" baseline="0"/>
              <a:t> функция распределения (</a:t>
            </a:r>
            <a:r>
              <a:rPr lang="en-US" sz="1600" baseline="0"/>
              <a:t>IT)</a:t>
            </a:r>
            <a:endParaRPr lang="ru-RU" sz="1600"/>
          </a:p>
        </c:rich>
      </c:tx>
      <c:layout>
        <c:manualLayout>
          <c:xMode val="edge"/>
          <c:yMode val="edge"/>
          <c:x val="0.19797976637381903"/>
          <c:y val="0"/>
        </c:manualLayout>
      </c:layout>
    </c:title>
    <c:plotArea>
      <c:layout>
        <c:manualLayout>
          <c:layoutTarget val="inner"/>
          <c:xMode val="edge"/>
          <c:yMode val="edge"/>
          <c:x val="5.6449830134851726E-2"/>
          <c:y val="0.10940981335666375"/>
          <c:w val="0.91162553476427366"/>
          <c:h val="0.77461030912802564"/>
        </c:manualLayout>
      </c:layout>
      <c:scatterChart>
        <c:scatterStyle val="lineMarker"/>
        <c:ser>
          <c:idx val="1"/>
          <c:order val="0"/>
          <c:tx>
            <c:v>ряд2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  <a:tailEnd type="none"/>
            </a:ln>
          </c:spPr>
          <c:marker>
            <c:symbol val="none"/>
          </c:marker>
          <c:xVal>
            <c:numRef>
              <c:f>Задача!$C$98:$D$98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Задача!$C$99:$D$99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</c:ser>
        <c:ser>
          <c:idx val="2"/>
          <c:order val="1"/>
          <c:tx>
            <c:v>ряд3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Задача!$E$98:$F$98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Задача!$E$99:$F$99</c:f>
              <c:numCache>
                <c:formatCode>0.000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</c:ser>
        <c:ser>
          <c:idx val="3"/>
          <c:order val="2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Задача!$G$98:$H$98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Задача!$G$99:$H$99</c:f>
              <c:numCache>
                <c:formatCode>General</c:formatCode>
                <c:ptCount val="2"/>
                <c:pt idx="0">
                  <c:v>0.61699999999999999</c:v>
                </c:pt>
                <c:pt idx="1">
                  <c:v>0.61699999999999999</c:v>
                </c:pt>
              </c:numCache>
            </c:numRef>
          </c:yVal>
        </c:ser>
        <c:ser>
          <c:idx val="4"/>
          <c:order val="3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Задача!$I$98:$J$98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Задача!$I$99:$J$99</c:f>
              <c:numCache>
                <c:formatCode>General</c:formatCode>
                <c:ptCount val="2"/>
                <c:pt idx="0">
                  <c:v>0.71699999999999997</c:v>
                </c:pt>
                <c:pt idx="1">
                  <c:v>0.71699999999999997</c:v>
                </c:pt>
              </c:numCache>
            </c:numRef>
          </c:yVal>
        </c:ser>
        <c:ser>
          <c:idx val="5"/>
          <c:order val="4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Задача!$K$98:$L$98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Задача!$K$99:$L$99</c:f>
              <c:numCache>
                <c:formatCode>General</c:formatCode>
                <c:ptCount val="2"/>
                <c:pt idx="0">
                  <c:v>0.85</c:v>
                </c:pt>
                <c:pt idx="1">
                  <c:v>0.85</c:v>
                </c:pt>
              </c:numCache>
            </c:numRef>
          </c:yVal>
        </c:ser>
        <c:ser>
          <c:idx val="6"/>
          <c:order val="5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Задача!$M$98:$N$98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Задача!$M$99:$N$99</c:f>
              <c:numCache>
                <c:formatCode>General</c:formatCode>
                <c:ptCount val="2"/>
                <c:pt idx="0">
                  <c:v>0.93300000000000005</c:v>
                </c:pt>
                <c:pt idx="1">
                  <c:v>0.93300000000000005</c:v>
                </c:pt>
              </c:numCache>
            </c:numRef>
          </c:yVal>
        </c:ser>
        <c:ser>
          <c:idx val="7"/>
          <c:order val="6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 w="med" len="med"/>
            </a:ln>
          </c:spPr>
          <c:marker>
            <c:symbol val="none"/>
          </c:marker>
          <c:xVal>
            <c:numRef>
              <c:f>Задача!$O$98:$P$98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Задача!$O$99:$P$99</c:f>
              <c:numCache>
                <c:formatCode>General</c:formatCode>
                <c:ptCount val="2"/>
                <c:pt idx="0">
                  <c:v>0.95</c:v>
                </c:pt>
                <c:pt idx="1">
                  <c:v>0.95</c:v>
                </c:pt>
              </c:numCache>
            </c:numRef>
          </c:yVal>
        </c:ser>
        <c:ser>
          <c:idx val="8"/>
          <c:order val="7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Задача!$Q$98:$R$98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Задача!$Q$99:$R$99</c:f>
              <c:numCache>
                <c:formatCode>General</c:formatCode>
                <c:ptCount val="2"/>
                <c:pt idx="0">
                  <c:v>0.96699999999999997</c:v>
                </c:pt>
                <c:pt idx="1">
                  <c:v>0.96699999999999997</c:v>
                </c:pt>
              </c:numCache>
            </c:numRef>
          </c:yVal>
        </c:ser>
        <c:ser>
          <c:idx val="9"/>
          <c:order val="8"/>
          <c:spPr>
            <a:ln w="28575"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Задача!$S$98:$T$98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Задача!$S$99:$T$99</c:f>
              <c:numCache>
                <c:formatCode>General</c:formatCode>
                <c:ptCount val="2"/>
                <c:pt idx="0">
                  <c:v>0.98299999999999998</c:v>
                </c:pt>
                <c:pt idx="1">
                  <c:v>0.98299999999999998</c:v>
                </c:pt>
              </c:numCache>
            </c:numRef>
          </c:yVal>
        </c:ser>
        <c:ser>
          <c:idx val="10"/>
          <c:order val="9"/>
          <c:spPr>
            <a:ln w="28575">
              <a:solidFill>
                <a:schemeClr val="accent1"/>
              </a:solidFill>
              <a:headEnd type="arrow"/>
            </a:ln>
          </c:spPr>
          <c:marker>
            <c:symbol val="none"/>
          </c:marker>
          <c:xVal>
            <c:numRef>
              <c:f>Задача!$U$98:$V$98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Задача!$U$99:$V$99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axId val="134227456"/>
        <c:axId val="134229376"/>
      </c:scatterChart>
      <c:valAx>
        <c:axId val="1342274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4497667727655699"/>
              <c:y val="0.78199074074074049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229376"/>
        <c:crosses val="autoZero"/>
        <c:crossBetween val="midCat"/>
        <c:majorUnit val="1"/>
      </c:valAx>
      <c:valAx>
        <c:axId val="134229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w</a:t>
                </a:r>
                <a:r>
                  <a:rPr lang="en-US" sz="1000"/>
                  <a:t>x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4.9672746558695587E-2"/>
              <c:y val="1.502515310586177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227456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600"/>
              <a:t>Эмпирическая</a:t>
            </a:r>
            <a:r>
              <a:rPr lang="ru-RU" sz="1600" baseline="0"/>
              <a:t> функция распределения (Мед.)</a:t>
            </a:r>
            <a:endParaRPr lang="ru-RU" sz="1600"/>
          </a:p>
        </c:rich>
      </c:tx>
      <c:layout>
        <c:manualLayout>
          <c:xMode val="edge"/>
          <c:yMode val="edge"/>
          <c:x val="0.18091139672969581"/>
          <c:y val="0"/>
        </c:manualLayout>
      </c:layout>
    </c:title>
    <c:plotArea>
      <c:layout>
        <c:manualLayout>
          <c:layoutTarget val="inner"/>
          <c:xMode val="edge"/>
          <c:yMode val="edge"/>
          <c:x val="5.4738752345971489E-2"/>
          <c:y val="0.10869937623341761"/>
          <c:w val="0.91430420963347581"/>
          <c:h val="0.77607384515536959"/>
        </c:manualLayout>
      </c:layout>
      <c:scatterChart>
        <c:scatterStyle val="lineMarker"/>
        <c:ser>
          <c:idx val="0"/>
          <c:order val="0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Задача!$C$98:$D$98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Задача!$C$101:$D$101</c:f>
              <c:numCache>
                <c:formatCode>General</c:formatCode>
                <c:ptCount val="2"/>
                <c:pt idx="0">
                  <c:v>0.11700000000000001</c:v>
                </c:pt>
                <c:pt idx="1">
                  <c:v>0.11700000000000001</c:v>
                </c:pt>
              </c:numCache>
            </c:numRef>
          </c:yVal>
        </c:ser>
        <c:ser>
          <c:idx val="1"/>
          <c:order val="1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Задача!$E$98:$F$98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Задача!$E$101:$F$101</c:f>
              <c:numCache>
                <c:formatCode>General</c:formatCode>
                <c:ptCount val="2"/>
                <c:pt idx="0">
                  <c:v>0.217</c:v>
                </c:pt>
                <c:pt idx="1">
                  <c:v>0.217</c:v>
                </c:pt>
              </c:numCache>
            </c:numRef>
          </c:yVal>
        </c:ser>
        <c:ser>
          <c:idx val="2"/>
          <c:order val="2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Задача!$G$98:$H$98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Задача!$G$101:$H$101</c:f>
              <c:numCache>
                <c:formatCode>General</c:formatCode>
                <c:ptCount val="2"/>
                <c:pt idx="0">
                  <c:v>0.35</c:v>
                </c:pt>
                <c:pt idx="1">
                  <c:v>0.35</c:v>
                </c:pt>
              </c:numCache>
            </c:numRef>
          </c:yVal>
        </c:ser>
        <c:ser>
          <c:idx val="3"/>
          <c:order val="3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Задача!$I$98:$J$98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Задача!$I$101:$J$101</c:f>
              <c:numCache>
                <c:formatCode>General</c:formatCode>
                <c:ptCount val="2"/>
                <c:pt idx="0">
                  <c:v>0.48</c:v>
                </c:pt>
                <c:pt idx="1">
                  <c:v>0.48</c:v>
                </c:pt>
              </c:numCache>
            </c:numRef>
          </c:yVal>
        </c:ser>
        <c:ser>
          <c:idx val="4"/>
          <c:order val="4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Задача!$K$98:$L$98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Задача!$K$101:$L$101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yVal>
        </c:ser>
        <c:ser>
          <c:idx val="5"/>
          <c:order val="5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Задача!$M$98:$N$98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Задача!$M$101:$N$101</c:f>
              <c:numCache>
                <c:formatCode>General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yVal>
        </c:ser>
        <c:ser>
          <c:idx val="6"/>
          <c:order val="6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Задача!$O$98:$P$98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Задача!$O$101:$P$101</c:f>
              <c:numCache>
                <c:formatCode>General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yVal>
        </c:ser>
        <c:ser>
          <c:idx val="7"/>
          <c:order val="7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Задача!$Q$98:$R$98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xVal>
          <c:yVal>
            <c:numRef>
              <c:f>Задача!$Q$101:$R$101</c:f>
              <c:numCache>
                <c:formatCode>General</c:formatCode>
                <c:ptCount val="2"/>
                <c:pt idx="0">
                  <c:v>0.81699999999999995</c:v>
                </c:pt>
                <c:pt idx="1">
                  <c:v>0.81699999999999995</c:v>
                </c:pt>
              </c:numCache>
            </c:numRef>
          </c:yVal>
        </c:ser>
        <c:ser>
          <c:idx val="8"/>
          <c:order val="8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Задача!$S$98:$T$98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Задача!$S$101:$T$101</c:f>
              <c:numCache>
                <c:formatCode>General</c:formatCode>
                <c:ptCount val="2"/>
                <c:pt idx="0">
                  <c:v>0.9</c:v>
                </c:pt>
                <c:pt idx="1">
                  <c:v>0.9</c:v>
                </c:pt>
              </c:numCache>
            </c:numRef>
          </c:yVal>
        </c:ser>
        <c:ser>
          <c:idx val="9"/>
          <c:order val="9"/>
          <c:spPr>
            <a:ln>
              <a:solidFill>
                <a:schemeClr val="tx2">
                  <a:lumMod val="60000"/>
                  <a:lumOff val="40000"/>
                </a:schemeClr>
              </a:solidFill>
              <a:headEnd type="arrow"/>
            </a:ln>
          </c:spPr>
          <c:marker>
            <c:symbol val="none"/>
          </c:marker>
          <c:xVal>
            <c:numRef>
              <c:f>Задача!$U$98:$V$98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Задача!$U$101:$V$101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axId val="134306048"/>
        <c:axId val="134312320"/>
      </c:scatterChart>
      <c:valAx>
        <c:axId val="1343060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4266476870098226"/>
              <c:y val="0.77367808602930221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312320"/>
        <c:crosses val="autoZero"/>
        <c:crossBetween val="midCat"/>
        <c:majorUnit val="1"/>
      </c:valAx>
      <c:valAx>
        <c:axId val="134312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w</a:t>
                </a:r>
                <a:r>
                  <a:rPr lang="en-US" sz="1000"/>
                  <a:t>x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4.6240536657230949E-2"/>
              <c:y val="2.2773655269275758E-2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306048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Корреляционное поле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1988407699037624E-2"/>
          <c:y val="0.1948034431308534"/>
          <c:w val="0.88337970253718323"/>
          <c:h val="0.6928970935779044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Задача!$B$30:$K$30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</c:numCache>
            </c:numRef>
          </c:xVal>
          <c:yVal>
            <c:numRef>
              <c:f>Задача!$B$31:$K$31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</c:numCache>
            </c:numRef>
          </c:yVal>
        </c:ser>
        <c:axId val="134353664"/>
        <c:axId val="134355584"/>
      </c:scatterChart>
      <c:valAx>
        <c:axId val="134353664"/>
        <c:scaling>
          <c:orientation val="minMax"/>
          <c:max val="1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IT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92918503937007912"/>
              <c:y val="0.79534711455704488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355584"/>
        <c:crosses val="autoZero"/>
        <c:crossBetween val="midCat"/>
      </c:valAx>
      <c:valAx>
        <c:axId val="134355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200"/>
                  <a:t>Мед.</a:t>
                </a:r>
              </a:p>
            </c:rich>
          </c:tx>
          <c:layout>
            <c:manualLayout>
              <c:xMode val="edge"/>
              <c:yMode val="edge"/>
              <c:x val="7.7777777777777779E-2"/>
              <c:y val="0.20049970818762478"/>
            </c:manualLayout>
          </c:layout>
        </c:title>
        <c:numFmt formatCode="General" sourceLinked="1"/>
        <c:tickLblPos val="nextTo"/>
        <c:spPr>
          <a:ln w="19050">
            <a:tailEnd type="triangle"/>
          </a:ln>
        </c:spPr>
        <c:crossAx val="13435366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155089</xdr:colOff>
      <xdr:row>47</xdr:row>
      <xdr:rowOff>124161</xdr:rowOff>
    </xdr:from>
    <xdr:to>
      <xdr:col>7</xdr:col>
      <xdr:colOff>650389</xdr:colOff>
      <xdr:row>61</xdr:row>
      <xdr:rowOff>94577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442676</xdr:colOff>
      <xdr:row>47</xdr:row>
      <xdr:rowOff>64087</xdr:rowOff>
    </xdr:from>
    <xdr:to>
      <xdr:col>20</xdr:col>
      <xdr:colOff>117094</xdr:colOff>
      <xdr:row>61</xdr:row>
      <xdr:rowOff>64086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224117</xdr:colOff>
      <xdr:row>66</xdr:row>
      <xdr:rowOff>125506</xdr:rowOff>
    </xdr:from>
    <xdr:to>
      <xdr:col>7</xdr:col>
      <xdr:colOff>717176</xdr:colOff>
      <xdr:row>80</xdr:row>
      <xdr:rowOff>107577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510988</xdr:colOff>
      <xdr:row>67</xdr:row>
      <xdr:rowOff>80682</xdr:rowOff>
    </xdr:from>
    <xdr:to>
      <xdr:col>20</xdr:col>
      <xdr:colOff>188259</xdr:colOff>
      <xdr:row>81</xdr:row>
      <xdr:rowOff>62753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342054</xdr:colOff>
      <xdr:row>81</xdr:row>
      <xdr:rowOff>143436</xdr:rowOff>
    </xdr:from>
    <xdr:to>
      <xdr:col>9</xdr:col>
      <xdr:colOff>207583</xdr:colOff>
      <xdr:row>95</xdr:row>
      <xdr:rowOff>125507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695697</xdr:colOff>
      <xdr:row>81</xdr:row>
      <xdr:rowOff>191985</xdr:rowOff>
    </xdr:from>
    <xdr:to>
      <xdr:col>21</xdr:col>
      <xdr:colOff>761010</xdr:colOff>
      <xdr:row>95</xdr:row>
      <xdr:rowOff>191985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28523</xdr:colOff>
      <xdr:row>25</xdr:row>
      <xdr:rowOff>175217</xdr:rowOff>
    </xdr:from>
    <xdr:to>
      <xdr:col>17</xdr:col>
      <xdr:colOff>566405</xdr:colOff>
      <xdr:row>39</xdr:row>
      <xdr:rowOff>160548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1"/>
  <sheetViews>
    <sheetView tabSelected="1" topLeftCell="A19" zoomScaleNormal="100" workbookViewId="0">
      <selection activeCell="A29" sqref="A29:K33"/>
    </sheetView>
  </sheetViews>
  <sheetFormatPr defaultRowHeight="15.6"/>
  <cols>
    <col min="1" max="1" width="13" style="1" customWidth="1"/>
    <col min="2" max="11" width="11.88671875" style="1" customWidth="1"/>
    <col min="12" max="12" width="8.88671875" style="1"/>
    <col min="13" max="13" width="11.21875" style="1" customWidth="1"/>
    <col min="14" max="23" width="11.88671875" style="1" customWidth="1"/>
    <col min="24" max="24" width="8.88671875" style="1"/>
    <col min="25" max="25" width="13" style="1" customWidth="1"/>
    <col min="26" max="28" width="11.88671875" style="1" customWidth="1"/>
    <col min="29" max="16384" width="8.88671875" style="1"/>
  </cols>
  <sheetData>
    <row r="1" spans="1:28">
      <c r="E1" s="29" t="s">
        <v>9</v>
      </c>
      <c r="F1" s="29"/>
      <c r="G1" s="29"/>
      <c r="Q1" s="29" t="s">
        <v>10</v>
      </c>
      <c r="R1" s="29"/>
      <c r="S1" s="29"/>
    </row>
    <row r="2" spans="1:28" ht="31.2">
      <c r="A2" s="6" t="s">
        <v>16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0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11</v>
      </c>
      <c r="M2" s="6" t="s">
        <v>17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0</v>
      </c>
      <c r="S2" s="4" t="s">
        <v>5</v>
      </c>
      <c r="T2" s="4" t="s">
        <v>6</v>
      </c>
      <c r="U2" s="4" t="s">
        <v>7</v>
      </c>
      <c r="V2" s="4" t="s">
        <v>8</v>
      </c>
      <c r="W2" s="5" t="s">
        <v>12</v>
      </c>
      <c r="Y2" s="23"/>
      <c r="Z2" s="24"/>
      <c r="AA2" s="24"/>
      <c r="AB2" s="25"/>
    </row>
    <row r="3" spans="1:28">
      <c r="A3" s="3">
        <v>1</v>
      </c>
      <c r="B3" s="2">
        <v>1</v>
      </c>
      <c r="C3" s="2">
        <v>3</v>
      </c>
      <c r="D3" s="2">
        <v>4</v>
      </c>
      <c r="E3" s="2">
        <v>8</v>
      </c>
      <c r="F3" s="2">
        <v>7</v>
      </c>
      <c r="G3" s="2">
        <v>5</v>
      </c>
      <c r="H3" s="2">
        <v>6</v>
      </c>
      <c r="I3" s="2">
        <v>10</v>
      </c>
      <c r="J3" s="2">
        <v>9</v>
      </c>
      <c r="K3" s="2">
        <v>2</v>
      </c>
      <c r="M3" s="3">
        <v>1</v>
      </c>
      <c r="N3" s="2">
        <v>9</v>
      </c>
      <c r="O3" s="2">
        <v>6</v>
      </c>
      <c r="P3" s="2">
        <v>3</v>
      </c>
      <c r="Q3" s="2">
        <v>5</v>
      </c>
      <c r="R3" s="2">
        <v>10</v>
      </c>
      <c r="S3" s="2">
        <v>4</v>
      </c>
      <c r="T3" s="2">
        <v>7</v>
      </c>
      <c r="U3" s="2">
        <v>1</v>
      </c>
      <c r="V3" s="2">
        <v>2</v>
      </c>
      <c r="W3" s="2">
        <v>8</v>
      </c>
      <c r="Y3" s="23"/>
      <c r="Z3" s="23"/>
      <c r="AA3" s="23"/>
      <c r="AB3" s="23"/>
    </row>
    <row r="4" spans="1:28">
      <c r="A4" s="3">
        <v>2</v>
      </c>
      <c r="B4" s="2">
        <v>1</v>
      </c>
      <c r="C4" s="2">
        <v>2</v>
      </c>
      <c r="D4" s="2">
        <v>10</v>
      </c>
      <c r="E4" s="2">
        <v>5</v>
      </c>
      <c r="F4" s="2">
        <v>4</v>
      </c>
      <c r="G4" s="2">
        <v>6</v>
      </c>
      <c r="H4" s="2">
        <v>7</v>
      </c>
      <c r="I4" s="2">
        <v>8</v>
      </c>
      <c r="J4" s="2">
        <v>9</v>
      </c>
      <c r="K4" s="2">
        <v>3</v>
      </c>
      <c r="L4" s="18"/>
      <c r="M4" s="3">
        <v>2</v>
      </c>
      <c r="N4" s="2">
        <v>3</v>
      </c>
      <c r="O4" s="2">
        <v>4</v>
      </c>
      <c r="P4" s="2">
        <v>9</v>
      </c>
      <c r="Q4" s="2">
        <v>7</v>
      </c>
      <c r="R4" s="2">
        <v>2</v>
      </c>
      <c r="S4" s="2">
        <v>10</v>
      </c>
      <c r="T4" s="2">
        <v>6</v>
      </c>
      <c r="U4" s="2">
        <v>5</v>
      </c>
      <c r="V4" s="2">
        <v>8</v>
      </c>
      <c r="W4" s="2">
        <v>1</v>
      </c>
      <c r="X4" s="18"/>
      <c r="Y4" s="23"/>
      <c r="Z4" s="23"/>
      <c r="AA4" s="23"/>
      <c r="AB4" s="23"/>
    </row>
    <row r="5" spans="1:28">
      <c r="A5" s="3">
        <v>3</v>
      </c>
      <c r="B5" s="2">
        <v>3</v>
      </c>
      <c r="C5" s="2">
        <v>2</v>
      </c>
      <c r="D5" s="2">
        <v>9</v>
      </c>
      <c r="E5" s="2">
        <v>8</v>
      </c>
      <c r="F5" s="2">
        <v>7</v>
      </c>
      <c r="G5" s="2">
        <v>4</v>
      </c>
      <c r="H5" s="2">
        <v>10</v>
      </c>
      <c r="I5" s="2">
        <v>5</v>
      </c>
      <c r="J5" s="2">
        <v>6</v>
      </c>
      <c r="K5" s="2">
        <v>1</v>
      </c>
      <c r="L5" s="18"/>
      <c r="M5" s="3">
        <v>3</v>
      </c>
      <c r="N5" s="2">
        <v>7</v>
      </c>
      <c r="O5" s="2">
        <v>10</v>
      </c>
      <c r="P5" s="2">
        <v>8</v>
      </c>
      <c r="Q5" s="2">
        <v>4</v>
      </c>
      <c r="R5" s="2">
        <v>1</v>
      </c>
      <c r="S5" s="2">
        <v>6</v>
      </c>
      <c r="T5" s="2">
        <v>5</v>
      </c>
      <c r="U5" s="2">
        <v>9</v>
      </c>
      <c r="V5" s="2">
        <v>2</v>
      </c>
      <c r="W5" s="2">
        <v>3</v>
      </c>
      <c r="X5" s="18"/>
      <c r="Y5" s="23"/>
      <c r="Z5" s="23"/>
      <c r="AA5" s="23"/>
      <c r="AB5" s="23"/>
    </row>
    <row r="6" spans="1:28">
      <c r="A6" s="3">
        <v>4</v>
      </c>
      <c r="B6" s="2">
        <v>2</v>
      </c>
      <c r="C6" s="2">
        <v>3</v>
      </c>
      <c r="D6" s="2">
        <v>9</v>
      </c>
      <c r="E6" s="2">
        <v>7</v>
      </c>
      <c r="F6" s="2">
        <v>10</v>
      </c>
      <c r="G6" s="2">
        <v>8</v>
      </c>
      <c r="H6" s="2">
        <v>6</v>
      </c>
      <c r="I6" s="2">
        <v>1</v>
      </c>
      <c r="J6" s="2">
        <v>4</v>
      </c>
      <c r="K6" s="2">
        <v>5</v>
      </c>
      <c r="L6" s="18"/>
      <c r="M6" s="3">
        <v>4</v>
      </c>
      <c r="N6" s="2">
        <v>5</v>
      </c>
      <c r="O6" s="2">
        <v>4</v>
      </c>
      <c r="P6" s="2">
        <v>8</v>
      </c>
      <c r="Q6" s="2">
        <v>9</v>
      </c>
      <c r="R6" s="2">
        <v>6</v>
      </c>
      <c r="S6" s="2">
        <v>7</v>
      </c>
      <c r="T6" s="2">
        <v>1</v>
      </c>
      <c r="U6" s="2">
        <v>3</v>
      </c>
      <c r="V6" s="2">
        <v>10</v>
      </c>
      <c r="W6" s="2">
        <v>2</v>
      </c>
      <c r="X6" s="18"/>
      <c r="Y6" s="23"/>
      <c r="Z6" s="23"/>
      <c r="AA6" s="23"/>
      <c r="AB6" s="23"/>
    </row>
    <row r="7" spans="1:28">
      <c r="A7" s="3">
        <v>5</v>
      </c>
      <c r="B7" s="2">
        <v>2</v>
      </c>
      <c r="C7" s="2">
        <v>1</v>
      </c>
      <c r="D7" s="2">
        <v>4</v>
      </c>
      <c r="E7" s="2">
        <v>10</v>
      </c>
      <c r="F7" s="2">
        <v>5</v>
      </c>
      <c r="G7" s="2">
        <v>6</v>
      </c>
      <c r="H7" s="2">
        <v>9</v>
      </c>
      <c r="I7" s="2">
        <v>7</v>
      </c>
      <c r="J7" s="2">
        <v>8</v>
      </c>
      <c r="K7" s="2">
        <v>3</v>
      </c>
      <c r="L7" s="18"/>
      <c r="M7" s="3">
        <v>5</v>
      </c>
      <c r="N7" s="2">
        <v>5</v>
      </c>
      <c r="O7" s="2">
        <v>10</v>
      </c>
      <c r="P7" s="2">
        <v>3</v>
      </c>
      <c r="Q7" s="2">
        <v>9</v>
      </c>
      <c r="R7" s="2">
        <v>1</v>
      </c>
      <c r="S7" s="2">
        <v>7</v>
      </c>
      <c r="T7" s="2">
        <v>4</v>
      </c>
      <c r="U7" s="2">
        <v>6</v>
      </c>
      <c r="V7" s="2">
        <v>8</v>
      </c>
      <c r="W7" s="2">
        <v>2</v>
      </c>
      <c r="X7" s="18"/>
      <c r="Y7" s="23"/>
      <c r="Z7" s="23"/>
      <c r="AA7" s="23"/>
      <c r="AB7" s="23"/>
    </row>
    <row r="8" spans="1:28">
      <c r="A8" s="3">
        <v>6</v>
      </c>
      <c r="B8" s="2">
        <v>1</v>
      </c>
      <c r="C8" s="2">
        <v>3</v>
      </c>
      <c r="D8" s="2">
        <v>6</v>
      </c>
      <c r="E8" s="2">
        <v>5</v>
      </c>
      <c r="F8" s="2">
        <v>9</v>
      </c>
      <c r="G8" s="2">
        <v>8</v>
      </c>
      <c r="H8" s="2">
        <v>4</v>
      </c>
      <c r="I8" s="2">
        <v>10</v>
      </c>
      <c r="J8" s="2">
        <v>7</v>
      </c>
      <c r="K8" s="2">
        <v>2</v>
      </c>
      <c r="L8" s="18"/>
      <c r="M8" s="3">
        <v>6</v>
      </c>
      <c r="N8" s="2">
        <v>9</v>
      </c>
      <c r="O8" s="2">
        <v>8</v>
      </c>
      <c r="P8" s="2">
        <v>10</v>
      </c>
      <c r="Q8" s="2">
        <v>2</v>
      </c>
      <c r="R8" s="2">
        <v>7</v>
      </c>
      <c r="S8" s="2">
        <v>1</v>
      </c>
      <c r="T8" s="2">
        <v>4</v>
      </c>
      <c r="U8" s="2">
        <v>6</v>
      </c>
      <c r="V8" s="2">
        <v>3</v>
      </c>
      <c r="W8" s="2">
        <v>5</v>
      </c>
      <c r="X8" s="18"/>
      <c r="Y8" s="23"/>
      <c r="Z8" s="23"/>
      <c r="AA8" s="23"/>
      <c r="AB8" s="23"/>
    </row>
    <row r="9" spans="1:28">
      <c r="A9" s="3">
        <v>7</v>
      </c>
      <c r="B9" s="2">
        <v>2</v>
      </c>
      <c r="C9" s="2">
        <v>4</v>
      </c>
      <c r="D9" s="2">
        <v>8</v>
      </c>
      <c r="E9" s="2">
        <v>7</v>
      </c>
      <c r="F9" s="2">
        <v>1</v>
      </c>
      <c r="G9" s="2">
        <v>6</v>
      </c>
      <c r="H9" s="2">
        <v>3</v>
      </c>
      <c r="I9" s="2">
        <v>9</v>
      </c>
      <c r="J9" s="2">
        <v>10</v>
      </c>
      <c r="K9" s="2">
        <v>5</v>
      </c>
      <c r="L9" s="18"/>
      <c r="M9" s="3">
        <v>7</v>
      </c>
      <c r="N9" s="2">
        <v>3</v>
      </c>
      <c r="O9" s="2">
        <v>2</v>
      </c>
      <c r="P9" s="2">
        <v>5</v>
      </c>
      <c r="Q9" s="2">
        <v>9</v>
      </c>
      <c r="R9" s="2">
        <v>1</v>
      </c>
      <c r="S9" s="2">
        <v>6</v>
      </c>
      <c r="T9" s="2">
        <v>7</v>
      </c>
      <c r="U9" s="2">
        <v>8</v>
      </c>
      <c r="V9" s="2">
        <v>4</v>
      </c>
      <c r="W9" s="2">
        <v>10</v>
      </c>
      <c r="X9" s="18"/>
      <c r="Y9" s="23"/>
      <c r="Z9" s="23"/>
      <c r="AA9" s="23"/>
      <c r="AB9" s="23"/>
    </row>
    <row r="10" spans="1:28">
      <c r="A10" s="3">
        <v>8</v>
      </c>
      <c r="B10" s="2">
        <v>3</v>
      </c>
      <c r="C10" s="2">
        <v>4</v>
      </c>
      <c r="D10" s="2">
        <v>6</v>
      </c>
      <c r="E10" s="2">
        <v>8</v>
      </c>
      <c r="F10" s="2">
        <v>10</v>
      </c>
      <c r="G10" s="2">
        <v>9</v>
      </c>
      <c r="H10" s="2">
        <v>7</v>
      </c>
      <c r="I10" s="2">
        <v>1</v>
      </c>
      <c r="J10" s="2">
        <v>2</v>
      </c>
      <c r="K10" s="2">
        <v>5</v>
      </c>
      <c r="L10" s="18"/>
      <c r="M10" s="3">
        <v>8</v>
      </c>
      <c r="N10" s="2">
        <v>3</v>
      </c>
      <c r="O10" s="2">
        <v>1</v>
      </c>
      <c r="P10" s="2">
        <v>2</v>
      </c>
      <c r="Q10" s="2">
        <v>8</v>
      </c>
      <c r="R10" s="2">
        <v>7</v>
      </c>
      <c r="S10" s="2">
        <v>10</v>
      </c>
      <c r="T10" s="2">
        <v>5</v>
      </c>
      <c r="U10" s="2">
        <v>6</v>
      </c>
      <c r="V10" s="2">
        <v>9</v>
      </c>
      <c r="W10" s="2">
        <v>4</v>
      </c>
      <c r="X10" s="18"/>
      <c r="Y10" s="23"/>
      <c r="Z10" s="23"/>
      <c r="AA10" s="23"/>
      <c r="AB10" s="23"/>
    </row>
    <row r="11" spans="1:28">
      <c r="A11" s="3">
        <v>9</v>
      </c>
      <c r="B11" s="2">
        <v>4</v>
      </c>
      <c r="C11" s="2">
        <v>3</v>
      </c>
      <c r="D11" s="2">
        <v>8</v>
      </c>
      <c r="E11" s="2">
        <v>5</v>
      </c>
      <c r="F11" s="2">
        <v>9</v>
      </c>
      <c r="G11" s="2">
        <v>1</v>
      </c>
      <c r="H11" s="2">
        <v>2</v>
      </c>
      <c r="I11" s="2">
        <v>10</v>
      </c>
      <c r="J11" s="2">
        <v>7</v>
      </c>
      <c r="K11" s="2">
        <v>6</v>
      </c>
      <c r="L11" s="18"/>
      <c r="M11" s="3">
        <v>9</v>
      </c>
      <c r="N11" s="2">
        <v>1</v>
      </c>
      <c r="O11" s="2">
        <v>6</v>
      </c>
      <c r="P11" s="2">
        <v>2</v>
      </c>
      <c r="Q11" s="2">
        <v>8</v>
      </c>
      <c r="R11" s="2">
        <v>7</v>
      </c>
      <c r="S11" s="2">
        <v>10</v>
      </c>
      <c r="T11" s="2">
        <v>5</v>
      </c>
      <c r="U11" s="2">
        <v>3</v>
      </c>
      <c r="V11" s="2">
        <v>9</v>
      </c>
      <c r="W11" s="2">
        <v>4</v>
      </c>
      <c r="X11" s="18"/>
      <c r="Y11" s="23"/>
      <c r="Z11" s="23"/>
      <c r="AA11" s="23"/>
      <c r="AB11" s="23"/>
    </row>
    <row r="12" spans="1:28">
      <c r="A12" s="3">
        <v>10</v>
      </c>
      <c r="B12" s="2">
        <v>1</v>
      </c>
      <c r="C12" s="2">
        <v>4</v>
      </c>
      <c r="D12" s="2">
        <v>3</v>
      </c>
      <c r="E12" s="2">
        <v>2</v>
      </c>
      <c r="F12" s="2">
        <v>9</v>
      </c>
      <c r="G12" s="2">
        <v>7</v>
      </c>
      <c r="H12" s="2">
        <v>8</v>
      </c>
      <c r="I12" s="2">
        <v>6</v>
      </c>
      <c r="J12" s="2">
        <v>10</v>
      </c>
      <c r="K12" s="2">
        <v>5</v>
      </c>
      <c r="L12" s="18"/>
      <c r="M12" s="3">
        <v>10</v>
      </c>
      <c r="N12" s="2">
        <v>1</v>
      </c>
      <c r="O12" s="2">
        <v>6</v>
      </c>
      <c r="P12" s="2">
        <v>10</v>
      </c>
      <c r="Q12" s="2">
        <v>4</v>
      </c>
      <c r="R12" s="2">
        <v>7</v>
      </c>
      <c r="S12" s="2">
        <v>8</v>
      </c>
      <c r="T12" s="2">
        <v>2</v>
      </c>
      <c r="U12" s="2">
        <v>5</v>
      </c>
      <c r="V12" s="2">
        <v>3</v>
      </c>
      <c r="W12" s="2">
        <v>9</v>
      </c>
      <c r="X12" s="18"/>
      <c r="Y12" s="23"/>
      <c r="Z12" s="23"/>
      <c r="AA12" s="23"/>
      <c r="AB12" s="23"/>
    </row>
    <row r="13" spans="1:28">
      <c r="A13" s="3">
        <v>11</v>
      </c>
      <c r="B13" s="2">
        <v>5</v>
      </c>
      <c r="C13" s="2">
        <v>10</v>
      </c>
      <c r="D13" s="2">
        <v>7</v>
      </c>
      <c r="E13" s="2">
        <v>6</v>
      </c>
      <c r="F13" s="2">
        <v>1</v>
      </c>
      <c r="G13" s="2">
        <v>4</v>
      </c>
      <c r="H13" s="2">
        <v>9</v>
      </c>
      <c r="I13" s="2">
        <v>2</v>
      </c>
      <c r="J13" s="2">
        <v>3</v>
      </c>
      <c r="K13" s="2">
        <v>8</v>
      </c>
      <c r="L13" s="18"/>
      <c r="M13" s="3">
        <v>11</v>
      </c>
      <c r="N13" s="2">
        <v>4</v>
      </c>
      <c r="O13" s="2">
        <v>7</v>
      </c>
      <c r="P13" s="2">
        <v>1</v>
      </c>
      <c r="Q13" s="2">
        <v>3</v>
      </c>
      <c r="R13" s="2">
        <v>5</v>
      </c>
      <c r="S13" s="2">
        <v>10</v>
      </c>
      <c r="T13" s="2">
        <v>2</v>
      </c>
      <c r="U13" s="2">
        <v>9</v>
      </c>
      <c r="V13" s="2">
        <v>6</v>
      </c>
      <c r="W13" s="2">
        <v>8</v>
      </c>
      <c r="X13" s="18"/>
      <c r="Y13" s="23"/>
      <c r="Z13" s="23"/>
      <c r="AA13" s="23"/>
      <c r="AB13" s="23"/>
    </row>
    <row r="14" spans="1:28">
      <c r="A14" s="3">
        <v>12</v>
      </c>
      <c r="B14" s="2">
        <v>2</v>
      </c>
      <c r="C14" s="2">
        <v>5</v>
      </c>
      <c r="D14" s="2">
        <v>9</v>
      </c>
      <c r="E14" s="2">
        <v>8</v>
      </c>
      <c r="F14" s="2">
        <v>3</v>
      </c>
      <c r="G14" s="2">
        <v>10</v>
      </c>
      <c r="H14" s="2">
        <v>7</v>
      </c>
      <c r="I14" s="2">
        <v>1</v>
      </c>
      <c r="J14" s="2">
        <v>4</v>
      </c>
      <c r="K14" s="2">
        <v>6</v>
      </c>
      <c r="L14" s="18"/>
      <c r="M14" s="3">
        <v>12</v>
      </c>
      <c r="N14" s="2">
        <v>1</v>
      </c>
      <c r="O14" s="2">
        <v>7</v>
      </c>
      <c r="P14" s="2">
        <v>3</v>
      </c>
      <c r="Q14" s="2">
        <v>2</v>
      </c>
      <c r="R14" s="2">
        <v>9</v>
      </c>
      <c r="S14" s="2">
        <v>10</v>
      </c>
      <c r="T14" s="2">
        <v>5</v>
      </c>
      <c r="U14" s="2">
        <v>6</v>
      </c>
      <c r="V14" s="2">
        <v>8</v>
      </c>
      <c r="W14" s="2">
        <v>4</v>
      </c>
      <c r="X14" s="18"/>
      <c r="Y14" s="23"/>
      <c r="Z14" s="23"/>
      <c r="AA14" s="23"/>
      <c r="AB14" s="23"/>
    </row>
    <row r="15" spans="1:28">
      <c r="A15" s="3">
        <v>13</v>
      </c>
      <c r="B15" s="2">
        <v>1</v>
      </c>
      <c r="C15" s="2">
        <v>2</v>
      </c>
      <c r="D15" s="2">
        <v>5</v>
      </c>
      <c r="E15" s="2">
        <v>7</v>
      </c>
      <c r="F15" s="2">
        <v>6</v>
      </c>
      <c r="G15" s="2">
        <v>4</v>
      </c>
      <c r="H15" s="2">
        <v>3</v>
      </c>
      <c r="I15" s="2">
        <v>8</v>
      </c>
      <c r="J15" s="2">
        <v>10</v>
      </c>
      <c r="K15" s="2">
        <v>9</v>
      </c>
      <c r="L15" s="18"/>
      <c r="M15" s="3">
        <v>13</v>
      </c>
      <c r="N15" s="2">
        <v>5</v>
      </c>
      <c r="O15" s="2">
        <v>2</v>
      </c>
      <c r="P15" s="2">
        <v>6</v>
      </c>
      <c r="Q15" s="2">
        <v>1</v>
      </c>
      <c r="R15" s="2">
        <v>10</v>
      </c>
      <c r="S15" s="2">
        <v>9</v>
      </c>
      <c r="T15" s="2">
        <v>3</v>
      </c>
      <c r="U15" s="2">
        <v>4</v>
      </c>
      <c r="V15" s="2">
        <v>8</v>
      </c>
      <c r="W15" s="2">
        <v>7</v>
      </c>
      <c r="X15" s="18"/>
      <c r="Y15" s="23"/>
      <c r="Z15" s="23"/>
      <c r="AA15" s="23"/>
      <c r="AB15" s="23"/>
    </row>
    <row r="16" spans="1:28">
      <c r="A16" s="3">
        <v>14</v>
      </c>
      <c r="B16" s="2">
        <v>1</v>
      </c>
      <c r="C16" s="2">
        <v>3</v>
      </c>
      <c r="D16" s="2">
        <v>4</v>
      </c>
      <c r="E16" s="2">
        <v>10</v>
      </c>
      <c r="F16" s="2">
        <v>2</v>
      </c>
      <c r="G16" s="2">
        <v>9</v>
      </c>
      <c r="H16" s="2">
        <v>8</v>
      </c>
      <c r="I16" s="2">
        <v>5</v>
      </c>
      <c r="J16" s="2">
        <v>7</v>
      </c>
      <c r="K16" s="2">
        <v>6</v>
      </c>
      <c r="L16" s="18"/>
      <c r="M16" s="3">
        <v>14</v>
      </c>
      <c r="N16" s="2">
        <v>10</v>
      </c>
      <c r="O16" s="2">
        <v>1</v>
      </c>
      <c r="P16" s="2">
        <v>4</v>
      </c>
      <c r="Q16" s="2">
        <v>5</v>
      </c>
      <c r="R16" s="2">
        <v>6</v>
      </c>
      <c r="S16" s="2">
        <v>8</v>
      </c>
      <c r="T16" s="2">
        <v>7</v>
      </c>
      <c r="U16" s="2">
        <v>3</v>
      </c>
      <c r="V16" s="2">
        <v>2</v>
      </c>
      <c r="W16" s="2">
        <v>9</v>
      </c>
      <c r="X16" s="18"/>
      <c r="Y16" s="23"/>
      <c r="Z16" s="23"/>
      <c r="AA16" s="23"/>
      <c r="AB16" s="23"/>
    </row>
    <row r="17" spans="1:28">
      <c r="A17" s="3">
        <v>15</v>
      </c>
      <c r="B17" s="2">
        <v>1</v>
      </c>
      <c r="C17" s="2">
        <v>4</v>
      </c>
      <c r="D17" s="2">
        <v>7</v>
      </c>
      <c r="E17" s="2">
        <v>6</v>
      </c>
      <c r="F17" s="2">
        <v>8</v>
      </c>
      <c r="G17" s="2">
        <v>3</v>
      </c>
      <c r="H17" s="2">
        <v>10</v>
      </c>
      <c r="I17" s="2">
        <v>9</v>
      </c>
      <c r="J17" s="2">
        <v>5</v>
      </c>
      <c r="K17" s="2">
        <v>2</v>
      </c>
      <c r="L17" s="18"/>
      <c r="M17" s="3">
        <v>15</v>
      </c>
      <c r="N17" s="2">
        <v>3</v>
      </c>
      <c r="O17" s="2">
        <v>6</v>
      </c>
      <c r="P17" s="2">
        <v>2</v>
      </c>
      <c r="Q17" s="2">
        <v>10</v>
      </c>
      <c r="R17" s="2">
        <v>8</v>
      </c>
      <c r="S17" s="2">
        <v>7</v>
      </c>
      <c r="T17" s="2">
        <v>1</v>
      </c>
      <c r="U17" s="2">
        <v>5</v>
      </c>
      <c r="V17" s="2">
        <v>9</v>
      </c>
      <c r="W17" s="2">
        <v>4</v>
      </c>
      <c r="X17" s="18"/>
      <c r="Y17" s="23"/>
      <c r="Z17" s="23"/>
      <c r="AA17" s="23"/>
      <c r="AB17" s="23"/>
    </row>
    <row r="18" spans="1:28">
      <c r="A18" s="3">
        <v>16</v>
      </c>
      <c r="B18" s="2">
        <v>1</v>
      </c>
      <c r="C18" s="2">
        <v>5</v>
      </c>
      <c r="D18" s="2">
        <v>10</v>
      </c>
      <c r="E18" s="2">
        <v>9</v>
      </c>
      <c r="F18" s="2">
        <v>2</v>
      </c>
      <c r="G18" s="2">
        <v>8</v>
      </c>
      <c r="H18" s="2">
        <v>4</v>
      </c>
      <c r="I18" s="2">
        <v>7</v>
      </c>
      <c r="J18" s="2">
        <v>6</v>
      </c>
      <c r="K18" s="2">
        <v>3</v>
      </c>
      <c r="L18" s="18"/>
      <c r="M18" s="3">
        <v>16</v>
      </c>
      <c r="N18" s="2">
        <v>1</v>
      </c>
      <c r="O18" s="2">
        <v>3</v>
      </c>
      <c r="P18" s="2">
        <v>8</v>
      </c>
      <c r="Q18" s="2">
        <v>10</v>
      </c>
      <c r="R18" s="2">
        <v>5</v>
      </c>
      <c r="S18" s="2">
        <v>9</v>
      </c>
      <c r="T18" s="2">
        <v>2</v>
      </c>
      <c r="U18" s="2">
        <v>4</v>
      </c>
      <c r="V18" s="2">
        <v>6</v>
      </c>
      <c r="W18" s="2">
        <v>7</v>
      </c>
      <c r="X18" s="18"/>
      <c r="Y18" s="23"/>
      <c r="Z18" s="23"/>
      <c r="AA18" s="23"/>
      <c r="AB18" s="23"/>
    </row>
    <row r="19" spans="1:28">
      <c r="A19" s="3">
        <v>17</v>
      </c>
      <c r="B19" s="2">
        <v>2</v>
      </c>
      <c r="C19" s="2">
        <v>3</v>
      </c>
      <c r="D19" s="2">
        <v>7</v>
      </c>
      <c r="E19" s="2">
        <v>8</v>
      </c>
      <c r="F19" s="2">
        <v>6</v>
      </c>
      <c r="G19" s="2">
        <v>10</v>
      </c>
      <c r="H19" s="2">
        <v>9</v>
      </c>
      <c r="I19" s="2">
        <v>5</v>
      </c>
      <c r="J19" s="2">
        <v>1</v>
      </c>
      <c r="K19" s="2">
        <v>4</v>
      </c>
      <c r="L19" s="18"/>
      <c r="M19" s="3">
        <v>17</v>
      </c>
      <c r="N19" s="2">
        <v>8</v>
      </c>
      <c r="O19" s="2">
        <v>3</v>
      </c>
      <c r="P19" s="2">
        <v>2</v>
      </c>
      <c r="Q19" s="2">
        <v>4</v>
      </c>
      <c r="R19" s="2">
        <v>6</v>
      </c>
      <c r="S19" s="2">
        <v>1</v>
      </c>
      <c r="T19" s="2">
        <v>9</v>
      </c>
      <c r="U19" s="2">
        <v>5</v>
      </c>
      <c r="V19" s="2">
        <v>7</v>
      </c>
      <c r="W19" s="2">
        <v>10</v>
      </c>
      <c r="X19" s="18"/>
      <c r="Y19" s="23"/>
      <c r="Z19" s="23"/>
      <c r="AA19" s="23"/>
      <c r="AB19" s="23"/>
    </row>
    <row r="20" spans="1:28">
      <c r="A20" s="3">
        <v>18</v>
      </c>
      <c r="B20" s="2">
        <v>2</v>
      </c>
      <c r="C20" s="2">
        <v>3</v>
      </c>
      <c r="D20" s="2">
        <v>8</v>
      </c>
      <c r="E20" s="2">
        <v>9</v>
      </c>
      <c r="F20" s="2">
        <v>1</v>
      </c>
      <c r="G20" s="2">
        <v>4</v>
      </c>
      <c r="H20" s="2">
        <v>5</v>
      </c>
      <c r="I20" s="2">
        <v>10</v>
      </c>
      <c r="J20" s="2">
        <v>7</v>
      </c>
      <c r="K20" s="2">
        <v>6</v>
      </c>
      <c r="L20" s="18"/>
      <c r="M20" s="3">
        <v>18</v>
      </c>
      <c r="N20" s="2">
        <v>7</v>
      </c>
      <c r="O20" s="2">
        <v>2</v>
      </c>
      <c r="P20" s="2">
        <v>1</v>
      </c>
      <c r="Q20" s="2">
        <v>10</v>
      </c>
      <c r="R20" s="2">
        <v>4</v>
      </c>
      <c r="S20" s="2">
        <v>9</v>
      </c>
      <c r="T20" s="2">
        <v>3</v>
      </c>
      <c r="U20" s="2">
        <v>8</v>
      </c>
      <c r="V20" s="2">
        <v>5</v>
      </c>
      <c r="W20" s="2">
        <v>6</v>
      </c>
      <c r="X20" s="18"/>
      <c r="Y20" s="23"/>
      <c r="Z20" s="23"/>
      <c r="AA20" s="23"/>
      <c r="AB20" s="23"/>
    </row>
    <row r="21" spans="1:28">
      <c r="A21" s="3">
        <v>19</v>
      </c>
      <c r="B21" s="2">
        <v>1</v>
      </c>
      <c r="C21" s="2">
        <v>6</v>
      </c>
      <c r="D21" s="2">
        <v>8</v>
      </c>
      <c r="E21" s="2">
        <v>2</v>
      </c>
      <c r="F21" s="2">
        <v>3</v>
      </c>
      <c r="G21" s="2">
        <v>9</v>
      </c>
      <c r="H21" s="2">
        <v>4</v>
      </c>
      <c r="I21" s="2">
        <v>10</v>
      </c>
      <c r="J21" s="2">
        <v>7</v>
      </c>
      <c r="K21" s="2">
        <v>5</v>
      </c>
      <c r="L21" s="18"/>
      <c r="M21" s="3">
        <v>19</v>
      </c>
      <c r="N21" s="2">
        <v>2</v>
      </c>
      <c r="O21" s="2">
        <v>9</v>
      </c>
      <c r="P21" s="2">
        <v>5</v>
      </c>
      <c r="Q21" s="2">
        <v>4</v>
      </c>
      <c r="R21" s="2">
        <v>1</v>
      </c>
      <c r="S21" s="2">
        <v>8</v>
      </c>
      <c r="T21" s="2">
        <v>7</v>
      </c>
      <c r="U21" s="2">
        <v>3</v>
      </c>
      <c r="V21" s="2">
        <v>6</v>
      </c>
      <c r="W21" s="2">
        <v>10</v>
      </c>
      <c r="X21" s="18"/>
      <c r="Y21" s="23"/>
      <c r="Z21" s="23"/>
      <c r="AA21" s="23"/>
      <c r="AB21" s="23"/>
    </row>
    <row r="22" spans="1:28" ht="16.2" thickBot="1">
      <c r="A22" s="7">
        <v>20</v>
      </c>
      <c r="B22" s="8">
        <v>1</v>
      </c>
      <c r="C22" s="8">
        <v>7</v>
      </c>
      <c r="D22" s="8">
        <v>2</v>
      </c>
      <c r="E22" s="8">
        <v>5</v>
      </c>
      <c r="F22" s="8">
        <v>10</v>
      </c>
      <c r="G22" s="8">
        <v>4</v>
      </c>
      <c r="H22" s="8">
        <v>8</v>
      </c>
      <c r="I22" s="8">
        <v>6</v>
      </c>
      <c r="J22" s="8">
        <v>9</v>
      </c>
      <c r="K22" s="8">
        <v>3</v>
      </c>
      <c r="L22" s="18"/>
      <c r="M22" s="7">
        <v>20</v>
      </c>
      <c r="N22" s="8">
        <v>4</v>
      </c>
      <c r="O22" s="8">
        <v>6</v>
      </c>
      <c r="P22" s="8">
        <v>10</v>
      </c>
      <c r="Q22" s="8">
        <v>2</v>
      </c>
      <c r="R22" s="8">
        <v>7</v>
      </c>
      <c r="S22" s="8">
        <v>8</v>
      </c>
      <c r="T22" s="8">
        <v>9</v>
      </c>
      <c r="U22" s="8">
        <v>1</v>
      </c>
      <c r="V22" s="8">
        <v>5</v>
      </c>
      <c r="W22" s="8">
        <v>3</v>
      </c>
      <c r="X22" s="18"/>
      <c r="Y22" s="23"/>
      <c r="Z22" s="23"/>
      <c r="AA22" s="23"/>
      <c r="AB22" s="23"/>
    </row>
    <row r="23" spans="1:28">
      <c r="A23" s="11" t="s">
        <v>13</v>
      </c>
      <c r="B23" s="9">
        <f>SUM(B3:B22)</f>
        <v>37</v>
      </c>
      <c r="C23" s="9">
        <f t="shared" ref="C23:K23" si="0">SUM(C3:C22)</f>
        <v>77</v>
      </c>
      <c r="D23" s="9">
        <f t="shared" si="0"/>
        <v>134</v>
      </c>
      <c r="E23" s="9">
        <f t="shared" si="0"/>
        <v>135</v>
      </c>
      <c r="F23" s="9">
        <f t="shared" si="0"/>
        <v>113</v>
      </c>
      <c r="G23" s="9">
        <f t="shared" si="0"/>
        <v>125</v>
      </c>
      <c r="H23" s="9">
        <f t="shared" si="0"/>
        <v>129</v>
      </c>
      <c r="I23" s="9">
        <f t="shared" si="0"/>
        <v>130</v>
      </c>
      <c r="J23" s="9">
        <f t="shared" si="0"/>
        <v>131</v>
      </c>
      <c r="K23" s="9">
        <f t="shared" si="0"/>
        <v>89</v>
      </c>
      <c r="M23" s="11" t="s">
        <v>13</v>
      </c>
      <c r="N23" s="9">
        <f>SUM(N3:N22)</f>
        <v>91</v>
      </c>
      <c r="O23" s="9">
        <f t="shared" ref="O23:W23" si="1">SUM(O3:O22)</f>
        <v>103</v>
      </c>
      <c r="P23" s="9">
        <f t="shared" si="1"/>
        <v>102</v>
      </c>
      <c r="Q23" s="9">
        <f t="shared" si="1"/>
        <v>116</v>
      </c>
      <c r="R23" s="9">
        <f t="shared" si="1"/>
        <v>110</v>
      </c>
      <c r="S23" s="9">
        <f t="shared" si="1"/>
        <v>148</v>
      </c>
      <c r="T23" s="9">
        <f t="shared" si="1"/>
        <v>94</v>
      </c>
      <c r="U23" s="9">
        <f t="shared" si="1"/>
        <v>100</v>
      </c>
      <c r="V23" s="9">
        <f t="shared" si="1"/>
        <v>120</v>
      </c>
      <c r="W23" s="9">
        <f t="shared" si="1"/>
        <v>116</v>
      </c>
    </row>
    <row r="24" spans="1:28">
      <c r="A24" s="12" t="s">
        <v>14</v>
      </c>
      <c r="B24" s="2">
        <f>B23/20</f>
        <v>1.85</v>
      </c>
      <c r="C24" s="2">
        <f t="shared" ref="C24:K24" si="2">C23/20</f>
        <v>3.85</v>
      </c>
      <c r="D24" s="2">
        <f t="shared" si="2"/>
        <v>6.7</v>
      </c>
      <c r="E24" s="2">
        <f t="shared" si="2"/>
        <v>6.75</v>
      </c>
      <c r="F24" s="2">
        <f t="shared" si="2"/>
        <v>5.65</v>
      </c>
      <c r="G24" s="2">
        <f t="shared" si="2"/>
        <v>6.25</v>
      </c>
      <c r="H24" s="2">
        <f t="shared" si="2"/>
        <v>6.45</v>
      </c>
      <c r="I24" s="2">
        <f t="shared" si="2"/>
        <v>6.5</v>
      </c>
      <c r="J24" s="2">
        <f t="shared" si="2"/>
        <v>6.55</v>
      </c>
      <c r="K24" s="10">
        <f t="shared" si="2"/>
        <v>4.45</v>
      </c>
      <c r="M24" s="12" t="s">
        <v>14</v>
      </c>
      <c r="N24" s="2">
        <f>N23/20</f>
        <v>4.55</v>
      </c>
      <c r="O24" s="2">
        <f t="shared" ref="O24:W24" si="3">O23/20</f>
        <v>5.15</v>
      </c>
      <c r="P24" s="2">
        <f t="shared" si="3"/>
        <v>5.0999999999999996</v>
      </c>
      <c r="Q24" s="2">
        <f t="shared" si="3"/>
        <v>5.8</v>
      </c>
      <c r="R24" s="2">
        <f t="shared" si="3"/>
        <v>5.5</v>
      </c>
      <c r="S24" s="2">
        <f t="shared" si="3"/>
        <v>7.4</v>
      </c>
      <c r="T24" s="2">
        <f t="shared" si="3"/>
        <v>4.7</v>
      </c>
      <c r="U24" s="2">
        <f t="shared" si="3"/>
        <v>5</v>
      </c>
      <c r="V24" s="2">
        <f t="shared" si="3"/>
        <v>6</v>
      </c>
      <c r="W24" s="2">
        <f t="shared" si="3"/>
        <v>5.8</v>
      </c>
    </row>
    <row r="25" spans="1:28" ht="16.2" thickBot="1">
      <c r="A25" s="13" t="s">
        <v>15</v>
      </c>
      <c r="B25" s="14">
        <f>RANK(B24,$B$24:$K$24,1)</f>
        <v>1</v>
      </c>
      <c r="C25" s="14">
        <f t="shared" ref="C25:K25" si="4">RANK(C24,$B$24:$K$24,1)</f>
        <v>2</v>
      </c>
      <c r="D25" s="14">
        <f t="shared" si="4"/>
        <v>9</v>
      </c>
      <c r="E25" s="14">
        <f t="shared" si="4"/>
        <v>10</v>
      </c>
      <c r="F25" s="14">
        <f t="shared" si="4"/>
        <v>4</v>
      </c>
      <c r="G25" s="14">
        <f t="shared" si="4"/>
        <v>5</v>
      </c>
      <c r="H25" s="14">
        <f t="shared" si="4"/>
        <v>6</v>
      </c>
      <c r="I25" s="14">
        <f t="shared" si="4"/>
        <v>7</v>
      </c>
      <c r="J25" s="14">
        <f t="shared" si="4"/>
        <v>8</v>
      </c>
      <c r="K25" s="14">
        <f t="shared" si="4"/>
        <v>3</v>
      </c>
      <c r="M25" s="13" t="s">
        <v>15</v>
      </c>
      <c r="N25" s="14">
        <f>RANK(N24,$N$24:$W$24,1)</f>
        <v>1</v>
      </c>
      <c r="O25" s="14">
        <f t="shared" ref="O25:W25" si="5">RANK(O24,$N$24:$W$24,1)</f>
        <v>5</v>
      </c>
      <c r="P25" s="14">
        <f t="shared" si="5"/>
        <v>4</v>
      </c>
      <c r="Q25" s="14">
        <f t="shared" si="5"/>
        <v>7</v>
      </c>
      <c r="R25" s="14">
        <f t="shared" si="5"/>
        <v>6</v>
      </c>
      <c r="S25" s="14">
        <f t="shared" si="5"/>
        <v>10</v>
      </c>
      <c r="T25" s="14">
        <f t="shared" si="5"/>
        <v>2</v>
      </c>
      <c r="U25" s="14">
        <f t="shared" si="5"/>
        <v>3</v>
      </c>
      <c r="V25" s="14">
        <f t="shared" si="5"/>
        <v>9</v>
      </c>
      <c r="W25" s="14">
        <f t="shared" si="5"/>
        <v>7</v>
      </c>
    </row>
    <row r="27" spans="1:28">
      <c r="A27" s="30" t="s">
        <v>30</v>
      </c>
      <c r="B27" s="31"/>
      <c r="C27" s="31"/>
    </row>
    <row r="29" spans="1:28" ht="31.2">
      <c r="A29" s="3" t="s">
        <v>28</v>
      </c>
      <c r="B29" s="20" t="s">
        <v>1</v>
      </c>
      <c r="C29" s="20" t="s">
        <v>2</v>
      </c>
      <c r="D29" s="20" t="s">
        <v>3</v>
      </c>
      <c r="E29" s="20" t="s">
        <v>4</v>
      </c>
      <c r="F29" s="20" t="s">
        <v>0</v>
      </c>
      <c r="G29" s="20" t="s">
        <v>5</v>
      </c>
      <c r="H29" s="20" t="s">
        <v>6</v>
      </c>
      <c r="I29" s="20" t="s">
        <v>7</v>
      </c>
      <c r="J29" s="20" t="s">
        <v>8</v>
      </c>
      <c r="K29" s="21" t="s">
        <v>11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8">
      <c r="A30" s="3" t="s">
        <v>32</v>
      </c>
      <c r="B30" s="2">
        <f t="shared" ref="B30:K30" si="6">B25</f>
        <v>1</v>
      </c>
      <c r="C30" s="2">
        <f t="shared" si="6"/>
        <v>2</v>
      </c>
      <c r="D30" s="2">
        <f t="shared" si="6"/>
        <v>9</v>
      </c>
      <c r="E30" s="2">
        <f t="shared" si="6"/>
        <v>10</v>
      </c>
      <c r="F30" s="2">
        <f t="shared" si="6"/>
        <v>4</v>
      </c>
      <c r="G30" s="2">
        <f t="shared" si="6"/>
        <v>5</v>
      </c>
      <c r="H30" s="2">
        <f t="shared" si="6"/>
        <v>6</v>
      </c>
      <c r="I30" s="2">
        <f t="shared" si="6"/>
        <v>7</v>
      </c>
      <c r="J30" s="2">
        <f t="shared" si="6"/>
        <v>8</v>
      </c>
      <c r="K30" s="2">
        <f t="shared" si="6"/>
        <v>3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8">
      <c r="A31" s="3" t="s">
        <v>33</v>
      </c>
      <c r="B31" s="2">
        <f t="shared" ref="B31:K31" si="7">N25</f>
        <v>1</v>
      </c>
      <c r="C31" s="2">
        <f t="shared" si="7"/>
        <v>5</v>
      </c>
      <c r="D31" s="2">
        <f t="shared" si="7"/>
        <v>4</v>
      </c>
      <c r="E31" s="2">
        <f t="shared" si="7"/>
        <v>7</v>
      </c>
      <c r="F31" s="2">
        <f t="shared" si="7"/>
        <v>6</v>
      </c>
      <c r="G31" s="2">
        <f t="shared" si="7"/>
        <v>10</v>
      </c>
      <c r="H31" s="2">
        <f t="shared" si="7"/>
        <v>2</v>
      </c>
      <c r="I31" s="2">
        <f t="shared" si="7"/>
        <v>3</v>
      </c>
      <c r="J31" s="2">
        <f t="shared" si="7"/>
        <v>9</v>
      </c>
      <c r="K31" s="2">
        <f t="shared" si="7"/>
        <v>7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8">
      <c r="A32" s="3" t="s">
        <v>24</v>
      </c>
      <c r="B32" s="2">
        <f>B30-B31</f>
        <v>0</v>
      </c>
      <c r="C32" s="2">
        <f t="shared" ref="C32:K32" si="8">C30-C31</f>
        <v>-3</v>
      </c>
      <c r="D32" s="2">
        <f t="shared" si="8"/>
        <v>5</v>
      </c>
      <c r="E32" s="2">
        <f t="shared" si="8"/>
        <v>3</v>
      </c>
      <c r="F32" s="2">
        <f t="shared" si="8"/>
        <v>-2</v>
      </c>
      <c r="G32" s="2">
        <f t="shared" si="8"/>
        <v>-5</v>
      </c>
      <c r="H32" s="2">
        <f t="shared" si="8"/>
        <v>4</v>
      </c>
      <c r="I32" s="2">
        <f t="shared" si="8"/>
        <v>4</v>
      </c>
      <c r="J32" s="2">
        <f t="shared" si="8"/>
        <v>-1</v>
      </c>
      <c r="K32" s="2">
        <f t="shared" si="8"/>
        <v>-4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1:23">
      <c r="A33" s="3" t="s">
        <v>25</v>
      </c>
      <c r="B33" s="2">
        <f>B32*B32</f>
        <v>0</v>
      </c>
      <c r="C33" s="2">
        <f t="shared" ref="C33:J33" si="9">C32*C32</f>
        <v>9</v>
      </c>
      <c r="D33" s="2">
        <f t="shared" si="9"/>
        <v>25</v>
      </c>
      <c r="E33" s="2">
        <f t="shared" si="9"/>
        <v>9</v>
      </c>
      <c r="F33" s="2">
        <f t="shared" si="9"/>
        <v>4</v>
      </c>
      <c r="G33" s="2">
        <f t="shared" si="9"/>
        <v>25</v>
      </c>
      <c r="H33" s="2">
        <f t="shared" si="9"/>
        <v>16</v>
      </c>
      <c r="I33" s="2">
        <f t="shared" si="9"/>
        <v>16</v>
      </c>
      <c r="J33" s="2">
        <f t="shared" si="9"/>
        <v>1</v>
      </c>
      <c r="K33" s="2">
        <f>K32*K32</f>
        <v>16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</row>
    <row r="34" spans="1:23">
      <c r="A34" s="3" t="s">
        <v>21</v>
      </c>
      <c r="B34" s="2">
        <v>10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3">
      <c r="A35" s="3" t="s">
        <v>26</v>
      </c>
      <c r="B35" s="2">
        <f>SUM(B33:K33)</f>
        <v>121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</row>
    <row r="36" spans="1:23">
      <c r="A36" s="3" t="s">
        <v>27</v>
      </c>
      <c r="B36" s="22">
        <f>1-6*B35/(B34*(B34*B34-1))</f>
        <v>0.26666666666666672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3"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23">
      <c r="A38" s="3" t="s">
        <v>29</v>
      </c>
      <c r="B38" s="16">
        <f>B36*SQRT((B34-2)/(1-B36*B36))</f>
        <v>0.78258558087122965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3">
      <c r="A39" s="19"/>
      <c r="M39" s="15"/>
      <c r="N39" s="15"/>
      <c r="O39" s="15"/>
      <c r="P39" s="15"/>
      <c r="Q39" s="15"/>
      <c r="R39" s="15"/>
      <c r="S39" s="15"/>
      <c r="T39" s="15"/>
      <c r="U39" s="15"/>
      <c r="V39" s="15"/>
    </row>
    <row r="40" spans="1:23">
      <c r="M40" s="15"/>
      <c r="N40" s="15"/>
      <c r="O40" s="15"/>
      <c r="P40" s="15"/>
      <c r="Q40" s="15"/>
      <c r="R40" s="15"/>
      <c r="S40" s="15"/>
      <c r="T40" s="15"/>
      <c r="U40" s="15"/>
      <c r="V40" s="15"/>
    </row>
    <row r="41" spans="1:23">
      <c r="M41" s="15"/>
      <c r="N41" s="15"/>
      <c r="O41" s="15"/>
      <c r="P41" s="15"/>
      <c r="Q41" s="15"/>
      <c r="R41" s="15"/>
      <c r="S41" s="15"/>
      <c r="T41" s="15"/>
      <c r="U41" s="15"/>
      <c r="V41" s="15"/>
    </row>
    <row r="42" spans="1:23">
      <c r="A42" s="26" t="s">
        <v>31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3">
      <c r="A43" s="32" t="s">
        <v>19</v>
      </c>
      <c r="B43" s="31"/>
      <c r="C43" s="31"/>
      <c r="D43" s="31"/>
      <c r="E43" s="31"/>
      <c r="F43" s="31"/>
      <c r="G43" s="31"/>
      <c r="H43" s="31"/>
      <c r="I43" s="31"/>
      <c r="M43" s="15"/>
      <c r="N43" s="15"/>
      <c r="O43" s="15"/>
      <c r="P43" s="15"/>
      <c r="Q43" s="15"/>
      <c r="R43" s="15"/>
      <c r="S43" s="15"/>
      <c r="T43" s="15"/>
      <c r="U43" s="15"/>
      <c r="V43" s="15"/>
    </row>
    <row r="44" spans="1:23">
      <c r="M44" s="15"/>
      <c r="N44" s="15"/>
      <c r="O44" s="15"/>
      <c r="P44" s="15"/>
      <c r="Q44" s="15"/>
      <c r="R44" s="15"/>
      <c r="S44" s="15"/>
      <c r="T44" s="15"/>
      <c r="U44" s="15"/>
      <c r="V44" s="15"/>
    </row>
    <row r="45" spans="1:23">
      <c r="A45" s="3" t="s">
        <v>18</v>
      </c>
      <c r="B45" s="2">
        <v>1</v>
      </c>
      <c r="C45" s="2">
        <v>2</v>
      </c>
      <c r="D45" s="2">
        <v>3</v>
      </c>
      <c r="E45" s="2">
        <v>4</v>
      </c>
      <c r="F45" s="2">
        <v>5</v>
      </c>
      <c r="G45" s="2">
        <v>6</v>
      </c>
      <c r="H45" s="2">
        <v>7</v>
      </c>
      <c r="I45" s="2">
        <v>8</v>
      </c>
      <c r="J45" s="2">
        <v>9</v>
      </c>
      <c r="K45" s="2">
        <v>10</v>
      </c>
      <c r="M45" s="3" t="s">
        <v>18</v>
      </c>
      <c r="N45" s="2">
        <v>1</v>
      </c>
      <c r="O45" s="2">
        <v>2</v>
      </c>
      <c r="P45" s="2">
        <v>3</v>
      </c>
      <c r="Q45" s="2">
        <v>4</v>
      </c>
      <c r="R45" s="2">
        <v>5</v>
      </c>
      <c r="S45" s="2">
        <v>6</v>
      </c>
      <c r="T45" s="2">
        <v>7</v>
      </c>
      <c r="U45" s="2">
        <v>8</v>
      </c>
      <c r="V45" s="2">
        <v>9</v>
      </c>
      <c r="W45" s="2">
        <v>10</v>
      </c>
    </row>
    <row r="46" spans="1:23">
      <c r="A46" s="3" t="s">
        <v>20</v>
      </c>
      <c r="B46" s="2">
        <f>COUNTIF($B$3:$C$22, 1) + COUNTIF($K$3:$K$22, 1)</f>
        <v>12</v>
      </c>
      <c r="C46" s="2">
        <f>COUNTIF($B$3:$C$22, 2) + COUNTIF($K$3:$K$22, 2)</f>
        <v>12</v>
      </c>
      <c r="D46" s="2">
        <f>COUNTIF($B$3:$C$22, 3) + COUNTIF($K$3:$K$22, 3)</f>
        <v>13</v>
      </c>
      <c r="E46" s="2">
        <f>COUNTIF($B$3:$C$22, 4) + COUNTIF($K$3:$K$22, 4)</f>
        <v>6</v>
      </c>
      <c r="F46" s="2">
        <f>COUNTIF($B$3:$C$22, 5) + COUNTIF($K$3:$K$22, 5)</f>
        <v>8</v>
      </c>
      <c r="G46" s="2">
        <f>COUNTIF($B$3:$C$22, 6) + COUNTIF($K$3:$K$22, 6)</f>
        <v>5</v>
      </c>
      <c r="H46" s="2">
        <f>COUNTIF($B$3:$C$22, 7) + COUNTIF($K$3:$K$22, 7)</f>
        <v>1</v>
      </c>
      <c r="I46" s="2">
        <f>COUNTIF($B$3:$C$22, 8) + COUNTIF($K$3:$K$22, 8)</f>
        <v>1</v>
      </c>
      <c r="J46" s="2">
        <f>COUNTIF($B$3:$C$22, 9) + COUNTIF($K$3:$K$22, 9)</f>
        <v>1</v>
      </c>
      <c r="K46" s="2">
        <f>COUNTIF($B$3:$C$22, 10) + COUNTIF($K$3:$K$22, 10)</f>
        <v>1</v>
      </c>
      <c r="M46" s="3" t="s">
        <v>20</v>
      </c>
      <c r="N46" s="2">
        <f>COUNTIF($N$3:$O$22, 1) + COUNTIF($W$3:$W$22, 1)</f>
        <v>7</v>
      </c>
      <c r="O46" s="2">
        <f>COUNTIF($N$3:$O$22, 2) + COUNTIF($W$3:$W$22, 2)</f>
        <v>6</v>
      </c>
      <c r="P46" s="2">
        <f>COUNTIF($N$3:$O$22, 3) + COUNTIF($W$3:$W$22, 3)</f>
        <v>8</v>
      </c>
      <c r="Q46" s="2">
        <f>COUNTIF($N$3:$O$22, 4) + COUNTIF($W$3:$W$22, 4)</f>
        <v>8</v>
      </c>
      <c r="R46" s="2">
        <f>COUNTIF($N$3:$O$22, 5) + COUNTIF($W$3:$W$22, 5)</f>
        <v>4</v>
      </c>
      <c r="S46" s="2">
        <f>COUNTIF($N$3:$O$22, 6) + COUNTIF($W$3:$W$22, 6)</f>
        <v>6</v>
      </c>
      <c r="T46" s="2">
        <f>COUNTIF($N$3:$O$22, 7) + COUNTIF($W$3:$W$22, 7)</f>
        <v>6</v>
      </c>
      <c r="U46" s="2">
        <f>COUNTIF($N$3:$O$22, 8) + COUNTIF($W$3:$W$22, 8)</f>
        <v>4</v>
      </c>
      <c r="V46" s="2">
        <f>COUNTIF($N$3:$O$22, 9) + COUNTIF($W$3:$W$22, 9)</f>
        <v>5</v>
      </c>
      <c r="W46" s="2">
        <f>COUNTIF($N$3:$O$22, 10) + COUNTIF($W$3:$W$22, 10)</f>
        <v>6</v>
      </c>
    </row>
    <row r="48" spans="1:23">
      <c r="A48" s="3" t="s">
        <v>21</v>
      </c>
      <c r="B48" s="2">
        <f>SUM(B46:K46)</f>
        <v>60</v>
      </c>
      <c r="M48" s="3" t="s">
        <v>21</v>
      </c>
      <c r="N48" s="2">
        <f>SUM(N46:W46)</f>
        <v>60</v>
      </c>
    </row>
    <row r="64" spans="1:25">
      <c r="A64" s="3" t="s">
        <v>18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N64" s="3" t="s">
        <v>18</v>
      </c>
      <c r="O64" s="2">
        <v>1</v>
      </c>
      <c r="P64" s="2">
        <v>2</v>
      </c>
      <c r="Q64" s="2">
        <v>3</v>
      </c>
      <c r="R64" s="2">
        <v>4</v>
      </c>
      <c r="S64" s="2">
        <v>5</v>
      </c>
      <c r="T64" s="2">
        <v>6</v>
      </c>
      <c r="U64" s="2">
        <v>7</v>
      </c>
      <c r="V64" s="2">
        <v>8</v>
      </c>
      <c r="W64" s="2">
        <v>9</v>
      </c>
      <c r="X64" s="2">
        <v>10</v>
      </c>
      <c r="Y64" s="2">
        <v>11</v>
      </c>
    </row>
    <row r="65" spans="1:25">
      <c r="A65" s="3" t="s">
        <v>22</v>
      </c>
      <c r="B65" s="2">
        <v>0</v>
      </c>
      <c r="C65" s="2">
        <f>B65+B46</f>
        <v>12</v>
      </c>
      <c r="D65" s="2">
        <f t="shared" ref="D65:L65" si="10">C65+C46</f>
        <v>24</v>
      </c>
      <c r="E65" s="2">
        <f t="shared" si="10"/>
        <v>37</v>
      </c>
      <c r="F65" s="2">
        <f t="shared" si="10"/>
        <v>43</v>
      </c>
      <c r="G65" s="2">
        <f t="shared" si="10"/>
        <v>51</v>
      </c>
      <c r="H65" s="2">
        <f t="shared" si="10"/>
        <v>56</v>
      </c>
      <c r="I65" s="2">
        <f t="shared" si="10"/>
        <v>57</v>
      </c>
      <c r="J65" s="2">
        <f t="shared" si="10"/>
        <v>58</v>
      </c>
      <c r="K65" s="2">
        <f t="shared" si="10"/>
        <v>59</v>
      </c>
      <c r="L65" s="2">
        <f t="shared" si="10"/>
        <v>60</v>
      </c>
      <c r="N65" s="3" t="s">
        <v>22</v>
      </c>
      <c r="O65" s="2">
        <v>0</v>
      </c>
      <c r="P65" s="2">
        <f>O65+N46</f>
        <v>7</v>
      </c>
      <c r="Q65" s="2">
        <f t="shared" ref="Q65:Y65" si="11">P65+O46</f>
        <v>13</v>
      </c>
      <c r="R65" s="2">
        <f t="shared" si="11"/>
        <v>21</v>
      </c>
      <c r="S65" s="2">
        <f t="shared" si="11"/>
        <v>29</v>
      </c>
      <c r="T65" s="2">
        <f t="shared" si="11"/>
        <v>33</v>
      </c>
      <c r="U65" s="2">
        <f t="shared" si="11"/>
        <v>39</v>
      </c>
      <c r="V65" s="2">
        <f t="shared" si="11"/>
        <v>45</v>
      </c>
      <c r="W65" s="2">
        <f t="shared" si="11"/>
        <v>49</v>
      </c>
      <c r="X65" s="2">
        <f t="shared" si="11"/>
        <v>54</v>
      </c>
      <c r="Y65" s="2">
        <f t="shared" si="11"/>
        <v>60</v>
      </c>
    </row>
    <row r="66" spans="1:25">
      <c r="A66" s="3" t="s">
        <v>23</v>
      </c>
      <c r="B66" s="16">
        <f t="shared" ref="B66:L66" si="12">B65/$B$48</f>
        <v>0</v>
      </c>
      <c r="C66" s="16">
        <f t="shared" si="12"/>
        <v>0.2</v>
      </c>
      <c r="D66" s="16">
        <f t="shared" si="12"/>
        <v>0.4</v>
      </c>
      <c r="E66" s="16">
        <f t="shared" si="12"/>
        <v>0.6166666666666667</v>
      </c>
      <c r="F66" s="16">
        <f t="shared" si="12"/>
        <v>0.71666666666666667</v>
      </c>
      <c r="G66" s="16">
        <f t="shared" si="12"/>
        <v>0.85</v>
      </c>
      <c r="H66" s="16">
        <f t="shared" si="12"/>
        <v>0.93333333333333335</v>
      </c>
      <c r="I66" s="16">
        <f t="shared" si="12"/>
        <v>0.95</v>
      </c>
      <c r="J66" s="16">
        <f t="shared" si="12"/>
        <v>0.96666666666666667</v>
      </c>
      <c r="K66" s="16">
        <f t="shared" si="12"/>
        <v>0.98333333333333328</v>
      </c>
      <c r="L66" s="16">
        <f t="shared" si="12"/>
        <v>1</v>
      </c>
      <c r="N66" s="3" t="s">
        <v>23</v>
      </c>
      <c r="O66" s="2">
        <f t="shared" ref="O66:Y66" si="13">O65/$N$48</f>
        <v>0</v>
      </c>
      <c r="P66" s="16">
        <f t="shared" si="13"/>
        <v>0.11666666666666667</v>
      </c>
      <c r="Q66" s="16">
        <f t="shared" si="13"/>
        <v>0.21666666666666667</v>
      </c>
      <c r="R66" s="16">
        <f t="shared" si="13"/>
        <v>0.35</v>
      </c>
      <c r="S66" s="17">
        <f t="shared" si="13"/>
        <v>0.48333333333333334</v>
      </c>
      <c r="T66" s="16">
        <f t="shared" si="13"/>
        <v>0.55000000000000004</v>
      </c>
      <c r="U66" s="16">
        <f t="shared" si="13"/>
        <v>0.65</v>
      </c>
      <c r="V66" s="2">
        <f t="shared" si="13"/>
        <v>0.75</v>
      </c>
      <c r="W66" s="16">
        <f t="shared" si="13"/>
        <v>0.81666666666666665</v>
      </c>
      <c r="X66" s="16">
        <f t="shared" si="13"/>
        <v>0.9</v>
      </c>
      <c r="Y66" s="2">
        <f t="shared" si="13"/>
        <v>1</v>
      </c>
    </row>
    <row r="98" spans="3:22">
      <c r="C98" s="27">
        <v>1</v>
      </c>
      <c r="D98" s="27">
        <v>2</v>
      </c>
      <c r="E98" s="27">
        <v>2</v>
      </c>
      <c r="F98" s="27">
        <v>3</v>
      </c>
      <c r="G98" s="27">
        <v>3</v>
      </c>
      <c r="H98" s="27">
        <v>4</v>
      </c>
      <c r="I98" s="27">
        <v>4</v>
      </c>
      <c r="J98" s="27">
        <v>5</v>
      </c>
      <c r="K98" s="27">
        <v>5</v>
      </c>
      <c r="L98" s="27">
        <v>6</v>
      </c>
      <c r="M98" s="27">
        <v>6</v>
      </c>
      <c r="N98" s="27">
        <v>7</v>
      </c>
      <c r="O98" s="27">
        <v>7</v>
      </c>
      <c r="P98" s="27">
        <v>8</v>
      </c>
      <c r="Q98" s="27">
        <v>8</v>
      </c>
      <c r="R98" s="27">
        <v>9</v>
      </c>
      <c r="S98" s="27">
        <v>9</v>
      </c>
      <c r="T98" s="27">
        <v>10</v>
      </c>
      <c r="U98" s="27">
        <v>10</v>
      </c>
      <c r="V98" s="27">
        <v>11</v>
      </c>
    </row>
    <row r="99" spans="3:22">
      <c r="C99" s="27">
        <v>0.2</v>
      </c>
      <c r="D99" s="27">
        <v>0.2</v>
      </c>
      <c r="E99" s="28">
        <v>0.4</v>
      </c>
      <c r="F99" s="28">
        <v>0.4</v>
      </c>
      <c r="G99" s="27">
        <v>0.61699999999999999</v>
      </c>
      <c r="H99" s="27">
        <v>0.61699999999999999</v>
      </c>
      <c r="I99" s="27">
        <v>0.71699999999999997</v>
      </c>
      <c r="J99" s="27">
        <v>0.71699999999999997</v>
      </c>
      <c r="K99" s="27">
        <v>0.85</v>
      </c>
      <c r="L99" s="27">
        <v>0.85</v>
      </c>
      <c r="M99" s="27">
        <v>0.93300000000000005</v>
      </c>
      <c r="N99" s="27">
        <v>0.93300000000000005</v>
      </c>
      <c r="O99" s="27">
        <v>0.95</v>
      </c>
      <c r="P99" s="27">
        <v>0.95</v>
      </c>
      <c r="Q99" s="27">
        <v>0.96699999999999997</v>
      </c>
      <c r="R99" s="27">
        <v>0.96699999999999997</v>
      </c>
      <c r="S99" s="27">
        <v>0.98299999999999998</v>
      </c>
      <c r="T99" s="27">
        <v>0.98299999999999998</v>
      </c>
      <c r="U99" s="27">
        <v>1</v>
      </c>
      <c r="V99" s="27">
        <v>1</v>
      </c>
    </row>
    <row r="100" spans="3:22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</row>
    <row r="101" spans="3:22">
      <c r="C101" s="27">
        <v>0.11700000000000001</v>
      </c>
      <c r="D101" s="27">
        <v>0.11700000000000001</v>
      </c>
      <c r="E101" s="27">
        <v>0.217</v>
      </c>
      <c r="F101" s="27">
        <v>0.217</v>
      </c>
      <c r="G101" s="27">
        <v>0.35</v>
      </c>
      <c r="H101" s="27">
        <v>0.35</v>
      </c>
      <c r="I101" s="27">
        <v>0.48</v>
      </c>
      <c r="J101" s="27">
        <v>0.48</v>
      </c>
      <c r="K101" s="27">
        <v>0.55000000000000004</v>
      </c>
      <c r="L101" s="27">
        <v>0.55000000000000004</v>
      </c>
      <c r="M101" s="27">
        <v>0.65</v>
      </c>
      <c r="N101" s="27">
        <v>0.65</v>
      </c>
      <c r="O101" s="27">
        <v>0.75</v>
      </c>
      <c r="P101" s="27">
        <v>0.75</v>
      </c>
      <c r="Q101" s="27">
        <v>0.81699999999999995</v>
      </c>
      <c r="R101" s="27">
        <v>0.81699999999999995</v>
      </c>
      <c r="S101" s="27">
        <v>0.9</v>
      </c>
      <c r="T101" s="27">
        <v>0.9</v>
      </c>
      <c r="U101" s="27">
        <v>1</v>
      </c>
      <c r="V101" s="27">
        <v>1</v>
      </c>
    </row>
  </sheetData>
  <mergeCells count="4">
    <mergeCell ref="E1:G1"/>
    <mergeCell ref="Q1:S1"/>
    <mergeCell ref="A27:C27"/>
    <mergeCell ref="A43:I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2023-05-09T08:54:50Z</dcterms:created>
  <dcterms:modified xsi:type="dcterms:W3CDTF">2023-06-13T22:27:15Z</dcterms:modified>
</cp:coreProperties>
</file>