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r\Documents\Data Science\"/>
    </mc:Choice>
  </mc:AlternateContent>
  <xr:revisionPtr revIDLastSave="0" documentId="8_{256FEC1B-A38F-4A96-9552-58FCAE97504D}" xr6:coauthVersionLast="47" xr6:coauthVersionMax="47" xr10:uidLastSave="{00000000-0000-0000-0000-000000000000}"/>
  <bookViews>
    <workbookView xWindow="-37410" yWindow="5595" windowWidth="19110" windowHeight="15285" activeTab="1" xr2:uid="{4989234B-8768-414E-9B3A-7252B9C0D6D4}"/>
  </bookViews>
  <sheets>
    <sheet name="Задание 2" sheetId="1" r:id="rId1"/>
    <sheet name="Задание 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2" i="2" l="1"/>
  <c r="B40" i="2"/>
  <c r="F25" i="2"/>
  <c r="D25" i="2"/>
  <c r="B25" i="2"/>
  <c r="F24" i="2"/>
  <c r="D24" i="2"/>
  <c r="B24" i="2"/>
  <c r="E14" i="2"/>
  <c r="F14" i="2"/>
  <c r="G14" i="2"/>
  <c r="H14" i="2"/>
  <c r="H15" i="2" s="1"/>
  <c r="I14" i="2"/>
  <c r="J14" i="2"/>
  <c r="K14" i="2"/>
  <c r="L14" i="2"/>
  <c r="M14" i="2"/>
  <c r="N14" i="2"/>
  <c r="O14" i="2"/>
  <c r="P14" i="2"/>
  <c r="C15" i="2"/>
  <c r="D15" i="2"/>
  <c r="E15" i="2"/>
  <c r="F15" i="2"/>
  <c r="G15" i="2"/>
  <c r="I15" i="2"/>
  <c r="J15" i="2"/>
  <c r="B15" i="2"/>
  <c r="C27" i="2"/>
  <c r="D14" i="2"/>
  <c r="G13" i="2"/>
  <c r="I13" i="2"/>
  <c r="J13" i="2"/>
  <c r="C14" i="2"/>
  <c r="F13" i="2"/>
  <c r="H13" i="2"/>
  <c r="H11" i="2"/>
  <c r="C7" i="2"/>
  <c r="F7" i="2" s="1"/>
  <c r="J10" i="2"/>
  <c r="B14" i="2"/>
  <c r="E13" i="2"/>
  <c r="B41" i="2"/>
  <c r="M13" i="2"/>
  <c r="P13" i="2" s="1"/>
  <c r="K13" i="2"/>
  <c r="N13" i="2" s="1"/>
  <c r="J12" i="2"/>
  <c r="I12" i="2"/>
  <c r="H12" i="2"/>
  <c r="G12" i="2"/>
  <c r="F12" i="2"/>
  <c r="E12" i="2"/>
  <c r="I11" i="2"/>
  <c r="G11" i="2"/>
  <c r="E11" i="2"/>
  <c r="I10" i="2"/>
  <c r="H10" i="2"/>
  <c r="G10" i="2"/>
  <c r="E10" i="2"/>
  <c r="J9" i="2"/>
  <c r="I9" i="2"/>
  <c r="H9" i="2"/>
  <c r="G9" i="2"/>
  <c r="F9" i="2"/>
  <c r="E9" i="2"/>
  <c r="J8" i="2"/>
  <c r="I8" i="2"/>
  <c r="H8" i="2"/>
  <c r="G8" i="2"/>
  <c r="F8" i="2"/>
  <c r="E8" i="2"/>
  <c r="I7" i="2"/>
  <c r="G7" i="2"/>
  <c r="E7" i="2"/>
  <c r="B42" i="1"/>
  <c r="B41" i="1"/>
  <c r="B40" i="1"/>
  <c r="B38" i="1"/>
  <c r="B37" i="1"/>
  <c r="C33" i="1"/>
  <c r="B34" i="1"/>
  <c r="A33" i="1"/>
  <c r="B32" i="1"/>
  <c r="C32" i="1"/>
  <c r="A34" i="1"/>
  <c r="H29" i="1"/>
  <c r="H28" i="1"/>
  <c r="H27" i="1"/>
  <c r="D24" i="1"/>
  <c r="F24" i="1"/>
  <c r="B24" i="1"/>
  <c r="F19" i="1"/>
  <c r="F20" i="1"/>
  <c r="F21" i="1"/>
  <c r="F22" i="1"/>
  <c r="F23" i="1"/>
  <c r="D19" i="1"/>
  <c r="D20" i="1"/>
  <c r="D21" i="1"/>
  <c r="D22" i="1"/>
  <c r="D23" i="1"/>
  <c r="B19" i="1"/>
  <c r="B20" i="1"/>
  <c r="B21" i="1"/>
  <c r="B22" i="1"/>
  <c r="B23" i="1"/>
  <c r="D18" i="1"/>
  <c r="F18" i="1"/>
  <c r="B18" i="1"/>
  <c r="O13" i="1"/>
  <c r="P13" i="1"/>
  <c r="N13" i="1"/>
  <c r="P8" i="1"/>
  <c r="P9" i="1"/>
  <c r="P10" i="1"/>
  <c r="P11" i="1"/>
  <c r="P12" i="1"/>
  <c r="P7" i="1"/>
  <c r="O8" i="1"/>
  <c r="O9" i="1"/>
  <c r="O10" i="1"/>
  <c r="O11" i="1"/>
  <c r="O12" i="1"/>
  <c r="O7" i="1"/>
  <c r="N12" i="1"/>
  <c r="N8" i="1"/>
  <c r="N9" i="1"/>
  <c r="N10" i="1"/>
  <c r="N11" i="1"/>
  <c r="N7" i="1"/>
  <c r="M13" i="1"/>
  <c r="L13" i="1"/>
  <c r="M8" i="1"/>
  <c r="M9" i="1"/>
  <c r="M10" i="1"/>
  <c r="M11" i="1"/>
  <c r="M12" i="1"/>
  <c r="M7" i="1"/>
  <c r="L8" i="1"/>
  <c r="L9" i="1"/>
  <c r="L10" i="1"/>
  <c r="L11" i="1"/>
  <c r="L12" i="1"/>
  <c r="L7" i="1"/>
  <c r="K13" i="1"/>
  <c r="K8" i="1"/>
  <c r="K9" i="1"/>
  <c r="K10" i="1"/>
  <c r="K11" i="1"/>
  <c r="K12" i="1"/>
  <c r="K7" i="1"/>
  <c r="E27" i="1"/>
  <c r="D27" i="1"/>
  <c r="C27" i="1"/>
  <c r="B27" i="1"/>
  <c r="C14" i="1"/>
  <c r="D14" i="1"/>
  <c r="E14" i="1"/>
  <c r="F14" i="1"/>
  <c r="G14" i="1"/>
  <c r="H14" i="1"/>
  <c r="I14" i="1"/>
  <c r="J14" i="1"/>
  <c r="B14" i="1"/>
  <c r="H13" i="1"/>
  <c r="I13" i="1"/>
  <c r="J13" i="1"/>
  <c r="I12" i="1"/>
  <c r="J8" i="1"/>
  <c r="J9" i="1"/>
  <c r="J10" i="1"/>
  <c r="J11" i="1"/>
  <c r="J12" i="1"/>
  <c r="I8" i="1"/>
  <c r="I9" i="1"/>
  <c r="I10" i="1"/>
  <c r="I11" i="1"/>
  <c r="J7" i="1"/>
  <c r="I7" i="1"/>
  <c r="H8" i="1"/>
  <c r="H9" i="1"/>
  <c r="H10" i="1"/>
  <c r="H11" i="1"/>
  <c r="H12" i="1"/>
  <c r="H7" i="1"/>
  <c r="E13" i="1"/>
  <c r="F13" i="1"/>
  <c r="G13" i="1"/>
  <c r="G8" i="1"/>
  <c r="G9" i="1"/>
  <c r="G10" i="1"/>
  <c r="G11" i="1"/>
  <c r="G12" i="1"/>
  <c r="F8" i="1"/>
  <c r="F9" i="1"/>
  <c r="F10" i="1"/>
  <c r="F11" i="1"/>
  <c r="F12" i="1"/>
  <c r="F7" i="1"/>
  <c r="G7" i="1"/>
  <c r="E8" i="1"/>
  <c r="E9" i="1"/>
  <c r="E10" i="1"/>
  <c r="E11" i="1"/>
  <c r="E12" i="1"/>
  <c r="E7" i="1"/>
  <c r="D13" i="1"/>
  <c r="C13" i="1"/>
  <c r="B13" i="1"/>
  <c r="C7" i="1"/>
  <c r="J11" i="2" l="1"/>
  <c r="F11" i="2"/>
  <c r="F10" i="2"/>
  <c r="K12" i="2"/>
  <c r="K11" i="2"/>
  <c r="K10" i="2"/>
  <c r="K9" i="2"/>
  <c r="K8" i="2"/>
  <c r="K7" i="2"/>
  <c r="M11" i="2"/>
  <c r="P11" i="2" s="1"/>
  <c r="M10" i="2"/>
  <c r="P10" i="2" s="1"/>
  <c r="M9" i="2"/>
  <c r="P9" i="2" s="1"/>
  <c r="M8" i="2"/>
  <c r="P8" i="2" s="1"/>
  <c r="M7" i="2"/>
  <c r="M12" i="2"/>
  <c r="P12" i="2" s="1"/>
  <c r="J7" i="2"/>
  <c r="L13" i="2"/>
  <c r="O13" i="2" s="1"/>
  <c r="H7" i="2"/>
  <c r="D18" i="2" l="1"/>
  <c r="N11" i="2"/>
  <c r="D22" i="2"/>
  <c r="N8" i="2"/>
  <c r="D19" i="2"/>
  <c r="N12" i="2"/>
  <c r="D23" i="2"/>
  <c r="N9" i="2"/>
  <c r="D20" i="2"/>
  <c r="N10" i="2"/>
  <c r="D21" i="2"/>
  <c r="B27" i="2"/>
  <c r="P7" i="2"/>
  <c r="L12" i="2"/>
  <c r="L11" i="2"/>
  <c r="L10" i="2"/>
  <c r="L9" i="2"/>
  <c r="L8" i="2"/>
  <c r="L7" i="2"/>
  <c r="N7" i="2"/>
  <c r="D27" i="2" l="1"/>
  <c r="E27" i="2" s="1"/>
  <c r="O10" i="2"/>
  <c r="F21" i="2"/>
  <c r="B21" i="2"/>
  <c r="B18" i="2"/>
  <c r="F18" i="2"/>
  <c r="O11" i="2"/>
  <c r="B22" i="2"/>
  <c r="F22" i="2"/>
  <c r="O8" i="2"/>
  <c r="F19" i="2"/>
  <c r="B19" i="2"/>
  <c r="O12" i="2"/>
  <c r="F23" i="2"/>
  <c r="B23" i="2"/>
  <c r="O9" i="2"/>
  <c r="F20" i="2"/>
  <c r="B20" i="2"/>
  <c r="O7" i="2"/>
  <c r="H28" i="2" l="1"/>
  <c r="C32" i="2" s="1"/>
  <c r="A34" i="2" l="1"/>
  <c r="H27" i="2"/>
  <c r="H29" i="2"/>
  <c r="C33" i="2" l="1"/>
  <c r="B34" i="2"/>
  <c r="A33" i="2"/>
  <c r="B32" i="2"/>
  <c r="B37" i="2" l="1"/>
  <c r="B38" i="2" s="1"/>
</calcChain>
</file>

<file path=xl/sharedStrings.xml><?xml version="1.0" encoding="utf-8"?>
<sst xmlns="http://schemas.openxmlformats.org/spreadsheetml/2006/main" count="82" uniqueCount="39">
  <si>
    <t>X</t>
  </si>
  <si>
    <t>Y</t>
  </si>
  <si>
    <t>Z</t>
  </si>
  <si>
    <t>i</t>
  </si>
  <si>
    <t>Σ</t>
  </si>
  <si>
    <t>Средняя</t>
  </si>
  <si>
    <t>xi</t>
  </si>
  <si>
    <t>yi</t>
  </si>
  <si>
    <t>xi yi</t>
  </si>
  <si>
    <t>xi zi</t>
  </si>
  <si>
    <t>yi zi</t>
  </si>
  <si>
    <r>
      <t>xi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</si>
  <si>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yi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</si>
  <si>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zi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</si>
  <si>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zi</t>
  </si>
  <si>
    <t>r</t>
  </si>
  <si>
    <t>xi - xcp</t>
  </si>
  <si>
    <t>yi - ycp</t>
  </si>
  <si>
    <t>zi - zcp</t>
  </si>
  <si>
    <r>
      <t>(xi - x</t>
    </r>
    <r>
      <rPr>
        <vertAlign val="subscript"/>
        <sz val="11"/>
        <color theme="1"/>
        <rFont val="Calibri"/>
        <family val="2"/>
        <charset val="204"/>
        <scheme val="minor"/>
      </rPr>
      <t>cp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</si>
  <si>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(zi - z</t>
    </r>
    <r>
      <rPr>
        <vertAlign val="subscript"/>
        <sz val="11"/>
        <color theme="1"/>
        <rFont val="Calibri"/>
        <family val="2"/>
        <charset val="204"/>
        <scheme val="minor"/>
      </rPr>
      <t>cp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</si>
  <si>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(yi - y</t>
    </r>
    <r>
      <rPr>
        <vertAlign val="subscript"/>
        <sz val="11"/>
        <color theme="1"/>
        <rFont val="Calibri"/>
        <family val="2"/>
        <charset val="204"/>
        <scheme val="minor"/>
      </rPr>
      <t>cp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</si>
  <si>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(xi - x</t>
    </r>
    <r>
      <rPr>
        <vertAlign val="subscript"/>
        <sz val="11"/>
        <color theme="1"/>
        <rFont val="Calibri"/>
        <family val="2"/>
        <charset val="204"/>
        <scheme val="minor"/>
      </rPr>
      <t>cp</t>
    </r>
    <r>
      <rPr>
        <sz val="11"/>
        <color theme="1"/>
        <rFont val="Calibri"/>
        <family val="2"/>
        <charset val="204"/>
        <scheme val="minor"/>
      </rPr>
      <t>) * (yi - y</t>
    </r>
    <r>
      <rPr>
        <vertAlign val="subscript"/>
        <sz val="11"/>
        <color theme="1"/>
        <rFont val="Calibri"/>
        <family val="2"/>
        <charset val="204"/>
        <scheme val="minor"/>
      </rPr>
      <t>cp</t>
    </r>
    <r>
      <rPr>
        <sz val="11"/>
        <color theme="1"/>
        <rFont val="Calibri"/>
        <family val="2"/>
        <charset val="204"/>
        <scheme val="minor"/>
      </rPr>
      <t>)</t>
    </r>
  </si>
  <si>
    <r>
      <t>(xi - x</t>
    </r>
    <r>
      <rPr>
        <vertAlign val="subscript"/>
        <sz val="11"/>
        <color theme="1"/>
        <rFont val="Calibri"/>
        <family val="2"/>
        <charset val="204"/>
        <scheme val="minor"/>
      </rPr>
      <t>cp</t>
    </r>
    <r>
      <rPr>
        <sz val="11"/>
        <color theme="1"/>
        <rFont val="Calibri"/>
        <family val="2"/>
        <charset val="204"/>
        <scheme val="minor"/>
      </rPr>
      <t>) * (zi - z</t>
    </r>
    <r>
      <rPr>
        <vertAlign val="subscript"/>
        <sz val="11"/>
        <color theme="1"/>
        <rFont val="Calibri"/>
        <family val="2"/>
        <charset val="204"/>
        <scheme val="minor"/>
      </rPr>
      <t>cp</t>
    </r>
    <r>
      <rPr>
        <sz val="11"/>
        <color theme="1"/>
        <rFont val="Calibri"/>
        <family val="2"/>
        <charset val="204"/>
        <scheme val="minor"/>
      </rPr>
      <t>)</t>
    </r>
  </si>
  <si>
    <r>
      <t>(zi - z</t>
    </r>
    <r>
      <rPr>
        <vertAlign val="subscript"/>
        <sz val="11"/>
        <color theme="1"/>
        <rFont val="Calibri"/>
        <family val="2"/>
        <charset val="204"/>
        <scheme val="minor"/>
      </rPr>
      <t>cp</t>
    </r>
    <r>
      <rPr>
        <sz val="11"/>
        <color theme="1"/>
        <rFont val="Calibri"/>
        <family val="2"/>
        <charset val="204"/>
        <scheme val="minor"/>
      </rPr>
      <t>) * (yi - y</t>
    </r>
    <r>
      <rPr>
        <vertAlign val="subscript"/>
        <sz val="11"/>
        <color theme="1"/>
        <rFont val="Calibri"/>
        <family val="2"/>
        <charset val="204"/>
        <scheme val="minor"/>
      </rPr>
      <t>cp</t>
    </r>
    <r>
      <rPr>
        <sz val="11"/>
        <color theme="1"/>
        <rFont val="Calibri"/>
        <family val="2"/>
        <charset val="204"/>
        <scheme val="minor"/>
      </rPr>
      <t>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</si>
  <si>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xy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</si>
  <si>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xz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</si>
  <si>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zy</t>
    </r>
  </si>
  <si>
    <t>матрица A</t>
  </si>
  <si>
    <t>R3</t>
  </si>
  <si>
    <t>Rz</t>
  </si>
  <si>
    <t>p</t>
  </si>
  <si>
    <t>t</t>
  </si>
  <si>
    <t>k1</t>
  </si>
  <si>
    <t>k2</t>
  </si>
  <si>
    <t>α</t>
  </si>
  <si>
    <t>0.05</t>
  </si>
  <si>
    <t>Значит коэффициент R значимый</t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</si>
  <si>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кр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</si>
</sst>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5" formatCode="0.000"/>
    <numFmt numFmtId="166" formatCode="0.0"/>
    <numFmt numFmtId="175" formatCode="_-* #,##0_-;\-* #,##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D4E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3B7E5"/>
      </left>
      <right style="thin">
        <color rgb="FFF3B7E5"/>
      </right>
      <top style="thin">
        <color rgb="FFF3B7E5"/>
      </top>
      <bottom style="thin">
        <color rgb="FFF3B7E5"/>
      </bottom>
      <diagonal/>
    </border>
    <border>
      <left/>
      <right style="thin">
        <color indexed="64"/>
      </right>
      <top style="thin">
        <color indexed="64"/>
      </top>
      <bottom style="thin">
        <color rgb="FFF3B7E5"/>
      </bottom>
      <diagonal/>
    </border>
    <border>
      <left style="thin">
        <color indexed="64"/>
      </left>
      <right style="thin">
        <color rgb="FFF3B7E5"/>
      </right>
      <top style="thin">
        <color indexed="64"/>
      </top>
      <bottom style="thin">
        <color rgb="FFF3B7E5"/>
      </bottom>
      <diagonal/>
    </border>
    <border>
      <left style="thin">
        <color indexed="64"/>
      </left>
      <right style="thin">
        <color rgb="FFF3B7E5"/>
      </right>
      <top/>
      <bottom style="thin">
        <color indexed="64"/>
      </bottom>
      <diagonal/>
    </border>
    <border>
      <left style="thin">
        <color rgb="FFF3B7E5"/>
      </left>
      <right style="thin">
        <color rgb="FFF3B7E5"/>
      </right>
      <top style="thin">
        <color indexed="64"/>
      </top>
      <bottom style="thin">
        <color rgb="FFF3B7E5"/>
      </bottom>
      <diagonal/>
    </border>
    <border>
      <left style="thin">
        <color rgb="FFF3B7E5"/>
      </left>
      <right style="thin">
        <color rgb="FFF3B7E5"/>
      </right>
      <top/>
      <bottom style="thin">
        <color indexed="64"/>
      </bottom>
      <diagonal/>
    </border>
    <border>
      <left style="thin">
        <color indexed="64"/>
      </left>
      <right style="thin">
        <color rgb="FFF3B7E5"/>
      </right>
      <top style="thin">
        <color rgb="FFF3B7E5"/>
      </top>
      <bottom style="thin">
        <color rgb="FFF3B7E5"/>
      </bottom>
      <diagonal/>
    </border>
    <border>
      <left/>
      <right style="thin">
        <color indexed="64"/>
      </right>
      <top style="thin">
        <color rgb="FFF3B7E5"/>
      </top>
      <bottom style="thin">
        <color rgb="FFF3B7E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175" fontId="0" fillId="0" borderId="1" xfId="1" applyNumberFormat="1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0" fontId="0" fillId="0" borderId="15" xfId="0" applyFill="1" applyBorder="1" applyAlignment="1">
      <alignment horizontal="center"/>
    </xf>
    <xf numFmtId="166" fontId="0" fillId="0" borderId="15" xfId="0" applyNumberFormat="1" applyFill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F3B7E5"/>
      <color rgb="FFF8D4EF"/>
      <color rgb="FFE97D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D062-C38D-4998-B64A-6367FEC8FA90}">
  <dimension ref="A1:P46"/>
  <sheetViews>
    <sheetView topLeftCell="A16" workbookViewId="0">
      <selection activeCell="L25" sqref="L25"/>
    </sheetView>
  </sheetViews>
  <sheetFormatPr defaultRowHeight="14.4" x14ac:dyDescent="0.3"/>
  <cols>
    <col min="2" max="2" width="8.5546875" customWidth="1"/>
    <col min="11" max="12" width="8.88671875" customWidth="1"/>
  </cols>
  <sheetData>
    <row r="1" spans="1:16" x14ac:dyDescent="0.3">
      <c r="A1" s="4" t="s">
        <v>0</v>
      </c>
      <c r="B1" s="1">
        <v>26</v>
      </c>
      <c r="C1" s="1">
        <v>35</v>
      </c>
      <c r="D1" s="1">
        <v>36</v>
      </c>
      <c r="E1" s="1">
        <v>40</v>
      </c>
      <c r="F1" s="1">
        <v>41</v>
      </c>
      <c r="G1" s="1">
        <v>45</v>
      </c>
    </row>
    <row r="2" spans="1:16" x14ac:dyDescent="0.3">
      <c r="A2" s="4" t="s">
        <v>1</v>
      </c>
      <c r="B2" s="1">
        <v>2.1</v>
      </c>
      <c r="C2" s="1">
        <v>2.2999999999999998</v>
      </c>
      <c r="D2" s="1">
        <v>2.4</v>
      </c>
      <c r="E2" s="2">
        <v>2.6</v>
      </c>
      <c r="F2" s="2">
        <v>2.9</v>
      </c>
      <c r="G2" s="2">
        <v>3</v>
      </c>
    </row>
    <row r="3" spans="1:16" x14ac:dyDescent="0.3">
      <c r="A3" s="4" t="s">
        <v>2</v>
      </c>
      <c r="B3" s="3">
        <v>18</v>
      </c>
      <c r="C3" s="2">
        <v>21</v>
      </c>
      <c r="D3" s="1">
        <v>22.1</v>
      </c>
      <c r="E3" s="1">
        <v>25.3</v>
      </c>
      <c r="F3" s="2">
        <v>28</v>
      </c>
      <c r="G3" s="1">
        <v>28.5</v>
      </c>
    </row>
    <row r="6" spans="1:16" ht="16.8" x14ac:dyDescent="0.35">
      <c r="A6" s="4" t="s">
        <v>3</v>
      </c>
      <c r="B6" s="6" t="s">
        <v>6</v>
      </c>
      <c r="C6" s="6" t="s">
        <v>7</v>
      </c>
      <c r="D6" s="6" t="s">
        <v>14</v>
      </c>
      <c r="E6" s="6" t="s">
        <v>11</v>
      </c>
      <c r="F6" s="6" t="s">
        <v>12</v>
      </c>
      <c r="G6" s="6" t="s">
        <v>13</v>
      </c>
      <c r="H6" s="6" t="s">
        <v>8</v>
      </c>
      <c r="I6" s="6" t="s">
        <v>9</v>
      </c>
      <c r="J6" s="6" t="s">
        <v>10</v>
      </c>
      <c r="K6" s="6" t="s">
        <v>16</v>
      </c>
      <c r="L6" s="6" t="s">
        <v>17</v>
      </c>
      <c r="M6" s="6" t="s">
        <v>18</v>
      </c>
      <c r="N6" s="6" t="s">
        <v>19</v>
      </c>
      <c r="O6" s="9" t="s">
        <v>21</v>
      </c>
      <c r="P6" s="9" t="s">
        <v>20</v>
      </c>
    </row>
    <row r="7" spans="1:16" x14ac:dyDescent="0.3">
      <c r="A7" s="6">
        <v>1</v>
      </c>
      <c r="B7" s="1">
        <v>26</v>
      </c>
      <c r="C7" s="1">
        <f xml:space="preserve"> B$2</f>
        <v>2.1</v>
      </c>
      <c r="D7" s="1">
        <v>18</v>
      </c>
      <c r="E7" s="1">
        <f xml:space="preserve"> B7 * B7</f>
        <v>676</v>
      </c>
      <c r="F7" s="1">
        <f t="shared" ref="F7:G12" si="0" xml:space="preserve"> C7 * C7</f>
        <v>4.41</v>
      </c>
      <c r="G7" s="1">
        <f t="shared" si="0"/>
        <v>324</v>
      </c>
      <c r="H7" s="1">
        <f xml:space="preserve"> B7 * C7</f>
        <v>54.6</v>
      </c>
      <c r="I7" s="1">
        <f xml:space="preserve"> B7 * D7</f>
        <v>468</v>
      </c>
      <c r="J7" s="1">
        <f xml:space="preserve"> C7* D7</f>
        <v>37.800000000000004</v>
      </c>
      <c r="K7" s="5">
        <f xml:space="preserve"> B7 - $B$14</f>
        <v>-11.166666666666664</v>
      </c>
      <c r="L7" s="5">
        <f xml:space="preserve"> C7 - $C$14</f>
        <v>-0.45000000000000018</v>
      </c>
      <c r="M7" s="5">
        <f xml:space="preserve"> D7 - $D$14</f>
        <v>-5.8166666666666664</v>
      </c>
      <c r="N7" s="5">
        <f xml:space="preserve"> K7 * K7</f>
        <v>124.69444444444439</v>
      </c>
      <c r="O7" s="5">
        <f xml:space="preserve">  L7 * L7</f>
        <v>0.20250000000000015</v>
      </c>
      <c r="P7" s="5">
        <f xml:space="preserve"> M7 * M7</f>
        <v>33.833611111111111</v>
      </c>
    </row>
    <row r="8" spans="1:16" x14ac:dyDescent="0.3">
      <c r="A8" s="6">
        <v>2</v>
      </c>
      <c r="B8" s="1">
        <v>35</v>
      </c>
      <c r="C8" s="1">
        <v>2.2999999999999998</v>
      </c>
      <c r="D8" s="1">
        <v>21</v>
      </c>
      <c r="E8" s="1">
        <f t="shared" ref="E8:E12" si="1" xml:space="preserve"> B8 * B8</f>
        <v>1225</v>
      </c>
      <c r="F8" s="1">
        <f t="shared" si="0"/>
        <v>5.2899999999999991</v>
      </c>
      <c r="G8" s="1">
        <f t="shared" si="0"/>
        <v>441</v>
      </c>
      <c r="H8" s="1">
        <f t="shared" ref="H8:H12" si="2" xml:space="preserve"> B8 * C8</f>
        <v>80.5</v>
      </c>
      <c r="I8" s="1">
        <f t="shared" ref="I8:I12" si="3" xml:space="preserve"> B8 * D8</f>
        <v>735</v>
      </c>
      <c r="J8" s="1">
        <f t="shared" ref="J8:J12" si="4" xml:space="preserve"> C8* D8</f>
        <v>48.3</v>
      </c>
      <c r="K8" s="5">
        <f t="shared" ref="K8:K12" si="5" xml:space="preserve"> B8 - $B$14</f>
        <v>-2.1666666666666643</v>
      </c>
      <c r="L8" s="5">
        <f t="shared" ref="L8:L12" si="6" xml:space="preserve"> C8 - $C$14</f>
        <v>-0.25000000000000044</v>
      </c>
      <c r="M8" s="5">
        <f t="shared" ref="M8:M12" si="7" xml:space="preserve"> D8 - $D$14</f>
        <v>-2.8166666666666664</v>
      </c>
      <c r="N8" s="5">
        <f t="shared" ref="N8:N12" si="8" xml:space="preserve"> K8 * K8</f>
        <v>4.694444444444434</v>
      </c>
      <c r="O8" s="5">
        <f t="shared" ref="O8:O12" si="9" xml:space="preserve">  L8 * L8</f>
        <v>6.2500000000000222E-2</v>
      </c>
      <c r="P8" s="5">
        <f t="shared" ref="P8:P12" si="10" xml:space="preserve"> M8 * M8</f>
        <v>7.9336111111111096</v>
      </c>
    </row>
    <row r="9" spans="1:16" x14ac:dyDescent="0.3">
      <c r="A9" s="6">
        <v>3</v>
      </c>
      <c r="B9" s="1">
        <v>36</v>
      </c>
      <c r="C9" s="1">
        <v>2.4</v>
      </c>
      <c r="D9" s="1">
        <v>22.1</v>
      </c>
      <c r="E9" s="1">
        <f t="shared" si="1"/>
        <v>1296</v>
      </c>
      <c r="F9" s="1">
        <f t="shared" si="0"/>
        <v>5.76</v>
      </c>
      <c r="G9" s="1">
        <f t="shared" si="0"/>
        <v>488.41000000000008</v>
      </c>
      <c r="H9" s="1">
        <f t="shared" si="2"/>
        <v>86.399999999999991</v>
      </c>
      <c r="I9" s="1">
        <f t="shared" si="3"/>
        <v>795.6</v>
      </c>
      <c r="J9" s="1">
        <f t="shared" si="4"/>
        <v>53.04</v>
      </c>
      <c r="K9" s="5">
        <f t="shared" si="5"/>
        <v>-1.1666666666666643</v>
      </c>
      <c r="L9" s="5">
        <f t="shared" si="6"/>
        <v>-0.15000000000000036</v>
      </c>
      <c r="M9" s="5">
        <f t="shared" si="7"/>
        <v>-1.716666666666665</v>
      </c>
      <c r="N9" s="5">
        <f t="shared" si="8"/>
        <v>1.3611111111111056</v>
      </c>
      <c r="O9" s="5">
        <f t="shared" si="9"/>
        <v>2.2500000000000107E-2</v>
      </c>
      <c r="P9" s="5">
        <f t="shared" si="10"/>
        <v>2.9469444444444388</v>
      </c>
    </row>
    <row r="10" spans="1:16" x14ac:dyDescent="0.3">
      <c r="A10" s="6">
        <v>4</v>
      </c>
      <c r="B10" s="1">
        <v>40</v>
      </c>
      <c r="C10" s="1">
        <v>2.6</v>
      </c>
      <c r="D10" s="5">
        <v>25.3</v>
      </c>
      <c r="E10" s="1">
        <f t="shared" si="1"/>
        <v>1600</v>
      </c>
      <c r="F10" s="1">
        <f t="shared" si="0"/>
        <v>6.7600000000000007</v>
      </c>
      <c r="G10" s="1">
        <f t="shared" si="0"/>
        <v>640.09</v>
      </c>
      <c r="H10" s="1">
        <f t="shared" si="2"/>
        <v>104</v>
      </c>
      <c r="I10" s="1">
        <f t="shared" si="3"/>
        <v>1012</v>
      </c>
      <c r="J10" s="1">
        <f t="shared" si="4"/>
        <v>65.78</v>
      </c>
      <c r="K10" s="5">
        <f t="shared" si="5"/>
        <v>2.8333333333333357</v>
      </c>
      <c r="L10" s="5">
        <f t="shared" si="6"/>
        <v>4.9999999999999822E-2</v>
      </c>
      <c r="M10" s="5">
        <f t="shared" si="7"/>
        <v>1.4833333333333343</v>
      </c>
      <c r="N10" s="5">
        <f t="shared" si="8"/>
        <v>8.027777777777791</v>
      </c>
      <c r="O10" s="5">
        <f t="shared" si="9"/>
        <v>2.4999999999999823E-3</v>
      </c>
      <c r="P10" s="5">
        <f t="shared" si="10"/>
        <v>2.2002777777777807</v>
      </c>
    </row>
    <row r="11" spans="1:16" x14ac:dyDescent="0.3">
      <c r="A11" s="6">
        <v>5</v>
      </c>
      <c r="B11" s="1">
        <v>41</v>
      </c>
      <c r="C11" s="1">
        <v>2.9</v>
      </c>
      <c r="D11" s="5">
        <v>28</v>
      </c>
      <c r="E11" s="1">
        <f t="shared" si="1"/>
        <v>1681</v>
      </c>
      <c r="F11" s="1">
        <f t="shared" si="0"/>
        <v>8.41</v>
      </c>
      <c r="G11" s="1">
        <f t="shared" si="0"/>
        <v>784</v>
      </c>
      <c r="H11" s="1">
        <f t="shared" si="2"/>
        <v>118.89999999999999</v>
      </c>
      <c r="I11" s="1">
        <f t="shared" si="3"/>
        <v>1148</v>
      </c>
      <c r="J11" s="1">
        <f t="shared" si="4"/>
        <v>81.2</v>
      </c>
      <c r="K11" s="5">
        <f t="shared" si="5"/>
        <v>3.8333333333333357</v>
      </c>
      <c r="L11" s="5">
        <f t="shared" si="6"/>
        <v>0.34999999999999964</v>
      </c>
      <c r="M11" s="5">
        <f t="shared" si="7"/>
        <v>4.1833333333333336</v>
      </c>
      <c r="N11" s="5">
        <f t="shared" si="8"/>
        <v>14.694444444444462</v>
      </c>
      <c r="O11" s="5">
        <f t="shared" si="9"/>
        <v>0.12249999999999975</v>
      </c>
      <c r="P11" s="5">
        <f t="shared" si="10"/>
        <v>17.500277777777779</v>
      </c>
    </row>
    <row r="12" spans="1:16" x14ac:dyDescent="0.3">
      <c r="A12" s="6">
        <v>6</v>
      </c>
      <c r="B12" s="1">
        <v>45</v>
      </c>
      <c r="C12" s="1">
        <v>3</v>
      </c>
      <c r="D12" s="5">
        <v>28.5</v>
      </c>
      <c r="E12" s="1">
        <f t="shared" si="1"/>
        <v>2025</v>
      </c>
      <c r="F12" s="1">
        <f t="shared" si="0"/>
        <v>9</v>
      </c>
      <c r="G12" s="1">
        <f t="shared" si="0"/>
        <v>812.25</v>
      </c>
      <c r="H12" s="1">
        <f t="shared" si="2"/>
        <v>135</v>
      </c>
      <c r="I12" s="1">
        <f t="shared" si="3"/>
        <v>1282.5</v>
      </c>
      <c r="J12" s="1">
        <f t="shared" si="4"/>
        <v>85.5</v>
      </c>
      <c r="K12" s="5">
        <f t="shared" si="5"/>
        <v>7.8333333333333357</v>
      </c>
      <c r="L12" s="5">
        <f t="shared" si="6"/>
        <v>0.44999999999999973</v>
      </c>
      <c r="M12" s="5">
        <f t="shared" si="7"/>
        <v>4.6833333333333336</v>
      </c>
      <c r="N12" s="5">
        <f xml:space="preserve"> K12 * K12</f>
        <v>61.36111111111115</v>
      </c>
      <c r="O12" s="5">
        <f t="shared" si="9"/>
        <v>0.20249999999999976</v>
      </c>
      <c r="P12" s="5">
        <f t="shared" si="10"/>
        <v>21.933611111111112</v>
      </c>
    </row>
    <row r="13" spans="1:16" x14ac:dyDescent="0.3">
      <c r="A13" s="7" t="s">
        <v>4</v>
      </c>
      <c r="B13" s="1">
        <f xml:space="preserve"> SUM(B7:B12)</f>
        <v>223</v>
      </c>
      <c r="C13" s="1">
        <f xml:space="preserve"> SUM(C7:C12)</f>
        <v>15.3</v>
      </c>
      <c r="D13" s="1">
        <f xml:space="preserve"> SUM(D7:D12)</f>
        <v>142.9</v>
      </c>
      <c r="E13" s="1">
        <f t="shared" ref="E13:G13" si="11" xml:space="preserve"> SUM(E7:E12)</f>
        <v>8503</v>
      </c>
      <c r="F13" s="1">
        <f t="shared" si="11"/>
        <v>39.629999999999995</v>
      </c>
      <c r="G13" s="1">
        <f t="shared" si="11"/>
        <v>3489.75</v>
      </c>
      <c r="H13" s="1">
        <f t="shared" ref="H13" si="12" xml:space="preserve"> SUM(H7:H12)</f>
        <v>579.4</v>
      </c>
      <c r="I13" s="1">
        <f t="shared" ref="I13" si="13" xml:space="preserve"> SUM(I7:I12)</f>
        <v>5441.1</v>
      </c>
      <c r="J13" s="1">
        <f t="shared" ref="J13" si="14" xml:space="preserve"> SUM(J7:J12)</f>
        <v>371.62</v>
      </c>
      <c r="K13" s="11">
        <f xml:space="preserve"> SUM(K7:K12)</f>
        <v>1.4210854715202004E-14</v>
      </c>
      <c r="L13" s="11">
        <f xml:space="preserve"> SUM(L7:L12)</f>
        <v>-1.7763568394002505E-15</v>
      </c>
      <c r="M13" s="5">
        <f xml:space="preserve"> SUM(M7:M12)</f>
        <v>0</v>
      </c>
      <c r="N13" s="5">
        <f xml:space="preserve"> SUM(N7:N12)</f>
        <v>214.83333333333334</v>
      </c>
      <c r="O13" s="5">
        <f t="shared" ref="O13:P13" si="15" xml:space="preserve"> SUM(O7:O12)</f>
        <v>0.61499999999999999</v>
      </c>
      <c r="P13" s="5">
        <f t="shared" si="15"/>
        <v>86.348333333333329</v>
      </c>
    </row>
    <row r="14" spans="1:16" x14ac:dyDescent="0.3">
      <c r="A14" s="6" t="s">
        <v>5</v>
      </c>
      <c r="B14" s="1">
        <f xml:space="preserve"> B13 / $A$12</f>
        <v>37.166666666666664</v>
      </c>
      <c r="C14" s="1">
        <f t="shared" ref="C14:J14" si="16" xml:space="preserve"> C13 / $A$12</f>
        <v>2.5500000000000003</v>
      </c>
      <c r="D14" s="1">
        <f t="shared" si="16"/>
        <v>23.816666666666666</v>
      </c>
      <c r="E14" s="1">
        <f t="shared" si="16"/>
        <v>1417.1666666666667</v>
      </c>
      <c r="F14" s="1">
        <f t="shared" si="16"/>
        <v>6.6049999999999995</v>
      </c>
      <c r="G14" s="1">
        <f t="shared" si="16"/>
        <v>581.625</v>
      </c>
      <c r="H14" s="1">
        <f t="shared" si="16"/>
        <v>96.566666666666663</v>
      </c>
      <c r="I14" s="1">
        <f t="shared" si="16"/>
        <v>906.85</v>
      </c>
      <c r="J14" s="1">
        <f t="shared" si="16"/>
        <v>61.936666666666667</v>
      </c>
    </row>
    <row r="17" spans="1:8" ht="15.6" x14ac:dyDescent="0.35">
      <c r="A17" s="4" t="s">
        <v>3</v>
      </c>
      <c r="B17" s="10" t="s">
        <v>22</v>
      </c>
      <c r="C17" s="10"/>
      <c r="D17" s="10" t="s">
        <v>23</v>
      </c>
      <c r="E17" s="10"/>
      <c r="F17" s="10" t="s">
        <v>24</v>
      </c>
      <c r="G17" s="10"/>
    </row>
    <row r="18" spans="1:8" x14ac:dyDescent="0.3">
      <c r="A18" s="6">
        <v>1</v>
      </c>
      <c r="B18" s="10">
        <f xml:space="preserve"> K7 * L7</f>
        <v>5.0250000000000012</v>
      </c>
      <c r="C18" s="10"/>
      <c r="D18" s="12">
        <f xml:space="preserve"> K7 * M7</f>
        <v>64.952777777777754</v>
      </c>
      <c r="E18" s="12"/>
      <c r="F18" s="12">
        <f xml:space="preserve">  M7 * L7</f>
        <v>2.617500000000001</v>
      </c>
      <c r="G18" s="12"/>
    </row>
    <row r="19" spans="1:8" x14ac:dyDescent="0.3">
      <c r="A19" s="6">
        <v>2</v>
      </c>
      <c r="B19" s="12">
        <f t="shared" ref="B19:B23" si="17" xml:space="preserve"> K8 * L8</f>
        <v>0.54166666666666707</v>
      </c>
      <c r="C19" s="12"/>
      <c r="D19" s="12">
        <f t="shared" ref="D19:D23" si="18" xml:space="preserve"> K8 * M8</f>
        <v>6.1027777777777708</v>
      </c>
      <c r="E19" s="12"/>
      <c r="F19" s="12">
        <f t="shared" ref="F19:F23" si="19" xml:space="preserve">  M8 * L8</f>
        <v>0.70416666666666783</v>
      </c>
      <c r="G19" s="12"/>
    </row>
    <row r="20" spans="1:8" x14ac:dyDescent="0.3">
      <c r="A20" s="6">
        <v>3</v>
      </c>
      <c r="B20" s="10">
        <f t="shared" si="17"/>
        <v>0.17500000000000007</v>
      </c>
      <c r="C20" s="10"/>
      <c r="D20" s="12">
        <f t="shared" si="18"/>
        <v>2.002777777777772</v>
      </c>
      <c r="E20" s="12"/>
      <c r="F20" s="12">
        <f t="shared" si="19"/>
        <v>0.25750000000000034</v>
      </c>
      <c r="G20" s="12"/>
    </row>
    <row r="21" spans="1:8" x14ac:dyDescent="0.3">
      <c r="A21" s="6">
        <v>4</v>
      </c>
      <c r="B21" s="12">
        <f t="shared" si="17"/>
        <v>0.14166666666666627</v>
      </c>
      <c r="C21" s="12"/>
      <c r="D21" s="12">
        <f t="shared" si="18"/>
        <v>4.2027777777777837</v>
      </c>
      <c r="E21" s="12"/>
      <c r="F21" s="12">
        <f t="shared" si="19"/>
        <v>7.416666666666645E-2</v>
      </c>
      <c r="G21" s="12"/>
    </row>
    <row r="22" spans="1:8" x14ac:dyDescent="0.3">
      <c r="A22" s="6">
        <v>5</v>
      </c>
      <c r="B22" s="12">
        <f t="shared" si="17"/>
        <v>1.3416666666666661</v>
      </c>
      <c r="C22" s="12"/>
      <c r="D22" s="12">
        <f t="shared" si="18"/>
        <v>16.036111111111122</v>
      </c>
      <c r="E22" s="12"/>
      <c r="F22" s="12">
        <f t="shared" si="19"/>
        <v>1.4641666666666653</v>
      </c>
      <c r="G22" s="12"/>
    </row>
    <row r="23" spans="1:8" x14ac:dyDescent="0.3">
      <c r="A23" s="6">
        <v>6</v>
      </c>
      <c r="B23" s="10">
        <f t="shared" si="17"/>
        <v>3.524999999999999</v>
      </c>
      <c r="C23" s="10"/>
      <c r="D23" s="12">
        <f t="shared" si="18"/>
        <v>36.686111111111124</v>
      </c>
      <c r="E23" s="12"/>
      <c r="F23" s="12">
        <f t="shared" si="19"/>
        <v>2.107499999999999</v>
      </c>
      <c r="G23" s="12"/>
    </row>
    <row r="24" spans="1:8" x14ac:dyDescent="0.3">
      <c r="A24" s="7" t="s">
        <v>4</v>
      </c>
      <c r="B24" s="10">
        <f xml:space="preserve"> SUM(B18:C23)</f>
        <v>10.75</v>
      </c>
      <c r="C24" s="10"/>
      <c r="D24" s="10">
        <f t="shared" ref="D24:G24" si="20" xml:space="preserve"> SUM(D18:E23)</f>
        <v>129.98333333333332</v>
      </c>
      <c r="E24" s="10"/>
      <c r="F24" s="10">
        <f t="shared" ref="F24:G24" si="21" xml:space="preserve"> SUM(F18:G23)</f>
        <v>7.2249999999999996</v>
      </c>
      <c r="G24" s="10"/>
    </row>
    <row r="27" spans="1:8" ht="15.6" x14ac:dyDescent="0.35">
      <c r="A27" s="6" t="s">
        <v>15</v>
      </c>
      <c r="B27" s="1">
        <f xml:space="preserve"> A12 * H13 - B13 * C13</f>
        <v>64.499999999999545</v>
      </c>
      <c r="C27" s="1">
        <f xml:space="preserve"> SQRT(A12 * E13 - B13 * B13)</f>
        <v>35.902646142032481</v>
      </c>
      <c r="D27" s="1">
        <f xml:space="preserve"> SQRT(A12 * F13 - ( A12 * F13 - C13 * C13))</f>
        <v>15.3</v>
      </c>
      <c r="E27" s="1">
        <f xml:space="preserve"> B27 / (C27 * D27)</f>
        <v>0.11741993216411764</v>
      </c>
      <c r="G27" s="6" t="s">
        <v>25</v>
      </c>
      <c r="H27" s="1">
        <f xml:space="preserve"> B24 / SQRT(N13 * O13)</f>
        <v>0.93523353886554106</v>
      </c>
    </row>
    <row r="28" spans="1:8" ht="15.6" x14ac:dyDescent="0.35">
      <c r="G28" s="6" t="s">
        <v>26</v>
      </c>
      <c r="H28" s="1">
        <f>D24/SQRT(N13*P13)</f>
        <v>0.9543547881791723</v>
      </c>
    </row>
    <row r="29" spans="1:8" ht="15.6" x14ac:dyDescent="0.35">
      <c r="G29" s="6" t="s">
        <v>27</v>
      </c>
      <c r="H29" s="1">
        <f xml:space="preserve"> F24 / SQRT(O13 * P13)</f>
        <v>0.99145569982972981</v>
      </c>
    </row>
    <row r="31" spans="1:8" x14ac:dyDescent="0.3">
      <c r="A31" s="14" t="s">
        <v>28</v>
      </c>
      <c r="B31" s="15"/>
      <c r="C31" s="16"/>
    </row>
    <row r="32" spans="1:8" x14ac:dyDescent="0.3">
      <c r="A32" s="18">
        <v>1</v>
      </c>
      <c r="B32" s="20">
        <f xml:space="preserve"> H27</f>
        <v>0.93523353886554106</v>
      </c>
      <c r="C32" s="17">
        <f xml:space="preserve"> H28</f>
        <v>0.9543547881791723</v>
      </c>
    </row>
    <row r="33" spans="1:3" x14ac:dyDescent="0.3">
      <c r="A33" s="22">
        <f xml:space="preserve"> H27</f>
        <v>0.93523353886554106</v>
      </c>
      <c r="B33" s="23">
        <v>1</v>
      </c>
      <c r="C33" s="24">
        <f xml:space="preserve"> H29</f>
        <v>0.99145569982972981</v>
      </c>
    </row>
    <row r="34" spans="1:3" x14ac:dyDescent="0.3">
      <c r="A34" s="19">
        <f xml:space="preserve"> H28</f>
        <v>0.9543547881791723</v>
      </c>
      <c r="B34" s="21">
        <f xml:space="preserve"> H29</f>
        <v>0.99145569982972981</v>
      </c>
      <c r="C34" s="13">
        <v>1</v>
      </c>
    </row>
    <row r="37" spans="1:3" x14ac:dyDescent="0.3">
      <c r="A37" s="26" t="s">
        <v>29</v>
      </c>
      <c r="B37" s="25">
        <f xml:space="preserve">  SQRT(1- MDETERM(A32:C34) / C34)</f>
        <v>0.99930093813435272</v>
      </c>
    </row>
    <row r="38" spans="1:3" x14ac:dyDescent="0.3">
      <c r="A38" s="26" t="s">
        <v>30</v>
      </c>
      <c r="B38" s="25">
        <f xml:space="preserve"> B37 * SQRT((C32 * C32 + C33 * C33 - 2 * C32 * C33 * B32) / (1 - B32 * B32))</f>
        <v>0.99371376254956945</v>
      </c>
    </row>
    <row r="39" spans="1:3" x14ac:dyDescent="0.3">
      <c r="A39" s="26" t="s">
        <v>31</v>
      </c>
      <c r="B39" s="25">
        <v>3</v>
      </c>
    </row>
    <row r="40" spans="1:3" x14ac:dyDescent="0.3">
      <c r="A40" s="26" t="s">
        <v>32</v>
      </c>
      <c r="B40" s="25">
        <f xml:space="preserve"> ((B38 * B38) * (A12 - B39)) / ((1 - (B38 * B38)) * (B39 -1))</f>
        <v>118.18443408877523</v>
      </c>
    </row>
    <row r="41" spans="1:3" x14ac:dyDescent="0.3">
      <c r="A41" s="26" t="s">
        <v>33</v>
      </c>
      <c r="B41" s="25">
        <f xml:space="preserve"> B39 -1</f>
        <v>2</v>
      </c>
    </row>
    <row r="42" spans="1:3" x14ac:dyDescent="0.3">
      <c r="A42" s="26" t="s">
        <v>34</v>
      </c>
      <c r="B42" s="25">
        <f xml:space="preserve"> A12 - B39</f>
        <v>3</v>
      </c>
    </row>
    <row r="43" spans="1:3" x14ac:dyDescent="0.3">
      <c r="A43" s="26" t="s">
        <v>35</v>
      </c>
      <c r="B43" s="25" t="s">
        <v>36</v>
      </c>
    </row>
    <row r="44" spans="1:3" ht="15.6" x14ac:dyDescent="0.35">
      <c r="A44" s="26" t="s">
        <v>38</v>
      </c>
      <c r="B44" s="25">
        <v>9.5500000000000007</v>
      </c>
    </row>
    <row r="46" spans="1:3" x14ac:dyDescent="0.3">
      <c r="A46" t="s">
        <v>37</v>
      </c>
    </row>
  </sheetData>
  <mergeCells count="25">
    <mergeCell ref="A31:C31"/>
    <mergeCell ref="D23:E23"/>
    <mergeCell ref="D24:E24"/>
    <mergeCell ref="F17:G17"/>
    <mergeCell ref="F18:G18"/>
    <mergeCell ref="F19:G19"/>
    <mergeCell ref="F20:G20"/>
    <mergeCell ref="F21:G21"/>
    <mergeCell ref="F22:G22"/>
    <mergeCell ref="F23:G23"/>
    <mergeCell ref="F24:G24"/>
    <mergeCell ref="D17:E17"/>
    <mergeCell ref="D18:E18"/>
    <mergeCell ref="D19:E19"/>
    <mergeCell ref="D20:E20"/>
    <mergeCell ref="D21:E21"/>
    <mergeCell ref="D22:E22"/>
    <mergeCell ref="B17:C17"/>
    <mergeCell ref="B18:C18"/>
    <mergeCell ref="B19:C19"/>
    <mergeCell ref="B20:C20"/>
    <mergeCell ref="B21:C21"/>
    <mergeCell ref="B22:C22"/>
    <mergeCell ref="B23:C23"/>
    <mergeCell ref="B24:C24"/>
  </mergeCells>
  <pageMargins left="0.7" right="0.7" top="0.75" bottom="0.75" header="0.3" footer="0.3"/>
  <pageSetup paperSize="9" orientation="portrait" horizontalDpi="4294967293" verticalDpi="0" r:id="rId1"/>
  <ignoredErrors>
    <ignoredError sqref="O7:O1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C96B-47E8-45BA-9071-388C40453FDA}">
  <dimension ref="A1:P46"/>
  <sheetViews>
    <sheetView tabSelected="1" topLeftCell="A13" workbookViewId="0">
      <selection activeCell="N20" sqref="N20"/>
    </sheetView>
  </sheetViews>
  <sheetFormatPr defaultRowHeight="14.4" x14ac:dyDescent="0.3"/>
  <sheetData>
    <row r="1" spans="1:16" x14ac:dyDescent="0.3">
      <c r="A1" s="4" t="s">
        <v>2</v>
      </c>
      <c r="B1" s="1">
        <v>10</v>
      </c>
      <c r="C1" s="1">
        <v>12</v>
      </c>
      <c r="D1" s="1">
        <v>12</v>
      </c>
      <c r="E1" s="1">
        <v>14</v>
      </c>
      <c r="F1" s="1">
        <v>16</v>
      </c>
      <c r="G1" s="28">
        <v>17</v>
      </c>
      <c r="H1" s="30">
        <v>18</v>
      </c>
    </row>
    <row r="2" spans="1:16" x14ac:dyDescent="0.3">
      <c r="A2" s="4" t="s">
        <v>0</v>
      </c>
      <c r="B2" s="1">
        <v>0.2</v>
      </c>
      <c r="C2" s="1">
        <v>0.5</v>
      </c>
      <c r="D2" s="1">
        <v>0.3</v>
      </c>
      <c r="E2" s="2">
        <v>0.5</v>
      </c>
      <c r="F2" s="2">
        <v>0.5</v>
      </c>
      <c r="G2" s="29">
        <v>0.6</v>
      </c>
      <c r="H2" s="31">
        <v>0.8</v>
      </c>
    </row>
    <row r="3" spans="1:16" x14ac:dyDescent="0.3">
      <c r="A3" s="4" t="s">
        <v>1</v>
      </c>
      <c r="B3" s="3">
        <v>0.8</v>
      </c>
      <c r="C3" s="2">
        <v>0.2</v>
      </c>
      <c r="D3" s="1">
        <v>1</v>
      </c>
      <c r="E3" s="1">
        <v>1.2</v>
      </c>
      <c r="F3" s="2">
        <v>0.9</v>
      </c>
      <c r="G3" s="28">
        <v>1</v>
      </c>
      <c r="H3" s="30">
        <v>1.1000000000000001</v>
      </c>
    </row>
    <row r="6" spans="1:16" ht="16.8" x14ac:dyDescent="0.35">
      <c r="A6" s="4" t="s">
        <v>3</v>
      </c>
      <c r="B6" s="6" t="s">
        <v>6</v>
      </c>
      <c r="C6" s="6" t="s">
        <v>7</v>
      </c>
      <c r="D6" s="6" t="s">
        <v>14</v>
      </c>
      <c r="E6" s="6" t="s">
        <v>11</v>
      </c>
      <c r="F6" s="6" t="s">
        <v>12</v>
      </c>
      <c r="G6" s="6" t="s">
        <v>13</v>
      </c>
      <c r="H6" s="6" t="s">
        <v>8</v>
      </c>
      <c r="I6" s="6" t="s">
        <v>9</v>
      </c>
      <c r="J6" s="6" t="s">
        <v>10</v>
      </c>
      <c r="K6" s="6" t="s">
        <v>16</v>
      </c>
      <c r="L6" s="6" t="s">
        <v>17</v>
      </c>
      <c r="M6" s="6" t="s">
        <v>18</v>
      </c>
      <c r="N6" s="6" t="s">
        <v>19</v>
      </c>
      <c r="O6" s="9" t="s">
        <v>21</v>
      </c>
      <c r="P6" s="9" t="s">
        <v>20</v>
      </c>
    </row>
    <row r="7" spans="1:16" x14ac:dyDescent="0.3">
      <c r="A7" s="6">
        <v>1</v>
      </c>
      <c r="B7" s="1">
        <v>0.2</v>
      </c>
      <c r="C7" s="3">
        <f xml:space="preserve"> B$3</f>
        <v>0.8</v>
      </c>
      <c r="D7" s="1">
        <v>10</v>
      </c>
      <c r="E7" s="1">
        <f xml:space="preserve"> B7 * B7</f>
        <v>4.0000000000000008E-2</v>
      </c>
      <c r="F7" s="1">
        <f t="shared" ref="F7:G13" si="0" xml:space="preserve"> C7 * C7</f>
        <v>0.64000000000000012</v>
      </c>
      <c r="G7" s="1">
        <f t="shared" si="0"/>
        <v>100</v>
      </c>
      <c r="H7" s="1">
        <f xml:space="preserve"> B7 * C7</f>
        <v>0.16000000000000003</v>
      </c>
      <c r="I7" s="1">
        <f xml:space="preserve"> B7 * D7</f>
        <v>2</v>
      </c>
      <c r="J7" s="1">
        <f xml:space="preserve"> C7* D7</f>
        <v>8</v>
      </c>
      <c r="K7" s="5">
        <f xml:space="preserve"> B7 - $B$15</f>
        <v>-0.28571428571428575</v>
      </c>
      <c r="L7" s="5">
        <f xml:space="preserve"> C7 - $C$15</f>
        <v>-8.5714285714285854E-2</v>
      </c>
      <c r="M7" s="5">
        <f xml:space="preserve"> D7 - $D$15</f>
        <v>-4.1428571428571423</v>
      </c>
      <c r="N7" s="5">
        <f xml:space="preserve"> K7 * K7</f>
        <v>8.1632653061224511E-2</v>
      </c>
      <c r="O7" s="5">
        <f xml:space="preserve">  L7 * L7</f>
        <v>7.346938775510228E-3</v>
      </c>
      <c r="P7" s="5">
        <f xml:space="preserve"> M7 * M7</f>
        <v>17.163265306122444</v>
      </c>
    </row>
    <row r="8" spans="1:16" x14ac:dyDescent="0.3">
      <c r="A8" s="6">
        <v>2</v>
      </c>
      <c r="B8" s="1">
        <v>0.5</v>
      </c>
      <c r="C8" s="1">
        <v>0.2</v>
      </c>
      <c r="D8" s="1">
        <v>12</v>
      </c>
      <c r="E8" s="1">
        <f t="shared" ref="E8:E13" si="1" xml:space="preserve"> B8 * B8</f>
        <v>0.25</v>
      </c>
      <c r="F8" s="1">
        <f t="shared" si="0"/>
        <v>4.0000000000000008E-2</v>
      </c>
      <c r="G8" s="1">
        <f t="shared" si="0"/>
        <v>144</v>
      </c>
      <c r="H8" s="1">
        <f t="shared" ref="H8:H13" si="2" xml:space="preserve"> B8 * C8</f>
        <v>0.1</v>
      </c>
      <c r="I8" s="1">
        <f t="shared" ref="I8:I13" si="3" xml:space="preserve"> B8 * D8</f>
        <v>6</v>
      </c>
      <c r="J8" s="1">
        <f t="shared" ref="J8:J13" si="4" xml:space="preserve"> C8* D8</f>
        <v>2.4000000000000004</v>
      </c>
      <c r="K8" s="5">
        <f xml:space="preserve"> B8 - $B$15</f>
        <v>1.4285714285714235E-2</v>
      </c>
      <c r="L8" s="5">
        <f xml:space="preserve"> C8 - $C$15</f>
        <v>-0.68571428571428594</v>
      </c>
      <c r="M8" s="5">
        <f xml:space="preserve"> D8 - $D$15</f>
        <v>-2.1428571428571423</v>
      </c>
      <c r="N8" s="5">
        <f t="shared" ref="N8:N12" si="5" xml:space="preserve"> K8 * K8</f>
        <v>2.0408163265305977E-4</v>
      </c>
      <c r="O8" s="5">
        <f t="shared" ref="O8:O13" si="6" xml:space="preserve">  L8 * L8</f>
        <v>0.47020408163265337</v>
      </c>
      <c r="P8" s="5">
        <f t="shared" ref="P8:P13" si="7" xml:space="preserve"> M8 * M8</f>
        <v>4.5918367346938753</v>
      </c>
    </row>
    <row r="9" spans="1:16" x14ac:dyDescent="0.3">
      <c r="A9" s="6">
        <v>3</v>
      </c>
      <c r="B9" s="1">
        <v>0.3</v>
      </c>
      <c r="C9" s="1">
        <v>1</v>
      </c>
      <c r="D9" s="1">
        <v>12</v>
      </c>
      <c r="E9" s="1">
        <f t="shared" si="1"/>
        <v>0.09</v>
      </c>
      <c r="F9" s="1">
        <f t="shared" si="0"/>
        <v>1</v>
      </c>
      <c r="G9" s="1">
        <f t="shared" si="0"/>
        <v>144</v>
      </c>
      <c r="H9" s="1">
        <f t="shared" si="2"/>
        <v>0.3</v>
      </c>
      <c r="I9" s="1">
        <f t="shared" si="3"/>
        <v>3.5999999999999996</v>
      </c>
      <c r="J9" s="1">
        <f t="shared" si="4"/>
        <v>12</v>
      </c>
      <c r="K9" s="5">
        <f xml:space="preserve"> B9 - $B$15</f>
        <v>-0.18571428571428578</v>
      </c>
      <c r="L9" s="5">
        <f xml:space="preserve"> C9 - $C$15</f>
        <v>0.1142857142857141</v>
      </c>
      <c r="M9" s="5">
        <f xml:space="preserve"> D9 - $D$15</f>
        <v>-2.1428571428571423</v>
      </c>
      <c r="N9" s="5">
        <f t="shared" si="5"/>
        <v>3.4489795918367372E-2</v>
      </c>
      <c r="O9" s="5">
        <f t="shared" si="6"/>
        <v>1.3061224489795875E-2</v>
      </c>
      <c r="P9" s="5">
        <f t="shared" si="7"/>
        <v>4.5918367346938753</v>
      </c>
    </row>
    <row r="10" spans="1:16" x14ac:dyDescent="0.3">
      <c r="A10" s="6">
        <v>4</v>
      </c>
      <c r="B10" s="1">
        <v>0.5</v>
      </c>
      <c r="C10" s="1">
        <v>1.2</v>
      </c>
      <c r="D10" s="5">
        <v>14</v>
      </c>
      <c r="E10" s="1">
        <f t="shared" si="1"/>
        <v>0.25</v>
      </c>
      <c r="F10" s="1">
        <f t="shared" si="0"/>
        <v>1.44</v>
      </c>
      <c r="G10" s="1">
        <f t="shared" si="0"/>
        <v>196</v>
      </c>
      <c r="H10" s="1">
        <f t="shared" si="2"/>
        <v>0.6</v>
      </c>
      <c r="I10" s="1">
        <f t="shared" si="3"/>
        <v>7</v>
      </c>
      <c r="J10" s="1">
        <f t="shared" si="4"/>
        <v>16.8</v>
      </c>
      <c r="K10" s="5">
        <f xml:space="preserve"> B10 - $B$15</f>
        <v>1.4285714285714235E-2</v>
      </c>
      <c r="L10" s="5">
        <f xml:space="preserve"> C10 - $C$15</f>
        <v>0.31428571428571406</v>
      </c>
      <c r="M10" s="5">
        <f xml:space="preserve"> D10 - $D$15</f>
        <v>-0.14285714285714235</v>
      </c>
      <c r="N10" s="5">
        <f t="shared" si="5"/>
        <v>2.0408163265305977E-4</v>
      </c>
      <c r="O10" s="5">
        <f t="shared" si="6"/>
        <v>9.8775510204081485E-2</v>
      </c>
      <c r="P10" s="5">
        <f t="shared" si="7"/>
        <v>2.0408163265305979E-2</v>
      </c>
    </row>
    <row r="11" spans="1:16" x14ac:dyDescent="0.3">
      <c r="A11" s="6">
        <v>5</v>
      </c>
      <c r="B11" s="1">
        <v>0.5</v>
      </c>
      <c r="C11" s="1">
        <v>0.9</v>
      </c>
      <c r="D11" s="5">
        <v>16</v>
      </c>
      <c r="E11" s="1">
        <f t="shared" si="1"/>
        <v>0.25</v>
      </c>
      <c r="F11" s="1">
        <f t="shared" si="0"/>
        <v>0.81</v>
      </c>
      <c r="G11" s="1">
        <f t="shared" si="0"/>
        <v>256</v>
      </c>
      <c r="H11" s="1">
        <f t="shared" si="2"/>
        <v>0.45</v>
      </c>
      <c r="I11" s="1">
        <f t="shared" si="3"/>
        <v>8</v>
      </c>
      <c r="J11" s="1">
        <f t="shared" si="4"/>
        <v>14.4</v>
      </c>
      <c r="K11" s="5">
        <f xml:space="preserve"> B11 - $B$15</f>
        <v>1.4285714285714235E-2</v>
      </c>
      <c r="L11" s="5">
        <f xml:space="preserve"> C11 - $C$15</f>
        <v>1.4285714285714124E-2</v>
      </c>
      <c r="M11" s="5">
        <f xml:space="preserve"> D11 - $D$15</f>
        <v>1.8571428571428577</v>
      </c>
      <c r="N11" s="5">
        <f t="shared" si="5"/>
        <v>2.0408163265305977E-4</v>
      </c>
      <c r="O11" s="5">
        <f t="shared" si="6"/>
        <v>2.040816326530566E-4</v>
      </c>
      <c r="P11" s="5">
        <f t="shared" si="7"/>
        <v>3.4489795918367365</v>
      </c>
    </row>
    <row r="12" spans="1:16" x14ac:dyDescent="0.3">
      <c r="A12" s="6">
        <v>6</v>
      </c>
      <c r="B12" s="1">
        <v>0.6</v>
      </c>
      <c r="C12" s="1">
        <v>1</v>
      </c>
      <c r="D12" s="5">
        <v>17</v>
      </c>
      <c r="E12" s="1">
        <f t="shared" si="1"/>
        <v>0.36</v>
      </c>
      <c r="F12" s="1">
        <f t="shared" si="0"/>
        <v>1</v>
      </c>
      <c r="G12" s="1">
        <f t="shared" si="0"/>
        <v>289</v>
      </c>
      <c r="H12" s="1">
        <f t="shared" si="2"/>
        <v>0.6</v>
      </c>
      <c r="I12" s="1">
        <f t="shared" si="3"/>
        <v>10.199999999999999</v>
      </c>
      <c r="J12" s="1">
        <f t="shared" si="4"/>
        <v>17</v>
      </c>
      <c r="K12" s="5">
        <f xml:space="preserve"> B12 - $B$15</f>
        <v>0.11428571428571421</v>
      </c>
      <c r="L12" s="5">
        <f xml:space="preserve"> C12 - $C$15</f>
        <v>0.1142857142857141</v>
      </c>
      <c r="M12" s="5">
        <f xml:space="preserve"> D12 - $D$15</f>
        <v>2.8571428571428577</v>
      </c>
      <c r="N12" s="5">
        <f xml:space="preserve"> K12 * K12</f>
        <v>1.3061224489795902E-2</v>
      </c>
      <c r="O12" s="5">
        <f t="shared" si="6"/>
        <v>1.3061224489795875E-2</v>
      </c>
      <c r="P12" s="5">
        <f t="shared" si="7"/>
        <v>8.1632653061224527</v>
      </c>
    </row>
    <row r="13" spans="1:16" x14ac:dyDescent="0.3">
      <c r="A13" s="8">
        <v>7</v>
      </c>
      <c r="B13" s="27">
        <v>0.8</v>
      </c>
      <c r="C13" s="27">
        <v>1.1000000000000001</v>
      </c>
      <c r="D13" s="27">
        <v>18</v>
      </c>
      <c r="E13" s="27">
        <f t="shared" si="1"/>
        <v>0.64000000000000012</v>
      </c>
      <c r="F13" s="27">
        <f t="shared" si="0"/>
        <v>1.2100000000000002</v>
      </c>
      <c r="G13" s="27">
        <f t="shared" si="0"/>
        <v>324</v>
      </c>
      <c r="H13" s="27">
        <f t="shared" si="2"/>
        <v>0.88000000000000012</v>
      </c>
      <c r="I13" s="27">
        <f t="shared" si="3"/>
        <v>14.4</v>
      </c>
      <c r="J13" s="27">
        <f t="shared" si="4"/>
        <v>19.8</v>
      </c>
      <c r="K13" s="27">
        <f xml:space="preserve"> B13 - $B$15</f>
        <v>0.31428571428571428</v>
      </c>
      <c r="L13" s="27">
        <f xml:space="preserve"> C13 - $C$15</f>
        <v>0.21428571428571419</v>
      </c>
      <c r="M13" s="27">
        <f xml:space="preserve"> D13 - $D$15</f>
        <v>3.8571428571428577</v>
      </c>
      <c r="N13" s="27">
        <f xml:space="preserve"> K13 * K13</f>
        <v>9.8775510204081624E-2</v>
      </c>
      <c r="O13" s="27">
        <f t="shared" si="6"/>
        <v>4.5918367346938736E-2</v>
      </c>
      <c r="P13" s="27">
        <f t="shared" si="7"/>
        <v>14.877551020408168</v>
      </c>
    </row>
    <row r="14" spans="1:16" x14ac:dyDescent="0.3">
      <c r="A14" s="7" t="s">
        <v>4</v>
      </c>
      <c r="B14" s="1">
        <f xml:space="preserve"> SUM(B7:B13)</f>
        <v>3.4000000000000004</v>
      </c>
      <c r="C14" s="3">
        <f xml:space="preserve"> SUM(C7:C13)</f>
        <v>6.2000000000000011</v>
      </c>
      <c r="D14" s="1">
        <f xml:space="preserve"> SUM(D7:D13)</f>
        <v>99</v>
      </c>
      <c r="E14" s="1">
        <f t="shared" ref="E14:P14" si="8" xml:space="preserve"> SUM(E7:E13)</f>
        <v>1.8800000000000001</v>
      </c>
      <c r="F14" s="1">
        <f t="shared" si="8"/>
        <v>6.14</v>
      </c>
      <c r="G14" s="1">
        <f t="shared" si="8"/>
        <v>1453</v>
      </c>
      <c r="H14" s="1">
        <f t="shared" si="8"/>
        <v>3.09</v>
      </c>
      <c r="I14" s="1">
        <f t="shared" si="8"/>
        <v>51.199999999999996</v>
      </c>
      <c r="J14" s="1">
        <f t="shared" si="8"/>
        <v>90.399999999999991</v>
      </c>
      <c r="K14" s="1">
        <f t="shared" si="8"/>
        <v>0</v>
      </c>
      <c r="L14" s="1">
        <f t="shared" si="8"/>
        <v>-1.2212453270876722E-15</v>
      </c>
      <c r="M14" s="1">
        <f t="shared" si="8"/>
        <v>3.5527136788005009E-15</v>
      </c>
      <c r="N14" s="1">
        <f t="shared" si="8"/>
        <v>0.22857142857142859</v>
      </c>
      <c r="O14" s="1">
        <f t="shared" si="8"/>
        <v>0.64857142857142869</v>
      </c>
      <c r="P14" s="1">
        <f t="shared" si="8"/>
        <v>52.857142857142854</v>
      </c>
    </row>
    <row r="15" spans="1:16" x14ac:dyDescent="0.3">
      <c r="A15" s="6" t="s">
        <v>5</v>
      </c>
      <c r="B15" s="1">
        <f xml:space="preserve"> B14 / $A$13</f>
        <v>0.48571428571428577</v>
      </c>
      <c r="C15" s="1">
        <f t="shared" ref="C15:J15" si="9" xml:space="preserve"> C14 / $A$13</f>
        <v>0.8857142857142859</v>
      </c>
      <c r="D15" s="1">
        <f t="shared" si="9"/>
        <v>14.142857142857142</v>
      </c>
      <c r="E15" s="1">
        <f t="shared" si="9"/>
        <v>0.26857142857142857</v>
      </c>
      <c r="F15" s="1">
        <f t="shared" si="9"/>
        <v>0.87714285714285711</v>
      </c>
      <c r="G15" s="1">
        <f t="shared" si="9"/>
        <v>207.57142857142858</v>
      </c>
      <c r="H15" s="1">
        <f t="shared" si="9"/>
        <v>0.44142857142857139</v>
      </c>
      <c r="I15" s="1">
        <f t="shared" si="9"/>
        <v>7.3142857142857141</v>
      </c>
      <c r="J15" s="1">
        <f t="shared" si="9"/>
        <v>12.914285714285713</v>
      </c>
    </row>
    <row r="17" spans="1:8" ht="15.6" x14ac:dyDescent="0.35">
      <c r="A17" s="4" t="s">
        <v>3</v>
      </c>
      <c r="B17" s="10" t="s">
        <v>22</v>
      </c>
      <c r="C17" s="10"/>
      <c r="D17" s="10" t="s">
        <v>23</v>
      </c>
      <c r="E17" s="10"/>
      <c r="F17" s="10" t="s">
        <v>24</v>
      </c>
      <c r="G17" s="10"/>
    </row>
    <row r="18" spans="1:8" x14ac:dyDescent="0.3">
      <c r="A18" s="6">
        <v>1</v>
      </c>
      <c r="B18" s="10">
        <f xml:space="preserve"> K7 * L7</f>
        <v>2.4489795918367391E-2</v>
      </c>
      <c r="C18" s="10"/>
      <c r="D18" s="12">
        <f xml:space="preserve"> K7 * M7</f>
        <v>1.1836734693877551</v>
      </c>
      <c r="E18" s="12"/>
      <c r="F18" s="12">
        <f xml:space="preserve">  M7 * L7</f>
        <v>0.35510204081632707</v>
      </c>
      <c r="G18" s="12"/>
    </row>
    <row r="19" spans="1:8" x14ac:dyDescent="0.3">
      <c r="A19" s="6">
        <v>2</v>
      </c>
      <c r="B19" s="12">
        <f t="shared" ref="B19:B23" si="10" xml:space="preserve"> K8 * L8</f>
        <v>-9.795918367346907E-3</v>
      </c>
      <c r="C19" s="12"/>
      <c r="D19" s="12">
        <f t="shared" ref="D19:D23" si="11" xml:space="preserve"> K8 * M8</f>
        <v>-3.0612244897959068E-2</v>
      </c>
      <c r="E19" s="12"/>
      <c r="F19" s="12">
        <f t="shared" ref="F19:F23" si="12" xml:space="preserve">  M8 * L8</f>
        <v>1.4693877551020409</v>
      </c>
      <c r="G19" s="12"/>
    </row>
    <row r="20" spans="1:8" x14ac:dyDescent="0.3">
      <c r="A20" s="6">
        <v>3</v>
      </c>
      <c r="B20" s="10">
        <f t="shared" si="10"/>
        <v>-2.1224489795918341E-2</v>
      </c>
      <c r="C20" s="10"/>
      <c r="D20" s="12">
        <f t="shared" si="11"/>
        <v>0.39795918367346944</v>
      </c>
      <c r="E20" s="12"/>
      <c r="F20" s="12">
        <f t="shared" si="12"/>
        <v>-0.24489795918367302</v>
      </c>
      <c r="G20" s="12"/>
    </row>
    <row r="21" spans="1:8" x14ac:dyDescent="0.3">
      <c r="A21" s="6">
        <v>4</v>
      </c>
      <c r="B21" s="12">
        <f t="shared" si="10"/>
        <v>4.4897959183673279E-3</v>
      </c>
      <c r="C21" s="12"/>
      <c r="D21" s="12">
        <f t="shared" si="11"/>
        <v>-2.0408163265305977E-3</v>
      </c>
      <c r="E21" s="12"/>
      <c r="F21" s="12">
        <f t="shared" si="12"/>
        <v>-4.4897959183673279E-2</v>
      </c>
      <c r="G21" s="12"/>
    </row>
    <row r="22" spans="1:8" x14ac:dyDescent="0.3">
      <c r="A22" s="6">
        <v>5</v>
      </c>
      <c r="B22" s="12">
        <f t="shared" si="10"/>
        <v>2.040816326530582E-4</v>
      </c>
      <c r="C22" s="12"/>
      <c r="D22" s="12">
        <f t="shared" si="11"/>
        <v>2.6530612244897871E-2</v>
      </c>
      <c r="E22" s="12"/>
      <c r="F22" s="12">
        <f t="shared" si="12"/>
        <v>2.6530612244897667E-2</v>
      </c>
      <c r="G22" s="12"/>
    </row>
    <row r="23" spans="1:8" x14ac:dyDescent="0.3">
      <c r="A23" s="6">
        <v>6</v>
      </c>
      <c r="B23" s="10">
        <f t="shared" si="10"/>
        <v>1.3061224489795889E-2</v>
      </c>
      <c r="C23" s="10"/>
      <c r="D23" s="12">
        <f t="shared" si="11"/>
        <v>0.32653061224489782</v>
      </c>
      <c r="E23" s="12"/>
      <c r="F23" s="12">
        <f t="shared" si="12"/>
        <v>0.32653061224489749</v>
      </c>
      <c r="G23" s="12"/>
    </row>
    <row r="24" spans="1:8" x14ac:dyDescent="0.3">
      <c r="A24" s="8">
        <v>7</v>
      </c>
      <c r="B24" s="10">
        <f t="shared" ref="B24" si="13" xml:space="preserve"> K13 * L13</f>
        <v>6.7346938775510179E-2</v>
      </c>
      <c r="C24" s="10"/>
      <c r="D24" s="12">
        <f t="shared" ref="D24" si="14" xml:space="preserve"> K13 * M13</f>
        <v>1.2122448979591838</v>
      </c>
      <c r="E24" s="12"/>
      <c r="F24" s="12">
        <f t="shared" ref="F24" si="15" xml:space="preserve">  M13 * L13</f>
        <v>0.82653061224489766</v>
      </c>
      <c r="G24" s="12"/>
    </row>
    <row r="25" spans="1:8" x14ac:dyDescent="0.3">
      <c r="A25" s="7" t="s">
        <v>4</v>
      </c>
      <c r="B25" s="10">
        <f xml:space="preserve"> SUM(B18:C24)</f>
        <v>7.8571428571428598E-2</v>
      </c>
      <c r="C25" s="10"/>
      <c r="D25" s="12">
        <f xml:space="preserve"> SUM(D18:E24)</f>
        <v>3.1142857142857143</v>
      </c>
      <c r="E25" s="10"/>
      <c r="F25" s="12">
        <f xml:space="preserve"> SUM(F18:G24)</f>
        <v>2.7142857142857144</v>
      </c>
      <c r="G25" s="10"/>
    </row>
    <row r="27" spans="1:8" ht="15.6" x14ac:dyDescent="0.35">
      <c r="A27" s="6" t="s">
        <v>15</v>
      </c>
      <c r="B27" s="1">
        <f xml:space="preserve"> A12 * H14 - B14 * C14</f>
        <v>-2.5400000000000063</v>
      </c>
      <c r="C27" s="1">
        <f xml:space="preserve"> SQRT(A13 * E14 - B14 * B14)</f>
        <v>1.2649110640673509</v>
      </c>
      <c r="D27" s="1">
        <f xml:space="preserve"> SQRT(A12 * F14 - ( A12 * F14 - C14 * C14))</f>
        <v>6.2000000000000011</v>
      </c>
      <c r="E27" s="1">
        <f xml:space="preserve"> B27 / (C27 * D27)</f>
        <v>-0.32387843777531078</v>
      </c>
      <c r="G27" s="6" t="s">
        <v>25</v>
      </c>
      <c r="H27" s="1">
        <f xml:space="preserve"> B25 / SQRT(N14 * O14)</f>
        <v>0.2040679359109617</v>
      </c>
    </row>
    <row r="28" spans="1:8" ht="15.6" x14ac:dyDescent="0.35">
      <c r="G28" s="6" t="s">
        <v>26</v>
      </c>
      <c r="H28" s="1">
        <f>D25/SQRT(N14*P14)</f>
        <v>0.89597448081419717</v>
      </c>
    </row>
    <row r="29" spans="1:8" ht="15.6" x14ac:dyDescent="0.35">
      <c r="G29" s="6" t="s">
        <v>27</v>
      </c>
      <c r="H29" s="1">
        <f xml:space="preserve"> F25 / SQRT(O14 * P14)</f>
        <v>0.4635801295271828</v>
      </c>
    </row>
    <row r="31" spans="1:8" x14ac:dyDescent="0.3">
      <c r="A31" s="14" t="s">
        <v>28</v>
      </c>
      <c r="B31" s="15"/>
      <c r="C31" s="16"/>
    </row>
    <row r="32" spans="1:8" x14ac:dyDescent="0.3">
      <c r="A32" s="18">
        <v>1</v>
      </c>
      <c r="B32" s="20">
        <f xml:space="preserve"> H27</f>
        <v>0.2040679359109617</v>
      </c>
      <c r="C32" s="17">
        <f xml:space="preserve"> H28</f>
        <v>0.89597448081419717</v>
      </c>
    </row>
    <row r="33" spans="1:3" x14ac:dyDescent="0.3">
      <c r="A33" s="22">
        <f xml:space="preserve"> H27</f>
        <v>0.2040679359109617</v>
      </c>
      <c r="B33" s="23">
        <v>1</v>
      </c>
      <c r="C33" s="24">
        <f xml:space="preserve"> H29</f>
        <v>0.4635801295271828</v>
      </c>
    </row>
    <row r="34" spans="1:3" x14ac:dyDescent="0.3">
      <c r="A34" s="19">
        <f xml:space="preserve"> H28</f>
        <v>0.89597448081419717</v>
      </c>
      <c r="B34" s="21">
        <f xml:space="preserve"> H29</f>
        <v>0.4635801295271828</v>
      </c>
      <c r="C34" s="13">
        <v>1</v>
      </c>
    </row>
    <row r="37" spans="1:3" x14ac:dyDescent="0.3">
      <c r="A37" s="26" t="s">
        <v>29</v>
      </c>
      <c r="B37" s="25">
        <f xml:space="preserve">  SQRT(1- MDETERM(A32:C34) / C34)</f>
        <v>0.94329150318622668</v>
      </c>
    </row>
    <row r="38" spans="1:3" x14ac:dyDescent="0.3">
      <c r="A38" s="26" t="s">
        <v>30</v>
      </c>
      <c r="B38" s="25">
        <f xml:space="preserve"> B37 * SQRT((C32 * C32 + C33 * C33 - 2 * C32 * C33 * B32) / (1 - B32 * B32))</f>
        <v>0.88740132952659212</v>
      </c>
    </row>
    <row r="39" spans="1:3" x14ac:dyDescent="0.3">
      <c r="A39" s="26" t="s">
        <v>31</v>
      </c>
      <c r="B39" s="25">
        <v>3</v>
      </c>
    </row>
    <row r="40" spans="1:3" x14ac:dyDescent="0.3">
      <c r="A40" s="26" t="s">
        <v>32</v>
      </c>
      <c r="B40" s="25">
        <f xml:space="preserve"> ((B38 * B38) * (A13 - B39)) / ((1 - (B38 * B38)) * (B39 -1))</f>
        <v>7.410928556862439</v>
      </c>
    </row>
    <row r="41" spans="1:3" x14ac:dyDescent="0.3">
      <c r="A41" s="26" t="s">
        <v>33</v>
      </c>
      <c r="B41" s="25">
        <f xml:space="preserve"> B39 -1</f>
        <v>2</v>
      </c>
    </row>
    <row r="42" spans="1:3" x14ac:dyDescent="0.3">
      <c r="A42" s="26" t="s">
        <v>34</v>
      </c>
      <c r="B42" s="25">
        <f xml:space="preserve"> A13 - B39</f>
        <v>4</v>
      </c>
    </row>
    <row r="43" spans="1:3" x14ac:dyDescent="0.3">
      <c r="A43" s="26" t="s">
        <v>35</v>
      </c>
      <c r="B43" s="25" t="s">
        <v>36</v>
      </c>
    </row>
    <row r="44" spans="1:3" ht="15.6" x14ac:dyDescent="0.35">
      <c r="A44" s="26" t="s">
        <v>38</v>
      </c>
      <c r="B44" s="25">
        <v>6.94</v>
      </c>
    </row>
    <row r="46" spans="1:3" x14ac:dyDescent="0.3">
      <c r="A46" t="s">
        <v>37</v>
      </c>
    </row>
  </sheetData>
  <mergeCells count="28">
    <mergeCell ref="A31:C31"/>
    <mergeCell ref="B24:C24"/>
    <mergeCell ref="D24:E24"/>
    <mergeCell ref="F24:G24"/>
    <mergeCell ref="B23:C23"/>
    <mergeCell ref="D23:E23"/>
    <mergeCell ref="F23:G23"/>
    <mergeCell ref="B25:C25"/>
    <mergeCell ref="D25:E25"/>
    <mergeCell ref="F25:G25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</mergeCells>
  <pageMargins left="0.7" right="0.7" top="0.75" bottom="0.75" header="0.3" footer="0.3"/>
  <ignoredErrors>
    <ignoredError sqref="O7:O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2</vt:lpstr>
      <vt:lpstr>Задание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Амира Зухир</dc:creator>
  <cp:lastModifiedBy>Амира Зухир</cp:lastModifiedBy>
  <dcterms:created xsi:type="dcterms:W3CDTF">2023-04-14T18:52:27Z</dcterms:created>
  <dcterms:modified xsi:type="dcterms:W3CDTF">2023-04-14T22:12:59Z</dcterms:modified>
</cp:coreProperties>
</file>