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ocuments\"/>
    </mc:Choice>
  </mc:AlternateContent>
  <xr:revisionPtr revIDLastSave="0" documentId="8_{8CE9FA79-36D8-48E8-85C4-EBD2129F5B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G7" i="1"/>
  <c r="E5" i="1"/>
  <c r="E4" i="1"/>
  <c r="E2" i="1"/>
  <c r="E3" i="1"/>
  <c r="C5" i="1"/>
  <c r="C4" i="1"/>
  <c r="C3" i="1"/>
  <c r="C2" i="1"/>
  <c r="B2" i="1"/>
  <c r="F5" i="1"/>
  <c r="F2" i="1" l="1"/>
  <c r="G2" i="1" s="1"/>
  <c r="F4" i="1"/>
  <c r="G4" i="1" s="1"/>
  <c r="F3" i="1"/>
  <c r="G3" i="1" s="1"/>
  <c r="G5" i="1"/>
  <c r="E6" i="1"/>
  <c r="C6" i="1"/>
  <c r="G6" i="1" l="1"/>
  <c r="F6" i="1"/>
  <c r="H4" i="1" l="1"/>
  <c r="H5" i="1"/>
  <c r="H2" i="1"/>
  <c r="H3" i="1"/>
  <c r="H6" i="1" l="1"/>
  <c r="B9" i="1" s="1"/>
</calcChain>
</file>

<file path=xl/sharedStrings.xml><?xml version="1.0" encoding="utf-8"?>
<sst xmlns="http://schemas.openxmlformats.org/spreadsheetml/2006/main" count="15" uniqueCount="14">
  <si>
    <t>№</t>
  </si>
  <si>
    <t>m</t>
  </si>
  <si>
    <t>d,m</t>
  </si>
  <si>
    <t>L,m</t>
  </si>
  <si>
    <t>xm,m</t>
  </si>
  <si>
    <t>sinφ</t>
  </si>
  <si>
    <t>λ,m</t>
  </si>
  <si>
    <t>Ср.знач</t>
  </si>
  <si>
    <t>-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</si>
  <si>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charset val="204"/>
        <scheme val="minor"/>
      </rPr>
      <t>λ</t>
    </r>
  </si>
  <si>
    <t xml:space="preserve">E = </t>
  </si>
  <si>
    <r>
      <t xml:space="preserve">λ = (696 </t>
    </r>
    <r>
      <rPr>
        <sz val="11"/>
        <color theme="1"/>
        <rFont val="Calibri"/>
        <family val="2"/>
        <charset val="204"/>
      </rPr>
      <t>± 6) нм</t>
    </r>
  </si>
  <si>
    <t xml:space="preserve">Вывод: </t>
  </si>
  <si>
    <t>Лазер представленный в данной лабораторной работе, является рубиновым лазером.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</si>
</sst>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L8" sqref="L8"/>
    </sheetView>
  </sheetViews>
  <sheetFormatPr defaultRowHeight="14.4" x14ac:dyDescent="0.3"/>
  <cols>
    <col min="7" max="8" width="12" bestFit="1" customWidth="1"/>
  </cols>
  <sheetData>
    <row r="1" spans="1:9" x14ac:dyDescent="0.3">
      <c r="A1" s="9" t="s">
        <v>0</v>
      </c>
      <c r="B1" s="9" t="s">
        <v>2</v>
      </c>
      <c r="C1" s="9" t="s">
        <v>3</v>
      </c>
      <c r="D1" s="9" t="s">
        <v>1</v>
      </c>
      <c r="E1" s="9" t="s">
        <v>4</v>
      </c>
      <c r="F1" s="9" t="s">
        <v>5</v>
      </c>
      <c r="G1" s="10" t="s">
        <v>6</v>
      </c>
      <c r="H1" s="9" t="s">
        <v>9</v>
      </c>
    </row>
    <row r="2" spans="1:9" x14ac:dyDescent="0.3">
      <c r="A2" s="1">
        <v>1</v>
      </c>
      <c r="B2" s="3">
        <f xml:space="preserve"> 1/100* 10^-3</f>
        <v>1.0000000000000001E-5</v>
      </c>
      <c r="C2" s="1">
        <f xml:space="preserve"> 30.4 * 10^-2</f>
        <v>0.30399999999999999</v>
      </c>
      <c r="D2" s="1">
        <v>1</v>
      </c>
      <c r="E2" s="1">
        <f>21* 10^-3</f>
        <v>2.1000000000000001E-2</v>
      </c>
      <c r="F2" s="1">
        <f>E2/SQRT(C2^2+E2^2)</f>
        <v>6.8914715959299197E-2</v>
      </c>
      <c r="G2" s="1">
        <f xml:space="preserve"> ($B$2* F2) / D2</f>
        <v>6.8914715959299206E-7</v>
      </c>
      <c r="H2" s="1">
        <f xml:space="preserve"> ABS($G$6 - G2)</f>
        <v>6.9529321530826111E-9</v>
      </c>
    </row>
    <row r="3" spans="1:9" x14ac:dyDescent="0.3">
      <c r="A3" s="1">
        <v>2</v>
      </c>
      <c r="B3" s="4"/>
      <c r="C3" s="1">
        <f xml:space="preserve"> 30.8 * 10^-2</f>
        <v>0.308</v>
      </c>
      <c r="D3" s="1">
        <v>2</v>
      </c>
      <c r="E3" s="1">
        <f xml:space="preserve"> 43 * 10^-3</f>
        <v>4.3000000000000003E-2</v>
      </c>
      <c r="F3" s="1">
        <f t="shared" ref="F3:F6" si="0">E3/SQRT(C3^2+E3^2)</f>
        <v>0.13826938399078784</v>
      </c>
      <c r="G3" s="1">
        <f t="shared" ref="G3:G5" si="1" xml:space="preserve"> ($B$2* F3) / D3</f>
        <v>6.913469199539392E-7</v>
      </c>
      <c r="H3" s="1">
        <f t="shared" ref="H3:H5" si="2" xml:space="preserve"> ABS($G$6 - G3)</f>
        <v>4.7531717921354726E-9</v>
      </c>
    </row>
    <row r="4" spans="1:9" x14ac:dyDescent="0.3">
      <c r="A4" s="1">
        <v>3</v>
      </c>
      <c r="B4" s="4"/>
      <c r="C4" s="1">
        <f xml:space="preserve"> 30.1 * 10^-2</f>
        <v>0.30100000000000005</v>
      </c>
      <c r="D4" s="1">
        <v>3</v>
      </c>
      <c r="E4" s="1">
        <f xml:space="preserve"> 65* 10^-3</f>
        <v>6.5000000000000002E-2</v>
      </c>
      <c r="F4" s="1">
        <f t="shared" si="0"/>
        <v>0.21108124204449133</v>
      </c>
      <c r="G4" s="1">
        <f t="shared" si="1"/>
        <v>7.0360414014830447E-7</v>
      </c>
      <c r="H4" s="1">
        <f t="shared" si="2"/>
        <v>7.5040484022297955E-9</v>
      </c>
    </row>
    <row r="5" spans="1:9" x14ac:dyDescent="0.3">
      <c r="A5" s="1">
        <v>4</v>
      </c>
      <c r="B5" s="5"/>
      <c r="C5" s="1">
        <f xml:space="preserve"> 30.5* 10^-2</f>
        <v>0.30499999999999999</v>
      </c>
      <c r="D5" s="1">
        <v>4</v>
      </c>
      <c r="E5" s="1">
        <f xml:space="preserve"> 89* 10^-3</f>
        <v>8.8999999999999996E-2</v>
      </c>
      <c r="F5" s="1">
        <f t="shared" si="0"/>
        <v>0.28012085891562505</v>
      </c>
      <c r="G5" s="1">
        <f t="shared" si="1"/>
        <v>7.0030214728906264E-7</v>
      </c>
      <c r="H5" s="1">
        <f t="shared" si="2"/>
        <v>4.2020555429879706E-9</v>
      </c>
    </row>
    <row r="6" spans="1:9" x14ac:dyDescent="0.3">
      <c r="A6" s="1" t="s">
        <v>7</v>
      </c>
      <c r="B6" s="2" t="s">
        <v>8</v>
      </c>
      <c r="C6" s="1">
        <f>AVERAGE(C2:C5)</f>
        <v>0.30449999999999999</v>
      </c>
      <c r="D6" s="2" t="s">
        <v>8</v>
      </c>
      <c r="E6" s="1">
        <f>AVERAGE(E2:E5)</f>
        <v>5.45E-2</v>
      </c>
      <c r="F6" s="1">
        <f t="shared" si="0"/>
        <v>0.17618222498891931</v>
      </c>
      <c r="G6" s="1">
        <f xml:space="preserve"> AVERAGE(G2:G5)</f>
        <v>6.9610009174607467E-7</v>
      </c>
      <c r="H6" s="1">
        <f xml:space="preserve"> AVERAGE(H2:H5)</f>
        <v>5.8530519726089624E-9</v>
      </c>
    </row>
    <row r="7" spans="1:9" x14ac:dyDescent="0.3">
      <c r="G7" s="11">
        <f xml:space="preserve"> G6 * 10^9</f>
        <v>696.10009174607467</v>
      </c>
      <c r="H7" s="11">
        <f xml:space="preserve"> H6 * 10^9</f>
        <v>5.853051972608962</v>
      </c>
    </row>
    <row r="9" spans="1:9" x14ac:dyDescent="0.3">
      <c r="A9" s="6" t="s">
        <v>10</v>
      </c>
      <c r="B9" s="7">
        <f xml:space="preserve"> H6 / G6</f>
        <v>8.4083482275190604E-3</v>
      </c>
      <c r="D9" s="8" t="s">
        <v>11</v>
      </c>
      <c r="E9" s="8"/>
    </row>
    <row r="11" spans="1:9" x14ac:dyDescent="0.3">
      <c r="A11" t="s">
        <v>12</v>
      </c>
      <c r="B11" s="8" t="s">
        <v>13</v>
      </c>
      <c r="C11" s="8"/>
      <c r="D11" s="8"/>
      <c r="E11" s="8"/>
      <c r="F11" s="8"/>
      <c r="G11" s="8"/>
      <c r="H11" s="8"/>
      <c r="I11" s="8"/>
    </row>
  </sheetData>
  <mergeCells count="3">
    <mergeCell ref="B2:B5"/>
    <mergeCell ref="D9:E9"/>
    <mergeCell ref="B11:I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Амира Зухир</cp:lastModifiedBy>
  <dcterms:created xsi:type="dcterms:W3CDTF">2022-11-24T17:10:58Z</dcterms:created>
  <dcterms:modified xsi:type="dcterms:W3CDTF">2022-11-25T06:30:49Z</dcterms:modified>
</cp:coreProperties>
</file>