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or\Documents\"/>
    </mc:Choice>
  </mc:AlternateContent>
  <xr:revisionPtr revIDLastSave="0" documentId="8_{93A6B052-6720-4AB8-B889-5F8C98DC47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H3" i="1" l="1"/>
  <c r="H4" i="1"/>
  <c r="H5" i="1"/>
  <c r="H2" i="1"/>
  <c r="B5" i="1"/>
  <c r="C5" i="1" s="1"/>
  <c r="B3" i="1"/>
  <c r="C3" i="1" s="1"/>
  <c r="B4" i="1"/>
  <c r="C4" i="1" s="1"/>
  <c r="G4" i="1" s="1"/>
  <c r="D4" i="1"/>
  <c r="E4" i="1" s="1"/>
  <c r="E3" i="1"/>
  <c r="E5" i="1"/>
  <c r="B2" i="1"/>
  <c r="C2" i="1" s="1"/>
  <c r="E2" i="1"/>
  <c r="K4" i="1" l="1"/>
  <c r="G5" i="1"/>
  <c r="K5" i="1" s="1"/>
  <c r="G3" i="1"/>
  <c r="K3" i="1" s="1"/>
  <c r="G2" i="1"/>
  <c r="K2" i="1" l="1"/>
  <c r="K6" i="1" s="1"/>
  <c r="L2" i="1" l="1"/>
  <c r="L3" i="1"/>
  <c r="L4" i="1"/>
  <c r="L5" i="1"/>
  <c r="L6" i="1" l="1"/>
  <c r="B8" i="1" s="1"/>
</calcChain>
</file>

<file path=xl/sharedStrings.xml><?xml version="1.0" encoding="utf-8"?>
<sst xmlns="http://schemas.openxmlformats.org/spreadsheetml/2006/main" count="17" uniqueCount="17">
  <si>
    <r>
      <t>tя,</t>
    </r>
    <r>
      <rPr>
        <sz val="11"/>
        <color theme="1"/>
        <rFont val="Calibri"/>
        <family val="2"/>
        <charset val="204"/>
      </rPr>
      <t>˚</t>
    </r>
    <r>
      <rPr>
        <sz val="11"/>
        <color theme="1"/>
        <rFont val="Calibri"/>
        <family val="2"/>
        <charset val="204"/>
        <scheme val="minor"/>
      </rPr>
      <t>C</t>
    </r>
  </si>
  <si>
    <t>R=W/S,Вт/м2</t>
  </si>
  <si>
    <t>ɑ</t>
  </si>
  <si>
    <t>ɑ*T^4, K^4</t>
  </si>
  <si>
    <t>I, A</t>
  </si>
  <si>
    <t>U ,B</t>
  </si>
  <si>
    <t>W, Вт</t>
  </si>
  <si>
    <t>tя, К</t>
  </si>
  <si>
    <t>S, м2</t>
  </si>
  <si>
    <t>T, K</t>
  </si>
  <si>
    <t>σ</t>
  </si>
  <si>
    <t>∆σ</t>
  </si>
  <si>
    <r>
      <t xml:space="preserve">σ = (2,2 </t>
    </r>
    <r>
      <rPr>
        <sz val="11"/>
        <color theme="1"/>
        <rFont val="Calibri"/>
        <family val="2"/>
        <charset val="204"/>
      </rPr>
      <t>± 0,95) * 10</t>
    </r>
    <r>
      <rPr>
        <vertAlign val="superscript"/>
        <sz val="11"/>
        <color theme="1"/>
        <rFont val="Calibri"/>
        <family val="2"/>
        <charset val="204"/>
      </rPr>
      <t>-8</t>
    </r>
    <r>
      <rPr>
        <sz val="11"/>
        <color theme="1"/>
        <rFont val="Calibri"/>
        <family val="2"/>
        <charset val="204"/>
        <scheme val="minor"/>
      </rPr>
      <t xml:space="preserve"> Вт/(м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*К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</si>
  <si>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Eσ = </t>
  </si>
  <si>
    <t xml:space="preserve">Вывод: мы вычислили постоянную Стефана-Больцмана и получили :  (2,2 ± 0,95) * 10-8 Вт/(м2*К4), </t>
  </si>
  <si>
    <t>Мы считаем, что погрешности велики и связаны они с человечиским фактором и неисправностью прибора.</t>
  </si>
  <si>
    <r>
      <t>сама постоянная Стефана-Больцмана равна : 5,67*10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-8 </t>
    </r>
    <r>
      <rPr>
        <sz val="11"/>
        <color theme="1"/>
        <rFont val="Calibri"/>
        <family val="2"/>
        <charset val="204"/>
        <scheme val="minor"/>
      </rPr>
      <t>Вт/(м2*К4).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</si>
</sst>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.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30" zoomScaleNormal="130" workbookViewId="0">
      <selection activeCell="I20" sqref="I20"/>
    </sheetView>
  </sheetViews>
  <sheetFormatPr defaultRowHeight="14.4" x14ac:dyDescent="0.3"/>
  <cols>
    <col min="7" max="7" width="14.88671875" customWidth="1"/>
    <col min="8" max="8" width="12" customWidth="1"/>
    <col min="9" max="9" width="9.44140625" customWidth="1"/>
    <col min="11" max="11" width="16.109375" customWidth="1"/>
    <col min="12" max="12" width="21" customWidth="1"/>
    <col min="13" max="13" width="32.109375" customWidth="1"/>
  </cols>
  <sheetData>
    <row r="1" spans="1:13" ht="15.6" x14ac:dyDescent="0.3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3" t="s">
        <v>2</v>
      </c>
      <c r="G1" s="2" t="s">
        <v>1</v>
      </c>
      <c r="H1" s="2" t="s">
        <v>3</v>
      </c>
      <c r="I1" s="2" t="s">
        <v>9</v>
      </c>
      <c r="J1" s="2" t="s">
        <v>8</v>
      </c>
      <c r="K1" s="2" t="s">
        <v>10</v>
      </c>
      <c r="L1" s="4" t="s">
        <v>11</v>
      </c>
      <c r="M1" s="5"/>
    </row>
    <row r="2" spans="1:13" x14ac:dyDescent="0.3">
      <c r="A2" s="1">
        <v>10.25</v>
      </c>
      <c r="B2" s="1">
        <f>2*0.4</f>
        <v>0.8</v>
      </c>
      <c r="C2" s="1">
        <f>A2*B2</f>
        <v>8.2000000000000011</v>
      </c>
      <c r="D2" s="1">
        <v>800</v>
      </c>
      <c r="E2" s="1">
        <f>D2+273</f>
        <v>1073</v>
      </c>
      <c r="F2" s="1">
        <v>0.16</v>
      </c>
      <c r="G2" s="1">
        <f>C2/J2</f>
        <v>12424.242424242424</v>
      </c>
      <c r="H2" s="1">
        <f>F2*I2^4</f>
        <v>360300062500</v>
      </c>
      <c r="I2" s="1">
        <v>1225</v>
      </c>
      <c r="J2" s="1">
        <f>66*10^-5</f>
        <v>6.600000000000001E-4</v>
      </c>
      <c r="K2" s="1">
        <f>G2 / H2</f>
        <v>3.448304265626494E-8</v>
      </c>
      <c r="L2" s="1">
        <f xml:space="preserve"> ABS($K$6 - K2)</f>
        <v>1.2724226186931213E-8</v>
      </c>
      <c r="M2" s="6"/>
    </row>
    <row r="3" spans="1:13" x14ac:dyDescent="0.3">
      <c r="A3" s="1">
        <v>11</v>
      </c>
      <c r="B3" s="1">
        <f>2.1*0.4</f>
        <v>0.84000000000000008</v>
      </c>
      <c r="C3" s="1">
        <f t="shared" ref="C3:C5" si="0">A3*B3</f>
        <v>9.24</v>
      </c>
      <c r="D3" s="1">
        <v>860</v>
      </c>
      <c r="E3" s="1">
        <f t="shared" ref="E3:E5" si="1">D3+273</f>
        <v>1133</v>
      </c>
      <c r="F3" s="1">
        <v>0.17499999999999999</v>
      </c>
      <c r="G3" s="1">
        <f t="shared" ref="G3:G5" si="2">C3/J3</f>
        <v>13999.999999999998</v>
      </c>
      <c r="H3" s="1">
        <f t="shared" ref="H3:H5" si="3">F3*I3^4</f>
        <v>499817499999.99994</v>
      </c>
      <c r="I3" s="1">
        <v>1300</v>
      </c>
      <c r="J3" s="1">
        <f>66*10^-5</f>
        <v>6.600000000000001E-4</v>
      </c>
      <c r="K3" s="1">
        <f t="shared" ref="K3:K5" si="4">G3 / H3</f>
        <v>2.8010223731662056E-8</v>
      </c>
      <c r="L3" s="1">
        <f t="shared" ref="L3:L5" si="5" xml:space="preserve"> ABS($K$6 - K3)</f>
        <v>6.2514072623283288E-9</v>
      </c>
    </row>
    <row r="4" spans="1:13" x14ac:dyDescent="0.3">
      <c r="A4" s="1">
        <v>14</v>
      </c>
      <c r="B4" s="1">
        <f>0.4*6</f>
        <v>2.4000000000000004</v>
      </c>
      <c r="C4" s="1">
        <f t="shared" si="0"/>
        <v>33.600000000000009</v>
      </c>
      <c r="D4" s="1">
        <f>13.4*100</f>
        <v>1340</v>
      </c>
      <c r="E4" s="1">
        <f t="shared" si="1"/>
        <v>1613</v>
      </c>
      <c r="F4" s="1">
        <v>0.25800000000000001</v>
      </c>
      <c r="G4" s="1">
        <f t="shared" si="2"/>
        <v>36521.739130434791</v>
      </c>
      <c r="H4" s="1">
        <f t="shared" si="3"/>
        <v>2708380800000</v>
      </c>
      <c r="I4" s="1">
        <v>1800</v>
      </c>
      <c r="J4" s="1">
        <f>92*10^-5</f>
        <v>9.2000000000000003E-4</v>
      </c>
      <c r="K4" s="1">
        <f t="shared" si="4"/>
        <v>1.3484713497612592E-8</v>
      </c>
      <c r="L4" s="1">
        <f t="shared" si="5"/>
        <v>8.274102971721135E-9</v>
      </c>
    </row>
    <row r="5" spans="1:13" x14ac:dyDescent="0.3">
      <c r="A5" s="1">
        <v>16</v>
      </c>
      <c r="B5" s="1">
        <f>8*0.4</f>
        <v>3.2</v>
      </c>
      <c r="C5" s="1">
        <f t="shared" si="0"/>
        <v>51.2</v>
      </c>
      <c r="D5" s="1">
        <v>1520</v>
      </c>
      <c r="E5" s="1">
        <f t="shared" si="1"/>
        <v>1793</v>
      </c>
      <c r="F5" s="1">
        <v>0.27</v>
      </c>
      <c r="G5" s="1">
        <f t="shared" si="2"/>
        <v>51200</v>
      </c>
      <c r="H5" s="1">
        <f t="shared" si="3"/>
        <v>4630431015168.75</v>
      </c>
      <c r="I5" s="1">
        <v>2035</v>
      </c>
      <c r="J5" s="1">
        <f>100*10^-5</f>
        <v>1E-3</v>
      </c>
      <c r="K5" s="1">
        <f t="shared" si="4"/>
        <v>1.1057285991795319E-8</v>
      </c>
      <c r="L5" s="1">
        <f t="shared" si="5"/>
        <v>1.0701530477538408E-8</v>
      </c>
    </row>
    <row r="6" spans="1:13" x14ac:dyDescent="0.3">
      <c r="K6" s="1">
        <f xml:space="preserve"> AVERAGE(K2:K5)</f>
        <v>2.1758816469333727E-8</v>
      </c>
      <c r="L6" s="1">
        <f xml:space="preserve"> AVERAGE(L2:L5)</f>
        <v>9.4878167246297707E-9</v>
      </c>
    </row>
    <row r="8" spans="1:13" x14ac:dyDescent="0.3">
      <c r="A8" s="8" t="s">
        <v>13</v>
      </c>
      <c r="B8" s="9">
        <f>L6/K6</f>
        <v>0.43604470574038973</v>
      </c>
    </row>
    <row r="9" spans="1:13" ht="16.2" x14ac:dyDescent="0.3">
      <c r="A9" s="7" t="s">
        <v>12</v>
      </c>
      <c r="B9" s="7"/>
      <c r="C9" s="7"/>
      <c r="D9" s="7"/>
    </row>
    <row r="11" spans="1:13" ht="16.2" customHeight="1" x14ac:dyDescent="0.3">
      <c r="A11" s="7" t="s">
        <v>14</v>
      </c>
      <c r="B11" s="7"/>
      <c r="C11" s="7"/>
      <c r="D11" s="7"/>
      <c r="E11" s="7"/>
      <c r="F11" s="7"/>
      <c r="G11" s="7"/>
      <c r="H11" s="7"/>
      <c r="I11" s="7"/>
    </row>
    <row r="12" spans="1:13" ht="16.2" x14ac:dyDescent="0.3">
      <c r="A12" s="7" t="s">
        <v>16</v>
      </c>
      <c r="B12" s="7"/>
      <c r="C12" s="7"/>
      <c r="D12" s="7"/>
      <c r="E12" s="7"/>
      <c r="F12" s="7"/>
      <c r="G12" s="7"/>
      <c r="H12" s="7"/>
      <c r="I12" s="7"/>
    </row>
    <row r="13" spans="1:13" x14ac:dyDescent="0.3">
      <c r="A13" s="7" t="s">
        <v>15</v>
      </c>
      <c r="B13" s="7"/>
      <c r="C13" s="7"/>
      <c r="D13" s="7"/>
      <c r="E13" s="7"/>
      <c r="F13" s="7"/>
      <c r="G13" s="7"/>
      <c r="H13" s="7"/>
      <c r="I13" s="7"/>
      <c r="J13" s="7"/>
    </row>
  </sheetData>
  <mergeCells count="4">
    <mergeCell ref="A12:I12"/>
    <mergeCell ref="A11:I11"/>
    <mergeCell ref="A13:J13"/>
    <mergeCell ref="A9:D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</dc:creator>
  <cp:lastModifiedBy>Амира Зухир</cp:lastModifiedBy>
  <dcterms:created xsi:type="dcterms:W3CDTF">2022-11-18T07:59:00Z</dcterms:created>
  <dcterms:modified xsi:type="dcterms:W3CDTF">2022-11-25T08:05:10Z</dcterms:modified>
</cp:coreProperties>
</file>