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codeName="ThisWorkbook"/>
  <mc:AlternateContent xmlns:mc="http://schemas.openxmlformats.org/markup-compatibility/2006">
    <mc:Choice Requires="x15">
      <x15ac:absPath xmlns:x15ac="http://schemas.microsoft.com/office/spreadsheetml/2010/11/ac" url="C:\Users\DELL\Documents\WeChat Files\xyfz1088\Files\asr+mt_python_7.20\"/>
    </mc:Choice>
  </mc:AlternateContent>
  <xr:revisionPtr revIDLastSave="0" documentId="10_ncr:8100000_{92E1A921-752D-4F66-9883-586BC9AA6C38}" xr6:coauthVersionLast="34" xr6:coauthVersionMax="34" xr10:uidLastSave="{00000000-0000-0000-0000-000000000000}"/>
  <bookViews>
    <workbookView xWindow="120" yWindow="90" windowWidth="13280" windowHeight="1125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GanttChart!$A$1:$BP$48</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J61" i="9" l="1"/>
  <c r="J60" i="9"/>
  <c r="A60" i="9"/>
  <c r="A61" i="9" l="1"/>
  <c r="J58" i="9"/>
  <c r="J57" i="9"/>
  <c r="J56" i="9"/>
  <c r="A56" i="9"/>
  <c r="A57" i="9" s="1"/>
  <c r="A58" i="9" s="1"/>
  <c r="J29" i="9"/>
  <c r="J40" i="9"/>
  <c r="J39" i="9"/>
  <c r="F39" i="9"/>
  <c r="J32" i="9"/>
  <c r="J31" i="9"/>
  <c r="J30" i="9"/>
  <c r="J26" i="9"/>
  <c r="J27" i="9"/>
  <c r="F24" i="9"/>
  <c r="J25" i="9"/>
  <c r="F25" i="9"/>
  <c r="M6" i="9" l="1"/>
  <c r="F23" i="9"/>
  <c r="J37" i="9"/>
  <c r="J34" i="9"/>
  <c r="F37" i="9"/>
  <c r="F38" i="9"/>
  <c r="F36" i="9"/>
  <c r="F35" i="9"/>
  <c r="F34" i="9"/>
  <c r="J23" i="9"/>
  <c r="F22" i="9"/>
  <c r="I48" i="9"/>
  <c r="I47" i="9"/>
  <c r="J11" i="9"/>
  <c r="J12" i="9"/>
  <c r="J10" i="9"/>
  <c r="J9" i="9"/>
  <c r="F11" i="9"/>
  <c r="F10" i="9"/>
  <c r="F12" i="9"/>
  <c r="F9" i="9"/>
  <c r="H47" i="9"/>
  <c r="H48" i="9"/>
  <c r="F52" i="9" l="1"/>
  <c r="I52" i="9" s="1"/>
  <c r="F51" i="9"/>
  <c r="H51" i="9" l="1"/>
  <c r="I51" i="9"/>
  <c r="F53" i="9"/>
  <c r="H52" i="9"/>
  <c r="F54" i="9"/>
  <c r="H54" i="9" l="1"/>
  <c r="I54" i="9"/>
  <c r="H53" i="9"/>
  <c r="I53" i="9"/>
  <c r="F15" i="9"/>
  <c r="M5" i="9"/>
  <c r="H15" i="9" l="1"/>
  <c r="I15" i="9"/>
  <c r="F18" i="9"/>
  <c r="F13" i="9"/>
  <c r="F19" i="9"/>
  <c r="M7" i="9"/>
  <c r="A8" i="9"/>
  <c r="A51" i="9"/>
  <c r="A52" i="9" s="1"/>
  <c r="A53" i="9" s="1"/>
  <c r="A54" i="9" s="1"/>
  <c r="H18" i="9" l="1"/>
  <c r="I18" i="9"/>
  <c r="H13" i="9"/>
  <c r="I13" i="9"/>
  <c r="H19" i="9"/>
  <c r="I19" i="9"/>
  <c r="F16" i="9"/>
  <c r="H16" i="9" l="1"/>
  <c r="I16" i="9"/>
  <c r="F17" i="9"/>
  <c r="H17" i="9" l="1"/>
  <c r="I17" i="9"/>
  <c r="N6" i="9"/>
  <c r="F43" i="9" l="1"/>
  <c r="F42" i="9"/>
  <c r="O6" i="9"/>
  <c r="J36" i="9" l="1"/>
  <c r="H35" i="9"/>
  <c r="J35" i="9" s="1"/>
  <c r="H43" i="9"/>
  <c r="I43" i="9"/>
  <c r="H42" i="9"/>
  <c r="I42" i="9"/>
  <c r="J22" i="9"/>
  <c r="F44" i="9"/>
  <c r="P6" i="9"/>
  <c r="H44" i="9" l="1"/>
  <c r="I44" i="9"/>
  <c r="F45" i="9"/>
  <c r="Q6" i="9"/>
  <c r="F20" i="9"/>
  <c r="H45" i="9" l="1"/>
  <c r="I45" i="9"/>
  <c r="H20" i="9"/>
  <c r="I20" i="9"/>
  <c r="F46" i="9"/>
  <c r="F14" i="9"/>
  <c r="R6" i="9"/>
  <c r="N7" i="9"/>
  <c r="J38" i="9" l="1"/>
  <c r="H46" i="9"/>
  <c r="I46" i="9"/>
  <c r="H14" i="9"/>
  <c r="I14" i="9"/>
  <c r="S6" i="9"/>
  <c r="O7" i="9"/>
  <c r="T6" i="9" l="1"/>
  <c r="P7" i="9"/>
  <c r="U6" i="9" l="1"/>
  <c r="Q7" i="9"/>
  <c r="V6" i="9" l="1"/>
  <c r="R7" i="9"/>
  <c r="W6" i="9" l="1"/>
  <c r="S7" i="9"/>
  <c r="X6" i="9" l="1"/>
  <c r="T7" i="9"/>
  <c r="T5" i="9"/>
  <c r="Y6" i="9" l="1"/>
  <c r="U7" i="9"/>
  <c r="Z6" i="9" l="1"/>
  <c r="V7" i="9"/>
  <c r="AA6" i="9" l="1"/>
  <c r="W7" i="9"/>
  <c r="AB6" i="9" l="1"/>
  <c r="X7" i="9"/>
  <c r="AC6" i="9" l="1"/>
  <c r="Z7" i="9"/>
  <c r="Y7" i="9"/>
  <c r="AD6" i="9" l="1"/>
  <c r="AA5" i="9"/>
  <c r="AA7" i="9"/>
  <c r="AE6" i="9" l="1"/>
  <c r="AB7" i="9"/>
  <c r="AF6" i="9" l="1"/>
  <c r="AC7" i="9"/>
  <c r="AG6" i="9" l="1"/>
  <c r="AD7" i="9"/>
  <c r="AH6" i="9" l="1"/>
  <c r="AE7" i="9"/>
  <c r="AI6" i="9" l="1"/>
  <c r="AF7" i="9"/>
  <c r="AJ6" i="9" l="1"/>
  <c r="AG7" i="9"/>
  <c r="AK6" i="9" l="1"/>
  <c r="AH7" i="9"/>
  <c r="AH5" i="9"/>
  <c r="AL6" i="9" l="1"/>
  <c r="AM6" i="9" s="1"/>
  <c r="AM7" i="9" s="1"/>
  <c r="AI7" i="9"/>
  <c r="AJ7" i="9" l="1"/>
  <c r="AN6" i="9" l="1"/>
  <c r="AK7" i="9"/>
  <c r="AO6" i="9" l="1"/>
  <c r="AL7" i="9"/>
  <c r="AP6" i="9" l="1"/>
  <c r="AQ6" i="9" l="1"/>
  <c r="AN7" i="9"/>
  <c r="AR6" i="9" l="1"/>
  <c r="AO7" i="9"/>
  <c r="AO5" i="9"/>
  <c r="AS6" i="9" l="1"/>
  <c r="AP7" i="9"/>
  <c r="AT6" i="9" l="1"/>
  <c r="AQ7" i="9"/>
  <c r="AU6" i="9" l="1"/>
  <c r="AR7" i="9"/>
  <c r="AV6" i="9" l="1"/>
  <c r="AS7" i="9"/>
  <c r="AW6" i="9" l="1"/>
  <c r="AT7" i="9"/>
  <c r="AX6" i="9" l="1"/>
  <c r="AU7" i="9"/>
  <c r="AY6" i="9" l="1"/>
  <c r="AV7" i="9"/>
  <c r="AV5" i="9"/>
  <c r="AZ6" i="9" l="1"/>
  <c r="AW7" i="9"/>
  <c r="BA6" i="9" l="1"/>
  <c r="AX7" i="9"/>
  <c r="BB6" i="9" l="1"/>
  <c r="AY7" i="9"/>
  <c r="BC6" i="9" l="1"/>
  <c r="AZ7" i="9"/>
  <c r="BD6" i="9" l="1"/>
  <c r="BA7" i="9"/>
  <c r="BE6" i="9" l="1"/>
  <c r="BB7" i="9"/>
  <c r="BF6" i="9" l="1"/>
  <c r="BC5" i="9"/>
  <c r="BC7" i="9"/>
  <c r="BG6" i="9" l="1"/>
  <c r="BD7" i="9"/>
  <c r="BH6" i="9" l="1"/>
  <c r="BE7" i="9"/>
  <c r="BI6" i="9" l="1"/>
  <c r="BF7" i="9"/>
  <c r="BJ6" i="9" l="1"/>
  <c r="BG7" i="9"/>
  <c r="BK6" i="9" l="1"/>
  <c r="BH7" i="9"/>
  <c r="BL6" i="9" l="1"/>
  <c r="BI7" i="9"/>
  <c r="BM6" i="9" l="1"/>
  <c r="BJ7" i="9"/>
  <c r="BJ5" i="9"/>
  <c r="BN6" i="9" l="1"/>
  <c r="BK7" i="9"/>
  <c r="BO6" i="9" l="1"/>
  <c r="BL7" i="9"/>
  <c r="BP6" i="9" l="1"/>
  <c r="BM7" i="9"/>
  <c r="BN7" i="9" l="1"/>
  <c r="BO7" i="9" l="1"/>
  <c r="BP7" i="9" l="1"/>
  <c r="A9" i="9" l="1"/>
  <c r="A10" i="9" s="1"/>
  <c r="A11" i="9" s="1"/>
  <c r="A12" i="9" l="1"/>
  <c r="A13" i="9" s="1"/>
  <c r="A14" i="9" s="1"/>
  <c r="A15" i="9" s="1"/>
  <c r="A16" i="9" s="1"/>
  <c r="A17" i="9" s="1"/>
  <c r="A18" i="9" s="1"/>
  <c r="A19" i="9" s="1"/>
  <c r="A20" i="9" s="1"/>
  <c r="A21" i="9" s="1"/>
  <c r="A22" i="9" s="1"/>
  <c r="A23" i="9" l="1"/>
  <c r="A24" i="9" l="1"/>
  <c r="A25" i="9" s="1"/>
  <c r="A26" i="9" s="1"/>
  <c r="A27" i="9" l="1"/>
  <c r="J24" i="9"/>
  <c r="A28" i="9" l="1"/>
  <c r="A29" i="9" s="1"/>
  <c r="J28" i="9"/>
  <c r="A30" i="9" l="1"/>
  <c r="A31" i="9" l="1"/>
  <c r="A32" i="9" l="1"/>
  <c r="A33" i="9" s="1"/>
  <c r="A34" i="9" s="1"/>
  <c r="A35" i="9" s="1"/>
  <c r="A36" i="9" s="1"/>
  <c r="A37" i="9" s="1"/>
  <c r="A38" i="9" s="1"/>
  <c r="A39" i="9" l="1"/>
  <c r="A40" i="9" l="1"/>
  <c r="A41" i="9" s="1"/>
  <c r="A42" i="9" s="1"/>
  <c r="A43" i="9" s="1"/>
  <c r="A44" i="9" s="1"/>
  <c r="A45" i="9" s="1"/>
  <c r="A4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徐越方洲</author>
  </authors>
  <commentList>
    <comment ref="A7" authorId="0" shapeId="0" xr:uid="{00000000-0006-0000-0000-000001000000}">
      <text>
        <r>
          <rPr>
            <b/>
            <sz val="9"/>
            <color indexed="81"/>
            <rFont val="宋体"/>
            <family val="3"/>
            <charset val="134"/>
          </rPr>
          <t>项目基本架构</t>
        </r>
        <r>
          <rPr>
            <sz val="9"/>
            <color indexed="81"/>
            <rFont val="Tahoma"/>
            <family val="2"/>
          </rPr>
          <t xml:space="preserve">
Level 1: 1, 2, 3, ...
Level 2: 1.1, 1.2, 1.3, ...
Level 3: 1.1.1, 1.1.2, 1.1.3, …</t>
        </r>
      </text>
    </comment>
    <comment ref="B7" authorId="0" shapeId="0" xr:uid="{00000000-0006-0000-0000-000002000000}">
      <text>
        <r>
          <rPr>
            <b/>
            <sz val="9"/>
            <color indexed="81"/>
            <rFont val="宋体"/>
            <family val="3"/>
            <charset val="134"/>
          </rPr>
          <t>项目任务</t>
        </r>
        <r>
          <rPr>
            <sz val="9"/>
            <color indexed="81"/>
            <rFont val="Tahoma"/>
            <family val="2"/>
          </rPr>
          <t xml:space="preserve">
</t>
        </r>
        <r>
          <rPr>
            <sz val="9"/>
            <color indexed="81"/>
            <rFont val="宋体"/>
            <family val="3"/>
            <charset val="134"/>
          </rPr>
          <t>项目任务基本描述</t>
        </r>
      </text>
    </comment>
    <comment ref="C7" authorId="0" shapeId="0" xr:uid="{00000000-0006-0000-0000-000003000000}">
      <text>
        <r>
          <rPr>
            <b/>
            <sz val="9"/>
            <color indexed="81"/>
            <rFont val="宋体"/>
            <family val="3"/>
            <charset val="134"/>
          </rPr>
          <t xml:space="preserve">参与人
</t>
        </r>
        <r>
          <rPr>
            <sz val="9"/>
            <color indexed="81"/>
            <rFont val="宋体"/>
            <family val="3"/>
            <charset val="134"/>
          </rPr>
          <t>项目任务的对应参与人/负责人</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宋体"/>
            <family val="3"/>
            <charset val="134"/>
          </rPr>
          <t xml:space="preserve">开始时间
</t>
        </r>
        <r>
          <rPr>
            <sz val="9"/>
            <color indexed="81"/>
            <rFont val="宋体"/>
            <family val="3"/>
            <charset val="134"/>
          </rPr>
          <t>该任务的开始时间</t>
        </r>
      </text>
    </comment>
    <comment ref="F7" authorId="1" shapeId="0" xr:uid="{00000000-0006-0000-0000-000006000000}">
      <text>
        <r>
          <rPr>
            <b/>
            <sz val="9"/>
            <color indexed="81"/>
            <rFont val="宋体"/>
            <family val="3"/>
            <charset val="134"/>
          </rPr>
          <t xml:space="preserve">结束时间
</t>
        </r>
        <r>
          <rPr>
            <sz val="9"/>
            <color indexed="81"/>
            <rFont val="宋体"/>
            <family val="3"/>
            <charset val="134"/>
          </rPr>
          <t>该任务的真实结束时间</t>
        </r>
      </text>
    </comment>
    <comment ref="G7" authorId="0" shapeId="0" xr:uid="{00000000-0006-0000-0000-000007000000}">
      <text>
        <r>
          <rPr>
            <b/>
            <sz val="9"/>
            <color indexed="81"/>
            <rFont val="宋体"/>
            <family val="3"/>
            <charset val="134"/>
          </rPr>
          <t>时长</t>
        </r>
        <r>
          <rPr>
            <sz val="9"/>
            <color indexed="81"/>
            <rFont val="宋体"/>
            <family val="3"/>
            <charset val="134"/>
          </rPr>
          <t xml:space="preserve">
该任务持续的时长，由结束时间减去开始时间</t>
        </r>
      </text>
    </comment>
    <comment ref="H7" authorId="0" shapeId="0" xr:uid="{00000000-0006-0000-0000-000008000000}">
      <text>
        <r>
          <rPr>
            <b/>
            <sz val="9"/>
            <color indexed="81"/>
            <rFont val="宋体"/>
            <family val="3"/>
            <charset val="134"/>
          </rPr>
          <t xml:space="preserve">有效时长
</t>
        </r>
        <r>
          <rPr>
            <sz val="9"/>
            <color indexed="81"/>
            <rFont val="宋体"/>
            <family val="3"/>
            <charset val="134"/>
          </rPr>
          <t>完成该任务的有效时长，即真实工作时长</t>
        </r>
      </text>
    </comment>
    <comment ref="I7" authorId="0" shapeId="0" xr:uid="{00000000-0006-0000-0000-000009000000}">
      <text>
        <r>
          <rPr>
            <b/>
            <sz val="9"/>
            <color indexed="81"/>
            <rFont val="宋体"/>
            <family val="3"/>
            <charset val="134"/>
          </rPr>
          <t xml:space="preserve">完成情况
</t>
        </r>
        <r>
          <rPr>
            <sz val="9"/>
            <color indexed="81"/>
            <rFont val="宋体"/>
            <family val="3"/>
            <charset val="134"/>
          </rPr>
          <t>是否完成任务</t>
        </r>
      </text>
    </comment>
    <comment ref="J7" authorId="2" shapeId="0" xr:uid="{00000000-0006-0000-0000-00000A000000}">
      <text>
        <r>
          <rPr>
            <b/>
            <sz val="9"/>
            <color indexed="81"/>
            <rFont val="宋体"/>
            <family val="3"/>
            <charset val="134"/>
          </rPr>
          <t>完成效率:</t>
        </r>
        <r>
          <rPr>
            <sz val="9"/>
            <color indexed="81"/>
            <rFont val="宋体"/>
            <family val="3"/>
            <charset val="134"/>
          </rPr>
          <t xml:space="preserve">
有效时长/时长</t>
        </r>
      </text>
    </comment>
    <comment ref="K7" authorId="2" shapeId="0" xr:uid="{00000000-0006-0000-0000-00000B000000}">
      <text>
        <r>
          <rPr>
            <b/>
            <sz val="9"/>
            <color indexed="81"/>
            <rFont val="宋体"/>
            <family val="3"/>
            <charset val="134"/>
          </rPr>
          <t>具体说明</t>
        </r>
        <r>
          <rPr>
            <sz val="9"/>
            <color indexed="81"/>
            <rFont val="宋体"/>
            <family val="3"/>
            <charset val="134"/>
          </rPr>
          <t xml:space="preserve">
对任务细节的具体说明，如：具体分工、具体解决的内容、遇到的问题等</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<sst xmlns="http://schemas.openxmlformats.org/spreadsheetml/2006/main" count="269" uniqueCount="211">
  <si>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</si>
  <si>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</si>
  <si>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</si>
  <si>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</si>
  <si>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</si>
  <si>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</si>
  <si>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</si>
  <si>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</si>
  <si>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</si>
  <si>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</si>
  <si>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</si>
  <si>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</si>
  <si>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</si>
  <si>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</si>
  <si>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</si>
  <si>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</si>
  <si>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</si>
  <si>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</si>
  <si>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</si>
  <si>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</si>
  <si>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</si>
  <si>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</si>
  <si>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</si>
  <si>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</si>
  <si>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</si>
  <si>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</si>
  <si>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</si>
  <si>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</si>
  <si>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</si>
  <si>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</si>
  <si>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</si>
  <si>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</si>
  <si>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</si>
  <si>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</si>
  <si>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</si>
  <si>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</si>
  <si>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</si>
  <si>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</si>
  <si>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</si>
  <si>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</si>
  <si>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</si>
  <si>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</si>
  <si>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</si>
  <si>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</si>
  <si>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</si>
  <si>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</si>
  <si>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</si>
  <si>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</si>
  <si>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</si>
  <si>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</si>
  <si>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</si>
  <si>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</si>
  <si>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</si>
  <si>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</si>
  <si>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</si>
  <si>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</si>
  <si>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</si>
  <si>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</si>
  <si>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</si>
  <si>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</si>
  <si>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</si>
  <si>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</si>
  <si>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</si>
  <si>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</si>
  <si>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</si>
  <si>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</si>
  <si>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PREDECESSOR</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</si>
  <si>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</si>
  <si>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</si>
  <si>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</si>
  <si>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</si>
  <si>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</si>
  <si>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</si>
  <si>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</si>
  <si>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</si>
  <si>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</si>
  <si>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</si>
  <si>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</si>
  <si>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</si>
  <si>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</si>
  <si>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</si>
  <si>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</si>
  <si>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</si>
  <si>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</si>
  <si>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</si>
  <si>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</si>
  <si>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</si>
  <si>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</si>
  <si>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</si>
  <si>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</si>
  <si>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</si>
  <si>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</si>
  <si>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</si>
  <si>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</si>
  <si>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</si>
  <si>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</si>
  <si>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</si>
  <si>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</si>
  <si>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</si>
  <si>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</si>
  <si>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</si>
  <si>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</si>
  <si>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</si>
  <si>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</si>
  <si>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</si>
  <si>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</si>
  <si>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</si>
  <si>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</si>
  <si>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</si>
  <si>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</si>
  <si>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</si>
  <si>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</si>
  <si>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</si>
  <si>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</si>
  <si>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</si>
  <si>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</si>
  <si>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</si>
  <si>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</si>
  <si>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</si>
  <si>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</si>
  <si>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</si>
  <si>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</si>
  <si>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</si>
  <si>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</si>
  <si>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</si>
  <si>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</si>
  <si>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</si>
  <si>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[机器翻译+语音识别] 项目进程管理</t>
    <phoneticPr fontId="3" type="noConversion"/>
  </si>
  <si>
    <t>[小组成员] 徐越方洲 易可可 崔冰 余扬名</t>
    <phoneticPr fontId="3" type="noConversion"/>
  </si>
  <si>
    <t>项目开始日期</t>
    <phoneticPr fontId="3" type="noConversion"/>
  </si>
  <si>
    <t>第1周</t>
    <phoneticPr fontId="3" type="noConversion"/>
  </si>
  <si>
    <t>第2周</t>
    <phoneticPr fontId="3" type="noConversion"/>
  </si>
  <si>
    <t>第3周</t>
    <phoneticPr fontId="3" type="noConversion"/>
  </si>
  <si>
    <t>第4周</t>
    <phoneticPr fontId="3" type="noConversion"/>
  </si>
  <si>
    <t>项目任务</t>
    <phoneticPr fontId="3" type="noConversion"/>
  </si>
  <si>
    <t>开始时间</t>
    <phoneticPr fontId="3" type="noConversion"/>
  </si>
  <si>
    <t>结束时间</t>
    <phoneticPr fontId="3" type="noConversion"/>
  </si>
  <si>
    <t>时长</t>
    <phoneticPr fontId="3" type="noConversion"/>
  </si>
  <si>
    <t>项目结构</t>
    <phoneticPr fontId="3" type="noConversion"/>
  </si>
  <si>
    <t>参与人</t>
    <phoneticPr fontId="3" type="noConversion"/>
  </si>
  <si>
    <t>[机器翻译]</t>
    <phoneticPr fontId="3" type="noConversion"/>
  </si>
  <si>
    <t>[语音识别]</t>
    <phoneticPr fontId="3" type="noConversion"/>
  </si>
  <si>
    <t>[前期准备]</t>
    <phoneticPr fontId="3" type="noConversion"/>
  </si>
  <si>
    <t>[Sub-task]</t>
    <phoneticPr fontId="3" type="noConversion"/>
  </si>
  <si>
    <t>徐越方洲 易可可 崔冰 余扬名</t>
    <phoneticPr fontId="3" type="noConversion"/>
  </si>
  <si>
    <t>[任务分工]</t>
    <phoneticPr fontId="3" type="noConversion"/>
  </si>
  <si>
    <t>具体说明</t>
    <phoneticPr fontId="3" type="noConversion"/>
  </si>
  <si>
    <t>完成情况</t>
    <phoneticPr fontId="3" type="noConversion"/>
  </si>
  <si>
    <t>有效时长</t>
    <phoneticPr fontId="3" type="noConversion"/>
  </si>
  <si>
    <t>完成效率</t>
    <phoneticPr fontId="3" type="noConversion"/>
  </si>
  <si>
    <t xml:space="preserve">  [查找、阅读相关资料]</t>
    <phoneticPr fontId="3" type="noConversion"/>
  </si>
  <si>
    <t xml:space="preserve">  [交换信息、初步讨论]</t>
    <phoneticPr fontId="3" type="noConversion"/>
  </si>
  <si>
    <t>显示周</t>
    <phoneticPr fontId="3" type="noConversion"/>
  </si>
  <si>
    <t>初步分工：语音识别部分由崔冰、余扬名负责；机器翻译部分由徐越方洲、易可可负责</t>
    <phoneticPr fontId="3" type="noConversion"/>
  </si>
  <si>
    <t>前期项目进行的效率不高，主要原因：
1. 对语音识别、机器翻译相关了解较少
2. 材料较多，阅读盲目</t>
    <phoneticPr fontId="3" type="noConversion"/>
  </si>
  <si>
    <t>崔冰</t>
    <phoneticPr fontId="3" type="noConversion"/>
  </si>
  <si>
    <t>易可可</t>
    <phoneticPr fontId="3" type="noConversion"/>
  </si>
  <si>
    <t>完成</t>
    <phoneticPr fontId="3" type="noConversion"/>
  </si>
  <si>
    <t>[任务初步分析]</t>
    <phoneticPr fontId="3" type="noConversion"/>
  </si>
  <si>
    <t>崔冰 余扬名</t>
    <phoneticPr fontId="3" type="noConversion"/>
  </si>
  <si>
    <t>[从麦克风中获取音频并进行语音识别]</t>
    <phoneticPr fontId="3" type="noConversion"/>
  </si>
  <si>
    <t>[从音频文件中获取音频并进行语音识别]</t>
    <phoneticPr fontId="3" type="noConversion"/>
  </si>
  <si>
    <t>未完成</t>
    <phoneticPr fontId="3" type="noConversion"/>
  </si>
  <si>
    <t>[完成语音识别封装]</t>
    <phoneticPr fontId="3" type="noConversion"/>
  </si>
  <si>
    <t>第5周</t>
    <phoneticPr fontId="3" type="noConversion"/>
  </si>
  <si>
    <t>查找并看懂网上各翻译api调用代码</t>
    <phoneticPr fontId="3" type="noConversion"/>
  </si>
  <si>
    <t>[机器翻译api调用分析]</t>
    <phoneticPr fontId="3" type="noConversion"/>
  </si>
  <si>
    <t>[封装api]</t>
    <phoneticPr fontId="3" type="noConversion"/>
  </si>
  <si>
    <t>徐越方洲</t>
    <phoneticPr fontId="3" type="noConversion"/>
  </si>
  <si>
    <t>[语音识别任务分析及探索]</t>
    <phoneticPr fontId="3" type="noConversion"/>
  </si>
  <si>
    <t>1. 安装语音识别功能所需的环境以及工具包
2. 看懂SpeechRecognition Library实践
3. 整理实践中的有用信息，读懂可参考的代码</t>
    <phoneticPr fontId="3" type="noConversion"/>
  </si>
  <si>
    <t>申请各api接口密钥，将api调用代码在自己的电脑上跑通</t>
    <phoneticPr fontId="3" type="noConversion"/>
  </si>
  <si>
    <t>改写原api调用代码，将其封装成类，改用以文件形式输入输出的接口</t>
    <phoneticPr fontId="3" type="noConversion"/>
  </si>
  <si>
    <t>[api调用初步实现]</t>
    <phoneticPr fontId="3" type="noConversion"/>
  </si>
  <si>
    <t>[MTMonkey初步实现]</t>
    <phoneticPr fontId="3" type="noConversion"/>
  </si>
  <si>
    <t>[封装api测试]</t>
    <phoneticPr fontId="3" type="noConversion"/>
  </si>
  <si>
    <t>[MTMonkey、MOSES学习及分析]</t>
    <phoneticPr fontId="3" type="noConversion"/>
  </si>
  <si>
    <t xml:space="preserve">尝试安装MTMonkey，MOSES，搭建失败
遇到问题：
MTMonkey：make -fcontrib/Makefiles/install-dependencies.gmake 装不上
MOSES：无法使用install_virtualenv.sh 脚本进行virtualenv安装
</t>
    <phoneticPr fontId="3" type="noConversion"/>
  </si>
  <si>
    <t>1. 分析MTMonkey原理 
2. 学习MOSES原理</t>
    <phoneticPr fontId="3" type="noConversion"/>
  </si>
  <si>
    <t>崔冰 易可可 余扬名</t>
    <phoneticPr fontId="3" type="noConversion"/>
  </si>
  <si>
    <t>测试各api，解决有道、必应api调用在某些电脑上不能成功运行问题</t>
    <phoneticPr fontId="3" type="noConversion"/>
  </si>
  <si>
    <t>[撰写recognize_to_text的__init__.py文件并运行调试成功]</t>
    <phoneticPr fontId="3" type="noConversion"/>
  </si>
  <si>
    <t>徐越方洲 崔冰</t>
    <phoneticPr fontId="3" type="noConversion"/>
  </si>
  <si>
    <t xml:space="preserve">徐越方洲 </t>
    <phoneticPr fontId="3" type="noConversion"/>
  </si>
  <si>
    <t>崔冰(被采用） 余扬名</t>
    <phoneticPr fontId="3" type="noConversion"/>
  </si>
  <si>
    <t>1.由于崔冰同学该任务完成的质量及效率较高，所以选择了她的版本</t>
    <phoneticPr fontId="3" type="noConversion"/>
  </si>
  <si>
    <t>[撰写recognize_to_text的__init__.py文件代码注释]</t>
    <phoneticPr fontId="3" type="noConversion"/>
  </si>
  <si>
    <t>崔冰</t>
    <phoneticPr fontId="3" type="noConversion"/>
  </si>
  <si>
    <t>[撰写text.py文件并注释代码]</t>
    <phoneticPr fontId="3" type="noConversion"/>
  </si>
  <si>
    <t>[注释speech.recognize.py的代码]</t>
    <phoneticPr fontId="3" type="noConversion"/>
  </si>
  <si>
    <t>徐越方洲 崔冰 余扬名</t>
    <phoneticPr fontId="3" type="noConversion"/>
  </si>
  <si>
    <t>1.崔冰负责1-271行，余扬名负责273-460，徐越方洲负责461-727行</t>
    <phoneticPr fontId="3" type="noConversion"/>
  </si>
  <si>
    <t>[审校__init__.py，speech.recognize.py，test.py的代码注释]</t>
    <phoneticPr fontId="3" type="noConversion"/>
  </si>
  <si>
    <t>[准备及编辑待测试的音频]</t>
    <phoneticPr fontId="3" type="noConversion"/>
  </si>
  <si>
    <t>[三个机器翻译代码添加注释和查错处理]</t>
    <phoneticPr fontId="3" type="noConversion"/>
  </si>
  <si>
    <t>易可可</t>
    <phoneticPr fontId="3" type="noConversion"/>
  </si>
  <si>
    <t>1.6月19日课堂上老师提出新要求，将代码及功能优化 2.该__init__文件包含中英法三语的语音识别调用方法和识别内容写入文件的方法</t>
    <phoneticPr fontId="3" type="noConversion"/>
  </si>
  <si>
    <t>6月19日课堂上老师提出新要求，将代码及功能优化</t>
    <phoneticPr fontId="3" type="noConversion"/>
  </si>
  <si>
    <t>[撰写text.py文件中为用户提供选择音频文件源语言和译入语的代码段]</t>
    <phoneticPr fontId="3" type="noConversion"/>
  </si>
  <si>
    <t xml:space="preserve">易可可 </t>
    <phoneticPr fontId="3" type="noConversion"/>
  </si>
  <si>
    <t>[后期准备]</t>
    <phoneticPr fontId="3" type="noConversion"/>
  </si>
  <si>
    <t>[功能合并]</t>
    <phoneticPr fontId="3" type="noConversion"/>
  </si>
  <si>
    <t>将所实现的两块功能合并</t>
    <phoneticPr fontId="3" type="noConversion"/>
  </si>
  <si>
    <t>[差错调试]</t>
    <phoneticPr fontId="3" type="noConversion"/>
  </si>
  <si>
    <t>运行已合并的项目，检测问题</t>
    <phoneticPr fontId="3" type="noConversion"/>
  </si>
  <si>
    <t>[撰写项目报告]</t>
    <phoneticPr fontId="3" type="noConversion"/>
  </si>
  <si>
    <t>1.报告以ppt的形式呈现。2.报告分为三个部分。 3. 第一部分为选题说明，分工加进度，由余扬名负责。第二部分为两大模块的程序重点和问题解决由易可可，徐越方洲，崔冰负责。第三部分为补充说明及功能展望，由徐越方洲负责</t>
    <phoneticPr fontId="3" type="noConversion"/>
  </si>
  <si>
    <t>徐越方洲 易可可</t>
    <phoneticPr fontId="3" type="noConversion"/>
  </si>
  <si>
    <t>[最后优化]</t>
    <phoneticPr fontId="3" type="noConversion"/>
  </si>
  <si>
    <t>[添加麦克风输入功能]</t>
    <phoneticPr fontId="3" type="noConversion"/>
  </si>
  <si>
    <t>[整体合并、调试]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</si>
</sst>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dd\ m/dd/yy"/>
    <numFmt numFmtId="177" formatCode="d"/>
    <numFmt numFmtId="178"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黑体"/>
      <family val="2"/>
      <scheme val="minor"/>
    </font>
    <font>
      <sz val="10"/>
      <name val="黑体"/>
      <family val="1"/>
      <scheme val="major"/>
    </font>
    <font>
      <sz val="11"/>
      <name val="黑体"/>
      <family val="1"/>
      <scheme val="major"/>
    </font>
    <font>
      <sz val="10"/>
      <name val="黑体"/>
      <family val="2"/>
      <scheme val="minor"/>
    </font>
    <font>
      <b/>
      <sz val="11"/>
      <name val="黑体"/>
      <family val="2"/>
      <scheme val="minor"/>
    </font>
    <font>
      <sz val="9"/>
      <color rgb="FF000000"/>
      <name val="黑体"/>
      <family val="2"/>
      <scheme val="minor"/>
    </font>
    <font>
      <i/>
      <sz val="9"/>
      <name val="黑体"/>
      <family val="2"/>
      <scheme val="minor"/>
    </font>
    <font>
      <b/>
      <sz val="10"/>
      <color rgb="FF000000"/>
      <name val="黑体"/>
      <family val="2"/>
      <scheme val="minor"/>
    </font>
    <font>
      <sz val="10"/>
      <color rgb="FF000000"/>
      <name val="黑体"/>
      <family val="2"/>
      <scheme val="minor"/>
    </font>
    <font>
      <sz val="8"/>
      <name val="黑体"/>
      <family val="2"/>
      <scheme val="minor"/>
    </font>
    <font>
      <sz val="11"/>
      <name val="黑体"/>
      <family val="2"/>
      <scheme val="minor"/>
    </font>
    <font>
      <sz val="14"/>
      <name val="黑体"/>
      <family val="2"/>
      <scheme val="minor"/>
    </font>
    <font>
      <sz val="14"/>
      <color rgb="FF000000"/>
      <name val="黑体"/>
      <family val="2"/>
      <scheme val="minor"/>
    </font>
    <font>
      <sz val="10"/>
      <name val="黑体"/>
      <family val="2"/>
      <scheme val="major"/>
    </font>
    <font>
      <b/>
      <sz val="9"/>
      <name val="黑体"/>
      <family val="2"/>
      <scheme val="major"/>
    </font>
    <font>
      <b/>
      <sz val="8"/>
      <name val="黑体"/>
      <family val="2"/>
      <scheme val="major"/>
    </font>
    <font>
      <sz val="16"/>
      <color theme="4" tint="-0.249977111117893"/>
      <name val="黑体"/>
      <family val="1"/>
      <scheme val="major"/>
    </font>
    <font>
      <b/>
      <sz val="11"/>
      <color rgb="FF000000"/>
      <name val="黑体"/>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name val="宋体"/>
      <family val="3"/>
      <charset val="134"/>
    </font>
    <font>
      <sz val="9"/>
      <color indexed="81"/>
      <name val="宋体"/>
      <family val="3"/>
      <charset val="134"/>
    </font>
    <font>
      <b/>
      <sz val="9"/>
      <color indexed="81"/>
      <name val="宋体"/>
      <family val="3"/>
      <charset val="134"/>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0070C0"/>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thin">
        <color theme="0" tint="-0.24994659260841701"/>
      </left>
      <right/>
      <top/>
      <bottom/>
      <diagonal/>
    </border>
    <border>
      <left style="thin">
        <color theme="0" tint="-0.24994659260841701"/>
      </left>
      <right/>
      <top/>
      <bottom style="medium">
        <color theme="0" tint="-0.34998626667073579"/>
      </bottom>
      <diagonal/>
    </border>
    <border>
      <left/>
      <right style="medium">
        <color theme="0" tint="-0.24994659260841701"/>
      </right>
      <top/>
      <bottom/>
      <diagonal/>
    </border>
    <border>
      <left/>
      <right style="medium">
        <color theme="0" tint="-0.24994659260841701"/>
      </right>
      <top/>
      <bottom style="medium">
        <color theme="0" tint="-0.34998626667073579"/>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77"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76" fontId="40" fillId="24" borderId="16" xfId="0" applyNumberFormat="1" applyFont="1" applyFill="1" applyBorder="1" applyAlignment="1" applyProtection="1">
      <alignment horizontal="right" vertical="center"/>
    </xf>
    <xf numFmtId="177" fontId="3" fillId="0" borderId="17" xfId="0" applyNumberFormat="1" applyFont="1" applyFill="1" applyBorder="1" applyAlignment="1" applyProtection="1">
      <alignment horizontal="center" vertical="center" shrinkToFit="1"/>
    </xf>
    <xf numFmtId="177" fontId="3" fillId="0" borderId="18"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76" fontId="45" fillId="25" borderId="12" xfId="0" applyNumberFormat="1" applyFont="1" applyFill="1" applyBorder="1" applyAlignment="1" applyProtection="1">
      <alignment horizontal="center" vertical="center"/>
    </xf>
    <xf numFmtId="176" fontId="45" fillId="0" borderId="12" xfId="0" applyNumberFormat="1" applyFont="1" applyBorder="1" applyAlignment="1" applyProtection="1">
      <alignment horizontal="center" vertical="center"/>
    </xf>
    <xf numFmtId="176" fontId="40" fillId="24" borderId="10" xfId="0" applyNumberFormat="1" applyFont="1" applyFill="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9" fontId="40" fillId="0" borderId="10" xfId="0" applyNumberFormat="1"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0" fontId="54" fillId="0" borderId="19" xfId="0" applyNumberFormat="1" applyFont="1" applyFill="1" applyBorder="1" applyAlignment="1" applyProtection="1">
      <alignment horizontal="left" vertical="center"/>
    </xf>
    <xf numFmtId="0" fontId="54" fillId="0" borderId="19" xfId="0" applyFont="1" applyFill="1" applyBorder="1" applyAlignment="1" applyProtection="1">
      <alignment horizontal="left" vertical="center"/>
    </xf>
    <xf numFmtId="0" fontId="54" fillId="0" borderId="19" xfId="0" applyFont="1" applyFill="1" applyBorder="1" applyAlignment="1" applyProtection="1">
      <alignment horizontal="center" vertical="center" wrapText="1"/>
    </xf>
    <xf numFmtId="0" fontId="54" fillId="0" borderId="19" xfId="0" applyFont="1" applyFill="1" applyBorder="1" applyAlignment="1" applyProtection="1">
      <alignment horizontal="center" vertical="center"/>
    </xf>
    <xf numFmtId="0" fontId="40" fillId="0" borderId="20" xfId="0" applyNumberFormat="1" applyFont="1" applyFill="1" applyBorder="1" applyAlignment="1" applyProtection="1">
      <alignment horizontal="center" vertical="center" shrinkToFit="1"/>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6" fillId="0" borderId="0" xfId="0" applyNumberFormat="1" applyFont="1" applyFill="1" applyBorder="1" applyAlignment="1" applyProtection="1">
      <alignment vertical="center"/>
      <protection locked="0"/>
    </xf>
    <xf numFmtId="0" fontId="45" fillId="0" borderId="12" xfId="0" applyFont="1" applyFill="1" applyBorder="1" applyAlignment="1" applyProtection="1">
      <alignment horizontal="center" vertical="center"/>
    </xf>
    <xf numFmtId="0" fontId="43" fillId="0" borderId="23"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59"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0" fillId="0" borderId="0" xfId="0" applyFont="1" applyFill="1" applyBorder="1" applyAlignment="1">
      <alignment vertical="center" wrapText="1"/>
    </xf>
    <xf numFmtId="0" fontId="61" fillId="0" borderId="0" xfId="0" applyFont="1" applyAlignment="1">
      <alignment vertical="center"/>
    </xf>
    <xf numFmtId="0" fontId="61" fillId="0" borderId="0" xfId="0" applyFont="1"/>
    <xf numFmtId="0" fontId="61" fillId="0" borderId="0" xfId="0" applyFont="1" applyAlignment="1"/>
    <xf numFmtId="0" fontId="62" fillId="0" borderId="0" xfId="0" applyFont="1" applyFill="1" applyBorder="1" applyAlignment="1">
      <alignment vertical="center" wrapText="1"/>
    </xf>
    <xf numFmtId="0" fontId="61" fillId="0" borderId="0" xfId="0" applyFont="1" applyBorder="1"/>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Fill="1" applyBorder="1" applyAlignment="1">
      <alignment horizontal="left" vertical="center" wrapText="1"/>
    </xf>
    <xf numFmtId="0" fontId="66" fillId="0" borderId="0" xfId="0" applyFont="1" applyAlignment="1">
      <alignment horizontal="right"/>
    </xf>
    <xf numFmtId="0" fontId="67" fillId="0" borderId="0" xfId="0" applyFont="1" applyFill="1" applyBorder="1" applyAlignment="1">
      <alignment vertical="center" wrapText="1"/>
    </xf>
    <xf numFmtId="0" fontId="60" fillId="0" borderId="0" xfId="0" quotePrefix="1" applyFont="1" applyAlignment="1">
      <alignment wrapText="1"/>
    </xf>
    <xf numFmtId="0" fontId="67" fillId="0" borderId="0" xfId="0" applyFont="1" applyAlignment="1"/>
    <xf numFmtId="0" fontId="11" fillId="0" borderId="0" xfId="0" applyFont="1" applyAlignment="1" applyProtection="1">
      <protection locked="0"/>
    </xf>
    <xf numFmtId="0" fontId="67" fillId="0" borderId="0" xfId="0" applyFont="1"/>
    <xf numFmtId="0" fontId="66" fillId="0" borderId="0" xfId="0" applyFont="1" applyFill="1" applyBorder="1" applyAlignment="1"/>
    <xf numFmtId="14" fontId="45" fillId="25" borderId="12" xfId="0" applyNumberFormat="1" applyFont="1" applyFill="1" applyBorder="1" applyAlignment="1" applyProtection="1">
      <alignment horizontal="center" vertical="center"/>
    </xf>
    <xf numFmtId="14" fontId="45" fillId="0" borderId="12" xfId="0" applyNumberFormat="1" applyFont="1" applyBorder="1" applyAlignment="1" applyProtection="1">
      <alignment horizontal="center" vertical="center"/>
    </xf>
    <xf numFmtId="14" fontId="40" fillId="24" borderId="10" xfId="0" applyNumberFormat="1" applyFont="1" applyFill="1" applyBorder="1" applyAlignment="1" applyProtection="1">
      <alignment horizontal="center" vertical="center"/>
    </xf>
    <xf numFmtId="177" fontId="3" fillId="0" borderId="24" xfId="0" applyNumberFormat="1" applyFont="1" applyFill="1" applyBorder="1" applyAlignment="1" applyProtection="1">
      <alignment horizontal="center" vertical="center" shrinkToFit="1"/>
    </xf>
    <xf numFmtId="0" fontId="40" fillId="0" borderId="25" xfId="0" applyNumberFormat="1" applyFont="1" applyFill="1" applyBorder="1" applyAlignment="1" applyProtection="1">
      <alignment horizontal="center" vertical="center" shrinkToFit="1"/>
    </xf>
    <xf numFmtId="177" fontId="3" fillId="0" borderId="26" xfId="0" applyNumberFormat="1" applyFont="1" applyFill="1" applyBorder="1" applyAlignment="1" applyProtection="1">
      <alignment horizontal="center" vertical="center" shrinkToFit="1"/>
    </xf>
    <xf numFmtId="0" fontId="40" fillId="0" borderId="27" xfId="0" applyNumberFormat="1" applyFont="1" applyFill="1" applyBorder="1" applyAlignment="1" applyProtection="1">
      <alignment horizontal="center" vertical="center" shrinkToFit="1"/>
    </xf>
    <xf numFmtId="0" fontId="0" fillId="0" borderId="0" xfId="0" applyBorder="1" applyProtection="1"/>
    <xf numFmtId="177" fontId="3" fillId="0" borderId="0" xfId="0" applyNumberFormat="1" applyFont="1" applyFill="1" applyBorder="1" applyAlignment="1" applyProtection="1">
      <alignment horizontal="center" vertical="center" shrinkToFit="1"/>
    </xf>
    <xf numFmtId="0" fontId="40" fillId="24" borderId="0" xfId="0" applyFont="1" applyFill="1" applyBorder="1" applyAlignment="1" applyProtection="1">
      <alignment horizontal="left" vertical="center"/>
    </xf>
    <xf numFmtId="0" fontId="40" fillId="0" borderId="0" xfId="0" applyFont="1" applyFill="1" applyBorder="1" applyAlignment="1" applyProtection="1">
      <alignment horizontal="left" vertical="center"/>
    </xf>
    <xf numFmtId="0" fontId="40" fillId="27" borderId="10" xfId="0" applyFont="1" applyFill="1" applyBorder="1" applyAlignment="1" applyProtection="1">
      <alignment horizontal="left" vertical="center"/>
    </xf>
    <xf numFmtId="1" fontId="45" fillId="0" borderId="12" xfId="0" applyNumberFormat="1" applyFont="1" applyBorder="1" applyAlignment="1" applyProtection="1">
      <alignment horizontal="left" vertical="center"/>
    </xf>
    <xf numFmtId="0" fontId="1" fillId="0" borderId="0" xfId="0" applyFont="1" applyAlignment="1" applyProtection="1">
      <alignment horizontal="left" vertical="center"/>
    </xf>
    <xf numFmtId="0" fontId="0" fillId="0" borderId="0" xfId="0" applyAlignment="1" applyProtection="1">
      <alignment horizontal="left"/>
    </xf>
    <xf numFmtId="0" fontId="1" fillId="0" borderId="0" xfId="0" applyFont="1" applyFill="1" applyBorder="1" applyAlignment="1" applyProtection="1">
      <alignment horizontal="left"/>
    </xf>
    <xf numFmtId="0" fontId="53" fillId="0" borderId="0" xfId="0" applyFont="1" applyAlignment="1" applyProtection="1">
      <alignment horizontal="left"/>
    </xf>
    <xf numFmtId="0" fontId="41" fillId="0" borderId="0" xfId="0" applyFont="1" applyAlignment="1" applyProtection="1">
      <alignment horizontal="left"/>
    </xf>
    <xf numFmtId="1" fontId="40" fillId="24" borderId="16" xfId="0" applyNumberFormat="1" applyFont="1" applyFill="1" applyBorder="1" applyAlignment="1" applyProtection="1">
      <alignment horizontal="left" vertical="center"/>
    </xf>
    <xf numFmtId="1" fontId="45" fillId="0" borderId="12" xfId="0" applyNumberFormat="1" applyFont="1" applyFill="1" applyBorder="1" applyAlignment="1" applyProtection="1">
      <alignment horizontal="left" vertical="center"/>
    </xf>
    <xf numFmtId="1" fontId="40" fillId="24" borderId="10" xfId="0" applyNumberFormat="1" applyFont="1" applyFill="1" applyBorder="1" applyAlignment="1" applyProtection="1">
      <alignment horizontal="left" vertical="center"/>
    </xf>
    <xf numFmtId="1" fontId="40" fillId="0" borderId="10" xfId="0" applyNumberFormat="1" applyFont="1" applyFill="1" applyBorder="1" applyAlignment="1" applyProtection="1">
      <alignment horizontal="left" vertical="center"/>
    </xf>
    <xf numFmtId="0" fontId="49" fillId="24" borderId="0" xfId="0" applyFont="1" applyFill="1" applyAlignment="1" applyProtection="1">
      <alignment horizontal="left" vertical="center"/>
    </xf>
    <xf numFmtId="0" fontId="40" fillId="24" borderId="0" xfId="0" applyFont="1" applyFill="1" applyAlignment="1" applyProtection="1">
      <alignment horizontal="left" vertical="center"/>
    </xf>
    <xf numFmtId="0" fontId="41" fillId="0" borderId="0" xfId="0" applyFont="1" applyAlignment="1" applyProtection="1"/>
    <xf numFmtId="0" fontId="0" fillId="0" borderId="0" xfId="0" applyAlignment="1" applyProtection="1"/>
    <xf numFmtId="0" fontId="55" fillId="0" borderId="19" xfId="0" applyNumberFormat="1" applyFont="1" applyFill="1" applyBorder="1" applyAlignment="1" applyProtection="1">
      <alignment horizontal="center" vertical="center"/>
    </xf>
    <xf numFmtId="0" fontId="58" fillId="0" borderId="0" xfId="34" applyFont="1" applyBorder="1" applyAlignment="1" applyProtection="1">
      <alignment horizontal="left" vertical="center"/>
    </xf>
    <xf numFmtId="0" fontId="0" fillId="0" borderId="0" xfId="0"/>
    <xf numFmtId="0" fontId="50" fillId="0" borderId="17"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8" xfId="0" applyNumberFormat="1" applyFont="1" applyFill="1" applyBorder="1" applyAlignment="1" applyProtection="1">
      <alignment horizontal="center" vertical="center"/>
    </xf>
    <xf numFmtId="14" fontId="43" fillId="0" borderId="23" xfId="0" applyNumberFormat="1" applyFont="1" applyFill="1" applyBorder="1" applyAlignment="1" applyProtection="1">
      <alignment horizontal="center" vertical="center" shrinkToFit="1"/>
      <protection locked="0"/>
    </xf>
    <xf numFmtId="14" fontId="43" fillId="0" borderId="17" xfId="0" applyNumberFormat="1" applyFont="1" applyFill="1" applyBorder="1" applyAlignment="1" applyProtection="1">
      <alignment horizontal="center" vertical="center"/>
    </xf>
    <xf numFmtId="14" fontId="43" fillId="0" borderId="13" xfId="0" applyNumberFormat="1" applyFont="1" applyFill="1" applyBorder="1" applyAlignment="1" applyProtection="1">
      <alignment horizontal="center" vertical="center"/>
    </xf>
    <xf numFmtId="14" fontId="43" fillId="0" borderId="18" xfId="0" applyNumberFormat="1" applyFont="1" applyFill="1" applyBorder="1" applyAlignment="1" applyProtection="1">
      <alignment horizontal="center" vertical="center"/>
    </xf>
    <xf numFmtId="178" fontId="43" fillId="0" borderId="17" xfId="0" applyNumberFormat="1" applyFont="1" applyFill="1" applyBorder="1" applyAlignment="1" applyProtection="1">
      <alignment horizontal="center" vertical="center"/>
    </xf>
    <xf numFmtId="178" fontId="43" fillId="0" borderId="13" xfId="0" applyNumberFormat="1" applyFont="1" applyFill="1" applyBorder="1" applyAlignment="1" applyProtection="1">
      <alignment horizontal="center" vertical="center"/>
    </xf>
    <xf numFmtId="178" fontId="43" fillId="0" borderId="18" xfId="0" applyNumberFormat="1" applyFont="1" applyFill="1" applyBorder="1" applyAlignment="1" applyProtection="1">
      <alignment horizontal="center" vertical="center"/>
    </xf>
    <xf numFmtId="0" fontId="59" fillId="0" borderId="0" xfId="0" applyFont="1" applyFill="1" applyBorder="1" applyAlignment="1">
      <alignment horizontal="left"/>
    </xf>
  </cellXfs>
  <cellStyles count="44">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百分比" xfId="40" builtinId="5"/>
    <cellStyle name="标题" xfId="41" builtinId="15" customBuiltin="1"/>
    <cellStyle name="标题 1" xfId="30" builtinId="16" customBuiltin="1"/>
    <cellStyle name="标题 2" xfId="31" builtinId="17" customBuiltin="1"/>
    <cellStyle name="标题 3" xfId="32" builtinId="18" customBuiltin="1"/>
    <cellStyle name="标题 4" xfId="33" builtinId="19" customBuiltin="1"/>
    <cellStyle name="差" xfId="25" builtinId="27" customBuiltin="1"/>
    <cellStyle name="常规" xfId="0" builtinId="0"/>
    <cellStyle name="超链接" xfId="34" builtinId="8"/>
    <cellStyle name="好" xfId="29" builtinId="26" customBuiltin="1"/>
    <cellStyle name="汇总" xfId="42" builtinId="25" customBuiltin="1"/>
    <cellStyle name="计算" xfId="26" builtinId="22" customBuiltin="1"/>
    <cellStyle name="检查单元格" xfId="27" builtinId="23" customBuiltin="1"/>
    <cellStyle name="解释性文本" xfId="28" builtinId="53" customBuiltin="1"/>
    <cellStyle name="警告文本" xfId="43" builtinId="11" customBuiltin="1"/>
    <cellStyle name="链接单元格" xfId="36" builtinId="24" customBuiltin="1"/>
    <cellStyle name="适中" xfId="37" builtinId="28" customBuiltin="1"/>
    <cellStyle name="输出" xfId="39" builtinId="21" customBuiltin="1"/>
    <cellStyle name="输入" xfId="35" builtinId="20" customBuiltin="1"/>
    <cellStyle name="着色 1" xfId="19" builtinId="29" customBuiltin="1"/>
    <cellStyle name="着色 2" xfId="20" builtinId="33" customBuiltin="1"/>
    <cellStyle name="着色 3" xfId="21" builtinId="37" customBuiltin="1"/>
    <cellStyle name="着色 4" xfId="22" builtinId="41" customBuiltin="1"/>
    <cellStyle name="着色 5" xfId="23" builtinId="45" customBuiltin="1"/>
    <cellStyle name="着色 6" xfId="24" builtinId="49" customBuiltin="1"/>
    <cellStyle name="注释" xfId="38" builtinId="10" customBuiltin="1"/>
  </cellStyles>
  <dxfs count="54">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J$4" horiz="1" max="100" min="1" page="0" val="7"/>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2</xdr:col>
      <xdr:colOff>854075</xdr:colOff>
      <xdr:row>5</xdr:row>
      <xdr:rowOff>142875</xdr:rowOff>
    </xdr:from>
    <xdr:to>
      <xdr:col>8</xdr:col>
      <xdr:colOff>450850</xdr:colOff>
      <xdr:row>10</xdr:row>
      <xdr:rowOff>182033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11</xdr:col>
          <xdr:colOff>95250</xdr:colOff>
          <xdr:row>1</xdr:row>
          <xdr:rowOff>127000</xdr:rowOff>
        </xdr:from>
        <xdr:to>
          <xdr:col>28</xdr:col>
          <xdr:colOff>12700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XFC61"/>
  <sheetViews>
    <sheetView showGridLines="0" tabSelected="1" zoomScaleNormal="100" workbookViewId="0">
      <pane ySplit="7" topLeftCell="A55" activePane="bottomLeft" state="frozen"/>
      <selection pane="bottomLeft" activeCell="B60" sqref="B60"/>
    </sheetView>
  </sheetViews>
  <sheetFormatPr defaultColWidth="0" defaultRowHeight="12.5" x14ac:dyDescent="0.25"/>
  <cols>
    <col min="1" max="1" width="9.7265625" style="5" customWidth="1"/>
    <col min="2" max="2" width="51.7265625" style="174" bestFit="1" customWidth="1"/>
    <col min="3" max="3" width="23.1796875" style="1" customWidth="1"/>
    <col min="4" max="4" width="6.81640625" style="6" hidden="1" customWidth="1"/>
    <col min="5" max="5" width="10" style="1" customWidth="1"/>
    <col min="6" max="6" width="10.1796875" style="1" customWidth="1"/>
    <col min="7" max="7" width="6.81640625" style="1" customWidth="1"/>
    <col min="8" max="9" width="7.54296875" style="1" customWidth="1"/>
    <col min="10" max="10" width="9.26953125" style="1" customWidth="1"/>
    <col min="11" max="11" width="9.26953125" style="163" customWidth="1"/>
    <col min="12" max="12" width="5.54296875" style="1" customWidth="1"/>
    <col min="13" max="38" width="2.453125" style="1" customWidth="1"/>
    <col min="39" max="39" width="2.453125" style="156" customWidth="1"/>
    <col min="40" max="47" width="2.453125" style="1" customWidth="1"/>
    <col min="48" max="66" width="2.453125" style="1" hidden="1"/>
    <col min="67" max="68" width="9.1796875" style="1" hidden="1"/>
    <col min="69" max="16383" width="9.1796875" style="3" hidden="1"/>
    <col min="16384" max="16384" width="5.453125" style="3" hidden="1"/>
  </cols>
  <sheetData>
    <row r="1" spans="1:68" ht="30" customHeight="1" x14ac:dyDescent="0.25">
      <c r="A1" s="113" t="s">
        <v>127</v>
      </c>
      <c r="B1" s="43"/>
      <c r="C1" s="43"/>
      <c r="D1" s="43"/>
      <c r="E1" s="43"/>
      <c r="F1" s="43"/>
      <c r="H1" s="118"/>
      <c r="I1" s="118"/>
      <c r="K1" s="162"/>
      <c r="M1" s="176"/>
      <c r="N1" s="176"/>
      <c r="O1" s="176"/>
      <c r="P1" s="176"/>
      <c r="Q1" s="176"/>
      <c r="R1" s="176"/>
      <c r="S1" s="176"/>
      <c r="T1" s="176"/>
      <c r="U1" s="176"/>
      <c r="V1" s="176"/>
      <c r="W1" s="176"/>
      <c r="X1" s="176"/>
      <c r="Y1" s="176"/>
      <c r="Z1" s="176"/>
      <c r="AA1" s="176"/>
      <c r="AB1" s="176"/>
      <c r="AC1" s="176"/>
      <c r="AD1" s="176"/>
      <c r="AE1" s="176"/>
      <c r="AF1" s="176"/>
      <c r="AG1" s="176"/>
    </row>
    <row r="2" spans="1:68" ht="18" customHeight="1" x14ac:dyDescent="0.25">
      <c r="A2" s="48" t="s">
        <v>128</v>
      </c>
      <c r="B2" s="22"/>
      <c r="C2" s="22"/>
      <c r="D2" s="30"/>
      <c r="E2" s="146"/>
      <c r="F2" s="146"/>
      <c r="J2" s="2"/>
    </row>
    <row r="3" spans="1:68" ht="14" x14ac:dyDescent="0.25">
      <c r="A3" s="48"/>
      <c r="B3" s="44"/>
      <c r="C3" s="4"/>
      <c r="D3" s="4"/>
      <c r="E3" s="4"/>
      <c r="F3" s="4"/>
      <c r="G3" s="4"/>
      <c r="J3" s="2"/>
      <c r="M3" s="29"/>
      <c r="N3" s="29"/>
      <c r="O3" s="29"/>
      <c r="P3" s="29"/>
      <c r="Q3" s="29"/>
      <c r="R3" s="29"/>
      <c r="S3" s="29"/>
      <c r="T3" s="29"/>
      <c r="U3" s="29"/>
      <c r="V3" s="29"/>
      <c r="W3" s="29"/>
      <c r="X3" s="29"/>
      <c r="Y3" s="29"/>
      <c r="Z3" s="29"/>
      <c r="AA3" s="29"/>
      <c r="AB3" s="29"/>
      <c r="AC3" s="29"/>
    </row>
    <row r="4" spans="1:68" ht="17.25" customHeight="1" x14ac:dyDescent="0.25">
      <c r="A4" s="101"/>
      <c r="B4" s="104" t="s">
        <v>129</v>
      </c>
      <c r="C4" s="181">
        <v>43236</v>
      </c>
      <c r="D4" s="181"/>
      <c r="E4" s="181"/>
      <c r="F4" s="102"/>
      <c r="H4" s="104"/>
      <c r="I4" s="104" t="s">
        <v>152</v>
      </c>
      <c r="J4" s="115">
        <v>7</v>
      </c>
      <c r="K4" s="164"/>
      <c r="L4" s="46"/>
      <c r="M4" s="178" t="s">
        <v>130</v>
      </c>
      <c r="N4" s="179"/>
      <c r="O4" s="179"/>
      <c r="P4" s="179"/>
      <c r="Q4" s="179"/>
      <c r="R4" s="179"/>
      <c r="S4" s="180"/>
      <c r="T4" s="178" t="s">
        <v>131</v>
      </c>
      <c r="U4" s="179"/>
      <c r="V4" s="179"/>
      <c r="W4" s="179"/>
      <c r="X4" s="179"/>
      <c r="Y4" s="179"/>
      <c r="Z4" s="180"/>
      <c r="AA4" s="178" t="s">
        <v>132</v>
      </c>
      <c r="AB4" s="179"/>
      <c r="AC4" s="179"/>
      <c r="AD4" s="179"/>
      <c r="AE4" s="179"/>
      <c r="AF4" s="179"/>
      <c r="AG4" s="180"/>
      <c r="AH4" s="178" t="s">
        <v>133</v>
      </c>
      <c r="AI4" s="179"/>
      <c r="AJ4" s="179"/>
      <c r="AK4" s="179"/>
      <c r="AL4" s="179"/>
      <c r="AM4" s="179"/>
      <c r="AN4" s="180"/>
      <c r="AO4" s="178" t="s">
        <v>164</v>
      </c>
      <c r="AP4" s="179"/>
      <c r="AQ4" s="179"/>
      <c r="AR4" s="179"/>
      <c r="AS4" s="179"/>
      <c r="AT4" s="179"/>
      <c r="AU4" s="180"/>
      <c r="AV4" s="178"/>
      <c r="AW4" s="179"/>
      <c r="AX4" s="179"/>
      <c r="AY4" s="179"/>
      <c r="AZ4" s="179"/>
      <c r="BA4" s="179"/>
      <c r="BB4" s="180"/>
      <c r="BC4" s="178"/>
      <c r="BD4" s="179"/>
      <c r="BE4" s="179"/>
      <c r="BF4" s="179"/>
      <c r="BG4" s="179"/>
      <c r="BH4" s="179"/>
      <c r="BI4" s="180"/>
      <c r="BJ4" s="178"/>
      <c r="BK4" s="179"/>
      <c r="BL4" s="179"/>
      <c r="BM4" s="179"/>
      <c r="BN4" s="179"/>
      <c r="BO4" s="179"/>
      <c r="BP4" s="180"/>
    </row>
    <row r="5" spans="1:68" ht="17.25" customHeight="1" x14ac:dyDescent="0.25">
      <c r="A5" s="101"/>
      <c r="B5" s="104"/>
      <c r="C5" s="177"/>
      <c r="D5" s="177"/>
      <c r="E5" s="177"/>
      <c r="F5" s="103"/>
      <c r="G5" s="103"/>
      <c r="H5" s="103"/>
      <c r="I5" s="103"/>
      <c r="J5" s="103"/>
      <c r="K5" s="165"/>
      <c r="L5" s="46"/>
      <c r="M5" s="182">
        <f>M6</f>
        <v>43276</v>
      </c>
      <c r="N5" s="183"/>
      <c r="O5" s="183"/>
      <c r="P5" s="183"/>
      <c r="Q5" s="183"/>
      <c r="R5" s="183"/>
      <c r="S5" s="184"/>
      <c r="T5" s="182">
        <f>T6</f>
        <v>43283</v>
      </c>
      <c r="U5" s="183"/>
      <c r="V5" s="183"/>
      <c r="W5" s="183"/>
      <c r="X5" s="183"/>
      <c r="Y5" s="183"/>
      <c r="Z5" s="184"/>
      <c r="AA5" s="182">
        <f>AA6</f>
        <v>43290</v>
      </c>
      <c r="AB5" s="183"/>
      <c r="AC5" s="183"/>
      <c r="AD5" s="183"/>
      <c r="AE5" s="183"/>
      <c r="AF5" s="183"/>
      <c r="AG5" s="184"/>
      <c r="AH5" s="182">
        <f>AH6</f>
        <v>43297</v>
      </c>
      <c r="AI5" s="183"/>
      <c r="AJ5" s="183"/>
      <c r="AK5" s="183"/>
      <c r="AL5" s="183"/>
      <c r="AM5" s="183"/>
      <c r="AN5" s="184"/>
      <c r="AO5" s="185">
        <f>AO6</f>
        <v>43304</v>
      </c>
      <c r="AP5" s="186"/>
      <c r="AQ5" s="186"/>
      <c r="AR5" s="186"/>
      <c r="AS5" s="186"/>
      <c r="AT5" s="186"/>
      <c r="AU5" s="187"/>
      <c r="AV5" s="185">
        <f>AV6</f>
        <v>43311</v>
      </c>
      <c r="AW5" s="186"/>
      <c r="AX5" s="186"/>
      <c r="AY5" s="186"/>
      <c r="AZ5" s="186"/>
      <c r="BA5" s="186"/>
      <c r="BB5" s="187"/>
      <c r="BC5" s="185">
        <f>BC6</f>
        <v>43318</v>
      </c>
      <c r="BD5" s="186"/>
      <c r="BE5" s="186"/>
      <c r="BF5" s="186"/>
      <c r="BG5" s="186"/>
      <c r="BH5" s="186"/>
      <c r="BI5" s="187"/>
      <c r="BJ5" s="185">
        <f>BJ6</f>
        <v>43325</v>
      </c>
      <c r="BK5" s="186"/>
      <c r="BL5" s="186"/>
      <c r="BM5" s="186"/>
      <c r="BN5" s="186"/>
      <c r="BO5" s="186"/>
      <c r="BP5" s="187"/>
    </row>
    <row r="6" spans="1:68" ht="13" x14ac:dyDescent="0.25">
      <c r="A6" s="45"/>
      <c r="B6" s="173"/>
      <c r="C6" s="46"/>
      <c r="D6" s="47"/>
      <c r="E6" s="46"/>
      <c r="F6" s="46"/>
      <c r="G6" s="46"/>
      <c r="H6" s="46"/>
      <c r="I6" s="46"/>
      <c r="J6" s="46"/>
      <c r="K6" s="166"/>
      <c r="L6" s="46"/>
      <c r="M6" s="83">
        <f>C4-WEEKDAY(C4,1)+2+7*(J4-1)</f>
        <v>43276</v>
      </c>
      <c r="N6" s="77">
        <f t="shared" ref="N6:AS6" si="0">M6+1</f>
        <v>43277</v>
      </c>
      <c r="O6" s="77">
        <f t="shared" si="0"/>
        <v>43278</v>
      </c>
      <c r="P6" s="77">
        <f t="shared" si="0"/>
        <v>43279</v>
      </c>
      <c r="Q6" s="77">
        <f t="shared" si="0"/>
        <v>43280</v>
      </c>
      <c r="R6" s="77">
        <f t="shared" si="0"/>
        <v>43281</v>
      </c>
      <c r="S6" s="84">
        <f t="shared" si="0"/>
        <v>43282</v>
      </c>
      <c r="T6" s="83">
        <f t="shared" si="0"/>
        <v>43283</v>
      </c>
      <c r="U6" s="77">
        <f t="shared" si="0"/>
        <v>43284</v>
      </c>
      <c r="V6" s="77">
        <f t="shared" si="0"/>
        <v>43285</v>
      </c>
      <c r="W6" s="77">
        <f t="shared" si="0"/>
        <v>43286</v>
      </c>
      <c r="X6" s="77">
        <f t="shared" si="0"/>
        <v>43287</v>
      </c>
      <c r="Y6" s="77">
        <f t="shared" si="0"/>
        <v>43288</v>
      </c>
      <c r="Z6" s="84">
        <f t="shared" si="0"/>
        <v>43289</v>
      </c>
      <c r="AA6" s="83">
        <f t="shared" si="0"/>
        <v>43290</v>
      </c>
      <c r="AB6" s="77">
        <f t="shared" si="0"/>
        <v>43291</v>
      </c>
      <c r="AC6" s="77">
        <f t="shared" si="0"/>
        <v>43292</v>
      </c>
      <c r="AD6" s="77">
        <f t="shared" si="0"/>
        <v>43293</v>
      </c>
      <c r="AE6" s="77">
        <f t="shared" si="0"/>
        <v>43294</v>
      </c>
      <c r="AF6" s="77">
        <f t="shared" si="0"/>
        <v>43295</v>
      </c>
      <c r="AG6" s="84">
        <f t="shared" si="0"/>
        <v>43296</v>
      </c>
      <c r="AH6" s="83">
        <f t="shared" si="0"/>
        <v>43297</v>
      </c>
      <c r="AI6" s="77">
        <f t="shared" si="0"/>
        <v>43298</v>
      </c>
      <c r="AJ6" s="77">
        <f t="shared" si="0"/>
        <v>43299</v>
      </c>
      <c r="AK6" s="77">
        <f t="shared" si="0"/>
        <v>43300</v>
      </c>
      <c r="AL6" s="152">
        <f t="shared" si="0"/>
        <v>43301</v>
      </c>
      <c r="AM6" s="157">
        <f t="shared" si="0"/>
        <v>43302</v>
      </c>
      <c r="AN6" s="154">
        <f>AM6+1</f>
        <v>43303</v>
      </c>
      <c r="AO6" s="83">
        <f t="shared" si="0"/>
        <v>43304</v>
      </c>
      <c r="AP6" s="77">
        <f t="shared" si="0"/>
        <v>43305</v>
      </c>
      <c r="AQ6" s="77">
        <f t="shared" si="0"/>
        <v>43306</v>
      </c>
      <c r="AR6" s="77">
        <f t="shared" si="0"/>
        <v>43307</v>
      </c>
      <c r="AS6" s="77">
        <f t="shared" si="0"/>
        <v>43308</v>
      </c>
      <c r="AT6" s="77">
        <f t="shared" ref="AT6:BP6" si="1">AS6+1</f>
        <v>43309</v>
      </c>
      <c r="AU6" s="84">
        <f t="shared" si="1"/>
        <v>43310</v>
      </c>
      <c r="AV6" s="83">
        <f t="shared" si="1"/>
        <v>43311</v>
      </c>
      <c r="AW6" s="77">
        <f t="shared" si="1"/>
        <v>43312</v>
      </c>
      <c r="AX6" s="77">
        <f t="shared" si="1"/>
        <v>43313</v>
      </c>
      <c r="AY6" s="77">
        <f t="shared" si="1"/>
        <v>43314</v>
      </c>
      <c r="AZ6" s="77">
        <f t="shared" si="1"/>
        <v>43315</v>
      </c>
      <c r="BA6" s="77">
        <f t="shared" si="1"/>
        <v>43316</v>
      </c>
      <c r="BB6" s="84">
        <f t="shared" si="1"/>
        <v>43317</v>
      </c>
      <c r="BC6" s="83">
        <f t="shared" si="1"/>
        <v>43318</v>
      </c>
      <c r="BD6" s="77">
        <f t="shared" si="1"/>
        <v>43319</v>
      </c>
      <c r="BE6" s="77">
        <f t="shared" si="1"/>
        <v>43320</v>
      </c>
      <c r="BF6" s="77">
        <f t="shared" si="1"/>
        <v>43321</v>
      </c>
      <c r="BG6" s="77">
        <f t="shared" si="1"/>
        <v>43322</v>
      </c>
      <c r="BH6" s="77">
        <f t="shared" si="1"/>
        <v>43323</v>
      </c>
      <c r="BI6" s="84">
        <f t="shared" si="1"/>
        <v>43324</v>
      </c>
      <c r="BJ6" s="83">
        <f t="shared" si="1"/>
        <v>43325</v>
      </c>
      <c r="BK6" s="77">
        <f t="shared" si="1"/>
        <v>43326</v>
      </c>
      <c r="BL6" s="77">
        <f t="shared" si="1"/>
        <v>43327</v>
      </c>
      <c r="BM6" s="77">
        <f t="shared" si="1"/>
        <v>43328</v>
      </c>
      <c r="BN6" s="77">
        <f t="shared" si="1"/>
        <v>43329</v>
      </c>
      <c r="BO6" s="77">
        <f t="shared" si="1"/>
        <v>43330</v>
      </c>
      <c r="BP6" s="84">
        <f t="shared" si="1"/>
        <v>43331</v>
      </c>
    </row>
    <row r="7" spans="1:68" s="112" customFormat="1" ht="16.5" customHeight="1" thickBot="1" x14ac:dyDescent="0.3">
      <c r="A7" s="105" t="s">
        <v>138</v>
      </c>
      <c r="B7" s="106" t="s">
        <v>134</v>
      </c>
      <c r="C7" s="108" t="s">
        <v>139</v>
      </c>
      <c r="D7" s="175" t="s">
        <v>66</v>
      </c>
      <c r="E7" s="108" t="s">
        <v>135</v>
      </c>
      <c r="F7" s="108" t="s">
        <v>136</v>
      </c>
      <c r="G7" s="108" t="s">
        <v>137</v>
      </c>
      <c r="H7" s="108" t="s">
        <v>148</v>
      </c>
      <c r="I7" s="108" t="s">
        <v>147</v>
      </c>
      <c r="J7" s="108" t="s">
        <v>149</v>
      </c>
      <c r="K7" s="108" t="s">
        <v>146</v>
      </c>
      <c r="L7" s="107"/>
      <c r="M7" s="109" t="str">
        <f t="shared" ref="M7:AR7" si="2">CHOOSE(WEEKDAY(M6,1),"S","M","T","W","T","F","S")</f>
        <v>M</v>
      </c>
      <c r="N7" s="110" t="str">
        <f t="shared" si="2"/>
        <v>T</v>
      </c>
      <c r="O7" s="110" t="str">
        <f t="shared" si="2"/>
        <v>W</v>
      </c>
      <c r="P7" s="110" t="str">
        <f t="shared" si="2"/>
        <v>T</v>
      </c>
      <c r="Q7" s="110" t="str">
        <f t="shared" si="2"/>
        <v>F</v>
      </c>
      <c r="R7" s="110" t="str">
        <f t="shared" si="2"/>
        <v>S</v>
      </c>
      <c r="S7" s="111" t="str">
        <f t="shared" si="2"/>
        <v>S</v>
      </c>
      <c r="T7" s="109" t="str">
        <f t="shared" si="2"/>
        <v>M</v>
      </c>
      <c r="U7" s="110" t="str">
        <f t="shared" si="2"/>
        <v>T</v>
      </c>
      <c r="V7" s="110" t="str">
        <f t="shared" si="2"/>
        <v>W</v>
      </c>
      <c r="W7" s="110" t="str">
        <f t="shared" si="2"/>
        <v>T</v>
      </c>
      <c r="X7" s="110" t="str">
        <f t="shared" si="2"/>
        <v>F</v>
      </c>
      <c r="Y7" s="110" t="str">
        <f t="shared" si="2"/>
        <v>S</v>
      </c>
      <c r="Z7" s="111" t="str">
        <f t="shared" si="2"/>
        <v>S</v>
      </c>
      <c r="AA7" s="109" t="str">
        <f t="shared" si="2"/>
        <v>M</v>
      </c>
      <c r="AB7" s="110" t="str">
        <f t="shared" si="2"/>
        <v>T</v>
      </c>
      <c r="AC7" s="110" t="str">
        <f t="shared" si="2"/>
        <v>W</v>
      </c>
      <c r="AD7" s="110" t="str">
        <f t="shared" si="2"/>
        <v>T</v>
      </c>
      <c r="AE7" s="110" t="str">
        <f t="shared" si="2"/>
        <v>F</v>
      </c>
      <c r="AF7" s="110" t="str">
        <f t="shared" si="2"/>
        <v>S</v>
      </c>
      <c r="AG7" s="111" t="str">
        <f t="shared" si="2"/>
        <v>S</v>
      </c>
      <c r="AH7" s="109" t="str">
        <f t="shared" si="2"/>
        <v>M</v>
      </c>
      <c r="AI7" s="110" t="str">
        <f t="shared" si="2"/>
        <v>T</v>
      </c>
      <c r="AJ7" s="110" t="str">
        <f t="shared" si="2"/>
        <v>W</v>
      </c>
      <c r="AK7" s="110" t="str">
        <f t="shared" si="2"/>
        <v>T</v>
      </c>
      <c r="AL7" s="153" t="str">
        <f t="shared" si="2"/>
        <v>F</v>
      </c>
      <c r="AM7" s="153" t="str">
        <f t="shared" si="2"/>
        <v>S</v>
      </c>
      <c r="AN7" s="155" t="str">
        <f t="shared" si="2"/>
        <v>S</v>
      </c>
      <c r="AO7" s="109" t="str">
        <f t="shared" si="2"/>
        <v>M</v>
      </c>
      <c r="AP7" s="110" t="str">
        <f t="shared" si="2"/>
        <v>T</v>
      </c>
      <c r="AQ7" s="110" t="str">
        <f t="shared" si="2"/>
        <v>W</v>
      </c>
      <c r="AR7" s="110" t="str">
        <f t="shared" si="2"/>
        <v>T</v>
      </c>
      <c r="AS7" s="110" t="str">
        <f t="shared" ref="AS7:BP7" si="3">CHOOSE(WEEKDAY(AS6,1),"S","M","T","W","T","F","S")</f>
        <v>F</v>
      </c>
      <c r="AT7" s="110" t="str">
        <f t="shared" si="3"/>
        <v>S</v>
      </c>
      <c r="AU7" s="111" t="str">
        <f t="shared" si="3"/>
        <v>S</v>
      </c>
      <c r="AV7" s="109" t="str">
        <f t="shared" si="3"/>
        <v>M</v>
      </c>
      <c r="AW7" s="110" t="str">
        <f t="shared" si="3"/>
        <v>T</v>
      </c>
      <c r="AX7" s="110" t="str">
        <f t="shared" si="3"/>
        <v>W</v>
      </c>
      <c r="AY7" s="110" t="str">
        <f t="shared" si="3"/>
        <v>T</v>
      </c>
      <c r="AZ7" s="110" t="str">
        <f t="shared" si="3"/>
        <v>F</v>
      </c>
      <c r="BA7" s="110" t="str">
        <f t="shared" si="3"/>
        <v>S</v>
      </c>
      <c r="BB7" s="111" t="str">
        <f t="shared" si="3"/>
        <v>S</v>
      </c>
      <c r="BC7" s="109" t="str">
        <f t="shared" si="3"/>
        <v>M</v>
      </c>
      <c r="BD7" s="110" t="str">
        <f t="shared" si="3"/>
        <v>T</v>
      </c>
      <c r="BE7" s="110" t="str">
        <f t="shared" si="3"/>
        <v>W</v>
      </c>
      <c r="BF7" s="110" t="str">
        <f t="shared" si="3"/>
        <v>T</v>
      </c>
      <c r="BG7" s="110" t="str">
        <f t="shared" si="3"/>
        <v>F</v>
      </c>
      <c r="BH7" s="110" t="str">
        <f t="shared" si="3"/>
        <v>S</v>
      </c>
      <c r="BI7" s="111" t="str">
        <f t="shared" si="3"/>
        <v>S</v>
      </c>
      <c r="BJ7" s="109" t="str">
        <f t="shared" si="3"/>
        <v>M</v>
      </c>
      <c r="BK7" s="110" t="str">
        <f t="shared" si="3"/>
        <v>T</v>
      </c>
      <c r="BL7" s="110" t="str">
        <f t="shared" si="3"/>
        <v>W</v>
      </c>
      <c r="BM7" s="110" t="str">
        <f t="shared" si="3"/>
        <v>T</v>
      </c>
      <c r="BN7" s="110" t="str">
        <f t="shared" si="3"/>
        <v>F</v>
      </c>
      <c r="BO7" s="110" t="str">
        <f t="shared" si="3"/>
        <v>S</v>
      </c>
      <c r="BP7" s="111" t="str">
        <f t="shared" si="3"/>
        <v>S</v>
      </c>
    </row>
    <row r="8" spans="1:68" s="51" customFormat="1" ht="17.5" x14ac:dyDescent="0.25">
      <c r="A8" s="78" t="str">
        <f>IF(ISERROR(VALUE(SUBSTITUTE(prevWBS,".",""))),"1",IF(ISERROR(FIND("`",SUBSTITUTE(prevWBS,".","`",1))),TEXT(VALUE(prevWBS)+1,"#"),TEXT(VALUE(LEFT(prevWBS,FIND("`",SUBSTITUTE(prevWBS,".","`",1))-1))+1,"#")))</f>
        <v>1</v>
      </c>
      <c r="B8" s="79" t="s">
        <v>142</v>
      </c>
      <c r="C8" s="80"/>
      <c r="D8" s="81"/>
      <c r="E8" s="82"/>
      <c r="F8" s="82"/>
      <c r="G8" s="82"/>
      <c r="H8" s="82"/>
      <c r="I8" s="82"/>
      <c r="J8" s="82"/>
      <c r="K8" s="167"/>
      <c r="L8" s="85"/>
      <c r="M8" s="97"/>
      <c r="N8" s="97"/>
      <c r="O8" s="97"/>
      <c r="P8" s="97"/>
      <c r="Q8" s="97"/>
      <c r="R8" s="97"/>
      <c r="S8" s="97"/>
      <c r="T8" s="97"/>
      <c r="U8" s="97"/>
      <c r="V8" s="97"/>
      <c r="W8" s="97"/>
      <c r="X8" s="97"/>
      <c r="Y8" s="97"/>
      <c r="Z8" s="97"/>
      <c r="AA8" s="97"/>
      <c r="AB8" s="97"/>
      <c r="AC8" s="97"/>
      <c r="AD8" s="97"/>
      <c r="AE8" s="97"/>
      <c r="AF8" s="97"/>
      <c r="AG8" s="97"/>
      <c r="AH8" s="97"/>
      <c r="AI8" s="97"/>
      <c r="AJ8" s="97"/>
      <c r="AK8" s="97"/>
      <c r="AL8" s="97"/>
      <c r="AM8" s="158"/>
      <c r="AN8" s="97"/>
      <c r="AO8" s="97"/>
      <c r="AP8" s="97"/>
      <c r="AQ8" s="97"/>
      <c r="AR8" s="97"/>
      <c r="AS8" s="97"/>
      <c r="AT8" s="97"/>
      <c r="AU8" s="97"/>
      <c r="AV8" s="97"/>
      <c r="AW8" s="97"/>
      <c r="AX8" s="97"/>
      <c r="AY8" s="97"/>
      <c r="AZ8" s="97"/>
      <c r="BA8" s="97"/>
      <c r="BB8" s="97"/>
      <c r="BC8" s="97"/>
      <c r="BD8" s="97"/>
      <c r="BE8" s="97"/>
      <c r="BF8" s="97"/>
      <c r="BG8" s="97"/>
      <c r="BH8" s="97"/>
      <c r="BI8" s="97"/>
      <c r="BJ8" s="97"/>
      <c r="BK8" s="97"/>
      <c r="BL8" s="97"/>
      <c r="BM8" s="97"/>
      <c r="BN8" s="97"/>
      <c r="BO8" s="97"/>
      <c r="BP8" s="97"/>
    </row>
    <row r="9" spans="1:68" s="55" customFormat="1" ht="17.5" x14ac:dyDescent="0.25">
      <c r="A9" s="54" t="str">
        <f t="shared" ref="A9:A20"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55" t="s">
        <v>158</v>
      </c>
      <c r="C9" s="55" t="s">
        <v>144</v>
      </c>
      <c r="D9" s="114"/>
      <c r="E9" s="149">
        <v>43236</v>
      </c>
      <c r="F9" s="150">
        <f>IF(ISBLANK(E9)," - ",IF(G9=0,E9,E9+G9-1))</f>
        <v>43244</v>
      </c>
      <c r="G9" s="56">
        <v>9</v>
      </c>
      <c r="H9" s="58">
        <v>4</v>
      </c>
      <c r="I9" s="58" t="s">
        <v>157</v>
      </c>
      <c r="J9" s="57">
        <f>H9/G9</f>
        <v>0.44444444444444442</v>
      </c>
      <c r="K9" s="161" t="s">
        <v>154</v>
      </c>
      <c r="L9" s="86"/>
      <c r="M9" s="98"/>
      <c r="N9" s="98"/>
      <c r="O9" s="160"/>
      <c r="P9" s="98"/>
      <c r="Q9" s="98"/>
      <c r="R9" s="98"/>
      <c r="S9" s="98"/>
      <c r="T9" s="98"/>
      <c r="U9" s="98"/>
      <c r="V9" s="98"/>
      <c r="W9" s="98"/>
      <c r="X9" s="98"/>
      <c r="Y9" s="98"/>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c r="AZ9" s="98"/>
      <c r="BA9" s="98"/>
      <c r="BB9" s="98"/>
      <c r="BC9" s="98"/>
      <c r="BD9" s="98"/>
      <c r="BE9" s="98"/>
      <c r="BF9" s="98"/>
      <c r="BG9" s="98"/>
      <c r="BH9" s="98"/>
      <c r="BI9" s="98"/>
      <c r="BJ9" s="98"/>
      <c r="BK9" s="98"/>
      <c r="BL9" s="98"/>
      <c r="BM9" s="98"/>
      <c r="BN9" s="98"/>
      <c r="BO9" s="98"/>
      <c r="BP9" s="98"/>
    </row>
    <row r="10" spans="1:68" s="64" customFormat="1" ht="17.5" x14ac:dyDescent="0.25">
      <c r="A10"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76" t="s">
        <v>150</v>
      </c>
      <c r="C10" s="55" t="s">
        <v>144</v>
      </c>
      <c r="D10" s="73"/>
      <c r="E10" s="149">
        <v>43236</v>
      </c>
      <c r="F10" s="150">
        <f t="shared" ref="F10" si="5">IF(ISBLANK(E10)," - ",IF(G10=0,E10,E10+G10-1))</f>
        <v>43241</v>
      </c>
      <c r="G10" s="56">
        <v>6</v>
      </c>
      <c r="H10" s="74">
        <v>3</v>
      </c>
      <c r="I10" s="58" t="s">
        <v>157</v>
      </c>
      <c r="J10" s="57">
        <f>H10/G10</f>
        <v>0.5</v>
      </c>
      <c r="K10" s="168"/>
      <c r="L10" s="90"/>
      <c r="M10" s="98"/>
      <c r="N10" s="98"/>
      <c r="O10" s="98"/>
      <c r="P10" s="98"/>
      <c r="Q10" s="98"/>
      <c r="R10" s="98"/>
      <c r="S10" s="98"/>
      <c r="T10" s="98"/>
      <c r="U10" s="98"/>
      <c r="V10" s="98"/>
      <c r="W10" s="98"/>
      <c r="X10" s="98"/>
      <c r="Y10" s="98"/>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c r="BA10" s="98"/>
      <c r="BB10" s="98"/>
      <c r="BC10" s="98"/>
      <c r="BD10" s="98"/>
      <c r="BE10" s="98"/>
      <c r="BF10" s="98"/>
      <c r="BG10" s="98"/>
      <c r="BH10" s="98"/>
      <c r="BI10" s="98"/>
      <c r="BJ10" s="98"/>
      <c r="BK10" s="98"/>
      <c r="BL10" s="98"/>
      <c r="BM10" s="98"/>
      <c r="BN10" s="98"/>
      <c r="BO10" s="98"/>
      <c r="BP10" s="98"/>
    </row>
    <row r="11" spans="1:68" s="64" customFormat="1" ht="17.5" x14ac:dyDescent="0.25">
      <c r="A11"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1" s="76" t="s">
        <v>151</v>
      </c>
      <c r="C11" s="55" t="s">
        <v>144</v>
      </c>
      <c r="D11" s="73"/>
      <c r="E11" s="149">
        <v>43242</v>
      </c>
      <c r="F11" s="150">
        <f>IF(ISBLANK(E11)," - ",IF(G11=0,E11,E11+G11-1))</f>
        <v>43244</v>
      </c>
      <c r="G11" s="56">
        <v>3</v>
      </c>
      <c r="H11" s="74">
        <v>1</v>
      </c>
      <c r="I11" s="58" t="s">
        <v>157</v>
      </c>
      <c r="J11" s="57">
        <f>H11/G11</f>
        <v>0.33333333333333331</v>
      </c>
      <c r="K11" s="168"/>
      <c r="L11" s="90"/>
      <c r="M11" s="98"/>
      <c r="N11" s="98"/>
      <c r="O11" s="98"/>
      <c r="P11" s="98"/>
      <c r="Q11" s="98"/>
      <c r="R11" s="98"/>
      <c r="S11" s="98"/>
      <c r="T11" s="98"/>
      <c r="U11" s="98"/>
      <c r="V11" s="98"/>
      <c r="W11" s="98"/>
      <c r="X11" s="98"/>
      <c r="Y11" s="98"/>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8"/>
      <c r="BD11" s="98"/>
      <c r="BE11" s="98"/>
      <c r="BF11" s="98"/>
      <c r="BG11" s="98"/>
      <c r="BH11" s="98"/>
      <c r="BI11" s="98"/>
      <c r="BJ11" s="98"/>
      <c r="BK11" s="98"/>
      <c r="BL11" s="98"/>
      <c r="BM11" s="98"/>
      <c r="BN11" s="98"/>
      <c r="BO11" s="98"/>
      <c r="BP11" s="98"/>
    </row>
    <row r="12" spans="1:68" s="64" customFormat="1" ht="17.5" x14ac:dyDescent="0.25">
      <c r="A12"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2" s="75" t="s">
        <v>145</v>
      </c>
      <c r="C12" s="55" t="s">
        <v>144</v>
      </c>
      <c r="D12" s="73"/>
      <c r="E12" s="149">
        <v>43244</v>
      </c>
      <c r="F12" s="150">
        <f t="shared" ref="F12" si="6">IF(ISBLANK(E12)," - ",IF(G12=0,E12,E12+G12-1))</f>
        <v>43244</v>
      </c>
      <c r="G12" s="56">
        <v>1</v>
      </c>
      <c r="H12" s="74">
        <v>1</v>
      </c>
      <c r="I12" s="58" t="s">
        <v>157</v>
      </c>
      <c r="J12" s="57">
        <f>H12/G12</f>
        <v>1</v>
      </c>
      <c r="K12" s="168" t="s">
        <v>153</v>
      </c>
      <c r="L12" s="90"/>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c r="AV12" s="98"/>
      <c r="AW12" s="98"/>
      <c r="AX12" s="98"/>
      <c r="AY12" s="98"/>
      <c r="AZ12" s="98"/>
      <c r="BA12" s="98"/>
      <c r="BB12" s="98"/>
      <c r="BC12" s="98"/>
      <c r="BD12" s="98"/>
      <c r="BE12" s="98"/>
      <c r="BF12" s="98"/>
      <c r="BG12" s="98"/>
      <c r="BH12" s="98"/>
      <c r="BI12" s="98"/>
      <c r="BJ12" s="98"/>
      <c r="BK12" s="98"/>
      <c r="BL12" s="98"/>
      <c r="BM12" s="98"/>
      <c r="BN12" s="98"/>
      <c r="BO12" s="98"/>
      <c r="BP12" s="98"/>
    </row>
    <row r="13" spans="1:68" s="55" customFormat="1" ht="17.5" hidden="1" x14ac:dyDescent="0.25">
      <c r="A13" s="54" t="str">
        <f t="shared" si="4"/>
        <v>1.3</v>
      </c>
      <c r="B13" s="55" t="s">
        <v>145</v>
      </c>
      <c r="C13" s="55" t="s">
        <v>144</v>
      </c>
      <c r="D13" s="114"/>
      <c r="E13" s="149">
        <v>43134</v>
      </c>
      <c r="F13" s="150">
        <f t="shared" ref="F13:F46" si="7">IF(ISBLANK(E13)," - ",IF(G13=0,E13,E13+G13-1))</f>
        <v>43138</v>
      </c>
      <c r="G13" s="56">
        <v>5</v>
      </c>
      <c r="H13" s="58">
        <f t="shared" ref="H13:I20" si="8">IF(OR(F13=0,E13=0)," - ",NETWORKDAYS(E13,F13))</f>
        <v>3</v>
      </c>
      <c r="I13" s="58">
        <f t="shared" si="8"/>
        <v>-30810</v>
      </c>
      <c r="J13" s="57">
        <v>0.5</v>
      </c>
      <c r="K13" s="161"/>
      <c r="L13" s="86"/>
      <c r="M13" s="98"/>
      <c r="N13" s="98"/>
      <c r="O13" s="98"/>
      <c r="P13" s="98"/>
      <c r="Q13" s="98"/>
      <c r="R13" s="98"/>
      <c r="S13" s="98"/>
      <c r="T13" s="98"/>
      <c r="U13" s="98"/>
      <c r="V13" s="98"/>
      <c r="W13" s="98"/>
      <c r="X13" s="98"/>
      <c r="Y13" s="98"/>
      <c r="Z13" s="98"/>
      <c r="AA13" s="98"/>
      <c r="AB13" s="98"/>
      <c r="AC13" s="98"/>
      <c r="AD13" s="98"/>
      <c r="AE13" s="98"/>
      <c r="AF13" s="98"/>
      <c r="AG13" s="98"/>
      <c r="AH13" s="98"/>
      <c r="AI13" s="98"/>
      <c r="AJ13" s="98"/>
      <c r="AK13" s="98"/>
      <c r="AL13" s="98"/>
      <c r="AM13" s="159"/>
      <c r="AN13" s="98"/>
      <c r="AO13" s="98"/>
      <c r="AP13" s="98"/>
      <c r="AQ13" s="98"/>
      <c r="AR13" s="98"/>
      <c r="AS13" s="98"/>
      <c r="AT13" s="98"/>
      <c r="AU13" s="98"/>
      <c r="AV13" s="98"/>
      <c r="AW13" s="98"/>
      <c r="AX13" s="98"/>
      <c r="AY13" s="98"/>
      <c r="AZ13" s="98"/>
      <c r="BA13" s="98"/>
      <c r="BB13" s="98"/>
      <c r="BC13" s="98"/>
      <c r="BD13" s="98"/>
      <c r="BE13" s="98"/>
      <c r="BF13" s="98"/>
      <c r="BG13" s="98"/>
      <c r="BH13" s="98"/>
      <c r="BI13" s="98"/>
      <c r="BJ13" s="98"/>
      <c r="BK13" s="98"/>
      <c r="BL13" s="98"/>
      <c r="BM13" s="98"/>
      <c r="BN13" s="98"/>
      <c r="BO13" s="98"/>
      <c r="BP13" s="98"/>
    </row>
    <row r="14" spans="1:68" s="55" customFormat="1" ht="17.5" hidden="1" x14ac:dyDescent="0.25">
      <c r="A14" s="54" t="str">
        <f t="shared" si="4"/>
        <v>1.4</v>
      </c>
      <c r="B14" s="55" t="s">
        <v>8</v>
      </c>
      <c r="D14" s="114"/>
      <c r="E14" s="149">
        <v>43139</v>
      </c>
      <c r="F14" s="150">
        <f t="shared" si="7"/>
        <v>43142</v>
      </c>
      <c r="G14" s="56">
        <v>4</v>
      </c>
      <c r="H14" s="58">
        <f t="shared" si="8"/>
        <v>2</v>
      </c>
      <c r="I14" s="58">
        <f t="shared" si="8"/>
        <v>-30813</v>
      </c>
      <c r="J14" s="57">
        <v>0</v>
      </c>
      <c r="K14" s="161"/>
      <c r="L14" s="86"/>
      <c r="M14" s="98"/>
      <c r="N14" s="98"/>
      <c r="O14" s="99"/>
      <c r="P14" s="98"/>
      <c r="Q14" s="98"/>
      <c r="R14" s="98"/>
      <c r="S14" s="98"/>
      <c r="T14" s="98"/>
      <c r="U14" s="98"/>
      <c r="V14" s="98"/>
      <c r="W14" s="98"/>
      <c r="X14" s="98"/>
      <c r="Y14" s="98"/>
      <c r="Z14" s="98"/>
      <c r="AA14" s="98"/>
      <c r="AB14" s="98"/>
      <c r="AC14" s="98"/>
      <c r="AD14" s="98"/>
      <c r="AE14" s="98"/>
      <c r="AF14" s="98"/>
      <c r="AG14" s="98"/>
      <c r="AH14" s="98"/>
      <c r="AI14" s="98"/>
      <c r="AJ14" s="98"/>
      <c r="AK14" s="98"/>
      <c r="AL14" s="98"/>
      <c r="AM14" s="159"/>
      <c r="AN14" s="98"/>
      <c r="AO14" s="98"/>
      <c r="AP14" s="98"/>
      <c r="AQ14" s="98"/>
      <c r="AR14" s="98"/>
      <c r="AS14" s="98"/>
      <c r="AT14" s="98"/>
      <c r="AU14" s="98"/>
      <c r="AV14" s="98"/>
      <c r="AW14" s="98"/>
      <c r="AX14" s="98"/>
      <c r="AY14" s="98"/>
      <c r="AZ14" s="98"/>
      <c r="BA14" s="98"/>
      <c r="BB14" s="98"/>
      <c r="BC14" s="98"/>
      <c r="BD14" s="98"/>
      <c r="BE14" s="98"/>
      <c r="BF14" s="98"/>
      <c r="BG14" s="98"/>
      <c r="BH14" s="98"/>
      <c r="BI14" s="98"/>
      <c r="BJ14" s="98"/>
      <c r="BK14" s="98"/>
      <c r="BL14" s="98"/>
      <c r="BM14" s="98"/>
      <c r="BN14" s="98"/>
      <c r="BO14" s="98"/>
      <c r="BP14" s="98"/>
    </row>
    <row r="15" spans="1:68" s="55" customFormat="1" ht="17.5" hidden="1" x14ac:dyDescent="0.25">
      <c r="A15" s="54" t="str">
        <f t="shared" si="4"/>
        <v>1.5</v>
      </c>
      <c r="B15" s="55" t="s">
        <v>8</v>
      </c>
      <c r="D15" s="114"/>
      <c r="E15" s="149">
        <v>43132</v>
      </c>
      <c r="F15" s="150">
        <f t="shared" si="7"/>
        <v>43135</v>
      </c>
      <c r="G15" s="56">
        <v>4</v>
      </c>
      <c r="H15" s="58">
        <f t="shared" si="8"/>
        <v>2</v>
      </c>
      <c r="I15" s="58">
        <f t="shared" si="8"/>
        <v>-30808</v>
      </c>
      <c r="J15" s="57">
        <v>0.75</v>
      </c>
      <c r="K15" s="161"/>
      <c r="L15" s="86"/>
      <c r="M15" s="98"/>
      <c r="N15" s="98"/>
      <c r="O15" s="98"/>
      <c r="P15" s="98"/>
      <c r="Q15" s="98"/>
      <c r="R15" s="98"/>
      <c r="S15" s="98"/>
      <c r="T15" s="98"/>
      <c r="U15" s="98"/>
      <c r="V15" s="98"/>
      <c r="W15" s="98"/>
      <c r="X15" s="98"/>
      <c r="Y15" s="98"/>
      <c r="Z15" s="98"/>
      <c r="AA15" s="98"/>
      <c r="AB15" s="98"/>
      <c r="AC15" s="98"/>
      <c r="AD15" s="98"/>
      <c r="AE15" s="98"/>
      <c r="AF15" s="98"/>
      <c r="AG15" s="98"/>
      <c r="AH15" s="98"/>
      <c r="AI15" s="98"/>
      <c r="AJ15" s="98"/>
      <c r="AK15" s="98"/>
      <c r="AL15" s="98"/>
      <c r="AM15" s="159"/>
      <c r="AN15" s="98"/>
      <c r="AO15" s="98"/>
      <c r="AP15" s="98"/>
      <c r="AQ15" s="98"/>
      <c r="AR15" s="98"/>
      <c r="AS15" s="98"/>
      <c r="AT15" s="98"/>
      <c r="AU15" s="98"/>
      <c r="AV15" s="98"/>
      <c r="AW15" s="98"/>
      <c r="AX15" s="98"/>
      <c r="AY15" s="98"/>
      <c r="AZ15" s="98"/>
      <c r="BA15" s="98"/>
      <c r="BB15" s="98"/>
      <c r="BC15" s="98"/>
      <c r="BD15" s="98"/>
      <c r="BE15" s="98"/>
      <c r="BF15" s="98"/>
      <c r="BG15" s="98"/>
      <c r="BH15" s="98"/>
      <c r="BI15" s="98"/>
      <c r="BJ15" s="98"/>
      <c r="BK15" s="98"/>
      <c r="BL15" s="98"/>
      <c r="BM15" s="98"/>
      <c r="BN15" s="98"/>
      <c r="BO15" s="98"/>
      <c r="BP15" s="98"/>
    </row>
    <row r="16" spans="1:68" s="55" customFormat="1" ht="17.5" hidden="1" x14ac:dyDescent="0.25">
      <c r="A16"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16" s="98" t="s">
        <v>143</v>
      </c>
      <c r="D16" s="114"/>
      <c r="E16" s="149">
        <v>43133</v>
      </c>
      <c r="F16" s="150">
        <f t="shared" si="7"/>
        <v>43134</v>
      </c>
      <c r="G16" s="56">
        <v>2</v>
      </c>
      <c r="H16" s="58">
        <f t="shared" si="8"/>
        <v>1</v>
      </c>
      <c r="I16" s="58">
        <f t="shared" si="8"/>
        <v>-30810</v>
      </c>
      <c r="J16" s="57">
        <v>0.5</v>
      </c>
      <c r="K16" s="161"/>
      <c r="L16" s="86"/>
      <c r="M16" s="98"/>
      <c r="N16" s="98"/>
      <c r="O16" s="98"/>
      <c r="P16" s="98"/>
      <c r="Q16" s="98"/>
      <c r="R16" s="98"/>
      <c r="S16" s="98"/>
      <c r="T16" s="98"/>
      <c r="U16" s="98"/>
      <c r="V16" s="98"/>
      <c r="W16" s="98"/>
      <c r="X16" s="98"/>
      <c r="Y16" s="98"/>
      <c r="Z16" s="98"/>
      <c r="AA16" s="98"/>
      <c r="AB16" s="98"/>
      <c r="AC16" s="98"/>
      <c r="AD16" s="98"/>
      <c r="AE16" s="98"/>
      <c r="AF16" s="98"/>
      <c r="AG16" s="98"/>
      <c r="AH16" s="98"/>
      <c r="AI16" s="98"/>
      <c r="AJ16" s="98"/>
      <c r="AK16" s="98"/>
      <c r="AL16" s="98"/>
      <c r="AM16" s="159"/>
      <c r="AN16" s="98"/>
      <c r="AO16" s="98"/>
      <c r="AP16" s="98"/>
      <c r="AQ16" s="98"/>
      <c r="AR16" s="98"/>
      <c r="AS16" s="98"/>
      <c r="AT16" s="98"/>
      <c r="AU16" s="98"/>
      <c r="AV16" s="98"/>
      <c r="AW16" s="98"/>
      <c r="AX16" s="98"/>
      <c r="AY16" s="98"/>
      <c r="AZ16" s="98"/>
      <c r="BA16" s="98"/>
      <c r="BB16" s="98"/>
      <c r="BC16" s="98"/>
      <c r="BD16" s="98"/>
      <c r="BE16" s="98"/>
      <c r="BF16" s="98"/>
      <c r="BG16" s="98"/>
      <c r="BH16" s="98"/>
      <c r="BI16" s="98"/>
      <c r="BJ16" s="98"/>
      <c r="BK16" s="98"/>
      <c r="BL16" s="98"/>
      <c r="BM16" s="98"/>
      <c r="BN16" s="98"/>
      <c r="BO16" s="98"/>
      <c r="BP16" s="98"/>
    </row>
    <row r="17" spans="1:68" s="55" customFormat="1" ht="17.5" hidden="1" x14ac:dyDescent="0.25">
      <c r="A17"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17" s="98" t="s">
        <v>122</v>
      </c>
      <c r="D17" s="114"/>
      <c r="E17" s="149">
        <v>43135</v>
      </c>
      <c r="F17" s="150">
        <f t="shared" si="7"/>
        <v>43137</v>
      </c>
      <c r="G17" s="56">
        <v>3</v>
      </c>
      <c r="H17" s="58">
        <f t="shared" si="8"/>
        <v>2</v>
      </c>
      <c r="I17" s="58">
        <f t="shared" si="8"/>
        <v>-30811</v>
      </c>
      <c r="J17" s="57">
        <v>0.5</v>
      </c>
      <c r="K17" s="161"/>
      <c r="L17" s="86"/>
      <c r="M17" s="98"/>
      <c r="N17" s="98"/>
      <c r="O17" s="98"/>
      <c r="P17" s="98"/>
      <c r="Q17" s="98"/>
      <c r="R17" s="98"/>
      <c r="S17" s="98"/>
      <c r="T17" s="98"/>
      <c r="U17" s="98"/>
      <c r="V17" s="98"/>
      <c r="W17" s="98"/>
      <c r="X17" s="98"/>
      <c r="Y17" s="98"/>
      <c r="Z17" s="98"/>
      <c r="AA17" s="98"/>
      <c r="AB17" s="98"/>
      <c r="AC17" s="98"/>
      <c r="AD17" s="98"/>
      <c r="AE17" s="98"/>
      <c r="AF17" s="98"/>
      <c r="AG17" s="98"/>
      <c r="AH17" s="98"/>
      <c r="AI17" s="98"/>
      <c r="AJ17" s="98"/>
      <c r="AK17" s="98"/>
      <c r="AL17" s="98"/>
      <c r="AM17" s="159"/>
      <c r="AN17" s="98"/>
      <c r="AO17" s="98"/>
      <c r="AP17" s="98"/>
      <c r="AQ17" s="98"/>
      <c r="AR17" s="98"/>
      <c r="AS17" s="98"/>
      <c r="AT17" s="98"/>
      <c r="AU17" s="98"/>
      <c r="AV17" s="98"/>
      <c r="AW17" s="98"/>
      <c r="AX17" s="98"/>
      <c r="AY17" s="98"/>
      <c r="AZ17" s="98"/>
      <c r="BA17" s="98"/>
      <c r="BB17" s="98"/>
      <c r="BC17" s="98"/>
      <c r="BD17" s="98"/>
      <c r="BE17" s="98"/>
      <c r="BF17" s="98"/>
      <c r="BG17" s="98"/>
      <c r="BH17" s="98"/>
      <c r="BI17" s="98"/>
      <c r="BJ17" s="98"/>
      <c r="BK17" s="98"/>
      <c r="BL17" s="98"/>
      <c r="BM17" s="98"/>
      <c r="BN17" s="98"/>
      <c r="BO17" s="98"/>
      <c r="BP17" s="98"/>
    </row>
    <row r="18" spans="1:68" s="55" customFormat="1" ht="17.5" hidden="1" x14ac:dyDescent="0.25">
      <c r="A18" s="54" t="str">
        <f t="shared" si="4"/>
        <v>1.6</v>
      </c>
      <c r="B18" s="55" t="s">
        <v>8</v>
      </c>
      <c r="D18" s="114"/>
      <c r="E18" s="149">
        <v>43136</v>
      </c>
      <c r="F18" s="150">
        <f t="shared" si="7"/>
        <v>43140</v>
      </c>
      <c r="G18" s="56">
        <v>5</v>
      </c>
      <c r="H18" s="58">
        <f t="shared" si="8"/>
        <v>5</v>
      </c>
      <c r="I18" s="58">
        <f t="shared" si="8"/>
        <v>-30812</v>
      </c>
      <c r="J18" s="57">
        <v>0</v>
      </c>
      <c r="K18" s="161"/>
      <c r="L18" s="86"/>
      <c r="M18" s="98"/>
      <c r="N18" s="98"/>
      <c r="O18" s="98"/>
      <c r="P18" s="98"/>
      <c r="Q18" s="98"/>
      <c r="R18" s="98"/>
      <c r="S18" s="98"/>
      <c r="T18" s="98"/>
      <c r="U18" s="98"/>
      <c r="V18" s="98"/>
      <c r="W18" s="98"/>
      <c r="X18" s="98"/>
      <c r="Y18" s="98"/>
      <c r="Z18" s="98"/>
      <c r="AA18" s="98"/>
      <c r="AB18" s="98"/>
      <c r="AC18" s="98"/>
      <c r="AD18" s="98"/>
      <c r="AE18" s="98"/>
      <c r="AF18" s="98"/>
      <c r="AG18" s="98"/>
      <c r="AH18" s="98"/>
      <c r="AI18" s="98"/>
      <c r="AJ18" s="98"/>
      <c r="AK18" s="98"/>
      <c r="AL18" s="98"/>
      <c r="AM18" s="159"/>
      <c r="AN18" s="98"/>
      <c r="AO18" s="98"/>
      <c r="AP18" s="98"/>
      <c r="AQ18" s="98"/>
      <c r="AR18" s="98"/>
      <c r="AS18" s="98"/>
      <c r="AT18" s="98"/>
      <c r="AU18" s="98"/>
      <c r="AV18" s="98"/>
      <c r="AW18" s="98"/>
      <c r="AX18" s="98"/>
      <c r="AY18" s="98"/>
      <c r="AZ18" s="98"/>
      <c r="BA18" s="98"/>
      <c r="BB18" s="98"/>
      <c r="BC18" s="98"/>
      <c r="BD18" s="98"/>
      <c r="BE18" s="98"/>
      <c r="BF18" s="98"/>
      <c r="BG18" s="98"/>
      <c r="BH18" s="98"/>
      <c r="BI18" s="98"/>
      <c r="BJ18" s="98"/>
      <c r="BK18" s="98"/>
      <c r="BL18" s="98"/>
      <c r="BM18" s="98"/>
      <c r="BN18" s="98"/>
      <c r="BO18" s="98"/>
      <c r="BP18" s="98"/>
    </row>
    <row r="19" spans="1:68" s="55" customFormat="1" ht="17.5" hidden="1" x14ac:dyDescent="0.25">
      <c r="A19" s="54" t="str">
        <f t="shared" si="4"/>
        <v>1.7</v>
      </c>
      <c r="B19" s="55" t="s">
        <v>8</v>
      </c>
      <c r="D19" s="114"/>
      <c r="E19" s="149">
        <v>43134</v>
      </c>
      <c r="F19" s="150">
        <f t="shared" si="7"/>
        <v>43140</v>
      </c>
      <c r="G19" s="56">
        <v>7</v>
      </c>
      <c r="H19" s="58">
        <f t="shared" si="8"/>
        <v>5</v>
      </c>
      <c r="I19" s="58">
        <f t="shared" si="8"/>
        <v>-30810</v>
      </c>
      <c r="J19" s="57">
        <v>0</v>
      </c>
      <c r="K19" s="161"/>
      <c r="L19" s="86"/>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159"/>
      <c r="AN19" s="98"/>
      <c r="AO19" s="98"/>
      <c r="AP19" s="98"/>
      <c r="AQ19" s="98"/>
      <c r="AR19" s="98"/>
      <c r="AS19" s="98"/>
      <c r="AT19" s="98"/>
      <c r="AU19" s="98"/>
      <c r="AV19" s="98"/>
      <c r="AW19" s="98"/>
      <c r="AX19" s="98"/>
      <c r="AY19" s="98"/>
      <c r="AZ19" s="98"/>
      <c r="BA19" s="98"/>
      <c r="BB19" s="98"/>
      <c r="BC19" s="98"/>
      <c r="BD19" s="98"/>
      <c r="BE19" s="98"/>
      <c r="BF19" s="98"/>
      <c r="BG19" s="98"/>
      <c r="BH19" s="98"/>
      <c r="BI19" s="98"/>
      <c r="BJ19" s="98"/>
      <c r="BK19" s="98"/>
      <c r="BL19" s="98"/>
      <c r="BM19" s="98"/>
      <c r="BN19" s="98"/>
      <c r="BO19" s="98"/>
      <c r="BP19" s="98"/>
    </row>
    <row r="20" spans="1:68" s="55" customFormat="1" ht="17.5" hidden="1" x14ac:dyDescent="0.25">
      <c r="A20" s="54" t="str">
        <f t="shared" si="4"/>
        <v>1.8</v>
      </c>
      <c r="B20" s="55" t="s">
        <v>8</v>
      </c>
      <c r="D20" s="114"/>
      <c r="E20" s="149">
        <v>43141</v>
      </c>
      <c r="F20" s="150">
        <f t="shared" si="7"/>
        <v>43147</v>
      </c>
      <c r="G20" s="56">
        <v>7</v>
      </c>
      <c r="H20" s="58">
        <f t="shared" si="8"/>
        <v>5</v>
      </c>
      <c r="I20" s="58">
        <f t="shared" si="8"/>
        <v>-30815</v>
      </c>
      <c r="J20" s="57">
        <v>0</v>
      </c>
      <c r="K20" s="161"/>
      <c r="L20" s="86"/>
      <c r="M20" s="98"/>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8"/>
      <c r="AM20" s="159"/>
      <c r="AN20" s="98"/>
      <c r="AO20" s="98"/>
      <c r="AP20" s="98"/>
      <c r="AQ20" s="98"/>
      <c r="AR20" s="98"/>
      <c r="AS20" s="98"/>
      <c r="AT20" s="98"/>
      <c r="AU20" s="98"/>
      <c r="AV20" s="98"/>
      <c r="AW20" s="98"/>
      <c r="AX20" s="98"/>
      <c r="AY20" s="98"/>
      <c r="AZ20" s="98"/>
      <c r="BA20" s="98"/>
      <c r="BB20" s="98"/>
      <c r="BC20" s="98"/>
      <c r="BD20" s="98"/>
      <c r="BE20" s="98"/>
      <c r="BF20" s="98"/>
      <c r="BG20" s="98"/>
      <c r="BH20" s="98"/>
      <c r="BI20" s="98"/>
      <c r="BJ20" s="98"/>
      <c r="BK20" s="98"/>
      <c r="BL20" s="98"/>
      <c r="BM20" s="98"/>
      <c r="BN20" s="98"/>
      <c r="BO20" s="98"/>
      <c r="BP20" s="98"/>
    </row>
    <row r="21" spans="1:68" s="51" customFormat="1" ht="17.5" x14ac:dyDescent="0.25">
      <c r="A21" s="49" t="str">
        <f>IF(ISERROR(VALUE(SUBSTITUTE(prevWBS,".",""))),"1",IF(ISERROR(FIND("`",SUBSTITUTE(prevWBS,".","`",1))),TEXT(VALUE(prevWBS)+1,"#"),TEXT(VALUE(LEFT(prevWBS,FIND("`",SUBSTITUTE(prevWBS,".","`",1))-1))+1,"#")))</f>
        <v>2</v>
      </c>
      <c r="B21" s="50" t="s">
        <v>141</v>
      </c>
      <c r="D21" s="52"/>
      <c r="E21" s="151"/>
      <c r="F21" s="151"/>
      <c r="G21" s="151"/>
      <c r="H21" s="151"/>
      <c r="I21" s="151"/>
      <c r="J21" s="53"/>
      <c r="K21" s="169"/>
      <c r="L21" s="87"/>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58"/>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c r="BP21" s="100"/>
    </row>
    <row r="22" spans="1:68" s="55" customFormat="1" ht="19.5" customHeight="1" x14ac:dyDescent="0.25">
      <c r="A22" s="54" t="str">
        <f t="shared" ref="A22:A3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2" s="55" t="s">
        <v>169</v>
      </c>
      <c r="C22" s="55" t="s">
        <v>159</v>
      </c>
      <c r="D22" s="114"/>
      <c r="E22" s="149">
        <v>43245</v>
      </c>
      <c r="F22" s="150">
        <f>IF(ISBLANK(E22)," - ",IF(G22=0,E22,E22+G22-1))</f>
        <v>43249</v>
      </c>
      <c r="G22" s="56">
        <v>5</v>
      </c>
      <c r="H22" s="58">
        <v>3</v>
      </c>
      <c r="I22" s="58" t="s">
        <v>157</v>
      </c>
      <c r="J22" s="57">
        <f>H22/G22</f>
        <v>0.6</v>
      </c>
      <c r="K22" s="161" t="s">
        <v>170</v>
      </c>
      <c r="L22" s="86"/>
      <c r="M22" s="98"/>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98"/>
      <c r="AM22" s="98"/>
      <c r="AN22" s="98"/>
      <c r="AO22" s="98"/>
      <c r="AP22" s="98"/>
      <c r="AQ22" s="98"/>
      <c r="AR22" s="98"/>
      <c r="AS22" s="98"/>
      <c r="AT22" s="98"/>
      <c r="AU22" s="98"/>
      <c r="AV22" s="98"/>
      <c r="AW22" s="98"/>
      <c r="AX22" s="98"/>
      <c r="AY22" s="98"/>
      <c r="AZ22" s="98"/>
      <c r="BA22" s="98"/>
      <c r="BB22" s="98"/>
      <c r="BC22" s="98"/>
      <c r="BD22" s="98"/>
      <c r="BE22" s="98"/>
      <c r="BF22" s="98"/>
      <c r="BG22" s="98"/>
      <c r="BH22" s="98"/>
      <c r="BI22" s="98"/>
      <c r="BJ22" s="98"/>
      <c r="BK22" s="98"/>
      <c r="BL22" s="98"/>
      <c r="BM22" s="98"/>
      <c r="BN22" s="98"/>
      <c r="BO22" s="98"/>
      <c r="BP22" s="98"/>
    </row>
    <row r="23" spans="1:68" s="55" customFormat="1" ht="17.5" x14ac:dyDescent="0.25">
      <c r="A23" s="54" t="str">
        <f t="shared" si="9"/>
        <v>2.2</v>
      </c>
      <c r="B23" s="55" t="s">
        <v>160</v>
      </c>
      <c r="C23" s="55" t="s">
        <v>155</v>
      </c>
      <c r="D23" s="114"/>
      <c r="E23" s="149">
        <v>43251</v>
      </c>
      <c r="F23" s="150">
        <f>IF(ISBLANK(E23)," - ",IF(G23=0,E23,E23+G23-1))</f>
        <v>43255</v>
      </c>
      <c r="G23" s="56">
        <v>5</v>
      </c>
      <c r="H23" s="58">
        <v>4</v>
      </c>
      <c r="I23" s="58" t="s">
        <v>157</v>
      </c>
      <c r="J23" s="57">
        <f t="shared" ref="J23:J35" si="10">H23/G23</f>
        <v>0.8</v>
      </c>
      <c r="K23" s="161"/>
      <c r="L23" s="86"/>
      <c r="M23" s="98"/>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98"/>
      <c r="AM23" s="98"/>
      <c r="AN23" s="98"/>
      <c r="AO23" s="98"/>
      <c r="AP23" s="98"/>
      <c r="AQ23" s="98"/>
      <c r="AR23" s="98"/>
      <c r="AS23" s="98"/>
      <c r="AT23" s="98"/>
      <c r="AU23" s="98"/>
      <c r="AV23" s="98"/>
      <c r="AW23" s="98"/>
      <c r="AX23" s="98"/>
      <c r="AY23" s="98"/>
      <c r="AZ23" s="98"/>
      <c r="BA23" s="98"/>
      <c r="BB23" s="98"/>
      <c r="BC23" s="98"/>
      <c r="BD23" s="98"/>
      <c r="BE23" s="98"/>
      <c r="BF23" s="98"/>
      <c r="BG23" s="98"/>
      <c r="BH23" s="98"/>
      <c r="BI23" s="98"/>
      <c r="BJ23" s="98"/>
      <c r="BK23" s="98"/>
      <c r="BL23" s="98"/>
      <c r="BM23" s="98"/>
      <c r="BN23" s="98"/>
      <c r="BO23" s="98"/>
      <c r="BP23" s="98"/>
    </row>
    <row r="24" spans="1:68" s="55" customFormat="1" ht="17.5" x14ac:dyDescent="0.25">
      <c r="A24" s="54" t="str">
        <f t="shared" si="9"/>
        <v>2.3</v>
      </c>
      <c r="B24" s="55" t="s">
        <v>161</v>
      </c>
      <c r="C24" s="55" t="s">
        <v>184</v>
      </c>
      <c r="D24" s="114"/>
      <c r="E24" s="149">
        <v>43258</v>
      </c>
      <c r="F24" s="150">
        <f>IF(ISBLANK(E24)," -N23 ",IF(G24=0,E24,E24+G24-1))</f>
        <v>43262</v>
      </c>
      <c r="G24" s="56">
        <v>5</v>
      </c>
      <c r="H24" s="58">
        <v>4</v>
      </c>
      <c r="I24" s="58" t="s">
        <v>157</v>
      </c>
      <c r="J24" s="57">
        <f t="shared" si="10"/>
        <v>0.8</v>
      </c>
      <c r="K24" s="161" t="s">
        <v>185</v>
      </c>
      <c r="L24" s="86"/>
      <c r="M24" s="98"/>
      <c r="N24" s="98"/>
      <c r="O24" s="98"/>
      <c r="P24" s="98"/>
      <c r="Q24" s="98"/>
      <c r="R24" s="98"/>
      <c r="S24" s="98"/>
      <c r="T24" s="98"/>
      <c r="U24" s="98"/>
      <c r="V24" s="98"/>
      <c r="W24" s="98"/>
      <c r="X24" s="98"/>
      <c r="Y24" s="98"/>
      <c r="Z24" s="98"/>
      <c r="AA24" s="98"/>
      <c r="AB24" s="98"/>
      <c r="AC24" s="98"/>
      <c r="AD24" s="98"/>
      <c r="AE24" s="98"/>
      <c r="AF24" s="98"/>
      <c r="AG24" s="98"/>
      <c r="AH24" s="98"/>
      <c r="AI24" s="98"/>
      <c r="AJ24" s="98"/>
      <c r="AK24" s="98"/>
      <c r="AL24" s="98"/>
      <c r="AM24" s="98"/>
      <c r="AN24" s="98"/>
      <c r="AO24" s="98"/>
      <c r="AP24" s="98"/>
      <c r="AQ24" s="98"/>
      <c r="AR24" s="98"/>
      <c r="AS24" s="98"/>
      <c r="AT24" s="98"/>
      <c r="AU24" s="98"/>
      <c r="AV24" s="98"/>
      <c r="AW24" s="98"/>
      <c r="AX24" s="98"/>
      <c r="AY24" s="98"/>
      <c r="AZ24" s="98"/>
      <c r="BA24" s="98"/>
      <c r="BB24" s="98"/>
      <c r="BC24" s="98"/>
      <c r="BD24" s="98"/>
      <c r="BE24" s="98"/>
      <c r="BF24" s="98"/>
      <c r="BG24" s="98"/>
      <c r="BH24" s="98"/>
      <c r="BI24" s="98"/>
      <c r="BJ24" s="98"/>
      <c r="BK24" s="98"/>
      <c r="BL24" s="98"/>
      <c r="BM24" s="98"/>
      <c r="BN24" s="98"/>
      <c r="BO24" s="98"/>
      <c r="BP24" s="98"/>
    </row>
    <row r="25" spans="1:68" s="55" customFormat="1" ht="17.5" x14ac:dyDescent="0.25">
      <c r="A25" s="54" t="str">
        <f t="shared" si="9"/>
        <v>2.4</v>
      </c>
      <c r="B25" s="55" t="s">
        <v>163</v>
      </c>
      <c r="C25" s="55" t="s">
        <v>179</v>
      </c>
      <c r="D25" s="114"/>
      <c r="E25" s="149">
        <v>43259</v>
      </c>
      <c r="F25" s="150">
        <f t="shared" ref="F25" si="11">IF(ISBLANK(E25)," - ",IF(G25=0,E25,E25+G25-1))</f>
        <v>43262</v>
      </c>
      <c r="G25" s="56">
        <v>4</v>
      </c>
      <c r="H25" s="58">
        <v>3</v>
      </c>
      <c r="I25" s="74" t="s">
        <v>157</v>
      </c>
      <c r="J25" s="57">
        <f t="shared" ref="J25:J27" si="12">H25/G25</f>
        <v>0.75</v>
      </c>
      <c r="K25" s="161"/>
      <c r="L25" s="86"/>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8"/>
      <c r="AM25" s="98"/>
      <c r="AN25" s="98"/>
      <c r="AO25" s="98"/>
      <c r="AP25" s="98"/>
      <c r="AQ25" s="98"/>
      <c r="AR25" s="98"/>
      <c r="AS25" s="98"/>
      <c r="AT25" s="98"/>
      <c r="AU25" s="98"/>
      <c r="AV25" s="98"/>
      <c r="AW25" s="98"/>
      <c r="AX25" s="98"/>
      <c r="AY25" s="98"/>
      <c r="AZ25" s="98"/>
      <c r="BA25" s="98"/>
      <c r="BB25" s="98"/>
      <c r="BC25" s="98"/>
      <c r="BD25" s="98"/>
      <c r="BE25" s="98"/>
      <c r="BF25" s="98"/>
      <c r="BG25" s="98"/>
      <c r="BH25" s="98"/>
      <c r="BI25" s="98"/>
      <c r="BJ25" s="98"/>
      <c r="BK25" s="98"/>
      <c r="BL25" s="98"/>
      <c r="BM25" s="98"/>
      <c r="BN25" s="98"/>
      <c r="BO25" s="98"/>
      <c r="BP25" s="98"/>
    </row>
    <row r="26" spans="1:68" s="55" customFormat="1" ht="17.5" x14ac:dyDescent="0.25">
      <c r="A26" s="54" t="str">
        <f t="shared" si="9"/>
        <v>2.5</v>
      </c>
      <c r="B26" s="55" t="s">
        <v>181</v>
      </c>
      <c r="C26" s="55" t="s">
        <v>182</v>
      </c>
      <c r="D26" s="114"/>
      <c r="E26" s="149">
        <v>43270</v>
      </c>
      <c r="F26" s="150">
        <v>43272</v>
      </c>
      <c r="G26" s="56">
        <v>6</v>
      </c>
      <c r="H26" s="58">
        <v>4</v>
      </c>
      <c r="I26" s="74" t="s">
        <v>157</v>
      </c>
      <c r="J26" s="57">
        <f t="shared" ref="J26" si="13">H26/G26</f>
        <v>0.66666666666666663</v>
      </c>
      <c r="K26" s="161" t="s">
        <v>196</v>
      </c>
      <c r="L26" s="86"/>
      <c r="M26" s="98"/>
      <c r="N26" s="98"/>
      <c r="O26" s="98"/>
      <c r="P26" s="98"/>
      <c r="Q26" s="98"/>
      <c r="R26" s="98"/>
      <c r="S26" s="98"/>
      <c r="T26" s="98"/>
      <c r="U26" s="98"/>
      <c r="V26" s="98"/>
      <c r="W26" s="98"/>
      <c r="X26" s="98"/>
      <c r="Y26" s="98"/>
      <c r="Z26" s="98"/>
      <c r="AA26" s="98"/>
      <c r="AB26" s="98"/>
      <c r="AC26" s="98"/>
      <c r="AD26" s="98"/>
      <c r="AE26" s="98"/>
      <c r="AF26" s="98"/>
      <c r="AG26" s="98"/>
      <c r="AH26" s="98"/>
      <c r="AI26" s="98"/>
      <c r="AJ26" s="98"/>
      <c r="AK26" s="98"/>
      <c r="AL26" s="98"/>
      <c r="AM26" s="98"/>
      <c r="AN26" s="98"/>
      <c r="AO26" s="98"/>
      <c r="AP26" s="98"/>
      <c r="AQ26" s="98"/>
      <c r="AR26" s="98"/>
      <c r="AS26" s="98"/>
      <c r="AT26" s="98"/>
      <c r="AU26" s="98"/>
      <c r="AV26" s="98"/>
      <c r="AW26" s="98"/>
      <c r="AX26" s="98"/>
      <c r="AY26" s="98"/>
      <c r="AZ26" s="98"/>
      <c r="BA26" s="98"/>
      <c r="BB26" s="98"/>
      <c r="BC26" s="98"/>
      <c r="BD26" s="98"/>
      <c r="BE26" s="98"/>
      <c r="BF26" s="98"/>
      <c r="BG26" s="98"/>
      <c r="BH26" s="98"/>
      <c r="BI26" s="98"/>
      <c r="BJ26" s="98"/>
      <c r="BK26" s="98"/>
      <c r="BL26" s="98"/>
      <c r="BM26" s="98"/>
      <c r="BN26" s="98"/>
      <c r="BO26" s="98"/>
      <c r="BP26" s="98"/>
    </row>
    <row r="27" spans="1:68" s="55" customFormat="1" ht="17.5" x14ac:dyDescent="0.25">
      <c r="A27" s="54" t="str">
        <f t="shared" si="9"/>
        <v>2.6</v>
      </c>
      <c r="B27" s="55" t="s">
        <v>186</v>
      </c>
      <c r="C27" s="55" t="s">
        <v>187</v>
      </c>
      <c r="D27" s="114"/>
      <c r="E27" s="149">
        <v>43272</v>
      </c>
      <c r="F27" s="150">
        <v>43275</v>
      </c>
      <c r="G27" s="56">
        <v>2</v>
      </c>
      <c r="H27" s="58">
        <v>2</v>
      </c>
      <c r="I27" s="74" t="s">
        <v>157</v>
      </c>
      <c r="J27" s="57">
        <f t="shared" si="12"/>
        <v>1</v>
      </c>
      <c r="K27" s="161"/>
      <c r="L27" s="86"/>
      <c r="M27" s="98"/>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98"/>
      <c r="AM27" s="98"/>
      <c r="AN27" s="98"/>
      <c r="AO27" s="98"/>
      <c r="AP27" s="98"/>
      <c r="AQ27" s="98"/>
      <c r="AR27" s="98"/>
      <c r="AS27" s="98"/>
      <c r="AT27" s="98"/>
      <c r="AU27" s="98"/>
      <c r="AV27" s="98"/>
      <c r="AW27" s="98"/>
      <c r="AX27" s="98"/>
      <c r="AY27" s="98"/>
      <c r="AZ27" s="98"/>
      <c r="BA27" s="98"/>
      <c r="BB27" s="98"/>
      <c r="BC27" s="98"/>
      <c r="BD27" s="98"/>
      <c r="BE27" s="98"/>
      <c r="BF27" s="98"/>
      <c r="BG27" s="98"/>
      <c r="BH27" s="98"/>
      <c r="BI27" s="98"/>
      <c r="BJ27" s="98"/>
      <c r="BK27" s="98"/>
      <c r="BL27" s="98"/>
      <c r="BM27" s="98"/>
      <c r="BN27" s="98"/>
      <c r="BO27" s="98"/>
      <c r="BP27" s="98"/>
    </row>
    <row r="28" spans="1:68" s="55" customFormat="1" ht="17.5" x14ac:dyDescent="0.25">
      <c r="A28" s="54" t="str">
        <f t="shared" si="9"/>
        <v>2.7</v>
      </c>
      <c r="B28" s="55" t="s">
        <v>188</v>
      </c>
      <c r="C28" s="55" t="s">
        <v>183</v>
      </c>
      <c r="D28" s="114"/>
      <c r="E28" s="149">
        <v>43272</v>
      </c>
      <c r="F28" s="150">
        <v>43275</v>
      </c>
      <c r="G28" s="56">
        <v>3</v>
      </c>
      <c r="H28" s="58">
        <v>2</v>
      </c>
      <c r="I28" s="74" t="s">
        <v>157</v>
      </c>
      <c r="J28" s="57">
        <f t="shared" si="10"/>
        <v>0.66666666666666663</v>
      </c>
      <c r="K28" s="161"/>
      <c r="L28" s="86"/>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8"/>
      <c r="AP28" s="98"/>
      <c r="AQ28" s="98"/>
      <c r="AR28" s="98"/>
      <c r="AS28" s="98"/>
      <c r="AT28" s="98"/>
      <c r="AU28" s="98"/>
      <c r="AV28" s="98"/>
      <c r="AW28" s="98"/>
      <c r="AX28" s="98"/>
      <c r="AY28" s="98"/>
      <c r="AZ28" s="98"/>
      <c r="BA28" s="98"/>
      <c r="BB28" s="98"/>
      <c r="BC28" s="98"/>
      <c r="BD28" s="98"/>
      <c r="BE28" s="98"/>
      <c r="BF28" s="98"/>
      <c r="BG28" s="98"/>
      <c r="BH28" s="98"/>
      <c r="BI28" s="98"/>
      <c r="BJ28" s="98"/>
      <c r="BK28" s="98"/>
      <c r="BL28" s="98"/>
      <c r="BM28" s="98"/>
      <c r="BN28" s="98"/>
      <c r="BO28" s="98"/>
      <c r="BP28" s="98"/>
    </row>
    <row r="29" spans="1:68" s="55" customFormat="1" ht="17.5" x14ac:dyDescent="0.25">
      <c r="A29" s="54" t="str">
        <f t="shared" si="9"/>
        <v>2.8</v>
      </c>
      <c r="B29" s="55" t="s">
        <v>198</v>
      </c>
      <c r="C29" s="55" t="s">
        <v>199</v>
      </c>
      <c r="D29" s="114"/>
      <c r="E29" s="149">
        <v>43272</v>
      </c>
      <c r="F29" s="150">
        <v>43275</v>
      </c>
      <c r="G29" s="56">
        <v>3</v>
      </c>
      <c r="H29" s="58">
        <v>2</v>
      </c>
      <c r="I29" s="74" t="s">
        <v>157</v>
      </c>
      <c r="J29" s="57">
        <f t="shared" ref="J29" si="14">H29/G29</f>
        <v>0.66666666666666663</v>
      </c>
      <c r="K29" s="161"/>
      <c r="L29" s="86"/>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98"/>
      <c r="AM29" s="98"/>
      <c r="AN29" s="98"/>
      <c r="AO29" s="98"/>
      <c r="AP29" s="98"/>
      <c r="AQ29" s="98"/>
      <c r="AR29" s="98"/>
      <c r="AS29" s="98"/>
      <c r="AT29" s="98"/>
      <c r="AU29" s="98"/>
      <c r="AV29" s="98"/>
      <c r="AW29" s="98"/>
      <c r="AX29" s="98"/>
      <c r="AY29" s="98"/>
      <c r="AZ29" s="98"/>
      <c r="BA29" s="98"/>
      <c r="BB29" s="98"/>
      <c r="BC29" s="98"/>
      <c r="BD29" s="98"/>
      <c r="BE29" s="98"/>
      <c r="BF29" s="98"/>
      <c r="BG29" s="98"/>
      <c r="BH29" s="98"/>
      <c r="BI29" s="98"/>
      <c r="BJ29" s="98"/>
      <c r="BK29" s="98"/>
      <c r="BL29" s="98"/>
      <c r="BM29" s="98"/>
      <c r="BN29" s="98"/>
      <c r="BO29" s="98"/>
      <c r="BP29" s="98"/>
    </row>
    <row r="30" spans="1:68" s="55" customFormat="1" ht="17.5" x14ac:dyDescent="0.25">
      <c r="A30" s="54" t="str">
        <f t="shared" si="9"/>
        <v>2.9</v>
      </c>
      <c r="B30" s="55" t="s">
        <v>189</v>
      </c>
      <c r="C30" s="55" t="s">
        <v>190</v>
      </c>
      <c r="D30" s="114"/>
      <c r="E30" s="149">
        <v>43273</v>
      </c>
      <c r="F30" s="150">
        <v>43275</v>
      </c>
      <c r="G30" s="56">
        <v>4</v>
      </c>
      <c r="H30" s="58">
        <v>3</v>
      </c>
      <c r="I30" s="74" t="s">
        <v>157</v>
      </c>
      <c r="J30" s="57">
        <f t="shared" ref="J30" si="15">H30/G30</f>
        <v>0.75</v>
      </c>
      <c r="K30" s="161" t="s">
        <v>191</v>
      </c>
      <c r="L30" s="86"/>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8"/>
      <c r="AP30" s="98"/>
      <c r="AQ30" s="98"/>
      <c r="AR30" s="98"/>
      <c r="AS30" s="98"/>
      <c r="AT30" s="98"/>
      <c r="AU30" s="98"/>
      <c r="AV30" s="98"/>
      <c r="AW30" s="98"/>
      <c r="AX30" s="98"/>
      <c r="AY30" s="98"/>
      <c r="AZ30" s="98"/>
      <c r="BA30" s="98"/>
      <c r="BB30" s="98"/>
      <c r="BC30" s="98"/>
      <c r="BD30" s="98"/>
      <c r="BE30" s="98"/>
      <c r="BF30" s="98"/>
      <c r="BG30" s="98"/>
      <c r="BH30" s="98"/>
      <c r="BI30" s="98"/>
      <c r="BJ30" s="98"/>
      <c r="BK30" s="98"/>
      <c r="BL30" s="98"/>
      <c r="BM30" s="98"/>
      <c r="BN30" s="98"/>
      <c r="BO30" s="98"/>
      <c r="BP30" s="98"/>
    </row>
    <row r="31" spans="1:68" s="55" customFormat="1" ht="17.5" x14ac:dyDescent="0.25">
      <c r="A31" s="54" t="str">
        <f t="shared" si="9"/>
        <v>2.10</v>
      </c>
      <c r="B31" s="55" t="s">
        <v>192</v>
      </c>
      <c r="C31" s="55" t="s">
        <v>183</v>
      </c>
      <c r="D31" s="114"/>
      <c r="E31" s="149">
        <v>43275</v>
      </c>
      <c r="F31" s="150">
        <v>43275</v>
      </c>
      <c r="G31" s="56">
        <v>2</v>
      </c>
      <c r="H31" s="58">
        <v>2</v>
      </c>
      <c r="I31" s="74" t="s">
        <v>157</v>
      </c>
      <c r="J31" s="57">
        <f t="shared" ref="J31" si="16">H31/G31</f>
        <v>1</v>
      </c>
      <c r="K31" s="161"/>
      <c r="L31" s="86"/>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98"/>
      <c r="AM31" s="98"/>
      <c r="AN31" s="98"/>
      <c r="AO31" s="98"/>
      <c r="AP31" s="98"/>
      <c r="AQ31" s="98"/>
      <c r="AR31" s="98"/>
      <c r="AS31" s="98"/>
      <c r="AT31" s="98"/>
      <c r="AU31" s="98"/>
      <c r="AV31" s="98"/>
      <c r="AW31" s="98"/>
      <c r="AX31" s="98"/>
      <c r="AY31" s="98"/>
      <c r="AZ31" s="98"/>
      <c r="BA31" s="98"/>
      <c r="BB31" s="98"/>
      <c r="BC31" s="98"/>
      <c r="BD31" s="98"/>
      <c r="BE31" s="98"/>
      <c r="BF31" s="98"/>
      <c r="BG31" s="98"/>
      <c r="BH31" s="98"/>
      <c r="BI31" s="98"/>
      <c r="BJ31" s="98"/>
      <c r="BK31" s="98"/>
      <c r="BL31" s="98"/>
      <c r="BM31" s="98"/>
      <c r="BN31" s="98"/>
      <c r="BO31" s="98"/>
      <c r="BP31" s="98"/>
    </row>
    <row r="32" spans="1:68" s="55" customFormat="1" ht="17.5" x14ac:dyDescent="0.25">
      <c r="A32" s="54" t="str">
        <f t="shared" si="9"/>
        <v>2.11</v>
      </c>
      <c r="B32" s="55" t="s">
        <v>193</v>
      </c>
      <c r="C32" s="55" t="s">
        <v>183</v>
      </c>
      <c r="D32" s="114"/>
      <c r="E32" s="149">
        <v>43275</v>
      </c>
      <c r="F32" s="150">
        <v>43275</v>
      </c>
      <c r="G32" s="56">
        <v>2</v>
      </c>
      <c r="H32" s="58">
        <v>2</v>
      </c>
      <c r="I32" s="74" t="s">
        <v>157</v>
      </c>
      <c r="J32" s="57">
        <f t="shared" ref="J32" si="17">H32/G32</f>
        <v>1</v>
      </c>
      <c r="K32" s="161"/>
      <c r="L32" s="86"/>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c r="BA32" s="98"/>
      <c r="BB32" s="98"/>
      <c r="BC32" s="98"/>
      <c r="BD32" s="98"/>
      <c r="BE32" s="98"/>
      <c r="BF32" s="98"/>
      <c r="BG32" s="98"/>
      <c r="BH32" s="98"/>
      <c r="BI32" s="98"/>
      <c r="BJ32" s="98"/>
      <c r="BK32" s="98"/>
      <c r="BL32" s="98"/>
      <c r="BM32" s="98"/>
      <c r="BN32" s="98"/>
      <c r="BO32" s="98"/>
      <c r="BP32" s="98"/>
    </row>
    <row r="33" spans="1:68" s="51" customFormat="1" ht="17.5" x14ac:dyDescent="0.25">
      <c r="A33" s="49" t="str">
        <f>IF(ISERROR(VALUE(SUBSTITUTE(prevWBS,".",""))),"1",IF(ISERROR(FIND("`",SUBSTITUTE(prevWBS,".","`",1))),TEXT(VALUE(prevWBS)+1,"#"),TEXT(VALUE(LEFT(prevWBS,FIND("`",SUBSTITUTE(prevWBS,".","`",1))-1))+1,"#")))</f>
        <v>3</v>
      </c>
      <c r="B33" s="50" t="s">
        <v>140</v>
      </c>
      <c r="D33" s="52"/>
      <c r="E33" s="93"/>
      <c r="F33" s="93"/>
      <c r="G33" s="93"/>
      <c r="H33" s="93"/>
      <c r="I33" s="93"/>
      <c r="J33" s="53"/>
      <c r="K33" s="169"/>
      <c r="L33" s="87"/>
      <c r="M33" s="100"/>
      <c r="N33" s="100"/>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58"/>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row>
    <row r="34" spans="1:68" s="55" customFormat="1" ht="17.5" x14ac:dyDescent="0.25">
      <c r="A34" s="54" t="str">
        <f t="shared" ref="A34:A40"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4" s="55" t="s">
        <v>166</v>
      </c>
      <c r="C34" s="55" t="s">
        <v>156</v>
      </c>
      <c r="D34" s="114"/>
      <c r="E34" s="149">
        <v>43245</v>
      </c>
      <c r="F34" s="150">
        <f>IF(ISBLANK(E34)," - ",IF(G34=0,E34,E34+G34-1))</f>
        <v>43249</v>
      </c>
      <c r="G34" s="56">
        <v>5</v>
      </c>
      <c r="H34" s="58">
        <v>2</v>
      </c>
      <c r="I34" s="58" t="s">
        <v>157</v>
      </c>
      <c r="J34" s="57">
        <f t="shared" si="10"/>
        <v>0.4</v>
      </c>
      <c r="K34" s="161" t="s">
        <v>165</v>
      </c>
      <c r="L34" s="86"/>
      <c r="M34" s="98"/>
      <c r="N34" s="98"/>
      <c r="O34" s="98"/>
      <c r="P34" s="98"/>
      <c r="Q34" s="98"/>
      <c r="R34" s="98"/>
      <c r="S34" s="98"/>
      <c r="T34" s="98"/>
      <c r="U34" s="98"/>
      <c r="V34" s="98"/>
      <c r="W34" s="98"/>
      <c r="X34" s="98"/>
      <c r="Y34" s="98"/>
      <c r="Z34" s="98"/>
      <c r="AA34" s="98"/>
      <c r="AB34" s="98"/>
      <c r="AC34" s="98"/>
      <c r="AD34" s="98"/>
      <c r="AE34" s="98"/>
      <c r="AF34" s="98"/>
      <c r="AG34" s="98"/>
      <c r="AH34" s="98"/>
      <c r="AI34" s="98"/>
      <c r="AJ34" s="98"/>
      <c r="AK34" s="98"/>
      <c r="AL34" s="98"/>
      <c r="AM34" s="98"/>
      <c r="AN34" s="98"/>
      <c r="AO34" s="98"/>
      <c r="AP34" s="98"/>
      <c r="AQ34" s="98"/>
      <c r="AR34" s="98"/>
      <c r="AS34" s="98"/>
      <c r="AT34" s="98"/>
      <c r="AU34" s="98"/>
      <c r="AV34" s="98"/>
      <c r="AW34" s="98"/>
      <c r="AX34" s="98"/>
      <c r="AY34" s="98"/>
      <c r="AZ34" s="98"/>
      <c r="BA34" s="98"/>
      <c r="BB34" s="98"/>
      <c r="BC34" s="98"/>
      <c r="BD34" s="98"/>
      <c r="BE34" s="98"/>
      <c r="BF34" s="98"/>
      <c r="BG34" s="98"/>
      <c r="BH34" s="98"/>
      <c r="BI34" s="98"/>
      <c r="BJ34" s="98"/>
      <c r="BK34" s="98"/>
      <c r="BL34" s="98"/>
      <c r="BM34" s="98"/>
      <c r="BN34" s="98"/>
      <c r="BO34" s="98"/>
      <c r="BP34" s="98"/>
    </row>
    <row r="35" spans="1:68" s="55" customFormat="1" ht="17.5" x14ac:dyDescent="0.25">
      <c r="A35" s="54" t="str">
        <f t="shared" si="18"/>
        <v>3.2</v>
      </c>
      <c r="B35" s="55" t="s">
        <v>173</v>
      </c>
      <c r="C35" s="55" t="s">
        <v>156</v>
      </c>
      <c r="D35" s="114"/>
      <c r="E35" s="149">
        <v>43250</v>
      </c>
      <c r="F35" s="150">
        <f>IF(ISBLANK(E35)," - ",IF(G35=0,E35,E35+G35-1))</f>
        <v>43254</v>
      </c>
      <c r="G35" s="56">
        <v>5</v>
      </c>
      <c r="H35" s="58">
        <f>IF(OR(F35=0,E35=0)," - ",NETWORKDAYS(E35,F35))</f>
        <v>3</v>
      </c>
      <c r="I35" s="58" t="s">
        <v>157</v>
      </c>
      <c r="J35" s="57">
        <f t="shared" si="10"/>
        <v>0.6</v>
      </c>
      <c r="K35" s="161" t="s">
        <v>171</v>
      </c>
      <c r="L35" s="86"/>
      <c r="M35" s="98"/>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8"/>
      <c r="AM35" s="98"/>
      <c r="AN35" s="98"/>
      <c r="AO35" s="98"/>
      <c r="AP35" s="98"/>
      <c r="AQ35" s="98"/>
      <c r="AR35" s="98"/>
      <c r="AS35" s="98"/>
      <c r="AT35" s="98"/>
      <c r="AU35" s="98"/>
      <c r="AV35" s="98"/>
      <c r="AW35" s="98"/>
      <c r="AX35" s="98"/>
      <c r="AY35" s="98"/>
      <c r="AZ35" s="98"/>
      <c r="BA35" s="98"/>
      <c r="BB35" s="98"/>
      <c r="BC35" s="98"/>
      <c r="BD35" s="98"/>
      <c r="BE35" s="98"/>
      <c r="BF35" s="98"/>
      <c r="BG35" s="98"/>
      <c r="BH35" s="98"/>
      <c r="BI35" s="98"/>
      <c r="BJ35" s="98"/>
      <c r="BK35" s="98"/>
      <c r="BL35" s="98"/>
      <c r="BM35" s="98"/>
      <c r="BN35" s="98"/>
      <c r="BO35" s="98"/>
      <c r="BP35" s="98"/>
    </row>
    <row r="36" spans="1:68" s="55" customFormat="1" ht="17.5" x14ac:dyDescent="0.25">
      <c r="A36" s="54" t="str">
        <f t="shared" si="18"/>
        <v>3.3</v>
      </c>
      <c r="B36" s="55" t="s">
        <v>167</v>
      </c>
      <c r="C36" s="55" t="s">
        <v>156</v>
      </c>
      <c r="D36" s="114"/>
      <c r="E36" s="149">
        <v>43258</v>
      </c>
      <c r="F36" s="150">
        <f>IF(ISBLANK(E36)," - ",IF(G36=0,E36,E36+G36-1))</f>
        <v>43262</v>
      </c>
      <c r="G36" s="56">
        <v>5</v>
      </c>
      <c r="H36" s="58">
        <v>4</v>
      </c>
      <c r="I36" s="74" t="s">
        <v>157</v>
      </c>
      <c r="J36" s="57">
        <f>H36/G36</f>
        <v>0.8</v>
      </c>
      <c r="K36" s="161" t="s">
        <v>172</v>
      </c>
      <c r="L36" s="86"/>
      <c r="M36" s="98"/>
      <c r="N36" s="98"/>
      <c r="O36" s="98"/>
      <c r="P36" s="98"/>
      <c r="Q36" s="98"/>
      <c r="R36" s="98"/>
      <c r="S36" s="98"/>
      <c r="T36" s="98"/>
      <c r="U36" s="98"/>
      <c r="V36" s="98"/>
      <c r="W36" s="98"/>
      <c r="X36" s="98"/>
      <c r="Y36" s="98"/>
      <c r="Z36" s="98"/>
      <c r="AA36" s="98"/>
      <c r="AB36" s="98"/>
      <c r="AC36" s="98"/>
      <c r="AD36" s="98"/>
      <c r="AE36" s="98"/>
      <c r="AF36" s="98"/>
      <c r="AG36" s="98"/>
      <c r="AH36" s="98"/>
      <c r="AI36" s="98"/>
      <c r="AJ36" s="98"/>
      <c r="AK36" s="98"/>
      <c r="AL36" s="98"/>
      <c r="AM36" s="98"/>
      <c r="AN36" s="98"/>
      <c r="AO36" s="98"/>
      <c r="AP36" s="98"/>
      <c r="AQ36" s="98"/>
      <c r="AR36" s="98"/>
      <c r="AS36" s="98"/>
      <c r="AT36" s="98"/>
      <c r="AU36" s="98"/>
      <c r="AV36" s="98"/>
      <c r="AW36" s="98"/>
      <c r="AX36" s="98"/>
      <c r="AY36" s="98"/>
      <c r="AZ36" s="98"/>
      <c r="BA36" s="98"/>
      <c r="BB36" s="98"/>
      <c r="BC36" s="98"/>
      <c r="BD36" s="98"/>
      <c r="BE36" s="98"/>
      <c r="BF36" s="98"/>
      <c r="BG36" s="98"/>
      <c r="BH36" s="98"/>
      <c r="BI36" s="98"/>
      <c r="BJ36" s="98"/>
      <c r="BK36" s="98"/>
      <c r="BL36" s="98"/>
      <c r="BM36" s="98"/>
      <c r="BN36" s="98"/>
      <c r="BO36" s="98"/>
      <c r="BP36" s="98"/>
    </row>
    <row r="37" spans="1:68" s="55" customFormat="1" ht="17.5" x14ac:dyDescent="0.25">
      <c r="A37" s="54" t="str">
        <f t="shared" si="18"/>
        <v>3.4</v>
      </c>
      <c r="B37" s="55" t="s">
        <v>176</v>
      </c>
      <c r="C37" s="55" t="s">
        <v>168</v>
      </c>
      <c r="D37" s="114"/>
      <c r="E37" s="149">
        <v>43245</v>
      </c>
      <c r="F37" s="150">
        <f>IF(ISBLANK(E37)," - ",IF(G37=0,E37,E37+G37-1))</f>
        <v>43249</v>
      </c>
      <c r="G37" s="56">
        <v>5</v>
      </c>
      <c r="H37" s="58">
        <v>4</v>
      </c>
      <c r="I37" s="58" t="s">
        <v>157</v>
      </c>
      <c r="J37" s="57">
        <f>H37/G37</f>
        <v>0.8</v>
      </c>
      <c r="K37" s="161" t="s">
        <v>178</v>
      </c>
      <c r="L37" s="86"/>
      <c r="M37" s="98"/>
      <c r="N37" s="98"/>
      <c r="O37" s="98"/>
      <c r="P37" s="98"/>
      <c r="Q37" s="98"/>
      <c r="R37" s="98"/>
      <c r="S37" s="98"/>
      <c r="T37" s="98"/>
      <c r="U37" s="98"/>
      <c r="V37" s="98"/>
      <c r="W37" s="98"/>
      <c r="X37" s="98"/>
      <c r="Y37" s="98"/>
      <c r="Z37" s="98"/>
      <c r="AA37" s="98"/>
      <c r="AB37" s="98"/>
      <c r="AC37" s="98"/>
      <c r="AD37" s="98"/>
      <c r="AE37" s="98"/>
      <c r="AF37" s="98"/>
      <c r="AG37" s="98"/>
      <c r="AH37" s="98"/>
      <c r="AI37" s="98"/>
      <c r="AJ37" s="98"/>
      <c r="AK37" s="98"/>
      <c r="AL37" s="98"/>
      <c r="AM37" s="98"/>
      <c r="AN37" s="98"/>
      <c r="AO37" s="98"/>
      <c r="AP37" s="98"/>
      <c r="AQ37" s="98"/>
      <c r="AR37" s="98"/>
      <c r="AS37" s="98"/>
      <c r="AT37" s="98"/>
      <c r="AU37" s="98"/>
      <c r="AV37" s="98"/>
      <c r="AW37" s="98"/>
      <c r="AX37" s="98"/>
      <c r="AY37" s="98"/>
      <c r="AZ37" s="98"/>
      <c r="BA37" s="98"/>
      <c r="BB37" s="98"/>
      <c r="BC37" s="98"/>
      <c r="BD37" s="98"/>
      <c r="BE37" s="98"/>
      <c r="BF37" s="98"/>
      <c r="BG37" s="98"/>
      <c r="BH37" s="98"/>
      <c r="BI37" s="98"/>
      <c r="BJ37" s="98"/>
      <c r="BK37" s="98"/>
      <c r="BL37" s="98"/>
      <c r="BM37" s="98"/>
      <c r="BN37" s="98"/>
      <c r="BO37" s="98"/>
      <c r="BP37" s="98"/>
    </row>
    <row r="38" spans="1:68" s="55" customFormat="1" ht="17.5" x14ac:dyDescent="0.25">
      <c r="A38" s="54" t="str">
        <f t="shared" si="18"/>
        <v>3.5</v>
      </c>
      <c r="B38" s="55" t="s">
        <v>174</v>
      </c>
      <c r="C38" s="55" t="s">
        <v>168</v>
      </c>
      <c r="D38" s="114"/>
      <c r="E38" s="149">
        <v>43250</v>
      </c>
      <c r="F38" s="150">
        <f t="shared" ref="F38" si="19">IF(ISBLANK(E38)," - ",IF(G38=0,E38,E38+G38-1))</f>
        <v>43255</v>
      </c>
      <c r="G38" s="56">
        <v>6</v>
      </c>
      <c r="H38" s="58"/>
      <c r="I38" s="58" t="s">
        <v>162</v>
      </c>
      <c r="J38" s="57">
        <f>H38/G38</f>
        <v>0</v>
      </c>
      <c r="K38" s="161" t="s">
        <v>177</v>
      </c>
      <c r="L38" s="86"/>
      <c r="M38" s="98"/>
      <c r="N38" s="98"/>
      <c r="O38" s="98"/>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8"/>
      <c r="AO38" s="98"/>
      <c r="AP38" s="98"/>
      <c r="AQ38" s="98"/>
      <c r="AR38" s="98"/>
      <c r="AS38" s="98"/>
      <c r="AT38" s="98"/>
      <c r="AU38" s="98"/>
      <c r="AV38" s="98"/>
      <c r="AW38" s="98"/>
      <c r="AX38" s="98"/>
      <c r="AY38" s="98"/>
      <c r="AZ38" s="98"/>
      <c r="BA38" s="98"/>
      <c r="BB38" s="98"/>
      <c r="BC38" s="98"/>
      <c r="BD38" s="98"/>
      <c r="BE38" s="98"/>
      <c r="BF38" s="98"/>
      <c r="BG38" s="98"/>
      <c r="BH38" s="98"/>
      <c r="BI38" s="98"/>
      <c r="BJ38" s="98"/>
      <c r="BK38" s="98"/>
      <c r="BL38" s="98"/>
      <c r="BM38" s="98"/>
      <c r="BN38" s="98"/>
      <c r="BO38" s="98"/>
      <c r="BP38" s="98"/>
    </row>
    <row r="39" spans="1:68" s="55" customFormat="1" ht="17.5" x14ac:dyDescent="0.25">
      <c r="A39" s="54" t="str">
        <f t="shared" si="18"/>
        <v>3.6</v>
      </c>
      <c r="B39" s="55" t="s">
        <v>175</v>
      </c>
      <c r="C39" s="55" t="s">
        <v>168</v>
      </c>
      <c r="D39" s="114"/>
      <c r="E39" s="149">
        <v>43260</v>
      </c>
      <c r="F39" s="150">
        <f>IF(ISBLANK(E39)," - ",IF(G39=0,E39,E39+G39-1))</f>
        <v>43262</v>
      </c>
      <c r="G39" s="56">
        <v>3</v>
      </c>
      <c r="H39" s="58">
        <v>2</v>
      </c>
      <c r="I39" s="58" t="s">
        <v>157</v>
      </c>
      <c r="J39" s="57">
        <f>H39/G39</f>
        <v>0.66666666666666663</v>
      </c>
      <c r="K39" s="161" t="s">
        <v>180</v>
      </c>
      <c r="L39" s="86"/>
      <c r="M39" s="98"/>
      <c r="N39" s="98"/>
      <c r="O39" s="98"/>
      <c r="P39" s="98"/>
      <c r="Q39" s="98"/>
      <c r="R39" s="98"/>
      <c r="S39" s="98"/>
      <c r="T39" s="98"/>
      <c r="U39" s="98"/>
      <c r="V39" s="98"/>
      <c r="W39" s="98"/>
      <c r="X39" s="98"/>
      <c r="Y39" s="98"/>
      <c r="Z39" s="98"/>
      <c r="AA39" s="98"/>
      <c r="AB39" s="98"/>
      <c r="AC39" s="98"/>
      <c r="AD39" s="98"/>
      <c r="AE39" s="98"/>
      <c r="AF39" s="98"/>
      <c r="AG39" s="98"/>
      <c r="AH39" s="98"/>
      <c r="AI39" s="98"/>
      <c r="AJ39" s="98"/>
      <c r="AK39" s="98"/>
      <c r="AL39" s="98"/>
      <c r="AM39" s="98"/>
      <c r="AN39" s="98"/>
      <c r="AO39" s="98"/>
      <c r="AP39" s="98"/>
      <c r="AQ39" s="98"/>
      <c r="AR39" s="98"/>
      <c r="AS39" s="98"/>
      <c r="AT39" s="98"/>
      <c r="AU39" s="98"/>
      <c r="AV39" s="98"/>
      <c r="AW39" s="98"/>
      <c r="AX39" s="98"/>
      <c r="AY39" s="98"/>
      <c r="AZ39" s="98"/>
      <c r="BA39" s="98"/>
      <c r="BB39" s="98"/>
      <c r="BC39" s="98"/>
      <c r="BD39" s="98"/>
      <c r="BE39" s="98"/>
      <c r="BF39" s="98"/>
      <c r="BG39" s="98"/>
      <c r="BH39" s="98"/>
      <c r="BI39" s="98"/>
      <c r="BJ39" s="98"/>
      <c r="BK39" s="98"/>
      <c r="BL39" s="98"/>
      <c r="BM39" s="98"/>
      <c r="BN39" s="98"/>
      <c r="BO39" s="98"/>
      <c r="BP39" s="98"/>
    </row>
    <row r="40" spans="1:68" s="55" customFormat="1" ht="17.5" x14ac:dyDescent="0.25">
      <c r="A40" s="54" t="str">
        <f t="shared" si="18"/>
        <v>3.7</v>
      </c>
      <c r="B40" s="55" t="s">
        <v>194</v>
      </c>
      <c r="C40" s="55" t="s">
        <v>195</v>
      </c>
      <c r="D40" s="114"/>
      <c r="E40" s="149">
        <v>43270</v>
      </c>
      <c r="F40" s="150">
        <v>43273</v>
      </c>
      <c r="G40" s="56">
        <v>3</v>
      </c>
      <c r="H40" s="58">
        <v>3</v>
      </c>
      <c r="I40" s="58" t="s">
        <v>157</v>
      </c>
      <c r="J40" s="57">
        <f>H40/G40</f>
        <v>1</v>
      </c>
      <c r="K40" s="161" t="s">
        <v>197</v>
      </c>
      <c r="L40" s="86"/>
      <c r="M40" s="98"/>
      <c r="N40" s="98"/>
      <c r="O40" s="98"/>
      <c r="P40" s="98"/>
      <c r="Q40" s="98"/>
      <c r="R40" s="98"/>
      <c r="S40" s="98"/>
      <c r="T40" s="98"/>
      <c r="U40" s="98"/>
      <c r="V40" s="98"/>
      <c r="W40" s="98"/>
      <c r="X40" s="98"/>
      <c r="Y40" s="98"/>
      <c r="Z40" s="98"/>
      <c r="AA40" s="98"/>
      <c r="AB40" s="98"/>
      <c r="AC40" s="98"/>
      <c r="AD40" s="98"/>
      <c r="AE40" s="98"/>
      <c r="AF40" s="98"/>
      <c r="AG40" s="98"/>
      <c r="AH40" s="98"/>
      <c r="AI40" s="98"/>
      <c r="AJ40" s="98"/>
      <c r="AK40" s="98"/>
      <c r="AL40" s="98"/>
      <c r="AM40" s="98"/>
      <c r="AN40" s="98"/>
      <c r="AO40" s="98"/>
      <c r="AP40" s="98"/>
      <c r="AQ40" s="98"/>
      <c r="AR40" s="98"/>
      <c r="AS40" s="98"/>
      <c r="AT40" s="98"/>
      <c r="AU40" s="98"/>
      <c r="AV40" s="98"/>
      <c r="AW40" s="98"/>
      <c r="AX40" s="98"/>
      <c r="AY40" s="98"/>
      <c r="AZ40" s="98"/>
      <c r="BA40" s="98"/>
      <c r="BB40" s="98"/>
      <c r="BC40" s="98"/>
      <c r="BD40" s="98"/>
      <c r="BE40" s="98"/>
      <c r="BF40" s="98"/>
      <c r="BG40" s="98"/>
      <c r="BH40" s="98"/>
      <c r="BI40" s="98"/>
      <c r="BJ40" s="98"/>
      <c r="BK40" s="98"/>
      <c r="BL40" s="98"/>
      <c r="BM40" s="98"/>
      <c r="BN40" s="98"/>
      <c r="BO40" s="98"/>
      <c r="BP40" s="98"/>
    </row>
    <row r="41" spans="1:68" s="51" customFormat="1" ht="17.5" hidden="1" x14ac:dyDescent="0.25">
      <c r="A41" s="49" t="str">
        <f>IF(ISERROR(VALUE(SUBSTITUTE(prevWBS,".",""))),"1",IF(ISERROR(FIND("`",SUBSTITUTE(prevWBS,".","`",1))),TEXT(VALUE(prevWBS)+1,"#"),TEXT(VALUE(LEFT(prevWBS,FIND("`",SUBSTITUTE(prevWBS,".","`",1))-1))+1,"#")))</f>
        <v>4</v>
      </c>
      <c r="B41" s="50" t="s">
        <v>7</v>
      </c>
      <c r="D41" s="52"/>
      <c r="G41" s="52"/>
      <c r="J41" s="52"/>
      <c r="L41" s="87"/>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100"/>
      <c r="AW41" s="100"/>
      <c r="AX41" s="100"/>
      <c r="AY41" s="100"/>
      <c r="AZ41" s="100"/>
      <c r="BA41" s="100"/>
      <c r="BB41" s="100"/>
      <c r="BC41" s="100"/>
      <c r="BD41" s="100"/>
      <c r="BE41" s="100"/>
      <c r="BF41" s="100"/>
      <c r="BG41" s="100"/>
      <c r="BH41" s="100"/>
      <c r="BI41" s="100"/>
      <c r="BJ41" s="100"/>
      <c r="BK41" s="100"/>
      <c r="BL41" s="100"/>
      <c r="BM41" s="100"/>
      <c r="BN41" s="100"/>
      <c r="BO41" s="100"/>
      <c r="BP41" s="100"/>
    </row>
    <row r="42" spans="1:68" s="55" customFormat="1" ht="17.5" hidden="1" x14ac:dyDescent="0.25">
      <c r="A42"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2" s="55" t="s">
        <v>8</v>
      </c>
      <c r="D42" s="114"/>
      <c r="E42" s="91">
        <v>43129</v>
      </c>
      <c r="F42" s="92">
        <f t="shared" si="7"/>
        <v>43129</v>
      </c>
      <c r="G42" s="56">
        <v>1</v>
      </c>
      <c r="H42" s="58">
        <f t="shared" ref="H42:I48" si="20">IF(OR(F42=0,E42=0)," - ",NETWORKDAYS(E42,F42))</f>
        <v>1</v>
      </c>
      <c r="I42" s="58">
        <f t="shared" si="20"/>
        <v>-30806</v>
      </c>
      <c r="J42" s="57">
        <v>0</v>
      </c>
      <c r="K42" s="161"/>
      <c r="L42" s="86"/>
      <c r="M42" s="98"/>
      <c r="N42" s="98"/>
      <c r="O42" s="98"/>
      <c r="P42" s="98"/>
      <c r="Q42" s="98"/>
      <c r="R42" s="98"/>
      <c r="S42" s="98"/>
      <c r="T42" s="98"/>
      <c r="U42" s="98"/>
      <c r="V42" s="98"/>
      <c r="W42" s="98"/>
      <c r="X42" s="98"/>
      <c r="Y42" s="98"/>
      <c r="Z42" s="98"/>
      <c r="AA42" s="98"/>
      <c r="AB42" s="98"/>
      <c r="AC42" s="98"/>
      <c r="AD42" s="98"/>
      <c r="AE42" s="98"/>
      <c r="AF42" s="98"/>
      <c r="AG42" s="98"/>
      <c r="AH42" s="98"/>
      <c r="AI42" s="98"/>
      <c r="AJ42" s="98"/>
      <c r="AK42" s="98"/>
      <c r="AL42" s="98"/>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row>
    <row r="43" spans="1:68" s="55" customFormat="1" ht="17.5" hidden="1" x14ac:dyDescent="0.25">
      <c r="A43"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3" s="55" t="s">
        <v>8</v>
      </c>
      <c r="D43" s="114"/>
      <c r="E43" s="91">
        <v>43130</v>
      </c>
      <c r="F43" s="92">
        <f t="shared" si="7"/>
        <v>43130</v>
      </c>
      <c r="G43" s="56">
        <v>1</v>
      </c>
      <c r="H43" s="58">
        <f t="shared" si="20"/>
        <v>1</v>
      </c>
      <c r="I43" s="58">
        <f t="shared" si="20"/>
        <v>-30807</v>
      </c>
      <c r="J43" s="57">
        <v>0</v>
      </c>
      <c r="K43" s="161"/>
      <c r="L43" s="86"/>
      <c r="M43" s="98"/>
      <c r="N43" s="98"/>
      <c r="O43" s="98"/>
      <c r="P43" s="98"/>
      <c r="Q43" s="98"/>
      <c r="R43" s="98"/>
      <c r="S43" s="98"/>
      <c r="T43" s="98"/>
      <c r="U43" s="98"/>
      <c r="V43" s="98"/>
      <c r="W43" s="98"/>
      <c r="X43" s="98"/>
      <c r="Y43" s="98"/>
      <c r="Z43" s="98"/>
      <c r="AA43" s="98"/>
      <c r="AB43" s="98"/>
      <c r="AC43" s="98"/>
      <c r="AD43" s="98"/>
      <c r="AE43" s="98"/>
      <c r="AF43" s="98"/>
      <c r="AG43" s="98"/>
      <c r="AH43" s="98"/>
      <c r="AI43" s="98"/>
      <c r="AJ43" s="98"/>
      <c r="AK43" s="98"/>
      <c r="AL43" s="98"/>
      <c r="AM43" s="98"/>
      <c r="AN43" s="98"/>
      <c r="AO43" s="98"/>
      <c r="AP43" s="98"/>
      <c r="AQ43" s="98"/>
      <c r="AR43" s="98"/>
      <c r="AS43" s="98"/>
      <c r="AT43" s="98"/>
      <c r="AU43" s="98"/>
      <c r="AV43" s="98"/>
      <c r="AW43" s="98"/>
      <c r="AX43" s="98"/>
      <c r="AY43" s="98"/>
      <c r="AZ43" s="98"/>
      <c r="BA43" s="98"/>
      <c r="BB43" s="98"/>
      <c r="BC43" s="98"/>
      <c r="BD43" s="98"/>
      <c r="BE43" s="98"/>
      <c r="BF43" s="98"/>
      <c r="BG43" s="98"/>
      <c r="BH43" s="98"/>
      <c r="BI43" s="98"/>
      <c r="BJ43" s="98"/>
      <c r="BK43" s="98"/>
      <c r="BL43" s="98"/>
      <c r="BM43" s="98"/>
      <c r="BN43" s="98"/>
      <c r="BO43" s="98"/>
      <c r="BP43" s="98"/>
    </row>
    <row r="44" spans="1:68" s="55" customFormat="1" ht="17.5" hidden="1" x14ac:dyDescent="0.25">
      <c r="A44"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4" s="55" t="s">
        <v>8</v>
      </c>
      <c r="D44" s="114"/>
      <c r="E44" s="91">
        <v>43131</v>
      </c>
      <c r="F44" s="92">
        <f t="shared" si="7"/>
        <v>43131</v>
      </c>
      <c r="G44" s="56">
        <v>1</v>
      </c>
      <c r="H44" s="58">
        <f t="shared" si="20"/>
        <v>1</v>
      </c>
      <c r="I44" s="58">
        <f t="shared" si="20"/>
        <v>-30808</v>
      </c>
      <c r="J44" s="57">
        <v>0</v>
      </c>
      <c r="K44" s="161"/>
      <c r="L44" s="86"/>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c r="AX44" s="98"/>
      <c r="AY44" s="98"/>
      <c r="AZ44" s="98"/>
      <c r="BA44" s="98"/>
      <c r="BB44" s="98"/>
      <c r="BC44" s="98"/>
      <c r="BD44" s="98"/>
      <c r="BE44" s="98"/>
      <c r="BF44" s="98"/>
      <c r="BG44" s="98"/>
      <c r="BH44" s="98"/>
      <c r="BI44" s="98"/>
      <c r="BJ44" s="98"/>
      <c r="BK44" s="98"/>
      <c r="BL44" s="98"/>
      <c r="BM44" s="98"/>
      <c r="BN44" s="98"/>
      <c r="BO44" s="98"/>
      <c r="BP44" s="98"/>
    </row>
    <row r="45" spans="1:68" s="55" customFormat="1" ht="17.5" hidden="1" x14ac:dyDescent="0.25">
      <c r="A45"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45" s="55" t="s">
        <v>8</v>
      </c>
      <c r="D45" s="114"/>
      <c r="E45" s="91">
        <v>43132</v>
      </c>
      <c r="F45" s="92">
        <f t="shared" si="7"/>
        <v>43132</v>
      </c>
      <c r="G45" s="56">
        <v>1</v>
      </c>
      <c r="H45" s="58">
        <f t="shared" si="20"/>
        <v>1</v>
      </c>
      <c r="I45" s="58">
        <f t="shared" si="20"/>
        <v>-30809</v>
      </c>
      <c r="J45" s="57">
        <v>0</v>
      </c>
      <c r="K45" s="161"/>
      <c r="L45" s="86"/>
      <c r="M45" s="98"/>
      <c r="N45" s="98"/>
      <c r="O45" s="98"/>
      <c r="P45" s="98"/>
      <c r="Q45" s="98"/>
      <c r="R45" s="98"/>
      <c r="S45" s="98"/>
      <c r="T45" s="98"/>
      <c r="U45" s="98"/>
      <c r="V45" s="98"/>
      <c r="W45" s="98"/>
      <c r="X45" s="98"/>
      <c r="Y45" s="98"/>
      <c r="Z45" s="98"/>
      <c r="AA45" s="98"/>
      <c r="AB45" s="98"/>
      <c r="AC45" s="98"/>
      <c r="AD45" s="98"/>
      <c r="AE45" s="98"/>
      <c r="AF45" s="98"/>
      <c r="AG45" s="98"/>
      <c r="AH45" s="98"/>
      <c r="AI45" s="98"/>
      <c r="AJ45" s="98"/>
      <c r="AK45" s="98"/>
      <c r="AL45" s="98"/>
      <c r="AM45" s="98"/>
      <c r="AN45" s="98"/>
      <c r="AO45" s="98"/>
      <c r="AP45" s="98"/>
      <c r="AQ45" s="98"/>
      <c r="AR45" s="98"/>
      <c r="AS45" s="98"/>
      <c r="AT45" s="98"/>
      <c r="AU45" s="98"/>
      <c r="AV45" s="98"/>
      <c r="AW45" s="98"/>
      <c r="AX45" s="98"/>
      <c r="AY45" s="98"/>
      <c r="AZ45" s="98"/>
      <c r="BA45" s="98"/>
      <c r="BB45" s="98"/>
      <c r="BC45" s="98"/>
      <c r="BD45" s="98"/>
      <c r="BE45" s="98"/>
      <c r="BF45" s="98"/>
      <c r="BG45" s="98"/>
      <c r="BH45" s="98"/>
      <c r="BI45" s="98"/>
      <c r="BJ45" s="98"/>
      <c r="BK45" s="98"/>
      <c r="BL45" s="98"/>
      <c r="BM45" s="98"/>
      <c r="BN45" s="98"/>
      <c r="BO45" s="98"/>
      <c r="BP45" s="98"/>
    </row>
    <row r="46" spans="1:68" s="55" customFormat="1" ht="17.5" hidden="1" x14ac:dyDescent="0.25">
      <c r="A46"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46" s="55" t="s">
        <v>8</v>
      </c>
      <c r="D46" s="114"/>
      <c r="E46" s="91">
        <v>43133</v>
      </c>
      <c r="F46" s="92">
        <f t="shared" si="7"/>
        <v>43133</v>
      </c>
      <c r="G46" s="56">
        <v>1</v>
      </c>
      <c r="H46" s="58">
        <f t="shared" si="20"/>
        <v>1</v>
      </c>
      <c r="I46" s="58">
        <f t="shared" si="20"/>
        <v>-30810</v>
      </c>
      <c r="J46" s="57">
        <v>0</v>
      </c>
      <c r="K46" s="161"/>
      <c r="L46" s="86"/>
      <c r="M46" s="98"/>
      <c r="N46" s="98"/>
      <c r="O46" s="98"/>
      <c r="P46" s="98"/>
      <c r="Q46" s="98"/>
      <c r="R46" s="98"/>
      <c r="S46" s="98"/>
      <c r="T46" s="98"/>
      <c r="U46" s="98"/>
      <c r="V46" s="98"/>
      <c r="W46" s="98"/>
      <c r="X46" s="98"/>
      <c r="Y46" s="98"/>
      <c r="Z46" s="98"/>
      <c r="AA46" s="98"/>
      <c r="AB46" s="98"/>
      <c r="AC46" s="98"/>
      <c r="AD46" s="98"/>
      <c r="AE46" s="98"/>
      <c r="AF46" s="98"/>
      <c r="AG46" s="98"/>
      <c r="AH46" s="98"/>
      <c r="AI46" s="98"/>
      <c r="AJ46" s="98"/>
      <c r="AK46" s="98"/>
      <c r="AL46" s="98"/>
      <c r="AM46" s="98"/>
      <c r="AN46" s="98"/>
      <c r="AO46" s="98"/>
      <c r="AP46" s="98"/>
      <c r="AQ46" s="98"/>
      <c r="AR46" s="98"/>
      <c r="AS46" s="98"/>
      <c r="AT46" s="98"/>
      <c r="AU46" s="98"/>
      <c r="AV46" s="98"/>
      <c r="AW46" s="98"/>
      <c r="AX46" s="98"/>
      <c r="AY46" s="98"/>
      <c r="AZ46" s="98"/>
      <c r="BA46" s="98"/>
      <c r="BB46" s="98"/>
      <c r="BC46" s="98"/>
      <c r="BD46" s="98"/>
      <c r="BE46" s="98"/>
      <c r="BF46" s="98"/>
      <c r="BG46" s="98"/>
      <c r="BH46" s="98"/>
      <c r="BI46" s="98"/>
      <c r="BJ46" s="98"/>
      <c r="BK46" s="98"/>
      <c r="BL46" s="98"/>
      <c r="BM46" s="98"/>
      <c r="BN46" s="98"/>
      <c r="BO46" s="98"/>
      <c r="BP46" s="98"/>
    </row>
    <row r="47" spans="1:68" s="64" customFormat="1" ht="17.5" hidden="1" x14ac:dyDescent="0.25">
      <c r="A47" s="54"/>
      <c r="B47" s="59"/>
      <c r="C47" s="59"/>
      <c r="D47" s="60"/>
      <c r="E47" s="94"/>
      <c r="F47" s="94"/>
      <c r="G47" s="61"/>
      <c r="H47" s="63" t="str">
        <f t="shared" si="20"/>
        <v xml:space="preserve"> - </v>
      </c>
      <c r="I47" s="63" t="str">
        <f t="shared" si="20"/>
        <v xml:space="preserve"> - </v>
      </c>
      <c r="J47" s="62"/>
      <c r="K47" s="170"/>
      <c r="L47" s="88"/>
      <c r="M47" s="98"/>
      <c r="N47" s="98"/>
      <c r="O47" s="98"/>
      <c r="P47" s="98"/>
      <c r="Q47" s="98"/>
      <c r="R47" s="98"/>
      <c r="S47" s="98"/>
      <c r="T47" s="98"/>
      <c r="U47" s="98"/>
      <c r="V47" s="98"/>
      <c r="W47" s="98"/>
      <c r="X47" s="98"/>
      <c r="Y47" s="98"/>
      <c r="Z47" s="98"/>
      <c r="AA47" s="98"/>
      <c r="AB47" s="98"/>
      <c r="AC47" s="98"/>
      <c r="AD47" s="98"/>
      <c r="AE47" s="98"/>
      <c r="AF47" s="98"/>
      <c r="AG47" s="98"/>
      <c r="AH47" s="98"/>
      <c r="AI47" s="98"/>
      <c r="AJ47" s="98"/>
      <c r="AK47" s="98"/>
      <c r="AL47" s="98"/>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row>
    <row r="48" spans="1:68" s="64" customFormat="1" ht="17.5" hidden="1" x14ac:dyDescent="0.25">
      <c r="A48" s="54"/>
      <c r="B48" s="59"/>
      <c r="C48" s="59"/>
      <c r="D48" s="60"/>
      <c r="E48" s="94"/>
      <c r="F48" s="94"/>
      <c r="G48" s="61"/>
      <c r="H48" s="63" t="str">
        <f t="shared" si="20"/>
        <v xml:space="preserve"> - </v>
      </c>
      <c r="I48" s="63" t="str">
        <f t="shared" si="20"/>
        <v xml:space="preserve"> - </v>
      </c>
      <c r="J48" s="62"/>
      <c r="K48" s="170"/>
      <c r="L48" s="88"/>
      <c r="M48" s="98"/>
      <c r="N48" s="98"/>
      <c r="O48" s="98"/>
      <c r="P48" s="98"/>
      <c r="Q48" s="98"/>
      <c r="R48" s="98"/>
      <c r="S48" s="98"/>
      <c r="T48" s="98"/>
      <c r="U48" s="98"/>
      <c r="V48" s="98"/>
      <c r="W48" s="98"/>
      <c r="X48" s="98"/>
      <c r="Y48" s="98"/>
      <c r="Z48" s="98"/>
      <c r="AA48" s="98"/>
      <c r="AB48" s="98"/>
      <c r="AC48" s="98"/>
      <c r="AD48" s="98"/>
      <c r="AE48" s="98"/>
      <c r="AF48" s="98"/>
      <c r="AG48" s="98"/>
      <c r="AH48" s="98"/>
      <c r="AI48" s="98"/>
      <c r="AJ48" s="98"/>
      <c r="AK48" s="98"/>
      <c r="AL48" s="98"/>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row>
    <row r="49" spans="1:68" s="69" customFormat="1" ht="17.5" hidden="1" x14ac:dyDescent="0.25">
      <c r="A49" s="65" t="s">
        <v>0</v>
      </c>
      <c r="B49" s="66"/>
      <c r="C49" s="67"/>
      <c r="D49" s="67"/>
      <c r="E49" s="95"/>
      <c r="F49" s="95"/>
      <c r="G49" s="68"/>
      <c r="H49" s="68"/>
      <c r="I49" s="68"/>
      <c r="J49" s="68"/>
      <c r="K49" s="171"/>
      <c r="L49" s="89"/>
      <c r="M49" s="98"/>
      <c r="N49" s="98"/>
      <c r="O49" s="98"/>
      <c r="P49" s="98"/>
      <c r="Q49" s="98"/>
      <c r="R49" s="98"/>
      <c r="S49" s="98"/>
      <c r="T49" s="98"/>
      <c r="U49" s="98"/>
      <c r="V49" s="98"/>
      <c r="W49" s="98"/>
      <c r="X49" s="98"/>
      <c r="Y49" s="98"/>
      <c r="Z49" s="98"/>
      <c r="AA49" s="98"/>
      <c r="AB49" s="98"/>
      <c r="AC49" s="98"/>
      <c r="AD49" s="98"/>
      <c r="AE49" s="98"/>
      <c r="AF49" s="98"/>
      <c r="AG49" s="98"/>
      <c r="AH49" s="98"/>
      <c r="AI49" s="98"/>
      <c r="AJ49" s="98"/>
      <c r="AK49" s="98"/>
      <c r="AL49" s="98"/>
      <c r="AM49" s="98"/>
      <c r="AN49" s="98"/>
      <c r="AO49" s="98"/>
      <c r="AP49" s="98"/>
      <c r="AQ49" s="98"/>
      <c r="AR49" s="98"/>
      <c r="AS49" s="98"/>
      <c r="AT49" s="98"/>
      <c r="AU49" s="98"/>
      <c r="AV49" s="98"/>
      <c r="AW49" s="98"/>
      <c r="AX49" s="98"/>
      <c r="AY49" s="98"/>
      <c r="AZ49" s="98"/>
      <c r="BA49" s="98"/>
      <c r="BB49" s="98"/>
      <c r="BC49" s="98"/>
      <c r="BD49" s="98"/>
      <c r="BE49" s="98"/>
      <c r="BF49" s="98"/>
      <c r="BG49" s="98"/>
      <c r="BH49" s="98"/>
      <c r="BI49" s="98"/>
      <c r="BJ49" s="98"/>
      <c r="BK49" s="98"/>
      <c r="BL49" s="98"/>
      <c r="BM49" s="98"/>
      <c r="BN49" s="98"/>
      <c r="BO49" s="98"/>
      <c r="BP49" s="98"/>
    </row>
    <row r="50" spans="1:68" s="64" customFormat="1" ht="17.5" hidden="1" x14ac:dyDescent="0.25">
      <c r="A50" s="70" t="s">
        <v>38</v>
      </c>
      <c r="B50" s="71"/>
      <c r="C50" s="71"/>
      <c r="D50" s="71"/>
      <c r="E50" s="96"/>
      <c r="F50" s="96"/>
      <c r="G50" s="71"/>
      <c r="H50" s="71"/>
      <c r="I50" s="71"/>
      <c r="J50" s="71"/>
      <c r="K50" s="172"/>
      <c r="L50" s="89"/>
      <c r="M50" s="98"/>
      <c r="N50" s="98"/>
      <c r="O50" s="98"/>
      <c r="P50" s="98"/>
      <c r="Q50" s="98"/>
      <c r="R50" s="98"/>
      <c r="S50" s="98"/>
      <c r="T50" s="98"/>
      <c r="U50" s="98"/>
      <c r="V50" s="98"/>
      <c r="W50" s="98"/>
      <c r="X50" s="98"/>
      <c r="Y50" s="98"/>
      <c r="Z50" s="98"/>
      <c r="AA50" s="98"/>
      <c r="AB50" s="98"/>
      <c r="AC50" s="98"/>
      <c r="AD50" s="98"/>
      <c r="AE50" s="98"/>
      <c r="AF50" s="98"/>
      <c r="AG50" s="98"/>
      <c r="AH50" s="98"/>
      <c r="AI50" s="98"/>
      <c r="AJ50" s="98"/>
      <c r="AK50" s="98"/>
      <c r="AL50" s="98"/>
      <c r="AM50" s="98"/>
      <c r="AN50" s="98"/>
      <c r="AO50" s="98"/>
      <c r="AP50" s="98"/>
      <c r="AQ50" s="98"/>
      <c r="AR50" s="98"/>
      <c r="AS50" s="98"/>
      <c r="AT50" s="98"/>
      <c r="AU50" s="98"/>
      <c r="AV50" s="98"/>
      <c r="AW50" s="98"/>
      <c r="AX50" s="98"/>
      <c r="AY50" s="98"/>
      <c r="AZ50" s="98"/>
      <c r="BA50" s="98"/>
      <c r="BB50" s="98"/>
      <c r="BC50" s="98"/>
      <c r="BD50" s="98"/>
      <c r="BE50" s="98"/>
      <c r="BF50" s="98"/>
      <c r="BG50" s="98"/>
      <c r="BH50" s="98"/>
      <c r="BI50" s="98"/>
      <c r="BJ50" s="98"/>
      <c r="BK50" s="98"/>
      <c r="BL50" s="98"/>
      <c r="BM50" s="98"/>
      <c r="BN50" s="98"/>
      <c r="BO50" s="98"/>
      <c r="BP50" s="98"/>
    </row>
    <row r="51" spans="1:68" s="64" customFormat="1" ht="17.5" hidden="1" x14ac:dyDescent="0.25">
      <c r="A51" s="116" t="str">
        <f>IF(ISERROR(VALUE(SUBSTITUTE(prevWBS,".",""))),"1",IF(ISERROR(FIND("`",SUBSTITUTE(prevWBS,".","`",1))),TEXT(VALUE(prevWBS)+1,"#"),TEXT(VALUE(LEFT(prevWBS,FIND("`",SUBSTITUTE(prevWBS,".","`",1))-1))+1,"#")))</f>
        <v>1</v>
      </c>
      <c r="B51" s="117" t="s">
        <v>67</v>
      </c>
      <c r="C51" s="72"/>
      <c r="D51" s="73"/>
      <c r="E51" s="91"/>
      <c r="F51" s="92" t="str">
        <f t="shared" ref="F51:F54" si="21">IF(ISBLANK(E51)," - ",IF(G51=0,E51,E51+G51-1))</f>
        <v xml:space="preserve"> - </v>
      </c>
      <c r="G51" s="56"/>
      <c r="H51" s="74" t="str">
        <f>IF(OR(F51=0,E51=0)," - ",NETWORKDAYS(E51,F51))</f>
        <v xml:space="preserve"> - </v>
      </c>
      <c r="I51" s="74" t="str">
        <f>IF(OR(G51=0,F51=0)," - ",NETWORKDAYS(F51,G51))</f>
        <v xml:space="preserve"> - </v>
      </c>
      <c r="J51" s="57"/>
      <c r="K51" s="168"/>
      <c r="L51" s="90"/>
      <c r="M51" s="98"/>
      <c r="N51" s="98"/>
      <c r="O51" s="98"/>
      <c r="P51" s="98"/>
      <c r="Q51" s="98"/>
      <c r="R51" s="98"/>
      <c r="S51" s="98"/>
      <c r="T51" s="98"/>
      <c r="U51" s="98"/>
      <c r="V51" s="98"/>
      <c r="W51" s="98"/>
      <c r="X51" s="98"/>
      <c r="Y51" s="98"/>
      <c r="Z51" s="98"/>
      <c r="AA51" s="98"/>
      <c r="AB51" s="98"/>
      <c r="AC51" s="98"/>
      <c r="AD51" s="98"/>
      <c r="AE51" s="98"/>
      <c r="AF51" s="98"/>
      <c r="AG51" s="98"/>
      <c r="AH51" s="98"/>
      <c r="AI51" s="98"/>
      <c r="AJ51" s="98"/>
      <c r="AK51" s="98"/>
      <c r="AL51" s="98"/>
      <c r="AM51" s="98"/>
      <c r="AN51" s="98"/>
      <c r="AO51" s="98"/>
      <c r="AP51" s="98"/>
      <c r="AQ51" s="98"/>
      <c r="AR51" s="98"/>
      <c r="AS51" s="98"/>
      <c r="AT51" s="98"/>
      <c r="AU51" s="98"/>
      <c r="AV51" s="98"/>
      <c r="AW51" s="98"/>
      <c r="AX51" s="98"/>
      <c r="AY51" s="98"/>
      <c r="AZ51" s="98"/>
      <c r="BA51" s="98"/>
      <c r="BB51" s="98"/>
      <c r="BC51" s="98"/>
      <c r="BD51" s="98"/>
      <c r="BE51" s="98"/>
      <c r="BF51" s="98"/>
      <c r="BG51" s="98"/>
      <c r="BH51" s="98"/>
      <c r="BI51" s="98"/>
      <c r="BJ51" s="98"/>
      <c r="BK51" s="98"/>
      <c r="BL51" s="98"/>
      <c r="BM51" s="98"/>
      <c r="BN51" s="98"/>
      <c r="BO51" s="98"/>
      <c r="BP51" s="98"/>
    </row>
    <row r="52" spans="1:68" s="64" customFormat="1" ht="17.5" hidden="1" x14ac:dyDescent="0.25">
      <c r="A52"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2" s="75" t="s">
        <v>63</v>
      </c>
      <c r="C52" s="75"/>
      <c r="D52" s="73"/>
      <c r="E52" s="91"/>
      <c r="F52" s="92" t="str">
        <f t="shared" si="21"/>
        <v xml:space="preserve"> - </v>
      </c>
      <c r="G52" s="56"/>
      <c r="H52" s="74" t="str">
        <f t="shared" ref="H52:I54" si="22">IF(OR(F52=0,E52=0)," - ",NETWORKDAYS(E52,F52))</f>
        <v xml:space="preserve"> - </v>
      </c>
      <c r="I52" s="74" t="str">
        <f t="shared" si="22"/>
        <v xml:space="preserve"> - </v>
      </c>
      <c r="J52" s="57"/>
      <c r="K52" s="168"/>
      <c r="L52" s="90"/>
      <c r="M52" s="98"/>
      <c r="N52" s="98"/>
      <c r="O52" s="98"/>
      <c r="P52" s="98"/>
      <c r="Q52" s="98"/>
      <c r="R52" s="98"/>
      <c r="S52" s="98"/>
      <c r="T52" s="98"/>
      <c r="U52" s="98"/>
      <c r="V52" s="98"/>
      <c r="W52" s="98"/>
      <c r="X52" s="98"/>
      <c r="Y52" s="98"/>
      <c r="Z52" s="98"/>
      <c r="AA52" s="98"/>
      <c r="AB52" s="98"/>
      <c r="AC52" s="98"/>
      <c r="AD52" s="98"/>
      <c r="AE52" s="98"/>
      <c r="AF52" s="98"/>
      <c r="AG52" s="98"/>
      <c r="AH52" s="98"/>
      <c r="AI52" s="98"/>
      <c r="AJ52" s="98"/>
      <c r="AK52" s="98"/>
      <c r="AL52" s="98"/>
      <c r="AM52" s="98"/>
      <c r="AN52" s="98"/>
      <c r="AO52" s="98"/>
      <c r="AP52" s="98"/>
      <c r="AQ52" s="98"/>
      <c r="AR52" s="98"/>
      <c r="AS52" s="98"/>
      <c r="AT52" s="98"/>
      <c r="AU52" s="98"/>
      <c r="AV52" s="98"/>
      <c r="AW52" s="98"/>
      <c r="AX52" s="98"/>
      <c r="AY52" s="98"/>
      <c r="AZ52" s="98"/>
      <c r="BA52" s="98"/>
      <c r="BB52" s="98"/>
      <c r="BC52" s="98"/>
      <c r="BD52" s="98"/>
      <c r="BE52" s="98"/>
      <c r="BF52" s="98"/>
      <c r="BG52" s="98"/>
      <c r="BH52" s="98"/>
      <c r="BI52" s="98"/>
      <c r="BJ52" s="98"/>
      <c r="BK52" s="98"/>
      <c r="BL52" s="98"/>
      <c r="BM52" s="98"/>
      <c r="BN52" s="98"/>
      <c r="BO52" s="98"/>
      <c r="BP52" s="98"/>
    </row>
    <row r="53" spans="1:68" s="64" customFormat="1" ht="17.5" hidden="1" x14ac:dyDescent="0.25">
      <c r="A53"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3" s="76" t="s">
        <v>64</v>
      </c>
      <c r="C53" s="75"/>
      <c r="D53" s="73"/>
      <c r="E53" s="91"/>
      <c r="F53" s="92" t="str">
        <f t="shared" si="21"/>
        <v xml:space="preserve"> - </v>
      </c>
      <c r="G53" s="56"/>
      <c r="H53" s="74" t="str">
        <f t="shared" si="22"/>
        <v xml:space="preserve"> - </v>
      </c>
      <c r="I53" s="74" t="str">
        <f t="shared" si="22"/>
        <v xml:space="preserve"> - </v>
      </c>
      <c r="J53" s="57"/>
      <c r="K53" s="168"/>
      <c r="L53" s="90"/>
      <c r="M53" s="98"/>
      <c r="N53" s="98"/>
      <c r="O53" s="98"/>
      <c r="P53" s="98"/>
      <c r="Q53" s="98"/>
      <c r="R53" s="98"/>
      <c r="S53" s="98"/>
      <c r="T53" s="98"/>
      <c r="U53" s="98"/>
      <c r="V53" s="98"/>
      <c r="W53" s="98"/>
      <c r="X53" s="98"/>
      <c r="Y53" s="98"/>
      <c r="Z53" s="98"/>
      <c r="AA53" s="98"/>
      <c r="AB53" s="98"/>
      <c r="AC53" s="98"/>
      <c r="AD53" s="98"/>
      <c r="AE53" s="98"/>
      <c r="AF53" s="98"/>
      <c r="AG53" s="98"/>
      <c r="AH53" s="98"/>
      <c r="AI53" s="98"/>
      <c r="AJ53" s="98"/>
      <c r="AK53" s="98"/>
      <c r="AL53" s="98"/>
      <c r="AM53" s="98"/>
      <c r="AN53" s="98"/>
      <c r="AO53" s="98"/>
      <c r="AP53" s="98"/>
      <c r="AQ53" s="98"/>
      <c r="AR53" s="98"/>
      <c r="AS53" s="98"/>
      <c r="AT53" s="98"/>
      <c r="AU53" s="98"/>
      <c r="AV53" s="98"/>
      <c r="AW53" s="98"/>
      <c r="AX53" s="98"/>
      <c r="AY53" s="98"/>
      <c r="AZ53" s="98"/>
      <c r="BA53" s="98"/>
      <c r="BB53" s="98"/>
      <c r="BC53" s="98"/>
      <c r="BD53" s="98"/>
      <c r="BE53" s="98"/>
      <c r="BF53" s="98"/>
      <c r="BG53" s="98"/>
      <c r="BH53" s="98"/>
      <c r="BI53" s="98"/>
      <c r="BJ53" s="98"/>
      <c r="BK53" s="98"/>
      <c r="BL53" s="98"/>
      <c r="BM53" s="98"/>
      <c r="BN53" s="98"/>
      <c r="BO53" s="98"/>
      <c r="BP53" s="98"/>
    </row>
    <row r="54" spans="1:68" s="64" customFormat="1" ht="17.5" hidden="1" x14ac:dyDescent="0.25">
      <c r="A54" s="5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4" s="76" t="s">
        <v>65</v>
      </c>
      <c r="C54" s="75"/>
      <c r="D54" s="73"/>
      <c r="E54" s="91"/>
      <c r="F54" s="92" t="str">
        <f t="shared" si="21"/>
        <v xml:space="preserve"> - </v>
      </c>
      <c r="G54" s="56"/>
      <c r="H54" s="74" t="str">
        <f t="shared" si="22"/>
        <v xml:space="preserve"> - </v>
      </c>
      <c r="I54" s="74" t="str">
        <f t="shared" si="22"/>
        <v xml:space="preserve"> - </v>
      </c>
      <c r="J54" s="57"/>
      <c r="K54" s="168"/>
      <c r="L54" s="90"/>
      <c r="M54" s="98"/>
      <c r="N54" s="98"/>
      <c r="O54" s="98"/>
      <c r="P54" s="98"/>
      <c r="Q54" s="98"/>
      <c r="R54" s="98"/>
      <c r="S54" s="98"/>
      <c r="T54" s="98"/>
      <c r="U54" s="98"/>
      <c r="V54" s="98"/>
      <c r="W54" s="98"/>
      <c r="X54" s="98"/>
      <c r="Y54" s="98"/>
      <c r="Z54" s="98"/>
      <c r="AA54" s="98"/>
      <c r="AB54" s="98"/>
      <c r="AC54" s="98"/>
      <c r="AD54" s="98"/>
      <c r="AE54" s="98"/>
      <c r="AF54" s="98"/>
      <c r="AG54" s="98"/>
      <c r="AH54" s="98"/>
      <c r="AI54" s="98"/>
      <c r="AJ54" s="98"/>
      <c r="AK54" s="98"/>
      <c r="AL54" s="98"/>
      <c r="AM54" s="98"/>
      <c r="AN54" s="98"/>
      <c r="AO54" s="98"/>
      <c r="AP54" s="98"/>
      <c r="AQ54" s="98"/>
      <c r="AR54" s="98"/>
      <c r="AS54" s="98"/>
      <c r="AT54" s="98"/>
      <c r="AU54" s="98"/>
      <c r="AV54" s="98"/>
      <c r="AW54" s="98"/>
      <c r="AX54" s="98"/>
      <c r="AY54" s="98"/>
      <c r="AZ54" s="98"/>
      <c r="BA54" s="98"/>
      <c r="BB54" s="98"/>
      <c r="BC54" s="98"/>
      <c r="BD54" s="98"/>
      <c r="BE54" s="98"/>
      <c r="BF54" s="98"/>
      <c r="BG54" s="98"/>
      <c r="BH54" s="98"/>
      <c r="BI54" s="98"/>
      <c r="BJ54" s="98"/>
      <c r="BK54" s="98"/>
      <c r="BL54" s="98"/>
      <c r="BM54" s="98"/>
      <c r="BN54" s="98"/>
      <c r="BO54" s="98"/>
      <c r="BP54" s="98"/>
    </row>
    <row r="55" spans="1:68" s="51" customFormat="1" ht="17.5" x14ac:dyDescent="0.25">
      <c r="A55" s="49">
        <v>4</v>
      </c>
      <c r="B55" s="50" t="s">
        <v>200</v>
      </c>
      <c r="D55" s="52"/>
      <c r="E55" s="93"/>
      <c r="F55" s="93"/>
      <c r="G55" s="93"/>
      <c r="H55" s="93"/>
      <c r="I55" s="93"/>
      <c r="J55" s="53"/>
      <c r="K55" s="169"/>
      <c r="L55" s="87"/>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58"/>
      <c r="AN55" s="100"/>
      <c r="AO55" s="100"/>
      <c r="AP55" s="100"/>
      <c r="AQ55" s="100"/>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c r="BO55" s="100"/>
      <c r="BP55" s="100"/>
    </row>
    <row r="56" spans="1:68" s="55" customFormat="1" ht="17.5" x14ac:dyDescent="0.25">
      <c r="A56" s="54" t="str">
        <f t="shared" ref="A56:A61" si="2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6" s="55" t="s">
        <v>201</v>
      </c>
      <c r="C56" s="55" t="s">
        <v>207</v>
      </c>
      <c r="D56" s="114"/>
      <c r="E56" s="149">
        <v>43273</v>
      </c>
      <c r="F56" s="150">
        <v>43275</v>
      </c>
      <c r="G56" s="56">
        <v>5</v>
      </c>
      <c r="H56" s="58">
        <v>4</v>
      </c>
      <c r="I56" s="58" t="s">
        <v>157</v>
      </c>
      <c r="J56" s="57">
        <f>H56/G56</f>
        <v>0.8</v>
      </c>
      <c r="K56" s="161" t="s">
        <v>202</v>
      </c>
      <c r="L56" s="86"/>
      <c r="M56" s="98"/>
      <c r="N56" s="98"/>
      <c r="O56" s="98"/>
      <c r="P56" s="98"/>
      <c r="Q56" s="98"/>
      <c r="R56" s="98"/>
      <c r="S56" s="98"/>
      <c r="T56" s="98"/>
      <c r="U56" s="98"/>
      <c r="V56" s="98"/>
      <c r="W56" s="98"/>
      <c r="X56" s="98"/>
      <c r="Y56" s="98"/>
      <c r="Z56" s="98"/>
      <c r="AA56" s="98"/>
      <c r="AB56" s="98"/>
      <c r="AC56" s="98"/>
      <c r="AD56" s="98"/>
      <c r="AE56" s="98"/>
      <c r="AF56" s="98"/>
      <c r="AG56" s="98"/>
      <c r="AH56" s="98"/>
      <c r="AI56" s="98"/>
      <c r="AJ56" s="98"/>
      <c r="AK56" s="98"/>
      <c r="AL56" s="98"/>
      <c r="AM56" s="98"/>
      <c r="AN56" s="98"/>
      <c r="AO56" s="98"/>
      <c r="AP56" s="98"/>
      <c r="AQ56" s="98"/>
      <c r="AR56" s="98"/>
      <c r="AS56" s="98"/>
      <c r="AT56" s="98"/>
      <c r="AU56" s="98"/>
      <c r="AV56" s="98"/>
      <c r="AW56" s="98"/>
      <c r="AX56" s="98"/>
      <c r="AY56" s="98"/>
      <c r="AZ56" s="98"/>
      <c r="BA56" s="98"/>
      <c r="BB56" s="98"/>
      <c r="BC56" s="98"/>
      <c r="BD56" s="98"/>
      <c r="BE56" s="98"/>
      <c r="BF56" s="98"/>
      <c r="BG56" s="98"/>
      <c r="BH56" s="98"/>
      <c r="BI56" s="98"/>
      <c r="BJ56" s="98"/>
      <c r="BK56" s="98"/>
      <c r="BL56" s="98"/>
      <c r="BM56" s="98"/>
      <c r="BN56" s="98"/>
      <c r="BO56" s="98"/>
      <c r="BP56" s="98"/>
    </row>
    <row r="57" spans="1:68" s="55" customFormat="1" ht="17.5" x14ac:dyDescent="0.25">
      <c r="A57" s="54" t="str">
        <f t="shared" si="23"/>
        <v>4.2</v>
      </c>
      <c r="B57" s="55" t="s">
        <v>203</v>
      </c>
      <c r="C57" s="55" t="s">
        <v>159</v>
      </c>
      <c r="D57" s="114"/>
      <c r="E57" s="149">
        <v>43275</v>
      </c>
      <c r="F57" s="150">
        <v>43275</v>
      </c>
      <c r="G57" s="56">
        <v>1</v>
      </c>
      <c r="H57" s="58">
        <v>1</v>
      </c>
      <c r="I57" s="58" t="s">
        <v>157</v>
      </c>
      <c r="J57" s="57">
        <f>H57/G57</f>
        <v>1</v>
      </c>
      <c r="K57" s="161" t="s">
        <v>204</v>
      </c>
      <c r="L57" s="86"/>
      <c r="M57" s="98"/>
      <c r="N57" s="98"/>
      <c r="O57" s="98"/>
      <c r="P57" s="98"/>
      <c r="Q57" s="98"/>
      <c r="R57" s="98"/>
      <c r="S57" s="98"/>
      <c r="T57" s="98"/>
      <c r="U57" s="98"/>
      <c r="V57" s="98"/>
      <c r="W57" s="98"/>
      <c r="X57" s="98"/>
      <c r="Y57" s="98"/>
      <c r="Z57" s="98"/>
      <c r="AA57" s="98"/>
      <c r="AB57" s="98"/>
      <c r="AC57" s="98"/>
      <c r="AD57" s="98"/>
      <c r="AE57" s="98"/>
      <c r="AF57" s="98"/>
      <c r="AG57" s="98"/>
      <c r="AH57" s="98"/>
      <c r="AI57" s="98"/>
      <c r="AJ57" s="98"/>
      <c r="AK57" s="98"/>
      <c r="AL57" s="98"/>
      <c r="AM57" s="98"/>
      <c r="AN57" s="98"/>
      <c r="AO57" s="98"/>
      <c r="AP57" s="98"/>
      <c r="AQ57" s="98"/>
      <c r="AR57" s="98"/>
      <c r="AS57" s="98"/>
      <c r="AT57" s="98"/>
      <c r="AU57" s="98"/>
      <c r="AV57" s="98"/>
      <c r="AW57" s="98"/>
      <c r="AX57" s="98"/>
      <c r="AY57" s="98"/>
      <c r="AZ57" s="98"/>
      <c r="BA57" s="98"/>
      <c r="BB57" s="98"/>
      <c r="BC57" s="98"/>
      <c r="BD57" s="98"/>
      <c r="BE57" s="98"/>
      <c r="BF57" s="98"/>
      <c r="BG57" s="98"/>
      <c r="BH57" s="98"/>
      <c r="BI57" s="98"/>
      <c r="BJ57" s="98"/>
      <c r="BK57" s="98"/>
      <c r="BL57" s="98"/>
      <c r="BM57" s="98"/>
      <c r="BN57" s="98"/>
      <c r="BO57" s="98"/>
      <c r="BP57" s="98"/>
    </row>
    <row r="58" spans="1:68" s="55" customFormat="1" ht="17.5" x14ac:dyDescent="0.25">
      <c r="A58" s="54" t="str">
        <f t="shared" si="23"/>
        <v>4.3</v>
      </c>
      <c r="B58" s="55" t="s">
        <v>205</v>
      </c>
      <c r="C58" s="55" t="s">
        <v>144</v>
      </c>
      <c r="D58" s="114"/>
      <c r="E58" s="149">
        <v>43275</v>
      </c>
      <c r="F58" s="150">
        <v>43276</v>
      </c>
      <c r="G58" s="56">
        <v>2</v>
      </c>
      <c r="H58" s="58">
        <v>2</v>
      </c>
      <c r="I58" s="58" t="s">
        <v>157</v>
      </c>
      <c r="J58" s="57">
        <f>H58/G58</f>
        <v>1</v>
      </c>
      <c r="K58" s="161" t="s">
        <v>206</v>
      </c>
      <c r="L58" s="86"/>
      <c r="M58" s="98"/>
      <c r="N58" s="98"/>
      <c r="O58" s="98"/>
      <c r="P58" s="98"/>
      <c r="Q58" s="98"/>
      <c r="R58" s="98"/>
      <c r="S58" s="98"/>
      <c r="T58" s="98"/>
      <c r="U58" s="98"/>
      <c r="V58" s="98"/>
      <c r="W58" s="98"/>
      <c r="X58" s="98"/>
      <c r="Y58" s="98"/>
      <c r="Z58" s="98"/>
      <c r="AA58" s="98"/>
      <c r="AB58" s="98"/>
      <c r="AC58" s="98"/>
      <c r="AD58" s="98"/>
      <c r="AE58" s="98"/>
      <c r="AF58" s="98"/>
      <c r="AG58" s="98"/>
      <c r="AH58" s="98"/>
      <c r="AI58" s="98"/>
      <c r="AJ58" s="98"/>
      <c r="AK58" s="98"/>
      <c r="AL58" s="98"/>
      <c r="AM58" s="98"/>
      <c r="AN58" s="98"/>
      <c r="AO58" s="98"/>
      <c r="AP58" s="98"/>
      <c r="AQ58" s="98"/>
      <c r="AR58" s="98"/>
      <c r="AS58" s="98"/>
      <c r="AT58" s="98"/>
      <c r="AU58" s="98"/>
      <c r="AV58" s="98"/>
      <c r="AW58" s="98"/>
      <c r="AX58" s="98"/>
      <c r="AY58" s="98"/>
      <c r="AZ58" s="98"/>
      <c r="BA58" s="98"/>
      <c r="BB58" s="98"/>
      <c r="BC58" s="98"/>
      <c r="BD58" s="98"/>
      <c r="BE58" s="98"/>
      <c r="BF58" s="98"/>
      <c r="BG58" s="98"/>
      <c r="BH58" s="98"/>
      <c r="BI58" s="98"/>
      <c r="BJ58" s="98"/>
      <c r="BK58" s="98"/>
      <c r="BL58" s="98"/>
      <c r="BM58" s="98"/>
      <c r="BN58" s="98"/>
      <c r="BO58" s="98"/>
      <c r="BP58" s="98"/>
    </row>
    <row r="59" spans="1:68" s="51" customFormat="1" ht="17.5" x14ac:dyDescent="0.25">
      <c r="A59" s="49">
        <v>5</v>
      </c>
      <c r="B59" s="50" t="s">
        <v>208</v>
      </c>
      <c r="D59" s="52"/>
      <c r="E59" s="93"/>
      <c r="F59" s="93"/>
      <c r="G59" s="93"/>
      <c r="H59" s="93"/>
      <c r="I59" s="93"/>
      <c r="J59" s="53"/>
      <c r="K59" s="169"/>
      <c r="L59" s="87"/>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58"/>
      <c r="AN59" s="100"/>
      <c r="AO59" s="100"/>
      <c r="AP59" s="100"/>
      <c r="AQ59" s="100"/>
      <c r="AR59" s="100"/>
      <c r="AS59" s="100"/>
      <c r="AT59" s="100"/>
      <c r="AU59" s="100"/>
      <c r="AV59" s="100"/>
      <c r="AW59" s="100"/>
      <c r="AX59" s="100"/>
      <c r="AY59" s="100"/>
      <c r="AZ59" s="100"/>
      <c r="BA59" s="100"/>
      <c r="BB59" s="100"/>
      <c r="BC59" s="100"/>
      <c r="BD59" s="100"/>
      <c r="BE59" s="100"/>
      <c r="BF59" s="100"/>
      <c r="BG59" s="100"/>
      <c r="BH59" s="100"/>
      <c r="BI59" s="100"/>
      <c r="BJ59" s="100"/>
      <c r="BK59" s="100"/>
      <c r="BL59" s="100"/>
      <c r="BM59" s="100"/>
      <c r="BN59" s="100"/>
      <c r="BO59" s="100"/>
      <c r="BP59" s="100"/>
    </row>
    <row r="60" spans="1:68" s="55" customFormat="1" ht="17.5" x14ac:dyDescent="0.25">
      <c r="A60" s="54" t="str">
        <f t="shared" si="23"/>
        <v>5.1</v>
      </c>
      <c r="B60" s="55" t="s">
        <v>209</v>
      </c>
      <c r="C60" s="55" t="s">
        <v>168</v>
      </c>
      <c r="D60" s="114"/>
      <c r="E60" s="149">
        <v>43295</v>
      </c>
      <c r="F60" s="150">
        <v>43299</v>
      </c>
      <c r="G60" s="56">
        <v>5</v>
      </c>
      <c r="H60" s="58">
        <v>5</v>
      </c>
      <c r="I60" s="58" t="s">
        <v>157</v>
      </c>
      <c r="J60" s="57">
        <f>H60/G60</f>
        <v>1</v>
      </c>
      <c r="K60" s="161"/>
      <c r="L60" s="86"/>
      <c r="M60" s="98"/>
      <c r="N60" s="98"/>
      <c r="O60" s="98"/>
      <c r="P60" s="98"/>
      <c r="Q60" s="98"/>
      <c r="R60" s="98"/>
      <c r="S60" s="98"/>
      <c r="T60" s="98"/>
      <c r="U60" s="98"/>
      <c r="V60" s="98"/>
      <c r="W60" s="98"/>
      <c r="X60" s="98"/>
      <c r="Y60" s="98"/>
      <c r="Z60" s="98"/>
      <c r="AA60" s="98"/>
      <c r="AB60" s="98"/>
      <c r="AC60" s="98"/>
      <c r="AD60" s="98"/>
      <c r="AE60" s="98"/>
      <c r="AF60" s="98"/>
      <c r="AG60" s="98"/>
      <c r="AH60" s="98"/>
      <c r="AI60" s="98"/>
      <c r="AJ60" s="98"/>
      <c r="AK60" s="98"/>
      <c r="AL60" s="98"/>
      <c r="AM60" s="98"/>
      <c r="AN60" s="98"/>
      <c r="AO60" s="98"/>
      <c r="AP60" s="98"/>
      <c r="AQ60" s="98"/>
      <c r="AR60" s="98"/>
      <c r="AS60" s="98"/>
      <c r="AT60" s="98"/>
      <c r="AU60" s="98"/>
      <c r="AV60" s="98"/>
      <c r="AW60" s="98"/>
      <c r="AX60" s="98"/>
      <c r="AY60" s="98"/>
      <c r="AZ60" s="98"/>
      <c r="BA60" s="98"/>
      <c r="BB60" s="98"/>
      <c r="BC60" s="98"/>
      <c r="BD60" s="98"/>
      <c r="BE60" s="98"/>
      <c r="BF60" s="98"/>
      <c r="BG60" s="98"/>
      <c r="BH60" s="98"/>
      <c r="BI60" s="98"/>
      <c r="BJ60" s="98"/>
      <c r="BK60" s="98"/>
      <c r="BL60" s="98"/>
      <c r="BM60" s="98"/>
      <c r="BN60" s="98"/>
      <c r="BO60" s="98"/>
      <c r="BP60" s="98"/>
    </row>
    <row r="61" spans="1:68" s="55" customFormat="1" ht="17.5" x14ac:dyDescent="0.25">
      <c r="A61" s="54" t="str">
        <f t="shared" si="23"/>
        <v>5.2</v>
      </c>
      <c r="B61" s="55" t="s">
        <v>210</v>
      </c>
      <c r="C61" s="55" t="s">
        <v>207</v>
      </c>
      <c r="D61" s="114"/>
      <c r="E61" s="149">
        <v>43299</v>
      </c>
      <c r="F61" s="150">
        <v>43300</v>
      </c>
      <c r="G61" s="56">
        <v>2</v>
      </c>
      <c r="H61" s="58">
        <v>2</v>
      </c>
      <c r="I61" s="58" t="s">
        <v>157</v>
      </c>
      <c r="J61" s="57">
        <f>H61/G61</f>
        <v>1</v>
      </c>
      <c r="K61" s="161"/>
      <c r="L61" s="86"/>
      <c r="M61" s="98"/>
      <c r="N61" s="98"/>
      <c r="O61" s="98"/>
      <c r="P61" s="98"/>
      <c r="Q61" s="98"/>
      <c r="R61" s="98"/>
      <c r="S61" s="98"/>
      <c r="T61" s="98"/>
      <c r="U61" s="98"/>
      <c r="V61" s="98"/>
      <c r="W61" s="98"/>
      <c r="X61" s="98"/>
      <c r="Y61" s="98"/>
      <c r="Z61" s="98"/>
      <c r="AA61" s="98"/>
      <c r="AB61" s="98"/>
      <c r="AC61" s="98"/>
      <c r="AD61" s="98"/>
      <c r="AE61" s="98"/>
      <c r="AF61" s="98"/>
      <c r="AG61" s="98"/>
      <c r="AH61" s="98"/>
      <c r="AI61" s="98"/>
      <c r="AJ61" s="98"/>
      <c r="AK61" s="98"/>
      <c r="AL61" s="98"/>
      <c r="AM61" s="98"/>
      <c r="AN61" s="98"/>
      <c r="AO61" s="98"/>
      <c r="AP61" s="98"/>
      <c r="AQ61" s="98"/>
      <c r="AR61" s="98"/>
      <c r="AS61" s="98"/>
      <c r="AT61" s="98"/>
      <c r="AU61" s="98"/>
      <c r="AV61" s="98"/>
      <c r="AW61" s="98"/>
      <c r="AX61" s="98"/>
      <c r="AY61" s="98"/>
      <c r="AZ61" s="98"/>
      <c r="BA61" s="98"/>
      <c r="BB61" s="98"/>
      <c r="BC61" s="98"/>
      <c r="BD61" s="98"/>
      <c r="BE61" s="98"/>
      <c r="BF61" s="98"/>
      <c r="BG61" s="98"/>
      <c r="BH61" s="98"/>
      <c r="BI61" s="98"/>
      <c r="BJ61" s="98"/>
      <c r="BK61" s="98"/>
      <c r="BL61" s="98"/>
      <c r="BM61" s="98"/>
      <c r="BN61" s="98"/>
      <c r="BO61" s="98"/>
      <c r="BP61" s="98"/>
    </row>
  </sheetData>
  <sheetProtection formatCells="0" formatColumns="0" formatRows="0" insertRows="0" deleteRows="0"/>
  <mergeCells count="19">
    <mergeCell ref="AH4:AN4"/>
    <mergeCell ref="AH5:AN5"/>
    <mergeCell ref="BJ4:BP4"/>
    <mergeCell ref="BJ5:BP5"/>
    <mergeCell ref="AO5:AU5"/>
    <mergeCell ref="AV4:BB4"/>
    <mergeCell ref="AV5:BB5"/>
    <mergeCell ref="AO4:AU4"/>
    <mergeCell ref="BC4:BI4"/>
    <mergeCell ref="BC5:BI5"/>
    <mergeCell ref="M1:AG1"/>
    <mergeCell ref="C5:E5"/>
    <mergeCell ref="T4:Z4"/>
    <mergeCell ref="M4:S4"/>
    <mergeCell ref="C4:E4"/>
    <mergeCell ref="T5:Z5"/>
    <mergeCell ref="M5:S5"/>
    <mergeCell ref="AA4:AG4"/>
    <mergeCell ref="AA5:AG5"/>
  </mergeCells>
  <phoneticPr fontId="3" type="noConversion"/>
  <conditionalFormatting sqref="J9 J11 J42:J54 J13:J24 J28 J33:J38">
    <cfRule type="dataBar" priority="11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M6:BP7">
    <cfRule type="expression" dxfId="53" priority="157">
      <formula>M$6=TODAY()</formula>
    </cfRule>
  </conditionalFormatting>
  <conditionalFormatting sqref="M9:N9 M6:BP8 P9:BP9 M13:BP24 M41:BP54 M28:BP28 M33:BP38">
    <cfRule type="expression" dxfId="52" priority="120">
      <formula>M$6=TODAY()</formula>
    </cfRule>
  </conditionalFormatting>
  <conditionalFormatting sqref="O9">
    <cfRule type="expression" dxfId="51" priority="110">
      <formula>O$6=TODAY()</formula>
    </cfRule>
  </conditionalFormatting>
  <conditionalFormatting sqref="M12:BP12">
    <cfRule type="expression" dxfId="50" priority="107">
      <formula>M$6=TODAY()</formula>
    </cfRule>
  </conditionalFormatting>
  <conditionalFormatting sqref="M11:BP11">
    <cfRule type="expression" dxfId="49" priority="103">
      <formula>M$6=TODAY()</formula>
    </cfRule>
  </conditionalFormatting>
  <conditionalFormatting sqref="J10 J12 J14 J18 J16 J20 J22">
    <cfRule type="dataBar" priority="98">
      <dataBar>
        <cfvo type="num" val="0"/>
        <cfvo type="num" val="1"/>
        <color theme="0" tint="-0.34998626667073579"/>
      </dataBar>
      <extLst>
        <ext xmlns:x14="http://schemas.microsoft.com/office/spreadsheetml/2009/9/main" uri="{B025F937-C7B1-47D3-B67F-A62EFF666E3E}">
          <x14:id>{0C466248-C8A9-4470-8C11-D420AE7BFAA3}</x14:id>
        </ext>
      </extLst>
    </cfRule>
  </conditionalFormatting>
  <conditionalFormatting sqref="M10:BP10">
    <cfRule type="expression" dxfId="48" priority="99">
      <formula>M$6=TODAY()</formula>
    </cfRule>
  </conditionalFormatting>
  <conditionalFormatting sqref="M8:BP24 M28:BP28 M33:BP38 M41:BP54 M61:BP61">
    <cfRule type="expression" dxfId="47" priority="166">
      <formula>AND($E8&lt;=M$6,ROUNDDOWN(($F8-$E8+1)*$J8,0)+$E8-1&gt;=M$6)</formula>
    </cfRule>
    <cfRule type="expression" dxfId="46" priority="167">
      <formula>AND(NOT(ISBLANK($E8)),$E8&lt;=M$6,$F8&gt;=M$6)</formula>
    </cfRule>
  </conditionalFormatting>
  <conditionalFormatting sqref="J25">
    <cfRule type="dataBar" priority="73">
      <dataBar>
        <cfvo type="num" val="0"/>
        <cfvo type="num" val="1"/>
        <color theme="0" tint="-0.34998626667073579"/>
      </dataBar>
      <extLst>
        <ext xmlns:x14="http://schemas.microsoft.com/office/spreadsheetml/2009/9/main" uri="{B025F937-C7B1-47D3-B67F-A62EFF666E3E}">
          <x14:id>{41A0EAC4-370D-43F5-B29D-FEE2183B002B}</x14:id>
        </ext>
      </extLst>
    </cfRule>
  </conditionalFormatting>
  <conditionalFormatting sqref="M25:BP25">
    <cfRule type="expression" dxfId="45" priority="74">
      <formula>M$6=TODAY()</formula>
    </cfRule>
  </conditionalFormatting>
  <conditionalFormatting sqref="M25:BP25">
    <cfRule type="expression" dxfId="44" priority="75">
      <formula>AND($E25&lt;=M$6,ROUNDDOWN(($F25-$E25+1)*$J25,0)+$E25-1&gt;=M$6)</formula>
    </cfRule>
    <cfRule type="expression" dxfId="43" priority="76">
      <formula>AND(NOT(ISBLANK($E25)),$E25&lt;=M$6,$F25&gt;=M$6)</formula>
    </cfRule>
  </conditionalFormatting>
  <conditionalFormatting sqref="J27">
    <cfRule type="dataBar" priority="69">
      <dataBar>
        <cfvo type="num" val="0"/>
        <cfvo type="num" val="1"/>
        <color theme="0" tint="-0.34998626667073579"/>
      </dataBar>
      <extLst>
        <ext xmlns:x14="http://schemas.microsoft.com/office/spreadsheetml/2009/9/main" uri="{B025F937-C7B1-47D3-B67F-A62EFF666E3E}">
          <x14:id>{9A084DA4-198C-4A19-A322-3650AFC7F79D}</x14:id>
        </ext>
      </extLst>
    </cfRule>
  </conditionalFormatting>
  <conditionalFormatting sqref="M27:BP27">
    <cfRule type="expression" dxfId="42" priority="70">
      <formula>M$6=TODAY()</formula>
    </cfRule>
  </conditionalFormatting>
  <conditionalFormatting sqref="M27:BP27">
    <cfRule type="expression" dxfId="41" priority="71">
      <formula>AND($E27&lt;=M$6,ROUNDDOWN(($F27-$E27+1)*$J27,0)+$E27-1&gt;=M$6)</formula>
    </cfRule>
    <cfRule type="expression" dxfId="40" priority="72">
      <formula>AND(NOT(ISBLANK($E27)),$E27&lt;=M$6,$F27&gt;=M$6)</formula>
    </cfRule>
  </conditionalFormatting>
  <conditionalFormatting sqref="J26">
    <cfRule type="dataBar" priority="65">
      <dataBar>
        <cfvo type="num" val="0"/>
        <cfvo type="num" val="1"/>
        <color theme="0" tint="-0.34998626667073579"/>
      </dataBar>
      <extLst>
        <ext xmlns:x14="http://schemas.microsoft.com/office/spreadsheetml/2009/9/main" uri="{B025F937-C7B1-47D3-B67F-A62EFF666E3E}">
          <x14:id>{70240EC3-DF39-4A57-9D32-1C0FEC2972C6}</x14:id>
        </ext>
      </extLst>
    </cfRule>
  </conditionalFormatting>
  <conditionalFormatting sqref="M26:BP26">
    <cfRule type="expression" dxfId="39" priority="66">
      <formula>M$6=TODAY()</formula>
    </cfRule>
  </conditionalFormatting>
  <conditionalFormatting sqref="M26:BP26">
    <cfRule type="expression" dxfId="38" priority="67">
      <formula>AND($E26&lt;=M$6,ROUNDDOWN(($F26-$E26+1)*$J26,0)+$E26-1&gt;=M$6)</formula>
    </cfRule>
    <cfRule type="expression" dxfId="37" priority="68">
      <formula>AND(NOT(ISBLANK($E26)),$E26&lt;=M$6,$F26&gt;=M$6)</formula>
    </cfRule>
  </conditionalFormatting>
  <conditionalFormatting sqref="J30">
    <cfRule type="dataBar" priority="61">
      <dataBar>
        <cfvo type="num" val="0"/>
        <cfvo type="num" val="1"/>
        <color theme="0" tint="-0.34998626667073579"/>
      </dataBar>
      <extLst>
        <ext xmlns:x14="http://schemas.microsoft.com/office/spreadsheetml/2009/9/main" uri="{B025F937-C7B1-47D3-B67F-A62EFF666E3E}">
          <x14:id>{76D1EE6D-EDD0-48A5-853B-5142B8F8B94E}</x14:id>
        </ext>
      </extLst>
    </cfRule>
  </conditionalFormatting>
  <conditionalFormatting sqref="M30:BP30">
    <cfRule type="expression" dxfId="36" priority="62">
      <formula>M$6=TODAY()</formula>
    </cfRule>
  </conditionalFormatting>
  <conditionalFormatting sqref="M30:BP30">
    <cfRule type="expression" dxfId="35" priority="63">
      <formula>AND($E30&lt;=M$6,ROUNDDOWN(($F30-$E30+1)*$J30,0)+$E30-1&gt;=M$6)</formula>
    </cfRule>
    <cfRule type="expression" dxfId="34" priority="64">
      <formula>AND(NOT(ISBLANK($E30)),$E30&lt;=M$6,$F30&gt;=M$6)</formula>
    </cfRule>
  </conditionalFormatting>
  <conditionalFormatting sqref="J31">
    <cfRule type="dataBar" priority="57">
      <dataBar>
        <cfvo type="num" val="0"/>
        <cfvo type="num" val="1"/>
        <color theme="0" tint="-0.34998626667073579"/>
      </dataBar>
      <extLst>
        <ext xmlns:x14="http://schemas.microsoft.com/office/spreadsheetml/2009/9/main" uri="{B025F937-C7B1-47D3-B67F-A62EFF666E3E}">
          <x14:id>{E34A78E3-0A34-4380-8C24-7753162B0E0C}</x14:id>
        </ext>
      </extLst>
    </cfRule>
  </conditionalFormatting>
  <conditionalFormatting sqref="M31:BP31">
    <cfRule type="expression" dxfId="33" priority="58">
      <formula>M$6=TODAY()</formula>
    </cfRule>
  </conditionalFormatting>
  <conditionalFormatting sqref="M31:BP31">
    <cfRule type="expression" dxfId="32" priority="59">
      <formula>AND($E31&lt;=M$6,ROUNDDOWN(($F31-$E31+1)*$J31,0)+$E31-1&gt;=M$6)</formula>
    </cfRule>
    <cfRule type="expression" dxfId="31" priority="60">
      <formula>AND(NOT(ISBLANK($E31)),$E31&lt;=M$6,$F31&gt;=M$6)</formula>
    </cfRule>
  </conditionalFormatting>
  <conditionalFormatting sqref="J32">
    <cfRule type="dataBar" priority="53">
      <dataBar>
        <cfvo type="num" val="0"/>
        <cfvo type="num" val="1"/>
        <color theme="0" tint="-0.34998626667073579"/>
      </dataBar>
      <extLst>
        <ext xmlns:x14="http://schemas.microsoft.com/office/spreadsheetml/2009/9/main" uri="{B025F937-C7B1-47D3-B67F-A62EFF666E3E}">
          <x14:id>{69B19F46-08A2-4BA7-A648-C2A2D12F87ED}</x14:id>
        </ext>
      </extLst>
    </cfRule>
  </conditionalFormatting>
  <conditionalFormatting sqref="M32:BP32">
    <cfRule type="expression" dxfId="30" priority="54">
      <formula>M$6=TODAY()</formula>
    </cfRule>
  </conditionalFormatting>
  <conditionalFormatting sqref="M32:BP32">
    <cfRule type="expression" dxfId="29" priority="55">
      <formula>AND($E32&lt;=M$6,ROUNDDOWN(($F32-$E32+1)*$J32,0)+$E32-1&gt;=M$6)</formula>
    </cfRule>
    <cfRule type="expression" dxfId="28" priority="56">
      <formula>AND(NOT(ISBLANK($E32)),$E32&lt;=M$6,$F32&gt;=M$6)</formula>
    </cfRule>
  </conditionalFormatting>
  <conditionalFormatting sqref="J39">
    <cfRule type="dataBar" priority="45">
      <dataBar>
        <cfvo type="num" val="0"/>
        <cfvo type="num" val="1"/>
        <color theme="0" tint="-0.34998626667073579"/>
      </dataBar>
      <extLst>
        <ext xmlns:x14="http://schemas.microsoft.com/office/spreadsheetml/2009/9/main" uri="{B025F937-C7B1-47D3-B67F-A62EFF666E3E}">
          <x14:id>{AAC8D263-38FB-449D-9E7D-E3B2DB8B1E87}</x14:id>
        </ext>
      </extLst>
    </cfRule>
  </conditionalFormatting>
  <conditionalFormatting sqref="M39:BP39">
    <cfRule type="expression" dxfId="27" priority="46">
      <formula>M$6=TODAY()</formula>
    </cfRule>
  </conditionalFormatting>
  <conditionalFormatting sqref="M39:BP39">
    <cfRule type="expression" dxfId="26" priority="47">
      <formula>AND($E39&lt;=M$6,ROUNDDOWN(($F39-$E39+1)*$J39,0)+$E39-1&gt;=M$6)</formula>
    </cfRule>
    <cfRule type="expression" dxfId="25" priority="48">
      <formula>AND(NOT(ISBLANK($E39)),$E39&lt;=M$6,$F39&gt;=M$6)</formula>
    </cfRule>
  </conditionalFormatting>
  <conditionalFormatting sqref="J40">
    <cfRule type="dataBar" priority="41">
      <dataBar>
        <cfvo type="num" val="0"/>
        <cfvo type="num" val="1"/>
        <color theme="0" tint="-0.34998626667073579"/>
      </dataBar>
      <extLst>
        <ext xmlns:x14="http://schemas.microsoft.com/office/spreadsheetml/2009/9/main" uri="{B025F937-C7B1-47D3-B67F-A62EFF666E3E}">
          <x14:id>{A3117434-A739-443C-B4E6-2C7B056A18F3}</x14:id>
        </ext>
      </extLst>
    </cfRule>
  </conditionalFormatting>
  <conditionalFormatting sqref="M40:BP40">
    <cfRule type="expression" dxfId="24" priority="42">
      <formula>M$6=TODAY()</formula>
    </cfRule>
  </conditionalFormatting>
  <conditionalFormatting sqref="M40:BP40">
    <cfRule type="expression" dxfId="23" priority="43">
      <formula>AND($E40&lt;=M$6,ROUNDDOWN(($F40-$E40+1)*$J40,0)+$E40-1&gt;=M$6)</formula>
    </cfRule>
    <cfRule type="expression" dxfId="22" priority="44">
      <formula>AND(NOT(ISBLANK($E40)),$E40&lt;=M$6,$F40&gt;=M$6)</formula>
    </cfRule>
  </conditionalFormatting>
  <conditionalFormatting sqref="J29">
    <cfRule type="dataBar" priority="37">
      <dataBar>
        <cfvo type="num" val="0"/>
        <cfvo type="num" val="1"/>
        <color theme="0" tint="-0.34998626667073579"/>
      </dataBar>
      <extLst>
        <ext xmlns:x14="http://schemas.microsoft.com/office/spreadsheetml/2009/9/main" uri="{B025F937-C7B1-47D3-B67F-A62EFF666E3E}">
          <x14:id>{154AD293-9D6E-42A5-AE32-C5E2652E152A}</x14:id>
        </ext>
      </extLst>
    </cfRule>
  </conditionalFormatting>
  <conditionalFormatting sqref="M29:BP29">
    <cfRule type="expression" dxfId="21" priority="38">
      <formula>M$6=TODAY()</formula>
    </cfRule>
  </conditionalFormatting>
  <conditionalFormatting sqref="M29:BP29">
    <cfRule type="expression" dxfId="20" priority="39">
      <formula>AND($E29&lt;=M$6,ROUNDDOWN(($F29-$E29+1)*$J29,0)+$E29-1&gt;=M$6)</formula>
    </cfRule>
    <cfRule type="expression" dxfId="19" priority="40">
      <formula>AND(NOT(ISBLANK($E29)),$E29&lt;=M$6,$F29&gt;=M$6)</formula>
    </cfRule>
  </conditionalFormatting>
  <conditionalFormatting sqref="J55">
    <cfRule type="dataBar" priority="33">
      <dataBar>
        <cfvo type="num" val="0"/>
        <cfvo type="num" val="1"/>
        <color theme="0" tint="-0.34998626667073579"/>
      </dataBar>
      <extLst>
        <ext xmlns:x14="http://schemas.microsoft.com/office/spreadsheetml/2009/9/main" uri="{B025F937-C7B1-47D3-B67F-A62EFF666E3E}">
          <x14:id>{FD99E6ED-021E-4CDB-A897-586DBDA3A6FA}</x14:id>
        </ext>
      </extLst>
    </cfRule>
  </conditionalFormatting>
  <conditionalFormatting sqref="M55:BP55">
    <cfRule type="expression" dxfId="18" priority="34">
      <formula>M$6=TODAY()</formula>
    </cfRule>
  </conditionalFormatting>
  <conditionalFormatting sqref="M55:BP55">
    <cfRule type="expression" dxfId="17" priority="35">
      <formula>AND($E55&lt;=M$6,ROUNDDOWN(($F55-$E55+1)*$J55,0)+$E55-1&gt;=M$6)</formula>
    </cfRule>
    <cfRule type="expression" dxfId="16" priority="36">
      <formula>AND(NOT(ISBLANK($E55)),$E55&lt;=M$6,$F55&gt;=M$6)</formula>
    </cfRule>
  </conditionalFormatting>
  <conditionalFormatting sqref="J56">
    <cfRule type="dataBar" priority="29">
      <dataBar>
        <cfvo type="num" val="0"/>
        <cfvo type="num" val="1"/>
        <color theme="0" tint="-0.34998626667073579"/>
      </dataBar>
      <extLst>
        <ext xmlns:x14="http://schemas.microsoft.com/office/spreadsheetml/2009/9/main" uri="{B025F937-C7B1-47D3-B67F-A62EFF666E3E}">
          <x14:id>{A82B8315-95C1-42D2-9494-C97E2327027D}</x14:id>
        </ext>
      </extLst>
    </cfRule>
  </conditionalFormatting>
  <conditionalFormatting sqref="M56:BP56">
    <cfRule type="expression" dxfId="15" priority="30">
      <formula>M$6=TODAY()</formula>
    </cfRule>
  </conditionalFormatting>
  <conditionalFormatting sqref="M56:BP56">
    <cfRule type="expression" dxfId="14" priority="31">
      <formula>AND($E56&lt;=M$6,ROUNDDOWN(($F56-$E56+1)*$J56,0)+$E56-1&gt;=M$6)</formula>
    </cfRule>
    <cfRule type="expression" dxfId="13" priority="32">
      <formula>AND(NOT(ISBLANK($E56)),$E56&lt;=M$6,$F56&gt;=M$6)</formula>
    </cfRule>
  </conditionalFormatting>
  <conditionalFormatting sqref="J57">
    <cfRule type="dataBar" priority="25">
      <dataBar>
        <cfvo type="num" val="0"/>
        <cfvo type="num" val="1"/>
        <color theme="0" tint="-0.34998626667073579"/>
      </dataBar>
      <extLst>
        <ext xmlns:x14="http://schemas.microsoft.com/office/spreadsheetml/2009/9/main" uri="{B025F937-C7B1-47D3-B67F-A62EFF666E3E}">
          <x14:id>{4FC0D88C-FF0E-4D98-91B5-93478B1198EF}</x14:id>
        </ext>
      </extLst>
    </cfRule>
  </conditionalFormatting>
  <conditionalFormatting sqref="M57:BP57">
    <cfRule type="expression" dxfId="12" priority="26">
      <formula>M$6=TODAY()</formula>
    </cfRule>
  </conditionalFormatting>
  <conditionalFormatting sqref="M57:BP57">
    <cfRule type="expression" dxfId="11" priority="27">
      <formula>AND($E57&lt;=M$6,ROUNDDOWN(($F57-$E57+1)*$J57,0)+$E57-1&gt;=M$6)</formula>
    </cfRule>
    <cfRule type="expression" dxfId="10" priority="28">
      <formula>AND(NOT(ISBLANK($E57)),$E57&lt;=M$6,$F57&gt;=M$6)</formula>
    </cfRule>
  </conditionalFormatting>
  <conditionalFormatting sqref="J58">
    <cfRule type="dataBar" priority="21">
      <dataBar>
        <cfvo type="num" val="0"/>
        <cfvo type="num" val="1"/>
        <color theme="0" tint="-0.34998626667073579"/>
      </dataBar>
      <extLst>
        <ext xmlns:x14="http://schemas.microsoft.com/office/spreadsheetml/2009/9/main" uri="{B025F937-C7B1-47D3-B67F-A62EFF666E3E}">
          <x14:id>{8787EB46-5D70-4C1E-9E0A-C8B5BEDE8CFB}</x14:id>
        </ext>
      </extLst>
    </cfRule>
  </conditionalFormatting>
  <conditionalFormatting sqref="M58:BP58">
    <cfRule type="expression" dxfId="9" priority="22">
      <formula>M$6=TODAY()</formula>
    </cfRule>
  </conditionalFormatting>
  <conditionalFormatting sqref="M58:BP58">
    <cfRule type="expression" dxfId="8" priority="23">
      <formula>AND($E58&lt;=M$6,ROUNDDOWN(($F58-$E58+1)*$J58,0)+$E58-1&gt;=M$6)</formula>
    </cfRule>
    <cfRule type="expression" dxfId="7" priority="24">
      <formula>AND(NOT(ISBLANK($E58)),$E58&lt;=M$6,$F58&gt;=M$6)</formula>
    </cfRule>
  </conditionalFormatting>
  <conditionalFormatting sqref="J59">
    <cfRule type="dataBar" priority="17">
      <dataBar>
        <cfvo type="num" val="0"/>
        <cfvo type="num" val="1"/>
        <color theme="0" tint="-0.34998626667073579"/>
      </dataBar>
      <extLst>
        <ext xmlns:x14="http://schemas.microsoft.com/office/spreadsheetml/2009/9/main" uri="{B025F937-C7B1-47D3-B67F-A62EFF666E3E}">
          <x14:id>{C940D104-E852-4C32-B92C-3EE199D5760A}</x14:id>
        </ext>
      </extLst>
    </cfRule>
  </conditionalFormatting>
  <conditionalFormatting sqref="M59:BP59">
    <cfRule type="expression" dxfId="6" priority="18">
      <formula>M$6=TODAY()</formula>
    </cfRule>
  </conditionalFormatting>
  <conditionalFormatting sqref="M59:BP59">
    <cfRule type="expression" dxfId="5" priority="19">
      <formula>AND($E59&lt;=M$6,ROUNDDOWN(($F59-$E59+1)*$J59,0)+$E59-1&gt;=M$6)</formula>
    </cfRule>
    <cfRule type="expression" dxfId="4" priority="20">
      <formula>AND(NOT(ISBLANK($E59)),$E59&lt;=M$6,$F59&gt;=M$6)</formula>
    </cfRule>
  </conditionalFormatting>
  <conditionalFormatting sqref="J60">
    <cfRule type="dataBar" priority="13">
      <dataBar>
        <cfvo type="num" val="0"/>
        <cfvo type="num" val="1"/>
        <color theme="0" tint="-0.34998626667073579"/>
      </dataBar>
      <extLst>
        <ext xmlns:x14="http://schemas.microsoft.com/office/spreadsheetml/2009/9/main" uri="{B025F937-C7B1-47D3-B67F-A62EFF666E3E}">
          <x14:id>{1BF041D5-767C-4168-993E-D3113B5A200D}</x14:id>
        </ext>
      </extLst>
    </cfRule>
  </conditionalFormatting>
  <conditionalFormatting sqref="M60:BP60">
    <cfRule type="expression" dxfId="3" priority="14">
      <formula>M$6=TODAY()</formula>
    </cfRule>
  </conditionalFormatting>
  <conditionalFormatting sqref="M60:BP60">
    <cfRule type="expression" dxfId="2" priority="15">
      <formula>AND($E60&lt;=M$6,ROUNDDOWN(($F60-$E60+1)*$J60,0)+$E60-1&gt;=M$6)</formula>
    </cfRule>
    <cfRule type="expression" dxfId="1" priority="16">
      <formula>AND(NOT(ISBLANK($E60)),$E60&lt;=M$6,$F60&gt;=M$6)</formula>
    </cfRule>
  </conditionalFormatting>
  <conditionalFormatting sqref="J61">
    <cfRule type="dataBar" priority="9">
      <dataBar>
        <cfvo type="num" val="0"/>
        <cfvo type="num" val="1"/>
        <color theme="0" tint="-0.34998626667073579"/>
      </dataBar>
      <extLst>
        <ext xmlns:x14="http://schemas.microsoft.com/office/spreadsheetml/2009/9/main" uri="{B025F937-C7B1-47D3-B67F-A62EFF666E3E}">
          <x14:id>{BA57C456-CABD-4BAD-B281-1AFC35DAEBA2}</x14:id>
        </ext>
      </extLst>
    </cfRule>
  </conditionalFormatting>
  <conditionalFormatting sqref="M61:BP61">
    <cfRule type="expression" dxfId="0" priority="10">
      <formula>M$6=TODAY()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J4" xr:uid="{00000000-0002-0000-0000-000000000000}"/>
  </dataValidations>
  <pageMargins left="0.25" right="0.25" top="0.5" bottom="0.5" header="0.5" footer="0.25"/>
  <pageSetup scale="63" fitToHeight="0" orientation="landscape" r:id="rId1"/>
  <headerFooter alignWithMargins="0"/>
  <ignoredErrors>
    <ignoredError sqref="A47:B48 B42 B43:B45 G15 G19 A50:B50 B49 E21 E33 G18 G14 G13 G51 G52:G53 G54 G42:G45 E47:G50 G17 G16" unlockedFormula="1"/>
    <ignoredError sqref="A41 A33 A21 A11 A2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11</xdr:col>
                    <xdr:colOff>95250</xdr:colOff>
                    <xdr:row>1</xdr:row>
                    <xdr:rowOff>127000</xdr:rowOff>
                  </from>
                  <to>
                    <xdr:col>28</xdr:col>
                    <xdr:colOff>12700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J9 J11 J42:J54 J13:J24 J28 J33:J38</xm:sqref>
        </x14:conditionalFormatting>
        <x14:conditionalFormatting xmlns:xm="http://schemas.microsoft.com/office/excel/2006/main">
          <x14:cfRule type="dataBar" id="{0C466248-C8A9-4470-8C11-D420AE7BFAA3}">
            <x14:dataBar minLength="0" maxLength="100" gradient="0">
              <x14:cfvo type="num">
                <xm:f>0</xm:f>
              </x14:cfvo>
              <x14:cfvo type="num">
                <xm:f>1</xm:f>
              </x14:cfvo>
              <x14:negativeFillColor rgb="FFFF0000"/>
              <x14:axisColor rgb="FF000000"/>
            </x14:dataBar>
          </x14:cfRule>
          <xm:sqref>J10 J12 J14 J18 J16 J20 J22</xm:sqref>
        </x14:conditionalFormatting>
        <x14:conditionalFormatting xmlns:xm="http://schemas.microsoft.com/office/excel/2006/main">
          <x14:cfRule type="dataBar" id="{41A0EAC4-370D-43F5-B29D-FEE2183B002B}">
            <x14:dataBar minLength="0" maxLength="100" gradient="0">
              <x14:cfvo type="num">
                <xm:f>0</xm:f>
              </x14:cfvo>
              <x14:cfvo type="num">
                <xm:f>1</xm:f>
              </x14:cfvo>
              <x14:negativeFillColor rgb="FFFF0000"/>
              <x14:axisColor rgb="FF000000"/>
            </x14:dataBar>
          </x14:cfRule>
          <xm:sqref>J25</xm:sqref>
        </x14:conditionalFormatting>
        <x14:conditionalFormatting xmlns:xm="http://schemas.microsoft.com/office/excel/2006/main">
          <x14:cfRule type="dataBar" id="{9A084DA4-198C-4A19-A322-3650AFC7F79D}">
            <x14:dataBar minLength="0" maxLength="100" gradient="0">
              <x14:cfvo type="num">
                <xm:f>0</xm:f>
              </x14:cfvo>
              <x14:cfvo type="num">
                <xm:f>1</xm:f>
              </x14:cfvo>
              <x14:negativeFillColor rgb="FFFF0000"/>
              <x14:axisColor rgb="FF000000"/>
            </x14:dataBar>
          </x14:cfRule>
          <xm:sqref>J27</xm:sqref>
        </x14:conditionalFormatting>
        <x14:conditionalFormatting xmlns:xm="http://schemas.microsoft.com/office/excel/2006/main">
          <x14:cfRule type="dataBar" id="{70240EC3-DF39-4A57-9D32-1C0FEC2972C6}">
            <x14:dataBar minLength="0" maxLength="100" gradient="0">
              <x14:cfvo type="num">
                <xm:f>0</xm:f>
              </x14:cfvo>
              <x14:cfvo type="num">
                <xm:f>1</xm:f>
              </x14:cfvo>
              <x14:negativeFillColor rgb="FFFF0000"/>
              <x14:axisColor rgb="FF000000"/>
            </x14:dataBar>
          </x14:cfRule>
          <xm:sqref>J26</xm:sqref>
        </x14:conditionalFormatting>
        <x14:conditionalFormatting xmlns:xm="http://schemas.microsoft.com/office/excel/2006/main">
          <x14:cfRule type="dataBar" id="{76D1EE6D-EDD0-48A5-853B-5142B8F8B94E}">
            <x14:dataBar minLength="0" maxLength="100" gradient="0">
              <x14:cfvo type="num">
                <xm:f>0</xm:f>
              </x14:cfvo>
              <x14:cfvo type="num">
                <xm:f>1</xm:f>
              </x14:cfvo>
              <x14:negativeFillColor rgb="FFFF0000"/>
              <x14:axisColor rgb="FF000000"/>
            </x14:dataBar>
          </x14:cfRule>
          <xm:sqref>J30</xm:sqref>
        </x14:conditionalFormatting>
        <x14:conditionalFormatting xmlns:xm="http://schemas.microsoft.com/office/excel/2006/main">
          <x14:cfRule type="dataBar" id="{E34A78E3-0A34-4380-8C24-7753162B0E0C}">
            <x14:dataBar minLength="0" maxLength="100" gradient="0">
              <x14:cfvo type="num">
                <xm:f>0</xm:f>
              </x14:cfvo>
              <x14:cfvo type="num">
                <xm:f>1</xm:f>
              </x14:cfvo>
              <x14:negativeFillColor rgb="FFFF0000"/>
              <x14:axisColor rgb="FF000000"/>
            </x14:dataBar>
          </x14:cfRule>
          <xm:sqref>J31</xm:sqref>
        </x14:conditionalFormatting>
        <x14:conditionalFormatting xmlns:xm="http://schemas.microsoft.com/office/excel/2006/main">
          <x14:cfRule type="dataBar" id="{69B19F46-08A2-4BA7-A648-C2A2D12F87ED}">
            <x14:dataBar minLength="0" maxLength="100" gradient="0">
              <x14:cfvo type="num">
                <xm:f>0</xm:f>
              </x14:cfvo>
              <x14:cfvo type="num">
                <xm:f>1</xm:f>
              </x14:cfvo>
              <x14:negativeFillColor rgb="FFFF0000"/>
              <x14:axisColor rgb="FF000000"/>
            </x14:dataBar>
          </x14:cfRule>
          <xm:sqref>J32</xm:sqref>
        </x14:conditionalFormatting>
        <x14:conditionalFormatting xmlns:xm="http://schemas.microsoft.com/office/excel/2006/main">
          <x14:cfRule type="dataBar" id="{AAC8D263-38FB-449D-9E7D-E3B2DB8B1E87}">
            <x14:dataBar minLength="0" maxLength="100" gradient="0">
              <x14:cfvo type="num">
                <xm:f>0</xm:f>
              </x14:cfvo>
              <x14:cfvo type="num">
                <xm:f>1</xm:f>
              </x14:cfvo>
              <x14:negativeFillColor rgb="FFFF0000"/>
              <x14:axisColor rgb="FF000000"/>
            </x14:dataBar>
          </x14:cfRule>
          <xm:sqref>J39</xm:sqref>
        </x14:conditionalFormatting>
        <x14:conditionalFormatting xmlns:xm="http://schemas.microsoft.com/office/excel/2006/main">
          <x14:cfRule type="dataBar" id="{A3117434-A739-443C-B4E6-2C7B056A18F3}">
            <x14:dataBar minLength="0" maxLength="100" gradient="0">
              <x14:cfvo type="num">
                <xm:f>0</xm:f>
              </x14:cfvo>
              <x14:cfvo type="num">
                <xm:f>1</xm:f>
              </x14:cfvo>
              <x14:negativeFillColor rgb="FFFF0000"/>
              <x14:axisColor rgb="FF000000"/>
            </x14:dataBar>
          </x14:cfRule>
          <xm:sqref>J40</xm:sqref>
        </x14:conditionalFormatting>
        <x14:conditionalFormatting xmlns:xm="http://schemas.microsoft.com/office/excel/2006/main">
          <x14:cfRule type="dataBar" id="{154AD293-9D6E-42A5-AE32-C5E2652E152A}">
            <x14:dataBar minLength="0" maxLength="100" gradient="0">
              <x14:cfvo type="num">
                <xm:f>0</xm:f>
              </x14:cfvo>
              <x14:cfvo type="num">
                <xm:f>1</xm:f>
              </x14:cfvo>
              <x14:negativeFillColor rgb="FFFF0000"/>
              <x14:axisColor rgb="FF000000"/>
            </x14:dataBar>
          </x14:cfRule>
          <xm:sqref>J29</xm:sqref>
        </x14:conditionalFormatting>
        <x14:conditionalFormatting xmlns:xm="http://schemas.microsoft.com/office/excel/2006/main">
          <x14:cfRule type="dataBar" id="{FD99E6ED-021E-4CDB-A897-586DBDA3A6FA}">
            <x14:dataBar minLength="0" maxLength="100" gradient="0">
              <x14:cfvo type="num">
                <xm:f>0</xm:f>
              </x14:cfvo>
              <x14:cfvo type="num">
                <xm:f>1</xm:f>
              </x14:cfvo>
              <x14:negativeFillColor rgb="FFFF0000"/>
              <x14:axisColor rgb="FF000000"/>
            </x14:dataBar>
          </x14:cfRule>
          <xm:sqref>J55</xm:sqref>
        </x14:conditionalFormatting>
        <x14:conditionalFormatting xmlns:xm="http://schemas.microsoft.com/office/excel/2006/main">
          <x14:cfRule type="dataBar" id="{A82B8315-95C1-42D2-9494-C97E2327027D}">
            <x14:dataBar minLength="0" maxLength="100" gradient="0">
              <x14:cfvo type="num">
                <xm:f>0</xm:f>
              </x14:cfvo>
              <x14:cfvo type="num">
                <xm:f>1</xm:f>
              </x14:cfvo>
              <x14:negativeFillColor rgb="FFFF0000"/>
              <x14:axisColor rgb="FF000000"/>
            </x14:dataBar>
          </x14:cfRule>
          <xm:sqref>J56</xm:sqref>
        </x14:conditionalFormatting>
        <x14:conditionalFormatting xmlns:xm="http://schemas.microsoft.com/office/excel/2006/main">
          <x14:cfRule type="dataBar" id="{4FC0D88C-FF0E-4D98-91B5-93478B1198EF}">
            <x14:dataBar minLength="0" maxLength="100" gradient="0">
              <x14:cfvo type="num">
                <xm:f>0</xm:f>
              </x14:cfvo>
              <x14:cfvo type="num">
                <xm:f>1</xm:f>
              </x14:cfvo>
              <x14:negativeFillColor rgb="FFFF0000"/>
              <x14:axisColor rgb="FF000000"/>
            </x14:dataBar>
          </x14:cfRule>
          <xm:sqref>J57</xm:sqref>
        </x14:conditionalFormatting>
        <x14:conditionalFormatting xmlns:xm="http://schemas.microsoft.com/office/excel/2006/main">
          <x14:cfRule type="dataBar" id="{8787EB46-5D70-4C1E-9E0A-C8B5BEDE8CFB}">
            <x14:dataBar minLength="0" maxLength="100" gradient="0">
              <x14:cfvo type="num">
                <xm:f>0</xm:f>
              </x14:cfvo>
              <x14:cfvo type="num">
                <xm:f>1</xm:f>
              </x14:cfvo>
              <x14:negativeFillColor rgb="FFFF0000"/>
              <x14:axisColor rgb="FF000000"/>
            </x14:dataBar>
          </x14:cfRule>
          <xm:sqref>J58</xm:sqref>
        </x14:conditionalFormatting>
        <x14:conditionalFormatting xmlns:xm="http://schemas.microsoft.com/office/excel/2006/main">
          <x14:cfRule type="dataBar" id="{C940D104-E852-4C32-B92C-3EE199D5760A}">
            <x14:dataBar minLength="0" maxLength="100" gradient="0">
              <x14:cfvo type="num">
                <xm:f>0</xm:f>
              </x14:cfvo>
              <x14:cfvo type="num">
                <xm:f>1</xm:f>
              </x14:cfvo>
              <x14:negativeFillColor rgb="FFFF0000"/>
              <x14:axisColor rgb="FF000000"/>
            </x14:dataBar>
          </x14:cfRule>
          <xm:sqref>J59</xm:sqref>
        </x14:conditionalFormatting>
        <x14:conditionalFormatting xmlns:xm="http://schemas.microsoft.com/office/excel/2006/main">
          <x14:cfRule type="dataBar" id="{1BF041D5-767C-4168-993E-D3113B5A200D}">
            <x14:dataBar minLength="0" maxLength="100" gradient="0">
              <x14:cfvo type="num">
                <xm:f>0</xm:f>
              </x14:cfvo>
              <x14:cfvo type="num">
                <xm:f>1</xm:f>
              </x14:cfvo>
              <x14:negativeFillColor rgb="FFFF0000"/>
              <x14:axisColor rgb="FF000000"/>
            </x14:dataBar>
          </x14:cfRule>
          <xm:sqref>J60</xm:sqref>
        </x14:conditionalFormatting>
        <x14:conditionalFormatting xmlns:xm="http://schemas.microsoft.com/office/excel/2006/main">
          <x14:cfRule type="dataBar" id="{BA57C456-CABD-4BAD-B281-1AFC35DAEBA2}">
            <x14:dataBar minLength="0" maxLength="100" gradient="0">
              <x14:cfvo type="num">
                <xm:f>0</xm:f>
              </x14:cfvo>
              <x14:cfvo type="num">
                <xm:f>1</xm:f>
              </x14:cfvo>
              <x14:negativeFillColor rgb="FFFF0000"/>
              <x14:axisColor rgb="FF000000"/>
            </x14:dataBar>
          </x14:cfRule>
          <xm:sqref>J61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3" workbookViewId="0">
      <selection activeCell="A16" sqref="A16:C48"/>
    </sheetView>
  </sheetViews>
  <sheetFormatPr defaultRowHeight="12.5" x14ac:dyDescent="0.25"/>
  <cols>
    <col min="1" max="1" width="5.54296875" style="16" customWidth="1"/>
    <col min="2" max="2" width="37.7265625" style="16" customWidth="1"/>
    <col min="3" max="3" width="55.1796875" style="16" customWidth="1"/>
    <col min="4" max="7" width="8.81640625" style="16"/>
  </cols>
  <sheetData>
    <row r="1" spans="1:3" ht="30" customHeight="1" x14ac:dyDescent="0.25">
      <c r="A1" s="31" t="s">
        <v>22</v>
      </c>
    </row>
    <row r="4" spans="1:3" ht="13" x14ac:dyDescent="0.3">
      <c r="C4" s="23" t="s">
        <v>30</v>
      </c>
    </row>
    <row r="5" spans="1:3" x14ac:dyDescent="0.25">
      <c r="C5" s="20" t="s">
        <v>31</v>
      </c>
    </row>
    <row r="6" spans="1:3" x14ac:dyDescent="0.25">
      <c r="C6" s="20"/>
    </row>
    <row r="7" spans="1:3" ht="17.5" x14ac:dyDescent="0.35">
      <c r="C7" s="24" t="s">
        <v>51</v>
      </c>
    </row>
    <row r="8" spans="1:3" x14ac:dyDescent="0.25">
      <c r="C8" s="25" t="s">
        <v>49</v>
      </c>
    </row>
    <row r="10" spans="1:3" x14ac:dyDescent="0.25">
      <c r="C10" s="20" t="s">
        <v>48</v>
      </c>
    </row>
    <row r="11" spans="1:3" x14ac:dyDescent="0.25">
      <c r="C11" s="20" t="s">
        <v>47</v>
      </c>
    </row>
    <row r="13" spans="1:3" ht="17.5" x14ac:dyDescent="0.35">
      <c r="C13" s="24" t="s">
        <v>46</v>
      </c>
    </row>
    <row r="16" spans="1:3" ht="15.5" x14ac:dyDescent="0.35">
      <c r="A16" s="27" t="s">
        <v>24</v>
      </c>
    </row>
    <row r="17" spans="2:2" s="16" customFormat="1" x14ac:dyDescent="0.25"/>
    <row r="18" spans="2:2" ht="14" x14ac:dyDescent="0.3">
      <c r="B18" s="26" t="s">
        <v>35</v>
      </c>
    </row>
    <row r="19" spans="2:2" x14ac:dyDescent="0.25">
      <c r="B19" s="20" t="s">
        <v>41</v>
      </c>
    </row>
    <row r="20" spans="2:2" x14ac:dyDescent="0.25">
      <c r="B20" s="20" t="s">
        <v>42</v>
      </c>
    </row>
    <row r="22" spans="2:2" s="16" customFormat="1" ht="14" x14ac:dyDescent="0.3">
      <c r="B22" s="26" t="s">
        <v>43</v>
      </c>
    </row>
    <row r="23" spans="2:2" s="16" customFormat="1" x14ac:dyDescent="0.25">
      <c r="B23" s="20" t="s">
        <v>44</v>
      </c>
    </row>
    <row r="24" spans="2:2" s="16" customFormat="1" x14ac:dyDescent="0.25">
      <c r="B24" s="20" t="s">
        <v>45</v>
      </c>
    </row>
    <row r="26" spans="2:2" s="16" customFormat="1" ht="14" x14ac:dyDescent="0.3">
      <c r="B26" s="26" t="s">
        <v>32</v>
      </c>
    </row>
    <row r="27" spans="2:2" s="16" customFormat="1" x14ac:dyDescent="0.25">
      <c r="B27" s="20" t="s">
        <v>36</v>
      </c>
    </row>
    <row r="28" spans="2:2" s="16" customFormat="1" x14ac:dyDescent="0.25">
      <c r="B28" s="20" t="s">
        <v>37</v>
      </c>
    </row>
    <row r="29" spans="2:2" x14ac:dyDescent="0.25">
      <c r="B29" s="20" t="s">
        <v>39</v>
      </c>
    </row>
    <row r="30" spans="2:2" x14ac:dyDescent="0.25">
      <c r="B30" s="16" t="s">
        <v>25</v>
      </c>
    </row>
    <row r="31" spans="2:2" x14ac:dyDescent="0.25">
      <c r="B31" s="16" t="s">
        <v>26</v>
      </c>
    </row>
    <row r="32" spans="2:2" x14ac:dyDescent="0.25">
      <c r="B32" s="16" t="s">
        <v>27</v>
      </c>
    </row>
    <row r="34" spans="2:2" ht="14" x14ac:dyDescent="0.3">
      <c r="B34" s="26" t="s">
        <v>28</v>
      </c>
    </row>
    <row r="35" spans="2:2" x14ac:dyDescent="0.25">
      <c r="B35" s="20" t="s">
        <v>117</v>
      </c>
    </row>
    <row r="36" spans="2:2" x14ac:dyDescent="0.25">
      <c r="B36" s="20" t="s">
        <v>118</v>
      </c>
    </row>
    <row r="37" spans="2:2" x14ac:dyDescent="0.25">
      <c r="B37" s="20" t="s">
        <v>119</v>
      </c>
    </row>
    <row r="39" spans="2:2" ht="14" x14ac:dyDescent="0.3">
      <c r="B39" s="26" t="s">
        <v>29</v>
      </c>
    </row>
    <row r="40" spans="2:2" x14ac:dyDescent="0.25">
      <c r="B40" s="20" t="s">
        <v>40</v>
      </c>
    </row>
    <row r="42" spans="2:2" s="16" customFormat="1" ht="14" x14ac:dyDescent="0.3">
      <c r="B42" s="26" t="s">
        <v>33</v>
      </c>
    </row>
    <row r="43" spans="2:2" s="16" customFormat="1" x14ac:dyDescent="0.25">
      <c r="B43" s="20" t="s">
        <v>120</v>
      </c>
    </row>
    <row r="44" spans="2:2" s="16" customFormat="1" x14ac:dyDescent="0.25">
      <c r="B44" s="20" t="s">
        <v>34</v>
      </c>
    </row>
    <row r="45" spans="2:2" s="16" customFormat="1" x14ac:dyDescent="0.25"/>
    <row r="46" spans="2:2" ht="17.5" x14ac:dyDescent="0.35">
      <c r="B46" s="24" t="s">
        <v>23</v>
      </c>
    </row>
  </sheetData>
  <phoneticPr fontId="69" type="noConversion"/>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73" workbookViewId="0">
      <selection sqref="A1:D1048576"/>
    </sheetView>
  </sheetViews>
  <sheetFormatPr defaultColWidth="8.81640625" defaultRowHeight="12.5" x14ac:dyDescent="0.25"/>
  <cols>
    <col min="1" max="1" width="5.54296875" style="7" customWidth="1"/>
    <col min="2" max="2" width="90.453125" style="7" customWidth="1"/>
    <col min="3" max="3" width="16.453125" style="7" bestFit="1" customWidth="1"/>
    <col min="4" max="16384" width="8.81640625" style="7"/>
  </cols>
  <sheetData>
    <row r="1" spans="1:3" ht="30" customHeight="1" x14ac:dyDescent="0.25">
      <c r="A1" s="36" t="s">
        <v>112</v>
      </c>
      <c r="B1" s="37"/>
      <c r="C1" s="38"/>
    </row>
    <row r="2" spans="1:3" ht="14" x14ac:dyDescent="0.3">
      <c r="A2" s="124" t="s">
        <v>49</v>
      </c>
      <c r="B2" s="9"/>
      <c r="C2" s="8"/>
    </row>
    <row r="3" spans="1:3" s="20" customFormat="1" x14ac:dyDescent="0.25">
      <c r="A3" s="8"/>
      <c r="B3" s="9"/>
      <c r="C3" s="8"/>
    </row>
    <row r="4" spans="1:3" s="8" customFormat="1" ht="17.5" x14ac:dyDescent="0.35">
      <c r="A4" s="119" t="s">
        <v>79</v>
      </c>
      <c r="B4" s="35"/>
    </row>
    <row r="5" spans="1:3" s="8" customFormat="1" ht="56" x14ac:dyDescent="0.3">
      <c r="B5" s="125" t="s">
        <v>68</v>
      </c>
    </row>
    <row r="7" spans="1:3" ht="28" x14ac:dyDescent="0.3">
      <c r="B7" s="125" t="s">
        <v>80</v>
      </c>
    </row>
    <row r="9" spans="1:3" ht="14" x14ac:dyDescent="0.3">
      <c r="B9" s="124" t="s">
        <v>61</v>
      </c>
    </row>
    <row r="11" spans="1:3" ht="28" x14ac:dyDescent="0.3">
      <c r="B11" s="123" t="s">
        <v>62</v>
      </c>
    </row>
    <row r="12" spans="1:3" s="20" customFormat="1" x14ac:dyDescent="0.25"/>
    <row r="13" spans="1:3" ht="17.5" x14ac:dyDescent="0.35">
      <c r="A13" s="188" t="s">
        <v>3</v>
      </c>
      <c r="B13" s="188"/>
    </row>
    <row r="14" spans="1:3" s="20" customFormat="1" x14ac:dyDescent="0.25"/>
    <row r="15" spans="1:3" s="120" customFormat="1" ht="17.5" x14ac:dyDescent="0.25">
      <c r="A15" s="128"/>
      <c r="B15" s="126" t="s">
        <v>71</v>
      </c>
    </row>
    <row r="16" spans="1:3" s="120" customFormat="1" ht="17.5" x14ac:dyDescent="0.25">
      <c r="A16" s="128"/>
      <c r="B16" s="127" t="s">
        <v>69</v>
      </c>
      <c r="C16" s="122" t="s">
        <v>2</v>
      </c>
    </row>
    <row r="17" spans="1:3" ht="17.5" x14ac:dyDescent="0.35">
      <c r="A17" s="129"/>
      <c r="B17" s="127" t="s">
        <v>73</v>
      </c>
    </row>
    <row r="18" spans="1:3" s="20" customFormat="1" ht="17.5" x14ac:dyDescent="0.35">
      <c r="A18" s="129"/>
      <c r="B18" s="127" t="s">
        <v>81</v>
      </c>
    </row>
    <row r="19" spans="1:3" s="38" customFormat="1" ht="17.5" x14ac:dyDescent="0.35">
      <c r="A19" s="132"/>
      <c r="B19" s="127" t="s">
        <v>82</v>
      </c>
    </row>
    <row r="20" spans="1:3" s="120" customFormat="1" ht="17.5" x14ac:dyDescent="0.25">
      <c r="A20" s="128"/>
      <c r="B20" s="126" t="s">
        <v>70</v>
      </c>
      <c r="C20" s="121" t="s">
        <v>1</v>
      </c>
    </row>
    <row r="21" spans="1:3" ht="17.5" x14ac:dyDescent="0.35">
      <c r="A21" s="129"/>
      <c r="B21" s="127" t="s">
        <v>72</v>
      </c>
    </row>
    <row r="22" spans="1:3" s="8" customFormat="1" ht="17.5" x14ac:dyDescent="0.35">
      <c r="A22" s="130"/>
      <c r="B22" s="131" t="s">
        <v>74</v>
      </c>
    </row>
    <row r="23" spans="1:3" s="8" customFormat="1" ht="17.5" x14ac:dyDescent="0.35">
      <c r="A23" s="130"/>
      <c r="B23" s="10"/>
    </row>
    <row r="24" spans="1:3" s="8" customFormat="1" ht="17.5" x14ac:dyDescent="0.35">
      <c r="A24" s="188" t="s">
        <v>75</v>
      </c>
      <c r="B24" s="188"/>
    </row>
    <row r="25" spans="1:3" s="8" customFormat="1" ht="42" x14ac:dyDescent="0.35">
      <c r="A25" s="130"/>
      <c r="B25" s="127" t="s">
        <v>83</v>
      </c>
    </row>
    <row r="26" spans="1:3" s="8" customFormat="1" ht="17.5" x14ac:dyDescent="0.35">
      <c r="A26" s="130"/>
      <c r="B26" s="127"/>
    </row>
    <row r="27" spans="1:3" s="8" customFormat="1" ht="17.5" x14ac:dyDescent="0.35">
      <c r="A27" s="130"/>
      <c r="B27" s="148" t="s">
        <v>87</v>
      </c>
    </row>
    <row r="28" spans="1:3" s="8" customFormat="1" ht="17.5" x14ac:dyDescent="0.35">
      <c r="A28" s="130"/>
      <c r="B28" s="127" t="s">
        <v>76</v>
      </c>
    </row>
    <row r="29" spans="1:3" s="8" customFormat="1" ht="28" x14ac:dyDescent="0.35">
      <c r="A29" s="130"/>
      <c r="B29" s="127" t="s">
        <v>78</v>
      </c>
    </row>
    <row r="30" spans="1:3" s="8" customFormat="1" ht="17.5" x14ac:dyDescent="0.35">
      <c r="A30" s="130"/>
      <c r="B30" s="127"/>
    </row>
    <row r="31" spans="1:3" s="8" customFormat="1" ht="17.5" x14ac:dyDescent="0.35">
      <c r="A31" s="130"/>
      <c r="B31" s="148" t="s">
        <v>84</v>
      </c>
    </row>
    <row r="32" spans="1:3" s="8" customFormat="1" ht="17.5" x14ac:dyDescent="0.35">
      <c r="A32" s="130"/>
      <c r="B32" s="127" t="s">
        <v>77</v>
      </c>
    </row>
    <row r="33" spans="1:2" s="8" customFormat="1" ht="17.5" x14ac:dyDescent="0.35">
      <c r="A33" s="130"/>
      <c r="B33" s="127" t="s">
        <v>85</v>
      </c>
    </row>
    <row r="34" spans="1:2" s="8" customFormat="1" ht="17.5" x14ac:dyDescent="0.35">
      <c r="A34" s="130"/>
      <c r="B34" s="10"/>
    </row>
    <row r="35" spans="1:2" s="8" customFormat="1" ht="28" x14ac:dyDescent="0.35">
      <c r="A35" s="130"/>
      <c r="B35" s="127" t="s">
        <v>123</v>
      </c>
    </row>
    <row r="36" spans="1:2" s="8" customFormat="1" ht="17.5" x14ac:dyDescent="0.35">
      <c r="A36" s="130"/>
      <c r="B36" s="133" t="s">
        <v>86</v>
      </c>
    </row>
    <row r="37" spans="1:2" s="8" customFormat="1" ht="17.5" x14ac:dyDescent="0.35">
      <c r="A37" s="130"/>
      <c r="B37" s="10"/>
    </row>
    <row r="38" spans="1:2" ht="17.5" x14ac:dyDescent="0.35">
      <c r="A38" s="188" t="s">
        <v>10</v>
      </c>
      <c r="B38" s="188"/>
    </row>
    <row r="39" spans="1:2" ht="28" x14ac:dyDescent="0.25">
      <c r="B39" s="127" t="s">
        <v>89</v>
      </c>
    </row>
    <row r="40" spans="1:2" s="20" customFormat="1" x14ac:dyDescent="0.25"/>
    <row r="41" spans="1:2" s="20" customFormat="1" ht="14" x14ac:dyDescent="0.25">
      <c r="B41" s="127" t="s">
        <v>90</v>
      </c>
    </row>
    <row r="42" spans="1:2" s="20" customFormat="1" x14ac:dyDescent="0.25"/>
    <row r="43" spans="1:2" s="20" customFormat="1" ht="28" x14ac:dyDescent="0.25">
      <c r="B43" s="127" t="s">
        <v>88</v>
      </c>
    </row>
    <row r="44" spans="1:2" s="20" customFormat="1" x14ac:dyDescent="0.25"/>
    <row r="45" spans="1:2" ht="28" x14ac:dyDescent="0.25">
      <c r="B45" s="127" t="s">
        <v>91</v>
      </c>
    </row>
    <row r="46" spans="1:2" x14ac:dyDescent="0.25">
      <c r="B46" s="21"/>
    </row>
    <row r="47" spans="1:2" ht="28" x14ac:dyDescent="0.25">
      <c r="B47" s="127" t="s">
        <v>92</v>
      </c>
    </row>
    <row r="48" spans="1:2" x14ac:dyDescent="0.25">
      <c r="B48" s="11"/>
    </row>
    <row r="49" spans="1:2" ht="17.5" x14ac:dyDescent="0.35">
      <c r="A49" s="188" t="s">
        <v>6</v>
      </c>
      <c r="B49" s="188"/>
    </row>
    <row r="50" spans="1:2" ht="28" x14ac:dyDescent="0.25">
      <c r="B50" s="127" t="s">
        <v>124</v>
      </c>
    </row>
    <row r="51" spans="1:2" x14ac:dyDescent="0.25">
      <c r="B51" s="11"/>
    </row>
    <row r="52" spans="1:2" ht="14" x14ac:dyDescent="0.3">
      <c r="A52" s="134" t="s">
        <v>11</v>
      </c>
      <c r="B52" s="127" t="s">
        <v>12</v>
      </c>
    </row>
    <row r="53" spans="1:2" ht="14" x14ac:dyDescent="0.3">
      <c r="A53" s="134" t="s">
        <v>13</v>
      </c>
      <c r="B53" s="127" t="s">
        <v>14</v>
      </c>
    </row>
    <row r="54" spans="1:2" ht="14" x14ac:dyDescent="0.3">
      <c r="A54" s="134" t="s">
        <v>15</v>
      </c>
      <c r="B54" s="127" t="s">
        <v>16</v>
      </c>
    </row>
    <row r="55" spans="1:2" ht="28.5" x14ac:dyDescent="0.3">
      <c r="A55" s="123"/>
      <c r="B55" s="127" t="s">
        <v>93</v>
      </c>
    </row>
    <row r="56" spans="1:2" ht="28.5" x14ac:dyDescent="0.3">
      <c r="A56" s="123"/>
      <c r="B56" s="127" t="s">
        <v>94</v>
      </c>
    </row>
    <row r="57" spans="1:2" ht="14" x14ac:dyDescent="0.3">
      <c r="A57" s="134" t="s">
        <v>17</v>
      </c>
      <c r="B57" s="127" t="s">
        <v>18</v>
      </c>
    </row>
    <row r="58" spans="1:2" ht="14.5" x14ac:dyDescent="0.3">
      <c r="A58" s="123"/>
      <c r="B58" s="127" t="s">
        <v>95</v>
      </c>
    </row>
    <row r="59" spans="1:2" ht="14.5" x14ac:dyDescent="0.3">
      <c r="A59" s="123"/>
      <c r="B59" s="127" t="s">
        <v>96</v>
      </c>
    </row>
    <row r="60" spans="1:2" ht="14" x14ac:dyDescent="0.3">
      <c r="A60" s="134" t="s">
        <v>19</v>
      </c>
      <c r="B60" s="127" t="s">
        <v>20</v>
      </c>
    </row>
    <row r="61" spans="1:2" ht="28.5" x14ac:dyDescent="0.3">
      <c r="A61" s="123"/>
      <c r="B61" s="127" t="s">
        <v>97</v>
      </c>
    </row>
    <row r="62" spans="1:2" ht="14" x14ac:dyDescent="0.3">
      <c r="A62" s="134" t="s">
        <v>98</v>
      </c>
      <c r="B62" s="127" t="s">
        <v>99</v>
      </c>
    </row>
    <row r="63" spans="1:2" ht="14" x14ac:dyDescent="0.3">
      <c r="A63" s="135"/>
      <c r="B63" s="127" t="s">
        <v>100</v>
      </c>
    </row>
    <row r="64" spans="1:2" s="20" customFormat="1" x14ac:dyDescent="0.25">
      <c r="B64" s="12"/>
    </row>
    <row r="65" spans="1:2" s="20" customFormat="1" ht="17.5" x14ac:dyDescent="0.35">
      <c r="A65" s="188" t="s">
        <v>9</v>
      </c>
      <c r="B65" s="188"/>
    </row>
    <row r="66" spans="1:2" s="20" customFormat="1" ht="42" x14ac:dyDescent="0.25">
      <c r="B66" s="127" t="s">
        <v>101</v>
      </c>
    </row>
    <row r="67" spans="1:2" s="20" customFormat="1" x14ac:dyDescent="0.25">
      <c r="B67" s="13"/>
    </row>
    <row r="68" spans="1:2" s="8" customFormat="1" ht="17.5" x14ac:dyDescent="0.35">
      <c r="A68" s="188" t="s">
        <v>4</v>
      </c>
      <c r="B68" s="188"/>
    </row>
    <row r="69" spans="1:2" s="20" customFormat="1" ht="14" x14ac:dyDescent="0.3">
      <c r="A69" s="142" t="s">
        <v>5</v>
      </c>
      <c r="B69" s="143" t="s">
        <v>102</v>
      </c>
    </row>
    <row r="70" spans="1:2" s="8" customFormat="1" ht="28" x14ac:dyDescent="0.3">
      <c r="A70" s="136"/>
      <c r="B70" s="141" t="s">
        <v>104</v>
      </c>
    </row>
    <row r="71" spans="1:2" s="8" customFormat="1" ht="14" x14ac:dyDescent="0.3">
      <c r="A71" s="136"/>
      <c r="B71" s="137"/>
    </row>
    <row r="72" spans="1:2" s="20" customFormat="1" ht="14" x14ac:dyDescent="0.3">
      <c r="A72" s="142" t="s">
        <v>5</v>
      </c>
      <c r="B72" s="143" t="s">
        <v>121</v>
      </c>
    </row>
    <row r="73" spans="1:2" s="8" customFormat="1" ht="28.5" x14ac:dyDescent="0.3">
      <c r="A73" s="136"/>
      <c r="B73" s="141" t="s">
        <v>126</v>
      </c>
    </row>
    <row r="74" spans="1:2" s="8" customFormat="1" ht="14" x14ac:dyDescent="0.3">
      <c r="A74" s="136"/>
      <c r="B74" s="137"/>
    </row>
    <row r="75" spans="1:2" ht="14" x14ac:dyDescent="0.3">
      <c r="A75" s="142" t="s">
        <v>5</v>
      </c>
      <c r="B75" s="145" t="s">
        <v>107</v>
      </c>
    </row>
    <row r="76" spans="1:2" s="8" customFormat="1" ht="42" x14ac:dyDescent="0.3">
      <c r="A76" s="136"/>
      <c r="B76" s="125" t="s">
        <v>125</v>
      </c>
    </row>
    <row r="77" spans="1:2" ht="14" x14ac:dyDescent="0.3">
      <c r="A77" s="135"/>
      <c r="B77" s="135"/>
    </row>
    <row r="78" spans="1:2" s="20" customFormat="1" ht="14" x14ac:dyDescent="0.3">
      <c r="A78" s="142" t="s">
        <v>5</v>
      </c>
      <c r="B78" s="145" t="s">
        <v>113</v>
      </c>
    </row>
    <row r="79" spans="1:2" s="8" customFormat="1" ht="28" x14ac:dyDescent="0.3">
      <c r="A79" s="136"/>
      <c r="B79" s="125" t="s">
        <v>108</v>
      </c>
    </row>
    <row r="80" spans="1:2" s="20" customFormat="1" ht="14" x14ac:dyDescent="0.3">
      <c r="A80" s="135"/>
      <c r="B80" s="135"/>
    </row>
    <row r="81" spans="1:2" ht="14" x14ac:dyDescent="0.3">
      <c r="A81" s="142" t="s">
        <v>5</v>
      </c>
      <c r="B81" s="145" t="s">
        <v>114</v>
      </c>
    </row>
    <row r="82" spans="1:2" s="8" customFormat="1" ht="14.5" x14ac:dyDescent="0.35">
      <c r="A82" s="136"/>
      <c r="B82" s="140" t="s">
        <v>109</v>
      </c>
    </row>
    <row r="83" spans="1:2" s="8" customFormat="1" ht="14.5" x14ac:dyDescent="0.35">
      <c r="A83" s="136"/>
      <c r="B83" s="140" t="s">
        <v>110</v>
      </c>
    </row>
    <row r="84" spans="1:2" s="8" customFormat="1" ht="14.5" x14ac:dyDescent="0.35">
      <c r="A84" s="136"/>
      <c r="B84" s="140" t="s">
        <v>111</v>
      </c>
    </row>
    <row r="85" spans="1:2" ht="14" x14ac:dyDescent="0.3">
      <c r="A85" s="135"/>
      <c r="B85" s="139"/>
    </row>
    <row r="86" spans="1:2" ht="14" x14ac:dyDescent="0.3">
      <c r="A86" s="142" t="s">
        <v>5</v>
      </c>
      <c r="B86" s="145" t="s">
        <v>115</v>
      </c>
    </row>
    <row r="87" spans="1:2" s="8" customFormat="1" ht="42" x14ac:dyDescent="0.3">
      <c r="A87" s="136"/>
      <c r="B87" s="125" t="s">
        <v>103</v>
      </c>
    </row>
    <row r="88" spans="1:2" s="8" customFormat="1" ht="14.5" x14ac:dyDescent="0.35">
      <c r="A88" s="136"/>
      <c r="B88" s="138" t="s">
        <v>105</v>
      </c>
    </row>
    <row r="89" spans="1:2" s="8" customFormat="1" ht="42" x14ac:dyDescent="0.3">
      <c r="A89" s="136"/>
      <c r="B89" s="144" t="s">
        <v>106</v>
      </c>
    </row>
    <row r="90" spans="1:2" ht="14" x14ac:dyDescent="0.3">
      <c r="A90" s="135"/>
      <c r="B90" s="135"/>
    </row>
    <row r="91" spans="1:2" ht="14" x14ac:dyDescent="0.3">
      <c r="A91" s="142" t="s">
        <v>5</v>
      </c>
      <c r="B91" s="147" t="s">
        <v>116</v>
      </c>
    </row>
    <row r="92" spans="1:2" ht="28" x14ac:dyDescent="0.3">
      <c r="A92" s="123"/>
      <c r="B92" s="140" t="s">
        <v>21</v>
      </c>
    </row>
    <row r="94" spans="1:2" x14ac:dyDescent="0.25">
      <c r="A94" s="28" t="s">
        <v>54</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1640625" defaultRowHeight="12.5" x14ac:dyDescent="0.25"/>
  <cols>
    <col min="1" max="1" width="5.54296875" style="20" customWidth="1"/>
    <col min="2" max="2" width="82.1796875" style="20" customWidth="1"/>
    <col min="3" max="16384" width="8.81640625" style="16"/>
  </cols>
  <sheetData>
    <row r="1" spans="1:4" ht="30" customHeight="1" x14ac:dyDescent="0.25">
      <c r="A1" s="36" t="s">
        <v>52</v>
      </c>
      <c r="B1" s="36"/>
      <c r="C1" s="41"/>
      <c r="D1" s="41"/>
    </row>
    <row r="2" spans="1:4" ht="15.5" x14ac:dyDescent="0.35">
      <c r="A2" s="38"/>
      <c r="B2" s="42"/>
      <c r="C2" s="41"/>
      <c r="D2" s="41"/>
    </row>
    <row r="3" spans="1:4" ht="15.5" x14ac:dyDescent="0.35">
      <c r="A3" s="39"/>
      <c r="B3" s="32" t="s">
        <v>53</v>
      </c>
      <c r="C3" s="40"/>
    </row>
    <row r="4" spans="1:4" ht="14" x14ac:dyDescent="0.3">
      <c r="A4" s="14"/>
      <c r="B4" s="34" t="s">
        <v>49</v>
      </c>
      <c r="C4" s="15"/>
    </row>
    <row r="5" spans="1:4" ht="15.5" x14ac:dyDescent="0.35">
      <c r="A5" s="14"/>
      <c r="B5" s="17"/>
      <c r="C5" s="15"/>
    </row>
    <row r="6" spans="1:4" ht="15.5" x14ac:dyDescent="0.35">
      <c r="A6" s="14"/>
      <c r="B6" s="18" t="s">
        <v>54</v>
      </c>
      <c r="C6" s="15"/>
    </row>
    <row r="7" spans="1:4" ht="15.5" x14ac:dyDescent="0.35">
      <c r="A7" s="14"/>
      <c r="B7" s="17"/>
      <c r="C7" s="15"/>
    </row>
    <row r="8" spans="1:4" ht="31" x14ac:dyDescent="0.35">
      <c r="A8" s="14"/>
      <c r="B8" s="17" t="s">
        <v>55</v>
      </c>
      <c r="C8" s="15"/>
    </row>
    <row r="9" spans="1:4" ht="15.5" x14ac:dyDescent="0.35">
      <c r="A9" s="14"/>
      <c r="B9" s="17"/>
      <c r="C9" s="15"/>
    </row>
    <row r="10" spans="1:4" ht="46.5" x14ac:dyDescent="0.35">
      <c r="A10" s="14"/>
      <c r="B10" s="17" t="s">
        <v>56</v>
      </c>
      <c r="C10" s="15"/>
    </row>
    <row r="11" spans="1:4" ht="15.5" x14ac:dyDescent="0.35">
      <c r="A11" s="14"/>
      <c r="B11" s="17"/>
      <c r="C11" s="15"/>
    </row>
    <row r="12" spans="1:4" ht="46.5" x14ac:dyDescent="0.35">
      <c r="A12" s="14"/>
      <c r="B12" s="17" t="s">
        <v>57</v>
      </c>
      <c r="C12" s="15"/>
    </row>
    <row r="13" spans="1:4" ht="15.5" x14ac:dyDescent="0.35">
      <c r="A13" s="14"/>
      <c r="B13" s="17"/>
      <c r="C13" s="15"/>
    </row>
    <row r="14" spans="1:4" ht="62" x14ac:dyDescent="0.35">
      <c r="A14" s="14"/>
      <c r="B14" s="17" t="s">
        <v>58</v>
      </c>
      <c r="C14" s="15"/>
    </row>
    <row r="15" spans="1:4" ht="15.5" x14ac:dyDescent="0.35">
      <c r="A15" s="14"/>
      <c r="B15" s="17"/>
      <c r="C15" s="15"/>
    </row>
    <row r="16" spans="1:4" ht="31" x14ac:dyDescent="0.35">
      <c r="A16" s="14"/>
      <c r="B16" s="17" t="s">
        <v>59</v>
      </c>
      <c r="C16" s="15"/>
    </row>
    <row r="17" spans="1:3" ht="15.5" x14ac:dyDescent="0.35">
      <c r="A17" s="14"/>
      <c r="B17" s="17"/>
      <c r="C17" s="15"/>
    </row>
    <row r="18" spans="1:3" ht="15.5" x14ac:dyDescent="0.35">
      <c r="A18" s="14"/>
      <c r="B18" s="18" t="s">
        <v>60</v>
      </c>
      <c r="C18" s="15"/>
    </row>
    <row r="19" spans="1:3" ht="15.5" x14ac:dyDescent="0.35">
      <c r="A19" s="14"/>
      <c r="B19" s="33" t="s">
        <v>50</v>
      </c>
      <c r="C19" s="15"/>
    </row>
    <row r="20" spans="1:3" ht="15.5" x14ac:dyDescent="0.3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phoneticPr fontId="69" type="noConversion"/>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徐越方洲</cp:lastModifiedBy>
  <cp:lastPrinted>2018-02-12T20:25:38Z</cp:lastPrinted>
  <dcterms:created xsi:type="dcterms:W3CDTF">2010-06-09T16:05:03Z</dcterms:created>
  <dcterms:modified xsi:type="dcterms:W3CDTF">2018-07-19T17:51:45Z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