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D:\xyfz\大三下学期\高级编程（一）\语音识别+机器翻译\Final\"/>
    </mc:Choice>
  </mc:AlternateContent>
  <xr:revisionPtr revIDLastSave="0" documentId="10_ncr:8100000_{12C37B6C-570D-4F15-AD97-07ECC338B3AD}" xr6:coauthVersionLast="33" xr6:coauthVersionMax="33" xr10:uidLastSave="{00000000-0000-0000-0000-000000000000}"/>
  <bookViews>
    <workbookView xWindow="120" yWindow="90" windowWidth="13280" windowHeight="1125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GanttChart!$A$1:$BP$40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M6" i="9" l="1"/>
  <c r="F32" i="9"/>
  <c r="J32" i="9"/>
  <c r="F23" i="9"/>
  <c r="J30" i="9"/>
  <c r="J27" i="9"/>
  <c r="F30" i="9"/>
  <c r="F31" i="9"/>
  <c r="F29" i="9"/>
  <c r="F28" i="9"/>
  <c r="F27" i="9"/>
  <c r="J23" i="9"/>
  <c r="F22" i="9"/>
  <c r="I40" i="9"/>
  <c r="I39" i="9"/>
  <c r="J11" i="9"/>
  <c r="J12" i="9"/>
  <c r="J10" i="9"/>
  <c r="J9" i="9"/>
  <c r="F11" i="9"/>
  <c r="F10" i="9"/>
  <c r="F12" i="9"/>
  <c r="F9" i="9"/>
  <c r="H39" i="9"/>
  <c r="H40" i="9"/>
  <c r="F44" i="9" l="1"/>
  <c r="I44" i="9" s="1"/>
  <c r="F43" i="9"/>
  <c r="H43" i="9" l="1"/>
  <c r="I43" i="9"/>
  <c r="F45" i="9"/>
  <c r="H44" i="9"/>
  <c r="F46" i="9"/>
  <c r="H46" i="9" l="1"/>
  <c r="I46" i="9"/>
  <c r="H45" i="9"/>
  <c r="I45" i="9"/>
  <c r="F15" i="9"/>
  <c r="M5" i="9"/>
  <c r="H15" i="9" l="1"/>
  <c r="I15" i="9"/>
  <c r="F18" i="9"/>
  <c r="F13" i="9"/>
  <c r="F19" i="9"/>
  <c r="M7" i="9"/>
  <c r="A8" i="9"/>
  <c r="A43" i="9"/>
  <c r="A44" i="9" s="1"/>
  <c r="A45" i="9" s="1"/>
  <c r="A46" i="9" s="1"/>
  <c r="H18" i="9" l="1"/>
  <c r="I18" i="9"/>
  <c r="H13" i="9"/>
  <c r="I13" i="9"/>
  <c r="H19" i="9"/>
  <c r="I19" i="9"/>
  <c r="F16" i="9"/>
  <c r="H16" i="9" l="1"/>
  <c r="I16" i="9"/>
  <c r="F17" i="9"/>
  <c r="H17" i="9" l="1"/>
  <c r="I17" i="9"/>
  <c r="N6" i="9"/>
  <c r="F35" i="9" l="1"/>
  <c r="F34" i="9"/>
  <c r="O6" i="9"/>
  <c r="J29" i="9" l="1"/>
  <c r="H28" i="9"/>
  <c r="J28" i="9" s="1"/>
  <c r="H35" i="9"/>
  <c r="I35" i="9"/>
  <c r="H34" i="9"/>
  <c r="I34" i="9"/>
  <c r="J22" i="9"/>
  <c r="F36" i="9"/>
  <c r="P6" i="9"/>
  <c r="H36" i="9" l="1"/>
  <c r="I36" i="9"/>
  <c r="F37" i="9"/>
  <c r="Q6" i="9"/>
  <c r="F20" i="9"/>
  <c r="H37" i="9" l="1"/>
  <c r="I37" i="9"/>
  <c r="H20" i="9"/>
  <c r="I20" i="9"/>
  <c r="F38" i="9"/>
  <c r="F14" i="9"/>
  <c r="R6" i="9"/>
  <c r="N7" i="9"/>
  <c r="J31" i="9" l="1"/>
  <c r="H38" i="9"/>
  <c r="I38" i="9"/>
  <c r="H14" i="9"/>
  <c r="I14" i="9"/>
  <c r="S6" i="9"/>
  <c r="O7" i="9"/>
  <c r="T6" i="9" l="1"/>
  <c r="P7" i="9"/>
  <c r="U6" i="9" l="1"/>
  <c r="Q7" i="9"/>
  <c r="V6" i="9" l="1"/>
  <c r="R7" i="9"/>
  <c r="W6" i="9" l="1"/>
  <c r="S7" i="9"/>
  <c r="X6" i="9" l="1"/>
  <c r="T7" i="9"/>
  <c r="T5" i="9"/>
  <c r="Y6" i="9" l="1"/>
  <c r="U7" i="9"/>
  <c r="Z6" i="9" l="1"/>
  <c r="V7" i="9"/>
  <c r="AA6" i="9" l="1"/>
  <c r="W7" i="9"/>
  <c r="AB6" i="9" l="1"/>
  <c r="X7" i="9"/>
  <c r="AC6" i="9" l="1"/>
  <c r="Z7" i="9"/>
  <c r="Y7" i="9"/>
  <c r="AD6" i="9" l="1"/>
  <c r="AA5" i="9"/>
  <c r="AA7" i="9"/>
  <c r="AE6" i="9" l="1"/>
  <c r="AB7" i="9"/>
  <c r="AF6" i="9" l="1"/>
  <c r="AC7" i="9"/>
  <c r="AG6" i="9" l="1"/>
  <c r="AD7" i="9"/>
  <c r="AH6" i="9" l="1"/>
  <c r="AE7" i="9"/>
  <c r="AI6" i="9" l="1"/>
  <c r="AF7" i="9"/>
  <c r="AJ6" i="9" l="1"/>
  <c r="AG7" i="9"/>
  <c r="AK6" i="9" l="1"/>
  <c r="AH7" i="9"/>
  <c r="AH5" i="9"/>
  <c r="AL6" i="9" l="1"/>
  <c r="AM6" i="9" s="1"/>
  <c r="AM7" i="9" s="1"/>
  <c r="AI7" i="9"/>
  <c r="AJ7" i="9" l="1"/>
  <c r="AN6" i="9" l="1"/>
  <c r="AK7" i="9"/>
  <c r="AO6" i="9" l="1"/>
  <c r="AL7" i="9"/>
  <c r="AP6" i="9" l="1"/>
  <c r="AQ6" i="9" l="1"/>
  <c r="AN7" i="9"/>
  <c r="AR6" i="9" l="1"/>
  <c r="AO7" i="9"/>
  <c r="AO5" i="9"/>
  <c r="AS6" i="9" l="1"/>
  <c r="AP7" i="9"/>
  <c r="AT6" i="9" l="1"/>
  <c r="AQ7" i="9"/>
  <c r="AU6" i="9" l="1"/>
  <c r="AR7" i="9"/>
  <c r="AV6" i="9" l="1"/>
  <c r="AS7" i="9"/>
  <c r="AW6" i="9" l="1"/>
  <c r="AT7" i="9"/>
  <c r="AX6" i="9" l="1"/>
  <c r="AU7" i="9"/>
  <c r="AY6" i="9" l="1"/>
  <c r="AV7" i="9"/>
  <c r="AV5" i="9"/>
  <c r="AZ6" i="9" l="1"/>
  <c r="AW7" i="9"/>
  <c r="BA6" i="9" l="1"/>
  <c r="AX7" i="9"/>
  <c r="BB6" i="9" l="1"/>
  <c r="AY7" i="9"/>
  <c r="BC6" i="9" l="1"/>
  <c r="AZ7" i="9"/>
  <c r="BD6" i="9" l="1"/>
  <c r="BA7" i="9"/>
  <c r="BE6" i="9" l="1"/>
  <c r="BB7" i="9"/>
  <c r="BF6" i="9" l="1"/>
  <c r="BC5" i="9"/>
  <c r="BC7" i="9"/>
  <c r="BG6" i="9" l="1"/>
  <c r="BD7" i="9"/>
  <c r="BH6" i="9" l="1"/>
  <c r="BE7" i="9"/>
  <c r="BI6" i="9" l="1"/>
  <c r="BF7" i="9"/>
  <c r="BJ6" i="9" l="1"/>
  <c r="BG7" i="9"/>
  <c r="BK6" i="9" l="1"/>
  <c r="BH7" i="9"/>
  <c r="BL6" i="9" l="1"/>
  <c r="BI7" i="9"/>
  <c r="BM6" i="9" l="1"/>
  <c r="BJ7" i="9"/>
  <c r="BJ5" i="9"/>
  <c r="BN6" i="9" l="1"/>
  <c r="BK7" i="9"/>
  <c r="BO6" i="9" l="1"/>
  <c r="BL7" i="9"/>
  <c r="BP6" i="9" l="1"/>
  <c r="BM7" i="9"/>
  <c r="BN7" i="9" l="1"/>
  <c r="BO7" i="9" l="1"/>
  <c r="BP7" i="9" l="1"/>
  <c r="A9" i="9" l="1"/>
  <c r="A10" i="9" s="1"/>
  <c r="A11" i="9" s="1"/>
  <c r="A12" i="9" l="1"/>
  <c r="A13" i="9" s="1"/>
  <c r="A14" i="9" s="1"/>
  <c r="A15" i="9" s="1"/>
  <c r="A16" i="9" s="1"/>
  <c r="A17" i="9" s="1"/>
  <c r="A18" i="9" s="1"/>
  <c r="A19" i="9" s="1"/>
  <c r="A20" i="9" s="1"/>
  <c r="A21" i="9" s="1"/>
  <c r="A22" i="9" s="1"/>
  <c r="A23" i="9" l="1"/>
  <c r="A24" i="9" l="1"/>
  <c r="A25" i="9" s="1"/>
  <c r="A26" i="9" s="1"/>
  <c r="A27" i="9" s="1"/>
  <c r="F24" i="9"/>
  <c r="J24" i="9" l="1"/>
  <c r="F25" i="9"/>
  <c r="J25" i="9" l="1"/>
  <c r="A28" i="9"/>
  <c r="A29" i="9" s="1"/>
  <c r="A30" i="9" s="1"/>
  <c r="A31" i="9" s="1"/>
  <c r="A32" i="9" s="1"/>
  <c r="A33" i="9" s="1"/>
  <c r="A34" i="9" s="1"/>
  <c r="A35" i="9" s="1"/>
  <c r="A36" i="9" s="1"/>
  <c r="A37" i="9" s="1"/>
  <c r="A3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徐越方洲</author>
  </authors>
  <commentList>
    <comment ref="A7" authorId="0" shapeId="0" xr:uid="{00000000-0006-0000-0000-000001000000}">
      <text>
        <r>
          <rPr>
            <b/>
            <sz val="9"/>
            <color indexed="81"/>
            <rFont val="宋体"/>
            <family val="3"/>
            <charset val="134"/>
          </rPr>
          <t>项目基本架构</t>
        </r>
        <r>
          <rPr>
            <sz val="9"/>
            <color indexed="81"/>
            <rFont val="Tahoma"/>
            <family val="2"/>
          </rPr>
          <t xml:space="preserve">
Level 1: 1, 2, 3, ...
Level 2: 1.1, 1.2, 1.3, ...
Level 3: 1.1.1, 1.1.2, 1.1.3, …</t>
        </r>
      </text>
    </comment>
    <comment ref="B7" authorId="0" shapeId="0" xr:uid="{00000000-0006-0000-0000-000002000000}">
      <text>
        <r>
          <rPr>
            <b/>
            <sz val="9"/>
            <color indexed="81"/>
            <rFont val="宋体"/>
            <family val="3"/>
            <charset val="134"/>
          </rPr>
          <t>项目任务</t>
        </r>
        <r>
          <rPr>
            <sz val="9"/>
            <color indexed="81"/>
            <rFont val="Tahoma"/>
            <family val="2"/>
          </rPr>
          <t xml:space="preserve">
</t>
        </r>
        <r>
          <rPr>
            <sz val="9"/>
            <color indexed="81"/>
            <rFont val="宋体"/>
            <family val="3"/>
            <charset val="134"/>
          </rPr>
          <t>项目任务基本描述</t>
        </r>
      </text>
    </comment>
    <comment ref="C7" authorId="0" shapeId="0" xr:uid="{00000000-0006-0000-0000-000003000000}">
      <text>
        <r>
          <rPr>
            <b/>
            <sz val="9"/>
            <color indexed="81"/>
            <rFont val="宋体"/>
            <family val="3"/>
            <charset val="134"/>
          </rPr>
          <t xml:space="preserve">参与人
</t>
        </r>
        <r>
          <rPr>
            <sz val="9"/>
            <color indexed="81"/>
            <rFont val="宋体"/>
            <family val="3"/>
            <charset val="134"/>
          </rPr>
          <t>项目任务的对应参与人/负责人</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宋体"/>
            <family val="3"/>
            <charset val="134"/>
          </rPr>
          <t xml:space="preserve">开始时间
</t>
        </r>
        <r>
          <rPr>
            <sz val="9"/>
            <color indexed="81"/>
            <rFont val="宋体"/>
            <family val="3"/>
            <charset val="134"/>
          </rPr>
          <t>该任务的开始时间</t>
        </r>
      </text>
    </comment>
    <comment ref="F7" authorId="1" shapeId="0" xr:uid="{00000000-0006-0000-0000-000006000000}">
      <text>
        <r>
          <rPr>
            <b/>
            <sz val="9"/>
            <color indexed="81"/>
            <rFont val="宋体"/>
            <family val="3"/>
            <charset val="134"/>
          </rPr>
          <t xml:space="preserve">结束时间
</t>
        </r>
        <r>
          <rPr>
            <sz val="9"/>
            <color indexed="81"/>
            <rFont val="宋体"/>
            <family val="3"/>
            <charset val="134"/>
          </rPr>
          <t>该任务的真实结束时间</t>
        </r>
      </text>
    </comment>
    <comment ref="G7" authorId="0" shapeId="0" xr:uid="{00000000-0006-0000-0000-000007000000}">
      <text>
        <r>
          <rPr>
            <b/>
            <sz val="9"/>
            <color indexed="81"/>
            <rFont val="宋体"/>
            <family val="3"/>
            <charset val="134"/>
          </rPr>
          <t>时长</t>
        </r>
        <r>
          <rPr>
            <sz val="9"/>
            <color indexed="81"/>
            <rFont val="宋体"/>
            <family val="3"/>
            <charset val="134"/>
          </rPr>
          <t xml:space="preserve">
该任务持续的时长，由结束时间减去开始时间</t>
        </r>
      </text>
    </comment>
    <comment ref="H7" authorId="0" shapeId="0" xr:uid="{00000000-0006-0000-0000-000009000000}">
      <text>
        <r>
          <rPr>
            <b/>
            <sz val="9"/>
            <color indexed="81"/>
            <rFont val="宋体"/>
            <family val="3"/>
            <charset val="134"/>
          </rPr>
          <t xml:space="preserve">有效时长
</t>
        </r>
        <r>
          <rPr>
            <sz val="9"/>
            <color indexed="81"/>
            <rFont val="宋体"/>
            <family val="3"/>
            <charset val="134"/>
          </rPr>
          <t>完成该任务的有效时长，即真实工作时长</t>
        </r>
      </text>
    </comment>
    <comment ref="I7" authorId="0" shapeId="0" xr:uid="{3523FEFE-AD44-41F7-8E8E-5AD8426BC2A2}">
      <text>
        <r>
          <rPr>
            <b/>
            <sz val="9"/>
            <color indexed="81"/>
            <rFont val="宋体"/>
            <family val="3"/>
            <charset val="134"/>
          </rPr>
          <t xml:space="preserve">完成情况
</t>
        </r>
        <r>
          <rPr>
            <sz val="9"/>
            <color indexed="81"/>
            <rFont val="宋体"/>
            <family val="3"/>
            <charset val="134"/>
          </rPr>
          <t>是否完成任务</t>
        </r>
      </text>
    </comment>
    <comment ref="J7" authorId="2" shapeId="0" xr:uid="{7DE1CDE9-F31F-48BD-8DD5-392C1E7B64BB}">
      <text>
        <r>
          <rPr>
            <b/>
            <sz val="9"/>
            <color indexed="81"/>
            <rFont val="宋体"/>
            <family val="3"/>
            <charset val="134"/>
          </rPr>
          <t>完成效率:</t>
        </r>
        <r>
          <rPr>
            <sz val="9"/>
            <color indexed="81"/>
            <rFont val="宋体"/>
            <family val="3"/>
            <charset val="134"/>
          </rPr>
          <t xml:space="preserve">
有效时长/时长</t>
        </r>
      </text>
    </comment>
    <comment ref="K7" authorId="2" shapeId="0" xr:uid="{B6691074-0A31-4AB7-998F-3C67EDFE8D9F}">
      <text>
        <r>
          <rPr>
            <b/>
            <sz val="9"/>
            <color indexed="81"/>
            <rFont val="宋体"/>
            <family val="3"/>
            <charset val="134"/>
          </rPr>
          <t>具体说明</t>
        </r>
        <r>
          <rPr>
            <sz val="9"/>
            <color indexed="81"/>
            <rFont val="宋体"/>
            <family val="3"/>
            <charset val="134"/>
          </rPr>
          <t xml:space="preserve">
对任务细节的具体说明，如：具体分工、具体解决的内容、遇到的问题等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<sst xmlns="http://schemas.openxmlformats.org/spreadsheetml/2006/main" count="221" uniqueCount="181">
  <si>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</si>
  <si>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</si>
  <si>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</si>
  <si>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</si>
  <si>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</si>
  <si>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</si>
  <si>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</si>
  <si>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</si>
  <si>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</si>
  <si>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</si>
  <si>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</si>
  <si>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</si>
  <si>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</si>
  <si>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</si>
  <si>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</si>
  <si>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</si>
  <si>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</si>
  <si>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</si>
  <si>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</si>
  <si>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</si>
  <si>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</si>
  <si>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</si>
  <si>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</si>
  <si>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</si>
  <si>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</si>
  <si>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</si>
  <si>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</si>
  <si>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</si>
  <si>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</si>
  <si>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</si>
  <si>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</si>
  <si>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</si>
  <si>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</si>
  <si>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</si>
  <si>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</si>
  <si>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</si>
  <si>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</si>
  <si>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</si>
  <si>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</si>
  <si>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</si>
  <si>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</si>
  <si>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</si>
  <si>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</si>
  <si>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</si>
  <si>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</si>
  <si>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</si>
  <si>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</si>
  <si>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</si>
  <si>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</si>
  <si>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</si>
  <si>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</si>
  <si>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</si>
  <si>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</si>
  <si>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</si>
  <si>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</si>
  <si>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</si>
  <si>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</si>
  <si>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</si>
  <si>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</si>
  <si>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</si>
  <si>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</si>
  <si>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</si>
  <si>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</si>
  <si>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</si>
  <si>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</si>
  <si>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</si>
  <si>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PREDECESSOR</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</si>
  <si>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</si>
  <si>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</si>
  <si>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</si>
  <si>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</si>
  <si>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</si>
  <si>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</si>
  <si>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</si>
  <si>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</si>
  <si>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</si>
  <si>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</si>
  <si>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</si>
  <si>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</si>
  <si>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</si>
  <si>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</si>
  <si>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</si>
  <si>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</si>
  <si>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</si>
  <si>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</si>
  <si>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</si>
  <si>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</si>
  <si>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</si>
  <si>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</si>
  <si>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</si>
  <si>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</si>
  <si>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</si>
  <si>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</si>
  <si>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</si>
  <si>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</si>
  <si>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</si>
  <si>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</si>
  <si>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</si>
  <si>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</si>
  <si>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</si>
  <si>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</si>
  <si>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</si>
  <si>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</si>
  <si>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</si>
  <si>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</si>
  <si>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</si>
  <si>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</si>
  <si>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</si>
  <si>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</si>
  <si>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</si>
  <si>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</si>
  <si>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</si>
  <si>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</si>
  <si>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</si>
  <si>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</si>
  <si>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</si>
  <si>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</si>
  <si>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</si>
  <si>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</si>
  <si>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</si>
  <si>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</si>
  <si>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</si>
  <si>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</si>
  <si>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</si>
  <si>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</si>
  <si>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</si>
  <si>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</si>
  <si>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[机器翻译+语音识别] 项目进程管理</t>
    <phoneticPr fontId="3" type="noConversion"/>
  </si>
  <si>
    <t>[小组成员] 徐越方洲 易可可 崔冰 余扬名</t>
    <phoneticPr fontId="3" type="noConversion"/>
  </si>
  <si>
    <t>项目开始日期</t>
    <phoneticPr fontId="3" type="noConversion"/>
  </si>
  <si>
    <t>第1周</t>
    <phoneticPr fontId="3" type="noConversion"/>
  </si>
  <si>
    <t>第2周</t>
    <phoneticPr fontId="3" type="noConversion"/>
  </si>
  <si>
    <t>第3周</t>
    <phoneticPr fontId="3" type="noConversion"/>
  </si>
  <si>
    <t>第4周</t>
    <phoneticPr fontId="3" type="noConversion"/>
  </si>
  <si>
    <t>项目任务</t>
    <phoneticPr fontId="3" type="noConversion"/>
  </si>
  <si>
    <t>开始时间</t>
    <phoneticPr fontId="3" type="noConversion"/>
  </si>
  <si>
    <t>结束时间</t>
    <phoneticPr fontId="3" type="noConversion"/>
  </si>
  <si>
    <t>时长</t>
    <phoneticPr fontId="3" type="noConversion"/>
  </si>
  <si>
    <t>项目结构</t>
    <phoneticPr fontId="3" type="noConversion"/>
  </si>
  <si>
    <t>参与人</t>
    <phoneticPr fontId="3" type="noConversion"/>
  </si>
  <si>
    <t>[机器翻译]</t>
    <phoneticPr fontId="3" type="noConversion"/>
  </si>
  <si>
    <t>[语音识别]</t>
    <phoneticPr fontId="3" type="noConversion"/>
  </si>
  <si>
    <t>[前期准备]</t>
    <phoneticPr fontId="3" type="noConversion"/>
  </si>
  <si>
    <t>[Sub-task]</t>
    <phoneticPr fontId="3" type="noConversion"/>
  </si>
  <si>
    <t>徐越方洲 易可可 崔冰 余扬名</t>
    <phoneticPr fontId="3" type="noConversion"/>
  </si>
  <si>
    <t>[任务分工]</t>
    <phoneticPr fontId="3" type="noConversion"/>
  </si>
  <si>
    <t>具体说明</t>
    <phoneticPr fontId="3" type="noConversion"/>
  </si>
  <si>
    <t>完成情况</t>
    <phoneticPr fontId="3" type="noConversion"/>
  </si>
  <si>
    <t>有效时长</t>
    <phoneticPr fontId="3" type="noConversion"/>
  </si>
  <si>
    <t>完成效率</t>
    <phoneticPr fontId="3" type="noConversion"/>
  </si>
  <si>
    <t xml:space="preserve">  [查找、阅读相关资料]</t>
    <phoneticPr fontId="3" type="noConversion"/>
  </si>
  <si>
    <t xml:space="preserve">  [交换信息、初步讨论]</t>
    <phoneticPr fontId="3" type="noConversion"/>
  </si>
  <si>
    <t>显示周</t>
    <phoneticPr fontId="3" type="noConversion"/>
  </si>
  <si>
    <t>初步分工：语音识别部分由崔冰、余扬名负责；机器翻译部分由徐越方洲、易可可负责</t>
    <phoneticPr fontId="3" type="noConversion"/>
  </si>
  <si>
    <t>前期项目进行的效率不高，主要原因：
1. 对语音识别、机器翻译相关了解较少
2. 材料较多，阅读盲目</t>
    <phoneticPr fontId="3" type="noConversion"/>
  </si>
  <si>
    <t>崔冰</t>
    <phoneticPr fontId="3" type="noConversion"/>
  </si>
  <si>
    <t>易可可</t>
    <phoneticPr fontId="3" type="noConversion"/>
  </si>
  <si>
    <t>完成</t>
    <phoneticPr fontId="3" type="noConversion"/>
  </si>
  <si>
    <t>[任务初步分析]</t>
    <phoneticPr fontId="3" type="noConversion"/>
  </si>
  <si>
    <t>崔冰 余扬名</t>
    <phoneticPr fontId="3" type="noConversion"/>
  </si>
  <si>
    <t>[从麦克风中获取音频并进行语音识别]</t>
    <phoneticPr fontId="3" type="noConversion"/>
  </si>
  <si>
    <t>[从音频文件中获取音频并进行语音识别]</t>
    <phoneticPr fontId="3" type="noConversion"/>
  </si>
  <si>
    <t>未完成</t>
    <phoneticPr fontId="3" type="noConversion"/>
  </si>
  <si>
    <t>[完成语音识别封装]</t>
    <phoneticPr fontId="3" type="noConversion"/>
  </si>
  <si>
    <t>第5周</t>
    <phoneticPr fontId="3" type="noConversion"/>
  </si>
  <si>
    <t>查找并看懂网上各翻译api调用代码</t>
    <phoneticPr fontId="3" type="noConversion"/>
  </si>
  <si>
    <t>[机器翻译api调用分析]</t>
    <phoneticPr fontId="3" type="noConversion"/>
  </si>
  <si>
    <t>[封装api]</t>
    <phoneticPr fontId="3" type="noConversion"/>
  </si>
  <si>
    <t>徐越方洲</t>
    <phoneticPr fontId="3" type="noConversion"/>
  </si>
  <si>
    <t>[语音识别任务分析及探索]</t>
    <phoneticPr fontId="3" type="noConversion"/>
  </si>
  <si>
    <t>1. 安装语音识别功能所需的环境以及工具包
2. 看懂SpeechRecognition Library实践
3. 整理实践中的有用信息，读懂可参考的代码</t>
    <phoneticPr fontId="3" type="noConversion"/>
  </si>
  <si>
    <t>申请各api接口密钥，将api调用代码在自己的电脑上跑通</t>
    <phoneticPr fontId="3" type="noConversion"/>
  </si>
  <si>
    <t>改写原api调用代码，将其封装成类，改用以文件形式输入输出的接口</t>
    <phoneticPr fontId="3" type="noConversion"/>
  </si>
  <si>
    <t>[api调用初步实现]</t>
    <phoneticPr fontId="3" type="noConversion"/>
  </si>
  <si>
    <t>[MTMonkey初步实现]</t>
    <phoneticPr fontId="3" type="noConversion"/>
  </si>
  <si>
    <t>[封装api测试]</t>
    <phoneticPr fontId="3" type="noConversion"/>
  </si>
  <si>
    <t>[MTMonkey、MOSES学习及分析]</t>
    <phoneticPr fontId="3" type="noConversion"/>
  </si>
  <si>
    <t xml:space="preserve">尝试安装MTMonkey，MOSES，搭建失败
遇到问题：
MTMonkey：make -fcontrib/Makefiles/install-dependencies.gmake 装不上
MOSES：无法使用install_virtualenv.sh 脚本进行virtualenv安装
</t>
    <phoneticPr fontId="3" type="noConversion"/>
  </si>
  <si>
    <t>1. 分析MTMonkey原理 
2. 学习MOSES原理</t>
    <phoneticPr fontId="3" type="noConversion"/>
  </si>
  <si>
    <t>崔冰 易可可 余扬名</t>
    <phoneticPr fontId="3" type="noConversion"/>
  </si>
  <si>
    <t>测试各api，解决有道、必应api调用在某些电脑上不能成功运行问题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</si>
</sst>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dd\ m/dd/yy"/>
    <numFmt numFmtId="177" formatCode="d"/>
    <numFmt numFmtId="178"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b/>
      <sz val="11"/>
      <color rgb="FF000000"/>
      <name val="黑体"/>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
      <sz val="9"/>
      <color indexed="81"/>
      <name val="宋体"/>
      <family val="3"/>
      <charset val="134"/>
    </font>
    <font>
      <b/>
      <sz val="9"/>
      <color indexed="81"/>
      <name val="宋体"/>
      <family val="3"/>
      <charset val="134"/>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theme="0" tint="-0.24994659260841701"/>
      </left>
      <right/>
      <top/>
      <bottom/>
      <diagonal/>
    </border>
    <border>
      <left style="thin">
        <color theme="0" tint="-0.24994659260841701"/>
      </left>
      <right/>
      <top/>
      <bottom style="medium">
        <color theme="0" tint="-0.34998626667073579"/>
      </bottom>
      <diagonal/>
    </border>
    <border>
      <left/>
      <right style="medium">
        <color theme="0" tint="-0.24994659260841701"/>
      </right>
      <top/>
      <bottom/>
      <diagonal/>
    </border>
    <border>
      <left/>
      <right style="medium">
        <color theme="0" tint="-0.24994659260841701"/>
      </right>
      <top/>
      <bottom style="medium">
        <color theme="0" tint="-0.34998626667073579"/>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77"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76" fontId="40" fillId="24" borderId="16" xfId="0" applyNumberFormat="1" applyFont="1" applyFill="1" applyBorder="1" applyAlignment="1" applyProtection="1">
      <alignment horizontal="right" vertical="center"/>
    </xf>
    <xf numFmtId="177" fontId="3" fillId="0" borderId="17" xfId="0" applyNumberFormat="1" applyFont="1" applyFill="1" applyBorder="1" applyAlignment="1" applyProtection="1">
      <alignment horizontal="center" vertical="center" shrinkToFit="1"/>
    </xf>
    <xf numFmtId="177" fontId="3" fillId="0" borderId="18"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76" fontId="45" fillId="25" borderId="12" xfId="0" applyNumberFormat="1" applyFont="1" applyFill="1" applyBorder="1" applyAlignment="1" applyProtection="1">
      <alignment horizontal="center" vertical="center"/>
    </xf>
    <xf numFmtId="176" fontId="45" fillId="0" borderId="12" xfId="0" applyNumberFormat="1" applyFont="1" applyBorder="1" applyAlignment="1" applyProtection="1">
      <alignment horizontal="center" vertical="center"/>
    </xf>
    <xf numFmtId="176"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19" xfId="0" applyNumberFormat="1" applyFont="1" applyFill="1" applyBorder="1" applyAlignment="1" applyProtection="1">
      <alignment horizontal="left" vertical="center"/>
    </xf>
    <xf numFmtId="0" fontId="54" fillId="0" borderId="19" xfId="0" applyFont="1" applyFill="1" applyBorder="1" applyAlignment="1" applyProtection="1">
      <alignment horizontal="left" vertical="center"/>
    </xf>
    <xf numFmtId="0" fontId="54" fillId="0" borderId="19" xfId="0" applyFont="1" applyFill="1" applyBorder="1" applyAlignment="1" applyProtection="1">
      <alignment horizontal="center" vertical="center" wrapText="1"/>
    </xf>
    <xf numFmtId="0" fontId="54" fillId="0" borderId="19" xfId="0" applyFont="1" applyFill="1" applyBorder="1" applyAlignment="1" applyProtection="1">
      <alignment horizontal="center" vertical="center"/>
    </xf>
    <xf numFmtId="0" fontId="40" fillId="0" borderId="20" xfId="0" applyNumberFormat="1" applyFont="1" applyFill="1" applyBorder="1" applyAlignment="1" applyProtection="1">
      <alignment horizontal="center" vertical="center" shrinkToFit="1"/>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5" fillId="0" borderId="12" xfId="0" applyFont="1" applyFill="1" applyBorder="1" applyAlignment="1" applyProtection="1">
      <alignment horizontal="center" vertical="center"/>
    </xf>
    <xf numFmtId="0" fontId="43" fillId="0" borderId="23"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14" fontId="45" fillId="25" borderId="12" xfId="0" applyNumberFormat="1" applyFont="1" applyFill="1" applyBorder="1" applyAlignment="1" applyProtection="1">
      <alignment horizontal="center" vertical="center"/>
    </xf>
    <xf numFmtId="14" fontId="45" fillId="0" borderId="12" xfId="0" applyNumberFormat="1" applyFont="1" applyBorder="1" applyAlignment="1" applyProtection="1">
      <alignment horizontal="center" vertical="center"/>
    </xf>
    <xf numFmtId="14" fontId="40" fillId="24" borderId="10" xfId="0" applyNumberFormat="1" applyFont="1" applyFill="1" applyBorder="1" applyAlignment="1" applyProtection="1">
      <alignment horizontal="center" vertical="center"/>
    </xf>
    <xf numFmtId="177" fontId="3" fillId="0" borderId="24" xfId="0" applyNumberFormat="1" applyFont="1" applyFill="1" applyBorder="1" applyAlignment="1" applyProtection="1">
      <alignment horizontal="center" vertical="center" shrinkToFit="1"/>
    </xf>
    <xf numFmtId="0" fontId="40" fillId="0" borderId="25" xfId="0" applyNumberFormat="1" applyFont="1" applyFill="1" applyBorder="1" applyAlignment="1" applyProtection="1">
      <alignment horizontal="center" vertical="center" shrinkToFit="1"/>
    </xf>
    <xf numFmtId="177" fontId="3" fillId="0" borderId="26" xfId="0" applyNumberFormat="1" applyFont="1" applyFill="1" applyBorder="1" applyAlignment="1" applyProtection="1">
      <alignment horizontal="center" vertical="center" shrinkToFit="1"/>
    </xf>
    <xf numFmtId="0" fontId="40" fillId="0" borderId="27" xfId="0" applyNumberFormat="1" applyFont="1" applyFill="1" applyBorder="1" applyAlignment="1" applyProtection="1">
      <alignment horizontal="center" vertical="center" shrinkToFit="1"/>
    </xf>
    <xf numFmtId="0" fontId="0" fillId="0" borderId="0" xfId="0" applyBorder="1" applyProtection="1"/>
    <xf numFmtId="177" fontId="3" fillId="0" borderId="0" xfId="0" applyNumberFormat="1" applyFont="1" applyFill="1" applyBorder="1" applyAlignment="1" applyProtection="1">
      <alignment horizontal="center" vertical="center" shrinkToFit="1"/>
    </xf>
    <xf numFmtId="0" fontId="40" fillId="24" borderId="0" xfId="0" applyFont="1" applyFill="1" applyBorder="1" applyAlignment="1" applyProtection="1">
      <alignment horizontal="left" vertical="center"/>
    </xf>
    <xf numFmtId="0" fontId="40" fillId="0" borderId="0" xfId="0" applyFont="1" applyFill="1" applyBorder="1" applyAlignment="1" applyProtection="1">
      <alignment horizontal="left" vertical="center"/>
    </xf>
    <xf numFmtId="0" fontId="0" fillId="0" borderId="0" xfId="0" applyBorder="1" applyProtection="1">
      <protection locked="0"/>
    </xf>
    <xf numFmtId="0" fontId="40" fillId="27" borderId="10" xfId="0" applyFont="1" applyFill="1" applyBorder="1" applyAlignment="1" applyProtection="1">
      <alignment horizontal="left" vertical="center"/>
    </xf>
    <xf numFmtId="1" fontId="45" fillId="0" borderId="12" xfId="0" applyNumberFormat="1" applyFont="1" applyBorder="1" applyAlignment="1" applyProtection="1">
      <alignment horizontal="left" vertical="center"/>
    </xf>
    <xf numFmtId="0" fontId="1" fillId="0" borderId="0" xfId="0" applyFont="1" applyAlignment="1" applyProtection="1">
      <alignment horizontal="left" vertical="center"/>
    </xf>
    <xf numFmtId="0" fontId="0" fillId="0" borderId="0" xfId="0" applyAlignment="1" applyProtection="1">
      <alignment horizontal="left"/>
    </xf>
    <xf numFmtId="0" fontId="1" fillId="0" borderId="0" xfId="0" applyFont="1" applyFill="1" applyBorder="1" applyAlignment="1" applyProtection="1">
      <alignment horizontal="left"/>
    </xf>
    <xf numFmtId="0" fontId="53" fillId="0" borderId="0" xfId="0" applyFont="1" applyAlignment="1" applyProtection="1">
      <alignment horizontal="left"/>
    </xf>
    <xf numFmtId="0" fontId="41" fillId="0" borderId="0" xfId="0" applyFont="1" applyAlignment="1" applyProtection="1">
      <alignment horizontal="left"/>
    </xf>
    <xf numFmtId="1" fontId="40" fillId="24" borderId="16" xfId="0" applyNumberFormat="1" applyFont="1" applyFill="1" applyBorder="1" applyAlignment="1" applyProtection="1">
      <alignment horizontal="left" vertical="center"/>
    </xf>
    <xf numFmtId="1" fontId="45" fillId="0" borderId="12" xfId="0" applyNumberFormat="1" applyFont="1" applyFill="1" applyBorder="1" applyAlignment="1" applyProtection="1">
      <alignment horizontal="left" vertical="center"/>
    </xf>
    <xf numFmtId="1" fontId="40" fillId="24" borderId="10" xfId="0" applyNumberFormat="1" applyFont="1" applyFill="1" applyBorder="1" applyAlignment="1" applyProtection="1">
      <alignment horizontal="left" vertical="center"/>
    </xf>
    <xf numFmtId="1" fontId="40" fillId="0" borderId="10" xfId="0" applyNumberFormat="1" applyFont="1" applyFill="1" applyBorder="1" applyAlignment="1" applyProtection="1">
      <alignment horizontal="left" vertical="center"/>
    </xf>
    <xf numFmtId="0" fontId="49" fillId="24" borderId="0" xfId="0" applyFont="1" applyFill="1" applyAlignment="1" applyProtection="1">
      <alignment horizontal="left" vertical="center"/>
    </xf>
    <xf numFmtId="0" fontId="40" fillId="24" borderId="0" xfId="0" applyFont="1" applyFill="1" applyAlignment="1" applyProtection="1">
      <alignment horizontal="left" vertical="center"/>
    </xf>
    <xf numFmtId="0" fontId="0" fillId="0" borderId="0" xfId="0" applyAlignment="1" applyProtection="1">
      <alignment horizontal="left"/>
      <protection locked="0"/>
    </xf>
    <xf numFmtId="0" fontId="41" fillId="0" borderId="0" xfId="0" applyFont="1" applyAlignment="1" applyProtection="1"/>
    <xf numFmtId="0" fontId="0" fillId="0" borderId="0" xfId="0" applyAlignment="1" applyProtection="1">
      <protection locked="0"/>
    </xf>
    <xf numFmtId="0" fontId="0" fillId="0" borderId="0" xfId="0" applyAlignment="1" applyProtection="1"/>
    <xf numFmtId="0" fontId="55" fillId="0" borderId="19" xfId="0" applyNumberFormat="1" applyFont="1" applyFill="1" applyBorder="1" applyAlignment="1" applyProtection="1">
      <alignment horizontal="center" vertical="center"/>
    </xf>
    <xf numFmtId="0" fontId="50" fillId="0" borderId="17"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14" fontId="43" fillId="0" borderId="17" xfId="0" applyNumberFormat="1" applyFont="1" applyFill="1" applyBorder="1" applyAlignment="1" applyProtection="1">
      <alignment horizontal="center" vertical="center"/>
    </xf>
    <xf numFmtId="14" fontId="43" fillId="0" borderId="13" xfId="0" applyNumberFormat="1" applyFont="1" applyFill="1" applyBorder="1" applyAlignment="1" applyProtection="1">
      <alignment horizontal="center" vertical="center"/>
    </xf>
    <xf numFmtId="14" fontId="43" fillId="0" borderId="18" xfId="0" applyNumberFormat="1" applyFont="1" applyFill="1" applyBorder="1" applyAlignment="1" applyProtection="1">
      <alignment horizontal="center" vertical="center"/>
    </xf>
    <xf numFmtId="178" fontId="43" fillId="0" borderId="17" xfId="0" applyNumberFormat="1" applyFont="1" applyFill="1" applyBorder="1" applyAlignment="1" applyProtection="1">
      <alignment horizontal="center" vertical="center"/>
    </xf>
    <xf numFmtId="178" fontId="43" fillId="0" borderId="13" xfId="0" applyNumberFormat="1" applyFont="1" applyFill="1" applyBorder="1" applyAlignment="1" applyProtection="1">
      <alignment horizontal="center" vertical="center"/>
    </xf>
    <xf numFmtId="178" fontId="43" fillId="0" borderId="18"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0" fontId="0" fillId="0" borderId="0" xfId="0"/>
    <xf numFmtId="14" fontId="43" fillId="0" borderId="23"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1">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J$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25400</xdr:colOff>
      <xdr:row>5</xdr:row>
      <xdr:rowOff>142875</xdr:rowOff>
    </xdr:from>
    <xdr:to>
      <xdr:col>14</xdr:col>
      <xdr:colOff>69850</xdr:colOff>
      <xdr:row>10</xdr:row>
      <xdr:rowOff>182033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95250</xdr:colOff>
          <xdr:row>1</xdr:row>
          <xdr:rowOff>127000</xdr:rowOff>
        </xdr:from>
        <xdr:to>
          <xdr:col>28</xdr:col>
          <xdr:colOff>12700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XFC47"/>
  <sheetViews>
    <sheetView showGridLines="0" tabSelected="1" zoomScaleNormal="100" workbookViewId="0">
      <pane ySplit="7" topLeftCell="A27" activePane="bottomLeft" state="frozen"/>
      <selection pane="bottomLeft" activeCell="J48" sqref="J48"/>
    </sheetView>
  </sheetViews>
  <sheetFormatPr defaultColWidth="0" defaultRowHeight="12.5" x14ac:dyDescent="0.25"/>
  <cols>
    <col min="1" max="1" width="9.7265625" style="5" customWidth="1"/>
    <col min="2" max="2" width="20.81640625" style="181" customWidth="1"/>
    <col min="3" max="3" width="23.08984375" style="1" customWidth="1"/>
    <col min="4" max="4" width="6.81640625" style="6" hidden="1" customWidth="1"/>
    <col min="5" max="5" width="10" style="1" customWidth="1"/>
    <col min="6" max="6" width="10.08984375" style="1" customWidth="1"/>
    <col min="7" max="7" width="6.90625" style="1" customWidth="1"/>
    <col min="8" max="9" width="7.6328125" style="1" customWidth="1"/>
    <col min="10" max="10" width="9.26953125" style="1" customWidth="1"/>
    <col min="11" max="11" width="9.26953125" style="168" customWidth="1"/>
    <col min="12" max="12" width="5.6328125" style="1" customWidth="1"/>
    <col min="13" max="38" width="2.453125" style="1" customWidth="1"/>
    <col min="39" max="39" width="2.453125" style="160" customWidth="1"/>
    <col min="40" max="47" width="2.453125" style="1" customWidth="1"/>
    <col min="48" max="66" width="2.453125" style="1" hidden="1"/>
    <col min="67" max="68" width="9.1796875" style="1" hidden="1"/>
    <col min="69" max="16383" width="9.1796875" style="3" hidden="1"/>
    <col min="16384" max="16384" width="5.36328125" style="3" hidden="1"/>
  </cols>
  <sheetData>
    <row r="1" spans="1:68" ht="30" customHeight="1" x14ac:dyDescent="0.25">
      <c r="A1" s="117" t="s">
        <v>127</v>
      </c>
      <c r="B1" s="47"/>
      <c r="C1" s="47"/>
      <c r="D1" s="47"/>
      <c r="E1" s="47"/>
      <c r="F1" s="47"/>
      <c r="H1" s="122"/>
      <c r="I1" s="122"/>
      <c r="K1" s="167"/>
      <c r="M1" s="192"/>
      <c r="N1" s="192"/>
      <c r="O1" s="192"/>
      <c r="P1" s="192"/>
      <c r="Q1" s="192"/>
      <c r="R1" s="192"/>
      <c r="S1" s="192"/>
      <c r="T1" s="192"/>
      <c r="U1" s="192"/>
      <c r="V1" s="192"/>
      <c r="W1" s="192"/>
      <c r="X1" s="192"/>
      <c r="Y1" s="192"/>
      <c r="Z1" s="192"/>
      <c r="AA1" s="192"/>
      <c r="AB1" s="192"/>
      <c r="AC1" s="192"/>
      <c r="AD1" s="192"/>
      <c r="AE1" s="192"/>
      <c r="AF1" s="192"/>
      <c r="AG1" s="192"/>
    </row>
    <row r="2" spans="1:68" ht="18" customHeight="1" x14ac:dyDescent="0.25">
      <c r="A2" s="52" t="s">
        <v>128</v>
      </c>
      <c r="B2" s="22"/>
      <c r="C2" s="22"/>
      <c r="D2" s="34"/>
      <c r="E2" s="150"/>
      <c r="F2" s="150"/>
      <c r="J2" s="2"/>
    </row>
    <row r="3" spans="1:68" ht="14" x14ac:dyDescent="0.25">
      <c r="A3" s="52"/>
      <c r="B3" s="48"/>
      <c r="C3" s="4"/>
      <c r="D3" s="4"/>
      <c r="E3" s="4"/>
      <c r="F3" s="4"/>
      <c r="G3" s="4"/>
      <c r="J3" s="2"/>
      <c r="M3" s="29"/>
      <c r="N3" s="29"/>
      <c r="O3" s="29"/>
      <c r="P3" s="29"/>
      <c r="Q3" s="29"/>
      <c r="R3" s="29"/>
      <c r="S3" s="29"/>
      <c r="T3" s="29"/>
      <c r="U3" s="29"/>
      <c r="V3" s="29"/>
      <c r="W3" s="29"/>
      <c r="X3" s="29"/>
      <c r="Y3" s="29"/>
      <c r="Z3" s="29"/>
      <c r="AA3" s="29"/>
      <c r="AB3" s="29"/>
      <c r="AC3" s="29"/>
    </row>
    <row r="4" spans="1:68" ht="17.25" customHeight="1" x14ac:dyDescent="0.25">
      <c r="A4" s="105"/>
      <c r="B4" s="108" t="s">
        <v>129</v>
      </c>
      <c r="C4" s="194">
        <v>43236</v>
      </c>
      <c r="D4" s="194"/>
      <c r="E4" s="194"/>
      <c r="F4" s="106"/>
      <c r="H4" s="108"/>
      <c r="I4" s="108" t="s">
        <v>152</v>
      </c>
      <c r="J4" s="119">
        <v>1</v>
      </c>
      <c r="K4" s="169"/>
      <c r="L4" s="50"/>
      <c r="M4" s="183" t="s">
        <v>130</v>
      </c>
      <c r="N4" s="184"/>
      <c r="O4" s="184"/>
      <c r="P4" s="184"/>
      <c r="Q4" s="184"/>
      <c r="R4" s="184"/>
      <c r="S4" s="185"/>
      <c r="T4" s="183" t="s">
        <v>131</v>
      </c>
      <c r="U4" s="184"/>
      <c r="V4" s="184"/>
      <c r="W4" s="184"/>
      <c r="X4" s="184"/>
      <c r="Y4" s="184"/>
      <c r="Z4" s="185"/>
      <c r="AA4" s="183" t="s">
        <v>132</v>
      </c>
      <c r="AB4" s="184"/>
      <c r="AC4" s="184"/>
      <c r="AD4" s="184"/>
      <c r="AE4" s="184"/>
      <c r="AF4" s="184"/>
      <c r="AG4" s="185"/>
      <c r="AH4" s="183" t="s">
        <v>133</v>
      </c>
      <c r="AI4" s="184"/>
      <c r="AJ4" s="184"/>
      <c r="AK4" s="184"/>
      <c r="AL4" s="184"/>
      <c r="AM4" s="184"/>
      <c r="AN4" s="185"/>
      <c r="AO4" s="183" t="s">
        <v>164</v>
      </c>
      <c r="AP4" s="184"/>
      <c r="AQ4" s="184"/>
      <c r="AR4" s="184"/>
      <c r="AS4" s="184"/>
      <c r="AT4" s="184"/>
      <c r="AU4" s="185"/>
      <c r="AV4" s="183"/>
      <c r="AW4" s="184"/>
      <c r="AX4" s="184"/>
      <c r="AY4" s="184"/>
      <c r="AZ4" s="184"/>
      <c r="BA4" s="184"/>
      <c r="BB4" s="185"/>
      <c r="BC4" s="183"/>
      <c r="BD4" s="184"/>
      <c r="BE4" s="184"/>
      <c r="BF4" s="184"/>
      <c r="BG4" s="184"/>
      <c r="BH4" s="184"/>
      <c r="BI4" s="185"/>
      <c r="BJ4" s="183"/>
      <c r="BK4" s="184"/>
      <c r="BL4" s="184"/>
      <c r="BM4" s="184"/>
      <c r="BN4" s="184"/>
      <c r="BO4" s="184"/>
      <c r="BP4" s="185"/>
    </row>
    <row r="5" spans="1:68" ht="17.25" customHeight="1" x14ac:dyDescent="0.25">
      <c r="A5" s="105"/>
      <c r="B5" s="108"/>
      <c r="C5" s="193"/>
      <c r="D5" s="193"/>
      <c r="E5" s="193"/>
      <c r="F5" s="107"/>
      <c r="G5" s="107"/>
      <c r="H5" s="107"/>
      <c r="I5" s="107"/>
      <c r="J5" s="107"/>
      <c r="K5" s="170"/>
      <c r="L5" s="50"/>
      <c r="M5" s="186">
        <f>M6</f>
        <v>43234</v>
      </c>
      <c r="N5" s="187"/>
      <c r="O5" s="187"/>
      <c r="P5" s="187"/>
      <c r="Q5" s="187"/>
      <c r="R5" s="187"/>
      <c r="S5" s="188"/>
      <c r="T5" s="186">
        <f>T6</f>
        <v>43241</v>
      </c>
      <c r="U5" s="187"/>
      <c r="V5" s="187"/>
      <c r="W5" s="187"/>
      <c r="X5" s="187"/>
      <c r="Y5" s="187"/>
      <c r="Z5" s="188"/>
      <c r="AA5" s="186">
        <f>AA6</f>
        <v>43248</v>
      </c>
      <c r="AB5" s="187"/>
      <c r="AC5" s="187"/>
      <c r="AD5" s="187"/>
      <c r="AE5" s="187"/>
      <c r="AF5" s="187"/>
      <c r="AG5" s="188"/>
      <c r="AH5" s="186">
        <f>AH6</f>
        <v>43255</v>
      </c>
      <c r="AI5" s="187"/>
      <c r="AJ5" s="187"/>
      <c r="AK5" s="187"/>
      <c r="AL5" s="187"/>
      <c r="AM5" s="187"/>
      <c r="AN5" s="188"/>
      <c r="AO5" s="189">
        <f>AO6</f>
        <v>43262</v>
      </c>
      <c r="AP5" s="190"/>
      <c r="AQ5" s="190"/>
      <c r="AR5" s="190"/>
      <c r="AS5" s="190"/>
      <c r="AT5" s="190"/>
      <c r="AU5" s="191"/>
      <c r="AV5" s="189">
        <f>AV6</f>
        <v>43269</v>
      </c>
      <c r="AW5" s="190"/>
      <c r="AX5" s="190"/>
      <c r="AY5" s="190"/>
      <c r="AZ5" s="190"/>
      <c r="BA5" s="190"/>
      <c r="BB5" s="191"/>
      <c r="BC5" s="189">
        <f>BC6</f>
        <v>43276</v>
      </c>
      <c r="BD5" s="190"/>
      <c r="BE5" s="190"/>
      <c r="BF5" s="190"/>
      <c r="BG5" s="190"/>
      <c r="BH5" s="190"/>
      <c r="BI5" s="191"/>
      <c r="BJ5" s="189">
        <f>BJ6</f>
        <v>43283</v>
      </c>
      <c r="BK5" s="190"/>
      <c r="BL5" s="190"/>
      <c r="BM5" s="190"/>
      <c r="BN5" s="190"/>
      <c r="BO5" s="190"/>
      <c r="BP5" s="191"/>
    </row>
    <row r="6" spans="1:68" ht="13" x14ac:dyDescent="0.25">
      <c r="A6" s="49"/>
      <c r="B6" s="179"/>
      <c r="C6" s="50"/>
      <c r="D6" s="51"/>
      <c r="E6" s="50"/>
      <c r="F6" s="50"/>
      <c r="G6" s="50"/>
      <c r="H6" s="50"/>
      <c r="I6" s="50"/>
      <c r="J6" s="50"/>
      <c r="K6" s="171"/>
      <c r="L6" s="50"/>
      <c r="M6" s="87">
        <f>C4-WEEKDAY(C4,1)+2+7*(J4-1)</f>
        <v>43234</v>
      </c>
      <c r="N6" s="81">
        <f t="shared" ref="N6:AS6" si="0">M6+1</f>
        <v>43235</v>
      </c>
      <c r="O6" s="81">
        <f t="shared" si="0"/>
        <v>43236</v>
      </c>
      <c r="P6" s="81">
        <f t="shared" si="0"/>
        <v>43237</v>
      </c>
      <c r="Q6" s="81">
        <f t="shared" si="0"/>
        <v>43238</v>
      </c>
      <c r="R6" s="81">
        <f t="shared" si="0"/>
        <v>43239</v>
      </c>
      <c r="S6" s="88">
        <f t="shared" si="0"/>
        <v>43240</v>
      </c>
      <c r="T6" s="87">
        <f t="shared" si="0"/>
        <v>43241</v>
      </c>
      <c r="U6" s="81">
        <f t="shared" si="0"/>
        <v>43242</v>
      </c>
      <c r="V6" s="81">
        <f t="shared" si="0"/>
        <v>43243</v>
      </c>
      <c r="W6" s="81">
        <f t="shared" si="0"/>
        <v>43244</v>
      </c>
      <c r="X6" s="81">
        <f t="shared" si="0"/>
        <v>43245</v>
      </c>
      <c r="Y6" s="81">
        <f t="shared" si="0"/>
        <v>43246</v>
      </c>
      <c r="Z6" s="88">
        <f t="shared" si="0"/>
        <v>43247</v>
      </c>
      <c r="AA6" s="87">
        <f t="shared" si="0"/>
        <v>43248</v>
      </c>
      <c r="AB6" s="81">
        <f t="shared" si="0"/>
        <v>43249</v>
      </c>
      <c r="AC6" s="81">
        <f t="shared" si="0"/>
        <v>43250</v>
      </c>
      <c r="AD6" s="81">
        <f t="shared" si="0"/>
        <v>43251</v>
      </c>
      <c r="AE6" s="81">
        <f t="shared" si="0"/>
        <v>43252</v>
      </c>
      <c r="AF6" s="81">
        <f t="shared" si="0"/>
        <v>43253</v>
      </c>
      <c r="AG6" s="88">
        <f t="shared" si="0"/>
        <v>43254</v>
      </c>
      <c r="AH6" s="87">
        <f t="shared" si="0"/>
        <v>43255</v>
      </c>
      <c r="AI6" s="81">
        <f t="shared" si="0"/>
        <v>43256</v>
      </c>
      <c r="AJ6" s="81">
        <f t="shared" si="0"/>
        <v>43257</v>
      </c>
      <c r="AK6" s="81">
        <f t="shared" si="0"/>
        <v>43258</v>
      </c>
      <c r="AL6" s="156">
        <f t="shared" si="0"/>
        <v>43259</v>
      </c>
      <c r="AM6" s="161">
        <f t="shared" si="0"/>
        <v>43260</v>
      </c>
      <c r="AN6" s="158">
        <f>AM6+1</f>
        <v>43261</v>
      </c>
      <c r="AO6" s="87">
        <f t="shared" si="0"/>
        <v>43262</v>
      </c>
      <c r="AP6" s="81">
        <f t="shared" si="0"/>
        <v>43263</v>
      </c>
      <c r="AQ6" s="81">
        <f t="shared" si="0"/>
        <v>43264</v>
      </c>
      <c r="AR6" s="81">
        <f t="shared" si="0"/>
        <v>43265</v>
      </c>
      <c r="AS6" s="81">
        <f t="shared" si="0"/>
        <v>43266</v>
      </c>
      <c r="AT6" s="81">
        <f t="shared" ref="AT6:BP6" si="1">AS6+1</f>
        <v>43267</v>
      </c>
      <c r="AU6" s="88">
        <f t="shared" si="1"/>
        <v>43268</v>
      </c>
      <c r="AV6" s="87">
        <f t="shared" si="1"/>
        <v>43269</v>
      </c>
      <c r="AW6" s="81">
        <f t="shared" si="1"/>
        <v>43270</v>
      </c>
      <c r="AX6" s="81">
        <f t="shared" si="1"/>
        <v>43271</v>
      </c>
      <c r="AY6" s="81">
        <f t="shared" si="1"/>
        <v>43272</v>
      </c>
      <c r="AZ6" s="81">
        <f t="shared" si="1"/>
        <v>43273</v>
      </c>
      <c r="BA6" s="81">
        <f t="shared" si="1"/>
        <v>43274</v>
      </c>
      <c r="BB6" s="88">
        <f t="shared" si="1"/>
        <v>43275</v>
      </c>
      <c r="BC6" s="87">
        <f t="shared" si="1"/>
        <v>43276</v>
      </c>
      <c r="BD6" s="81">
        <f t="shared" si="1"/>
        <v>43277</v>
      </c>
      <c r="BE6" s="81">
        <f t="shared" si="1"/>
        <v>43278</v>
      </c>
      <c r="BF6" s="81">
        <f t="shared" si="1"/>
        <v>43279</v>
      </c>
      <c r="BG6" s="81">
        <f t="shared" si="1"/>
        <v>43280</v>
      </c>
      <c r="BH6" s="81">
        <f t="shared" si="1"/>
        <v>43281</v>
      </c>
      <c r="BI6" s="88">
        <f t="shared" si="1"/>
        <v>43282</v>
      </c>
      <c r="BJ6" s="87">
        <f t="shared" si="1"/>
        <v>43283</v>
      </c>
      <c r="BK6" s="81">
        <f t="shared" si="1"/>
        <v>43284</v>
      </c>
      <c r="BL6" s="81">
        <f t="shared" si="1"/>
        <v>43285</v>
      </c>
      <c r="BM6" s="81">
        <f t="shared" si="1"/>
        <v>43286</v>
      </c>
      <c r="BN6" s="81">
        <f t="shared" si="1"/>
        <v>43287</v>
      </c>
      <c r="BO6" s="81">
        <f t="shared" si="1"/>
        <v>43288</v>
      </c>
      <c r="BP6" s="88">
        <f t="shared" si="1"/>
        <v>43289</v>
      </c>
    </row>
    <row r="7" spans="1:68" s="116" customFormat="1" ht="16.5" customHeight="1" thickBot="1" x14ac:dyDescent="0.3">
      <c r="A7" s="109" t="s">
        <v>138</v>
      </c>
      <c r="B7" s="110" t="s">
        <v>134</v>
      </c>
      <c r="C7" s="112" t="s">
        <v>139</v>
      </c>
      <c r="D7" s="182" t="s">
        <v>66</v>
      </c>
      <c r="E7" s="112" t="s">
        <v>135</v>
      </c>
      <c r="F7" s="112" t="s">
        <v>136</v>
      </c>
      <c r="G7" s="112" t="s">
        <v>137</v>
      </c>
      <c r="H7" s="112" t="s">
        <v>148</v>
      </c>
      <c r="I7" s="112" t="s">
        <v>147</v>
      </c>
      <c r="J7" s="112" t="s">
        <v>149</v>
      </c>
      <c r="K7" s="112" t="s">
        <v>146</v>
      </c>
      <c r="L7" s="111"/>
      <c r="M7" s="113" t="str">
        <f t="shared" ref="M7:AR7" si="2">CHOOSE(WEEKDAY(M6,1),"S","M","T","W","T","F","S")</f>
        <v>M</v>
      </c>
      <c r="N7" s="114" t="str">
        <f t="shared" si="2"/>
        <v>T</v>
      </c>
      <c r="O7" s="114" t="str">
        <f t="shared" si="2"/>
        <v>W</v>
      </c>
      <c r="P7" s="114" t="str">
        <f t="shared" si="2"/>
        <v>T</v>
      </c>
      <c r="Q7" s="114" t="str">
        <f t="shared" si="2"/>
        <v>F</v>
      </c>
      <c r="R7" s="114" t="str">
        <f t="shared" si="2"/>
        <v>S</v>
      </c>
      <c r="S7" s="115" t="str">
        <f t="shared" si="2"/>
        <v>S</v>
      </c>
      <c r="T7" s="113" t="str">
        <f t="shared" si="2"/>
        <v>M</v>
      </c>
      <c r="U7" s="114" t="str">
        <f t="shared" si="2"/>
        <v>T</v>
      </c>
      <c r="V7" s="114" t="str">
        <f t="shared" si="2"/>
        <v>W</v>
      </c>
      <c r="W7" s="114" t="str">
        <f t="shared" si="2"/>
        <v>T</v>
      </c>
      <c r="X7" s="114" t="str">
        <f t="shared" si="2"/>
        <v>F</v>
      </c>
      <c r="Y7" s="114" t="str">
        <f t="shared" si="2"/>
        <v>S</v>
      </c>
      <c r="Z7" s="115" t="str">
        <f t="shared" si="2"/>
        <v>S</v>
      </c>
      <c r="AA7" s="113" t="str">
        <f t="shared" si="2"/>
        <v>M</v>
      </c>
      <c r="AB7" s="114" t="str">
        <f t="shared" si="2"/>
        <v>T</v>
      </c>
      <c r="AC7" s="114" t="str">
        <f t="shared" si="2"/>
        <v>W</v>
      </c>
      <c r="AD7" s="114" t="str">
        <f t="shared" si="2"/>
        <v>T</v>
      </c>
      <c r="AE7" s="114" t="str">
        <f t="shared" si="2"/>
        <v>F</v>
      </c>
      <c r="AF7" s="114" t="str">
        <f t="shared" si="2"/>
        <v>S</v>
      </c>
      <c r="AG7" s="115" t="str">
        <f t="shared" si="2"/>
        <v>S</v>
      </c>
      <c r="AH7" s="113" t="str">
        <f t="shared" si="2"/>
        <v>M</v>
      </c>
      <c r="AI7" s="114" t="str">
        <f t="shared" si="2"/>
        <v>T</v>
      </c>
      <c r="AJ7" s="114" t="str">
        <f t="shared" si="2"/>
        <v>W</v>
      </c>
      <c r="AK7" s="114" t="str">
        <f t="shared" si="2"/>
        <v>T</v>
      </c>
      <c r="AL7" s="157" t="str">
        <f t="shared" si="2"/>
        <v>F</v>
      </c>
      <c r="AM7" s="157" t="str">
        <f t="shared" si="2"/>
        <v>S</v>
      </c>
      <c r="AN7" s="159" t="str">
        <f t="shared" si="2"/>
        <v>S</v>
      </c>
      <c r="AO7" s="113" t="str">
        <f t="shared" si="2"/>
        <v>M</v>
      </c>
      <c r="AP7" s="114" t="str">
        <f t="shared" si="2"/>
        <v>T</v>
      </c>
      <c r="AQ7" s="114" t="str">
        <f t="shared" si="2"/>
        <v>W</v>
      </c>
      <c r="AR7" s="114" t="str">
        <f t="shared" si="2"/>
        <v>T</v>
      </c>
      <c r="AS7" s="114" t="str">
        <f t="shared" ref="AS7:BP7" si="3">CHOOSE(WEEKDAY(AS6,1),"S","M","T","W","T","F","S")</f>
        <v>F</v>
      </c>
      <c r="AT7" s="114" t="str">
        <f t="shared" si="3"/>
        <v>S</v>
      </c>
      <c r="AU7" s="115" t="str">
        <f t="shared" si="3"/>
        <v>S</v>
      </c>
      <c r="AV7" s="113" t="str">
        <f t="shared" si="3"/>
        <v>M</v>
      </c>
      <c r="AW7" s="114" t="str">
        <f t="shared" si="3"/>
        <v>T</v>
      </c>
      <c r="AX7" s="114" t="str">
        <f t="shared" si="3"/>
        <v>W</v>
      </c>
      <c r="AY7" s="114" t="str">
        <f t="shared" si="3"/>
        <v>T</v>
      </c>
      <c r="AZ7" s="114" t="str">
        <f t="shared" si="3"/>
        <v>F</v>
      </c>
      <c r="BA7" s="114" t="str">
        <f t="shared" si="3"/>
        <v>S</v>
      </c>
      <c r="BB7" s="115" t="str">
        <f t="shared" si="3"/>
        <v>S</v>
      </c>
      <c r="BC7" s="113" t="str">
        <f t="shared" si="3"/>
        <v>M</v>
      </c>
      <c r="BD7" s="114" t="str">
        <f t="shared" si="3"/>
        <v>T</v>
      </c>
      <c r="BE7" s="114" t="str">
        <f t="shared" si="3"/>
        <v>W</v>
      </c>
      <c r="BF7" s="114" t="str">
        <f t="shared" si="3"/>
        <v>T</v>
      </c>
      <c r="BG7" s="114" t="str">
        <f t="shared" si="3"/>
        <v>F</v>
      </c>
      <c r="BH7" s="114" t="str">
        <f t="shared" si="3"/>
        <v>S</v>
      </c>
      <c r="BI7" s="115" t="str">
        <f t="shared" si="3"/>
        <v>S</v>
      </c>
      <c r="BJ7" s="113" t="str">
        <f t="shared" si="3"/>
        <v>M</v>
      </c>
      <c r="BK7" s="114" t="str">
        <f t="shared" si="3"/>
        <v>T</v>
      </c>
      <c r="BL7" s="114" t="str">
        <f t="shared" si="3"/>
        <v>W</v>
      </c>
      <c r="BM7" s="114" t="str">
        <f t="shared" si="3"/>
        <v>T</v>
      </c>
      <c r="BN7" s="114" t="str">
        <f t="shared" si="3"/>
        <v>F</v>
      </c>
      <c r="BO7" s="114" t="str">
        <f t="shared" si="3"/>
        <v>S</v>
      </c>
      <c r="BP7" s="115" t="str">
        <f t="shared" si="3"/>
        <v>S</v>
      </c>
    </row>
    <row r="8" spans="1:68" s="55" customFormat="1" ht="17.5" x14ac:dyDescent="0.25">
      <c r="A8" s="82" t="str">
        <f>IF(ISERROR(VALUE(SUBSTITUTE(prevWBS,".",""))),"1",IF(ISERROR(FIND("`",SUBSTITUTE(prevWBS,".","`",1))),TEXT(VALUE(prevWBS)+1,"#"),TEXT(VALUE(LEFT(prevWBS,FIND("`",SUBSTITUTE(prevWBS,".","`",1))-1))+1,"#")))</f>
        <v>1</v>
      </c>
      <c r="B8" s="83" t="s">
        <v>142</v>
      </c>
      <c r="C8" s="84"/>
      <c r="D8" s="85"/>
      <c r="E8" s="86"/>
      <c r="F8" s="86"/>
      <c r="G8" s="86"/>
      <c r="H8" s="86"/>
      <c r="I8" s="86"/>
      <c r="J8" s="86"/>
      <c r="K8" s="172"/>
      <c r="L8" s="89"/>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62"/>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row>
    <row r="9" spans="1:68" s="59" customFormat="1" ht="17.5" x14ac:dyDescent="0.25">
      <c r="A9" s="58" t="str">
        <f t="shared" ref="A9:A2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9" t="s">
        <v>158</v>
      </c>
      <c r="C9" s="59" t="s">
        <v>144</v>
      </c>
      <c r="D9" s="118"/>
      <c r="E9" s="153">
        <v>43236</v>
      </c>
      <c r="F9" s="154">
        <f>IF(ISBLANK(E9)," - ",IF(G9=0,E9,E9+G9-1))</f>
        <v>43244</v>
      </c>
      <c r="G9" s="60">
        <v>9</v>
      </c>
      <c r="H9" s="62">
        <v>4</v>
      </c>
      <c r="I9" s="62" t="s">
        <v>157</v>
      </c>
      <c r="J9" s="61">
        <f>H9/G9</f>
        <v>0.44444444444444442</v>
      </c>
      <c r="K9" s="166" t="s">
        <v>154</v>
      </c>
      <c r="L9" s="90"/>
      <c r="M9" s="102"/>
      <c r="N9" s="102"/>
      <c r="O9" s="165"/>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row>
    <row r="10" spans="1:68" s="68" customFormat="1" ht="17.5" x14ac:dyDescent="0.25">
      <c r="A10" s="5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0" t="s">
        <v>150</v>
      </c>
      <c r="C10" s="59" t="s">
        <v>144</v>
      </c>
      <c r="D10" s="77"/>
      <c r="E10" s="153">
        <v>43236</v>
      </c>
      <c r="F10" s="154">
        <f t="shared" ref="F10" si="5">IF(ISBLANK(E10)," - ",IF(G10=0,E10,E10+G10-1))</f>
        <v>43241</v>
      </c>
      <c r="G10" s="60">
        <v>6</v>
      </c>
      <c r="H10" s="78">
        <v>3</v>
      </c>
      <c r="I10" s="62" t="s">
        <v>157</v>
      </c>
      <c r="J10" s="61">
        <f>H10/G10</f>
        <v>0.5</v>
      </c>
      <c r="K10" s="173"/>
      <c r="L10" s="94"/>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row>
    <row r="11" spans="1:68" s="68" customFormat="1" ht="17.5" x14ac:dyDescent="0.25">
      <c r="A11" s="5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80" t="s">
        <v>151</v>
      </c>
      <c r="C11" s="59" t="s">
        <v>144</v>
      </c>
      <c r="D11" s="77"/>
      <c r="E11" s="153">
        <v>43242</v>
      </c>
      <c r="F11" s="154">
        <f>IF(ISBLANK(E11)," - ",IF(G11=0,E11,E11+G11-1))</f>
        <v>43244</v>
      </c>
      <c r="G11" s="60">
        <v>3</v>
      </c>
      <c r="H11" s="78">
        <v>1</v>
      </c>
      <c r="I11" s="62" t="s">
        <v>157</v>
      </c>
      <c r="J11" s="61">
        <f>H11/G11</f>
        <v>0.33333333333333331</v>
      </c>
      <c r="K11" s="173"/>
      <c r="L11" s="94"/>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row>
    <row r="12" spans="1:68" s="68" customFormat="1" ht="17.5" x14ac:dyDescent="0.25">
      <c r="A1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2" s="79" t="s">
        <v>145</v>
      </c>
      <c r="C12" s="59" t="s">
        <v>144</v>
      </c>
      <c r="D12" s="77"/>
      <c r="E12" s="153">
        <v>43244</v>
      </c>
      <c r="F12" s="154">
        <f t="shared" ref="F12" si="6">IF(ISBLANK(E12)," - ",IF(G12=0,E12,E12+G12-1))</f>
        <v>43244</v>
      </c>
      <c r="G12" s="60">
        <v>1</v>
      </c>
      <c r="H12" s="78">
        <v>1</v>
      </c>
      <c r="I12" s="62" t="s">
        <v>157</v>
      </c>
      <c r="J12" s="61">
        <f>H12/G12</f>
        <v>1</v>
      </c>
      <c r="K12" s="173" t="s">
        <v>153</v>
      </c>
      <c r="L12" s="94"/>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row>
    <row r="13" spans="1:68" s="59" customFormat="1" ht="17.5" hidden="1" x14ac:dyDescent="0.25">
      <c r="A13" s="58" t="str">
        <f t="shared" si="4"/>
        <v>1.3</v>
      </c>
      <c r="B13" s="59" t="s">
        <v>145</v>
      </c>
      <c r="C13" s="59" t="s">
        <v>144</v>
      </c>
      <c r="D13" s="118"/>
      <c r="E13" s="153">
        <v>43134</v>
      </c>
      <c r="F13" s="154">
        <f t="shared" ref="F13:F38" si="7">IF(ISBLANK(E13)," - ",IF(G13=0,E13,E13+G13-1))</f>
        <v>43138</v>
      </c>
      <c r="G13" s="60">
        <v>5</v>
      </c>
      <c r="H13" s="62">
        <f t="shared" ref="H13:I20" si="8">IF(OR(F13=0,E13=0)," - ",NETWORKDAYS(E13,F13))</f>
        <v>3</v>
      </c>
      <c r="I13" s="62">
        <f t="shared" si="8"/>
        <v>-30810</v>
      </c>
      <c r="J13" s="61">
        <v>0.5</v>
      </c>
      <c r="K13" s="166"/>
      <c r="L13" s="90"/>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63"/>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row>
    <row r="14" spans="1:68" s="59" customFormat="1" ht="17.5" hidden="1" x14ac:dyDescent="0.25">
      <c r="A14" s="58" t="str">
        <f t="shared" si="4"/>
        <v>1.4</v>
      </c>
      <c r="B14" s="59" t="s">
        <v>8</v>
      </c>
      <c r="D14" s="118"/>
      <c r="E14" s="153">
        <v>43139</v>
      </c>
      <c r="F14" s="154">
        <f t="shared" si="7"/>
        <v>43142</v>
      </c>
      <c r="G14" s="60">
        <v>4</v>
      </c>
      <c r="H14" s="62">
        <f t="shared" si="8"/>
        <v>2</v>
      </c>
      <c r="I14" s="62">
        <f t="shared" si="8"/>
        <v>-30813</v>
      </c>
      <c r="J14" s="61">
        <v>0</v>
      </c>
      <c r="K14" s="166"/>
      <c r="L14" s="90"/>
      <c r="M14" s="102"/>
      <c r="N14" s="102"/>
      <c r="O14" s="103"/>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63"/>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row>
    <row r="15" spans="1:68" s="59" customFormat="1" ht="17.5" hidden="1" x14ac:dyDescent="0.25">
      <c r="A15" s="58" t="str">
        <f t="shared" si="4"/>
        <v>1.5</v>
      </c>
      <c r="B15" s="59" t="s">
        <v>8</v>
      </c>
      <c r="D15" s="118"/>
      <c r="E15" s="153">
        <v>43132</v>
      </c>
      <c r="F15" s="154">
        <f t="shared" si="7"/>
        <v>43135</v>
      </c>
      <c r="G15" s="60">
        <v>4</v>
      </c>
      <c r="H15" s="62">
        <f t="shared" si="8"/>
        <v>2</v>
      </c>
      <c r="I15" s="62">
        <f t="shared" si="8"/>
        <v>-30808</v>
      </c>
      <c r="J15" s="61">
        <v>0.75</v>
      </c>
      <c r="K15" s="166"/>
      <c r="L15" s="90"/>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63"/>
      <c r="AN15" s="102"/>
      <c r="AO15" s="102"/>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row>
    <row r="16" spans="1:68" s="59" customFormat="1" ht="17.5" hidden="1" x14ac:dyDescent="0.25">
      <c r="A16" s="5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6" s="102" t="s">
        <v>143</v>
      </c>
      <c r="D16" s="118"/>
      <c r="E16" s="153">
        <v>43133</v>
      </c>
      <c r="F16" s="154">
        <f t="shared" si="7"/>
        <v>43134</v>
      </c>
      <c r="G16" s="60">
        <v>2</v>
      </c>
      <c r="H16" s="62">
        <f t="shared" si="8"/>
        <v>1</v>
      </c>
      <c r="I16" s="62">
        <f t="shared" si="8"/>
        <v>-30810</v>
      </c>
      <c r="J16" s="61">
        <v>0.5</v>
      </c>
      <c r="K16" s="166"/>
      <c r="L16" s="90"/>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63"/>
      <c r="AN16" s="102"/>
      <c r="AO16" s="102"/>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row>
    <row r="17" spans="1:68" s="59" customFormat="1" ht="17.5" hidden="1" x14ac:dyDescent="0.25">
      <c r="A17" s="5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102" t="s">
        <v>122</v>
      </c>
      <c r="D17" s="118"/>
      <c r="E17" s="153">
        <v>43135</v>
      </c>
      <c r="F17" s="154">
        <f t="shared" si="7"/>
        <v>43137</v>
      </c>
      <c r="G17" s="60">
        <v>3</v>
      </c>
      <c r="H17" s="62">
        <f t="shared" si="8"/>
        <v>2</v>
      </c>
      <c r="I17" s="62">
        <f t="shared" si="8"/>
        <v>-30811</v>
      </c>
      <c r="J17" s="61">
        <v>0.5</v>
      </c>
      <c r="K17" s="166"/>
      <c r="L17" s="90"/>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63"/>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row>
    <row r="18" spans="1:68" s="59" customFormat="1" ht="17.5" hidden="1" x14ac:dyDescent="0.25">
      <c r="A18" s="58" t="str">
        <f t="shared" si="4"/>
        <v>1.6</v>
      </c>
      <c r="B18" s="59" t="s">
        <v>8</v>
      </c>
      <c r="D18" s="118"/>
      <c r="E18" s="153">
        <v>43136</v>
      </c>
      <c r="F18" s="154">
        <f t="shared" si="7"/>
        <v>43140</v>
      </c>
      <c r="G18" s="60">
        <v>5</v>
      </c>
      <c r="H18" s="62">
        <f t="shared" si="8"/>
        <v>5</v>
      </c>
      <c r="I18" s="62">
        <f t="shared" si="8"/>
        <v>-30812</v>
      </c>
      <c r="J18" s="61">
        <v>0</v>
      </c>
      <c r="K18" s="166"/>
      <c r="L18" s="90"/>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63"/>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row>
    <row r="19" spans="1:68" s="59" customFormat="1" ht="17.5" hidden="1" x14ac:dyDescent="0.25">
      <c r="A19" s="58" t="str">
        <f t="shared" si="4"/>
        <v>1.7</v>
      </c>
      <c r="B19" s="59" t="s">
        <v>8</v>
      </c>
      <c r="D19" s="118"/>
      <c r="E19" s="153">
        <v>43134</v>
      </c>
      <c r="F19" s="154">
        <f t="shared" si="7"/>
        <v>43140</v>
      </c>
      <c r="G19" s="60">
        <v>7</v>
      </c>
      <c r="H19" s="62">
        <f t="shared" si="8"/>
        <v>5</v>
      </c>
      <c r="I19" s="62">
        <f t="shared" si="8"/>
        <v>-30810</v>
      </c>
      <c r="J19" s="61">
        <v>0</v>
      </c>
      <c r="K19" s="166"/>
      <c r="L19" s="90"/>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63"/>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2"/>
      <c r="BP19" s="102"/>
    </row>
    <row r="20" spans="1:68" s="59" customFormat="1" ht="17.5" hidden="1" x14ac:dyDescent="0.25">
      <c r="A20" s="58" t="str">
        <f t="shared" si="4"/>
        <v>1.8</v>
      </c>
      <c r="B20" s="59" t="s">
        <v>8</v>
      </c>
      <c r="D20" s="118"/>
      <c r="E20" s="153">
        <v>43141</v>
      </c>
      <c r="F20" s="154">
        <f t="shared" si="7"/>
        <v>43147</v>
      </c>
      <c r="G20" s="60">
        <v>7</v>
      </c>
      <c r="H20" s="62">
        <f t="shared" si="8"/>
        <v>5</v>
      </c>
      <c r="I20" s="62">
        <f t="shared" si="8"/>
        <v>-30815</v>
      </c>
      <c r="J20" s="61">
        <v>0</v>
      </c>
      <c r="K20" s="166"/>
      <c r="L20" s="90"/>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63"/>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row>
    <row r="21" spans="1:68" s="55" customFormat="1" ht="17.5" x14ac:dyDescent="0.25">
      <c r="A21" s="53" t="str">
        <f>IF(ISERROR(VALUE(SUBSTITUTE(prevWBS,".",""))),"1",IF(ISERROR(FIND("`",SUBSTITUTE(prevWBS,".","`",1))),TEXT(VALUE(prevWBS)+1,"#"),TEXT(VALUE(LEFT(prevWBS,FIND("`",SUBSTITUTE(prevWBS,".","`",1))-1))+1,"#")))</f>
        <v>2</v>
      </c>
      <c r="B21" s="54" t="s">
        <v>141</v>
      </c>
      <c r="D21" s="56"/>
      <c r="E21" s="155"/>
      <c r="F21" s="155"/>
      <c r="G21" s="155"/>
      <c r="H21" s="155"/>
      <c r="I21" s="155"/>
      <c r="J21" s="57"/>
      <c r="K21" s="174"/>
      <c r="L21" s="91"/>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62"/>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row>
    <row r="22" spans="1:68" s="59" customFormat="1" ht="19.5" customHeight="1" x14ac:dyDescent="0.25">
      <c r="A2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59" t="s">
        <v>169</v>
      </c>
      <c r="C22" s="59" t="s">
        <v>159</v>
      </c>
      <c r="D22" s="118"/>
      <c r="E22" s="153">
        <v>43245</v>
      </c>
      <c r="F22" s="154">
        <f>IF(ISBLANK(E22)," - ",IF(G22=0,E22,E22+G22-1))</f>
        <v>43249</v>
      </c>
      <c r="G22" s="60">
        <v>5</v>
      </c>
      <c r="H22" s="62">
        <v>3</v>
      </c>
      <c r="I22" s="62" t="s">
        <v>157</v>
      </c>
      <c r="J22" s="61">
        <f>H22/G22</f>
        <v>0.6</v>
      </c>
      <c r="K22" s="166" t="s">
        <v>170</v>
      </c>
      <c r="L22" s="90"/>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row>
    <row r="23" spans="1:68" s="59" customFormat="1" ht="17.5" x14ac:dyDescent="0.25">
      <c r="A2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3" s="59" t="s">
        <v>160</v>
      </c>
      <c r="C23" s="59" t="s">
        <v>155</v>
      </c>
      <c r="D23" s="118"/>
      <c r="E23" s="153">
        <v>43251</v>
      </c>
      <c r="F23" s="154">
        <f>IF(ISBLANK(E23)," - ",IF(G23=0,E23,E23+G23-1))</f>
        <v>43255</v>
      </c>
      <c r="G23" s="60">
        <v>5</v>
      </c>
      <c r="H23" s="62">
        <v>4</v>
      </c>
      <c r="I23" s="62" t="s">
        <v>157</v>
      </c>
      <c r="J23" s="61">
        <f t="shared" ref="J23:J28" si="9">H23/G23</f>
        <v>0.8</v>
      </c>
      <c r="K23" s="166"/>
      <c r="L23" s="90"/>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c r="BG23" s="102"/>
      <c r="BH23" s="102"/>
      <c r="BI23" s="102"/>
      <c r="BJ23" s="102"/>
      <c r="BK23" s="102"/>
      <c r="BL23" s="102"/>
      <c r="BM23" s="102"/>
      <c r="BN23" s="102"/>
      <c r="BO23" s="102"/>
      <c r="BP23" s="102"/>
    </row>
    <row r="24" spans="1:68" s="59" customFormat="1" ht="17.5" x14ac:dyDescent="0.25">
      <c r="A2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4" s="59" t="s">
        <v>161</v>
      </c>
      <c r="C24" s="59" t="s">
        <v>155</v>
      </c>
      <c r="D24" s="118"/>
      <c r="E24" s="153">
        <v>43258</v>
      </c>
      <c r="F24" s="154">
        <f t="shared" si="7"/>
        <v>43262</v>
      </c>
      <c r="G24" s="60">
        <v>5</v>
      </c>
      <c r="H24" s="62">
        <v>4</v>
      </c>
      <c r="I24" s="62" t="s">
        <v>157</v>
      </c>
      <c r="J24" s="61">
        <f t="shared" si="9"/>
        <v>0.8</v>
      </c>
      <c r="K24" s="166"/>
      <c r="L24" s="90"/>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c r="BO24" s="102"/>
      <c r="BP24" s="102"/>
    </row>
    <row r="25" spans="1:68" s="59" customFormat="1" ht="17.5" x14ac:dyDescent="0.25">
      <c r="A2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5" s="59" t="s">
        <v>163</v>
      </c>
      <c r="C25" s="59" t="s">
        <v>179</v>
      </c>
      <c r="D25" s="118"/>
      <c r="E25" s="153">
        <v>43259</v>
      </c>
      <c r="F25" s="154">
        <f t="shared" si="7"/>
        <v>43262</v>
      </c>
      <c r="G25" s="60">
        <v>4</v>
      </c>
      <c r="H25" s="62">
        <v>3</v>
      </c>
      <c r="I25" s="78" t="s">
        <v>157</v>
      </c>
      <c r="J25" s="61">
        <f t="shared" si="9"/>
        <v>0.75</v>
      </c>
      <c r="K25" s="166"/>
      <c r="L25" s="90"/>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row>
    <row r="26" spans="1:68" s="55" customFormat="1" ht="17.5" x14ac:dyDescent="0.25">
      <c r="A26" s="53" t="str">
        <f>IF(ISERROR(VALUE(SUBSTITUTE(prevWBS,".",""))),"1",IF(ISERROR(FIND("`",SUBSTITUTE(prevWBS,".","`",1))),TEXT(VALUE(prevWBS)+1,"#"),TEXT(VALUE(LEFT(prevWBS,FIND("`",SUBSTITUTE(prevWBS,".","`",1))-1))+1,"#")))</f>
        <v>3</v>
      </c>
      <c r="B26" s="54" t="s">
        <v>140</v>
      </c>
      <c r="D26" s="56"/>
      <c r="E26" s="97"/>
      <c r="F26" s="97"/>
      <c r="G26" s="97"/>
      <c r="H26" s="97"/>
      <c r="I26" s="97"/>
      <c r="J26" s="57"/>
      <c r="K26" s="174"/>
      <c r="L26" s="91"/>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62"/>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row>
    <row r="27" spans="1:68" s="59" customFormat="1" ht="17.5" x14ac:dyDescent="0.25">
      <c r="A27" s="58" t="str">
        <f t="shared" ref="A27:A32"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59" t="s">
        <v>166</v>
      </c>
      <c r="C27" s="59" t="s">
        <v>156</v>
      </c>
      <c r="D27" s="118"/>
      <c r="E27" s="153">
        <v>43245</v>
      </c>
      <c r="F27" s="154">
        <f>IF(ISBLANK(E27)," - ",IF(G27=0,E27,E27+G27-1))</f>
        <v>43249</v>
      </c>
      <c r="G27" s="60">
        <v>5</v>
      </c>
      <c r="H27" s="62">
        <v>2</v>
      </c>
      <c r="I27" s="62" t="s">
        <v>157</v>
      </c>
      <c r="J27" s="61">
        <f t="shared" si="9"/>
        <v>0.4</v>
      </c>
      <c r="K27" s="166" t="s">
        <v>165</v>
      </c>
      <c r="L27" s="90"/>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c r="BG27" s="102"/>
      <c r="BH27" s="102"/>
      <c r="BI27" s="102"/>
      <c r="BJ27" s="102"/>
      <c r="BK27" s="102"/>
      <c r="BL27" s="102"/>
      <c r="BM27" s="102"/>
      <c r="BN27" s="102"/>
      <c r="BO27" s="102"/>
      <c r="BP27" s="102"/>
    </row>
    <row r="28" spans="1:68" s="59" customFormat="1" ht="17.5" x14ac:dyDescent="0.25">
      <c r="A28" s="58" t="str">
        <f t="shared" si="10"/>
        <v>3.2</v>
      </c>
      <c r="B28" s="59" t="s">
        <v>173</v>
      </c>
      <c r="C28" s="59" t="s">
        <v>156</v>
      </c>
      <c r="D28" s="118"/>
      <c r="E28" s="153">
        <v>43250</v>
      </c>
      <c r="F28" s="154">
        <f>IF(ISBLANK(E28)," - ",IF(G28=0,E28,E28+G28-1))</f>
        <v>43254</v>
      </c>
      <c r="G28" s="60">
        <v>5</v>
      </c>
      <c r="H28" s="62">
        <f>IF(OR(F28=0,E28=0)," - ",NETWORKDAYS(E28,F28))</f>
        <v>3</v>
      </c>
      <c r="I28" s="62" t="s">
        <v>157</v>
      </c>
      <c r="J28" s="61">
        <f t="shared" si="9"/>
        <v>0.6</v>
      </c>
      <c r="K28" s="166" t="s">
        <v>171</v>
      </c>
      <c r="L28" s="90"/>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c r="BG28" s="102"/>
      <c r="BH28" s="102"/>
      <c r="BI28" s="102"/>
      <c r="BJ28" s="102"/>
      <c r="BK28" s="102"/>
      <c r="BL28" s="102"/>
      <c r="BM28" s="102"/>
      <c r="BN28" s="102"/>
      <c r="BO28" s="102"/>
      <c r="BP28" s="102"/>
    </row>
    <row r="29" spans="1:68" s="59" customFormat="1" ht="17.5" x14ac:dyDescent="0.25">
      <c r="A29" s="58" t="str">
        <f t="shared" si="10"/>
        <v>3.3</v>
      </c>
      <c r="B29" s="59" t="s">
        <v>167</v>
      </c>
      <c r="C29" s="59" t="s">
        <v>156</v>
      </c>
      <c r="D29" s="118"/>
      <c r="E29" s="153">
        <v>43258</v>
      </c>
      <c r="F29" s="154">
        <f>IF(ISBLANK(E29)," - ",IF(G29=0,E29,E29+G29-1))</f>
        <v>43262</v>
      </c>
      <c r="G29" s="60">
        <v>5</v>
      </c>
      <c r="H29" s="62">
        <v>4</v>
      </c>
      <c r="I29" s="78" t="s">
        <v>157</v>
      </c>
      <c r="J29" s="61">
        <f>H29/G29</f>
        <v>0.8</v>
      </c>
      <c r="K29" s="166" t="s">
        <v>172</v>
      </c>
      <c r="L29" s="90"/>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c r="BG29" s="102"/>
      <c r="BH29" s="102"/>
      <c r="BI29" s="102"/>
      <c r="BJ29" s="102"/>
      <c r="BK29" s="102"/>
      <c r="BL29" s="102"/>
      <c r="BM29" s="102"/>
      <c r="BN29" s="102"/>
      <c r="BO29" s="102"/>
      <c r="BP29" s="102"/>
    </row>
    <row r="30" spans="1:68" s="59" customFormat="1" ht="17.5" x14ac:dyDescent="0.25">
      <c r="A30" s="58" t="str">
        <f t="shared" si="10"/>
        <v>3.4</v>
      </c>
      <c r="B30" s="59" t="s">
        <v>176</v>
      </c>
      <c r="C30" s="59" t="s">
        <v>168</v>
      </c>
      <c r="D30" s="118"/>
      <c r="E30" s="153">
        <v>43245</v>
      </c>
      <c r="F30" s="154">
        <f>IF(ISBLANK(E30)," - ",IF(G30=0,E30,E30+G30-1))</f>
        <v>43249</v>
      </c>
      <c r="G30" s="60">
        <v>5</v>
      </c>
      <c r="H30" s="62">
        <v>4</v>
      </c>
      <c r="I30" s="62" t="s">
        <v>157</v>
      </c>
      <c r="J30" s="61">
        <f>H30/G30</f>
        <v>0.8</v>
      </c>
      <c r="K30" s="166" t="s">
        <v>178</v>
      </c>
      <c r="L30" s="90"/>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row>
    <row r="31" spans="1:68" s="59" customFormat="1" ht="17.5" x14ac:dyDescent="0.25">
      <c r="A31" s="58" t="str">
        <f t="shared" si="10"/>
        <v>3.5</v>
      </c>
      <c r="B31" s="59" t="s">
        <v>174</v>
      </c>
      <c r="C31" s="59" t="s">
        <v>168</v>
      </c>
      <c r="D31" s="118"/>
      <c r="E31" s="153">
        <v>43250</v>
      </c>
      <c r="F31" s="154">
        <f t="shared" ref="F31" si="11">IF(ISBLANK(E31)," - ",IF(G31=0,E31,E31+G31-1))</f>
        <v>43255</v>
      </c>
      <c r="G31" s="60">
        <v>6</v>
      </c>
      <c r="H31" s="62"/>
      <c r="I31" s="62" t="s">
        <v>162</v>
      </c>
      <c r="J31" s="61">
        <f>H31/G31</f>
        <v>0</v>
      </c>
      <c r="K31" s="166" t="s">
        <v>177</v>
      </c>
      <c r="L31" s="90"/>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row>
    <row r="32" spans="1:68" s="59" customFormat="1" ht="17.5" x14ac:dyDescent="0.25">
      <c r="A32" s="58" t="str">
        <f t="shared" si="10"/>
        <v>3.6</v>
      </c>
      <c r="B32" s="59" t="s">
        <v>175</v>
      </c>
      <c r="C32" s="59" t="s">
        <v>168</v>
      </c>
      <c r="D32" s="118"/>
      <c r="E32" s="153">
        <v>43260</v>
      </c>
      <c r="F32" s="154">
        <f>IF(ISBLANK(E32)," - ",IF(G32=0,E32,E32+G32-1))</f>
        <v>43262</v>
      </c>
      <c r="G32" s="60">
        <v>3</v>
      </c>
      <c r="H32" s="62">
        <v>2</v>
      </c>
      <c r="I32" s="62" t="s">
        <v>157</v>
      </c>
      <c r="J32" s="61">
        <f>H32/G32</f>
        <v>0.66666666666666663</v>
      </c>
      <c r="K32" s="166" t="s">
        <v>180</v>
      </c>
      <c r="L32" s="90"/>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102"/>
      <c r="BN32" s="102"/>
      <c r="BO32" s="102"/>
      <c r="BP32" s="102"/>
    </row>
    <row r="33" spans="1:68" s="55" customFormat="1" ht="17.5" hidden="1" x14ac:dyDescent="0.25">
      <c r="A33" s="53" t="str">
        <f>IF(ISERROR(VALUE(SUBSTITUTE(prevWBS,".",""))),"1",IF(ISERROR(FIND("`",SUBSTITUTE(prevWBS,".","`",1))),TEXT(VALUE(prevWBS)+1,"#"),TEXT(VALUE(LEFT(prevWBS,FIND("`",SUBSTITUTE(prevWBS,".","`",1))-1))+1,"#")))</f>
        <v>4</v>
      </c>
      <c r="B33" s="54" t="s">
        <v>7</v>
      </c>
      <c r="D33" s="56"/>
      <c r="G33" s="56"/>
      <c r="J33" s="56"/>
      <c r="L33" s="91"/>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row>
    <row r="34" spans="1:68" s="59" customFormat="1" ht="17.5" hidden="1" x14ac:dyDescent="0.25">
      <c r="A3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4" s="59" t="s">
        <v>8</v>
      </c>
      <c r="D34" s="118"/>
      <c r="E34" s="95">
        <v>43129</v>
      </c>
      <c r="F34" s="96">
        <f t="shared" si="7"/>
        <v>43129</v>
      </c>
      <c r="G34" s="60">
        <v>1</v>
      </c>
      <c r="H34" s="62">
        <f t="shared" ref="H34:I40" si="12">IF(OR(F34=0,E34=0)," - ",NETWORKDAYS(E34,F34))</f>
        <v>1</v>
      </c>
      <c r="I34" s="62">
        <f t="shared" si="12"/>
        <v>-30806</v>
      </c>
      <c r="J34" s="61">
        <v>0</v>
      </c>
      <c r="K34" s="166"/>
      <c r="L34" s="90"/>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row>
    <row r="35" spans="1:68" s="59" customFormat="1" ht="17.5" hidden="1" x14ac:dyDescent="0.25">
      <c r="A3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5" s="59" t="s">
        <v>8</v>
      </c>
      <c r="D35" s="118"/>
      <c r="E35" s="95">
        <v>43130</v>
      </c>
      <c r="F35" s="96">
        <f t="shared" si="7"/>
        <v>43130</v>
      </c>
      <c r="G35" s="60">
        <v>1</v>
      </c>
      <c r="H35" s="62">
        <f t="shared" si="12"/>
        <v>1</v>
      </c>
      <c r="I35" s="62">
        <f t="shared" si="12"/>
        <v>-30807</v>
      </c>
      <c r="J35" s="61">
        <v>0</v>
      </c>
      <c r="K35" s="166"/>
      <c r="L35" s="90"/>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row>
    <row r="36" spans="1:68" s="59" customFormat="1" ht="17.5" hidden="1" x14ac:dyDescent="0.25">
      <c r="A3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6" s="59" t="s">
        <v>8</v>
      </c>
      <c r="D36" s="118"/>
      <c r="E36" s="95">
        <v>43131</v>
      </c>
      <c r="F36" s="96">
        <f t="shared" si="7"/>
        <v>43131</v>
      </c>
      <c r="G36" s="60">
        <v>1</v>
      </c>
      <c r="H36" s="62">
        <f t="shared" si="12"/>
        <v>1</v>
      </c>
      <c r="I36" s="62">
        <f t="shared" si="12"/>
        <v>-30808</v>
      </c>
      <c r="J36" s="61">
        <v>0</v>
      </c>
      <c r="K36" s="166"/>
      <c r="L36" s="90"/>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row>
    <row r="37" spans="1:68" s="59" customFormat="1" ht="17.5" hidden="1" x14ac:dyDescent="0.25">
      <c r="A3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7" s="59" t="s">
        <v>8</v>
      </c>
      <c r="D37" s="118"/>
      <c r="E37" s="95">
        <v>43132</v>
      </c>
      <c r="F37" s="96">
        <f t="shared" si="7"/>
        <v>43132</v>
      </c>
      <c r="G37" s="60">
        <v>1</v>
      </c>
      <c r="H37" s="62">
        <f t="shared" si="12"/>
        <v>1</v>
      </c>
      <c r="I37" s="62">
        <f t="shared" si="12"/>
        <v>-30809</v>
      </c>
      <c r="J37" s="61">
        <v>0</v>
      </c>
      <c r="K37" s="166"/>
      <c r="L37" s="90"/>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row>
    <row r="38" spans="1:68" s="59" customFormat="1" ht="17.5" hidden="1" x14ac:dyDescent="0.25">
      <c r="A3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8" s="59" t="s">
        <v>8</v>
      </c>
      <c r="D38" s="118"/>
      <c r="E38" s="95">
        <v>43133</v>
      </c>
      <c r="F38" s="96">
        <f t="shared" si="7"/>
        <v>43133</v>
      </c>
      <c r="G38" s="60">
        <v>1</v>
      </c>
      <c r="H38" s="62">
        <f t="shared" si="12"/>
        <v>1</v>
      </c>
      <c r="I38" s="62">
        <f t="shared" si="12"/>
        <v>-30810</v>
      </c>
      <c r="J38" s="61">
        <v>0</v>
      </c>
      <c r="K38" s="166"/>
      <c r="L38" s="90"/>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row>
    <row r="39" spans="1:68" s="68" customFormat="1" ht="17.5" hidden="1" x14ac:dyDescent="0.25">
      <c r="A39" s="58"/>
      <c r="B39" s="63"/>
      <c r="C39" s="63"/>
      <c r="D39" s="64"/>
      <c r="E39" s="98"/>
      <c r="F39" s="98"/>
      <c r="G39" s="65"/>
      <c r="H39" s="67" t="str">
        <f t="shared" si="12"/>
        <v xml:space="preserve"> - </v>
      </c>
      <c r="I39" s="67" t="str">
        <f t="shared" si="12"/>
        <v xml:space="preserve"> - </v>
      </c>
      <c r="J39" s="66"/>
      <c r="K39" s="175"/>
      <c r="L39" s="9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row>
    <row r="40" spans="1:68" s="68" customFormat="1" ht="17.5" hidden="1" x14ac:dyDescent="0.25">
      <c r="A40" s="58"/>
      <c r="B40" s="63"/>
      <c r="C40" s="63"/>
      <c r="D40" s="64"/>
      <c r="E40" s="98"/>
      <c r="F40" s="98"/>
      <c r="G40" s="65"/>
      <c r="H40" s="67" t="str">
        <f t="shared" si="12"/>
        <v xml:space="preserve"> - </v>
      </c>
      <c r="I40" s="67" t="str">
        <f t="shared" si="12"/>
        <v xml:space="preserve"> - </v>
      </c>
      <c r="J40" s="66"/>
      <c r="K40" s="175"/>
      <c r="L40" s="9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row>
    <row r="41" spans="1:68" s="73" customFormat="1" ht="17.5" hidden="1" x14ac:dyDescent="0.25">
      <c r="A41" s="69" t="s">
        <v>0</v>
      </c>
      <c r="B41" s="70"/>
      <c r="C41" s="71"/>
      <c r="D41" s="71"/>
      <c r="E41" s="99"/>
      <c r="F41" s="99"/>
      <c r="G41" s="72"/>
      <c r="H41" s="72"/>
      <c r="I41" s="72"/>
      <c r="J41" s="72"/>
      <c r="K41" s="176"/>
      <c r="L41" s="93"/>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row>
    <row r="42" spans="1:68" s="68" customFormat="1" ht="17.5" hidden="1" x14ac:dyDescent="0.25">
      <c r="A42" s="74" t="s">
        <v>38</v>
      </c>
      <c r="B42" s="75"/>
      <c r="C42" s="75"/>
      <c r="D42" s="75"/>
      <c r="E42" s="100"/>
      <c r="F42" s="100"/>
      <c r="G42" s="75"/>
      <c r="H42" s="75"/>
      <c r="I42" s="75"/>
      <c r="J42" s="75"/>
      <c r="K42" s="177"/>
      <c r="L42" s="93"/>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row>
    <row r="43" spans="1:68" s="68" customFormat="1" ht="17.5" hidden="1" x14ac:dyDescent="0.25">
      <c r="A43" s="120" t="str">
        <f>IF(ISERROR(VALUE(SUBSTITUTE(prevWBS,".",""))),"1",IF(ISERROR(FIND("`",SUBSTITUTE(prevWBS,".","`",1))),TEXT(VALUE(prevWBS)+1,"#"),TEXT(VALUE(LEFT(prevWBS,FIND("`",SUBSTITUTE(prevWBS,".","`",1))-1))+1,"#")))</f>
        <v>1</v>
      </c>
      <c r="B43" s="121" t="s">
        <v>67</v>
      </c>
      <c r="C43" s="76"/>
      <c r="D43" s="77"/>
      <c r="E43" s="95"/>
      <c r="F43" s="96" t="str">
        <f t="shared" ref="F43:F46" si="13">IF(ISBLANK(E43)," - ",IF(G43=0,E43,E43+G43-1))</f>
        <v xml:space="preserve"> - </v>
      </c>
      <c r="G43" s="60"/>
      <c r="H43" s="78" t="str">
        <f>IF(OR(F43=0,E43=0)," - ",NETWORKDAYS(E43,F43))</f>
        <v xml:space="preserve"> - </v>
      </c>
      <c r="I43" s="78" t="str">
        <f>IF(OR(G43=0,F43=0)," - ",NETWORKDAYS(F43,G43))</f>
        <v xml:space="preserve"> - </v>
      </c>
      <c r="J43" s="61"/>
      <c r="K43" s="173"/>
      <c r="L43" s="94"/>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102"/>
      <c r="BN43" s="102"/>
      <c r="BO43" s="102"/>
      <c r="BP43" s="102"/>
    </row>
    <row r="44" spans="1:68" s="68" customFormat="1" ht="17.5" hidden="1" x14ac:dyDescent="0.25">
      <c r="A4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4" s="79" t="s">
        <v>63</v>
      </c>
      <c r="C44" s="79"/>
      <c r="D44" s="77"/>
      <c r="E44" s="95"/>
      <c r="F44" s="96" t="str">
        <f t="shared" si="13"/>
        <v xml:space="preserve"> - </v>
      </c>
      <c r="G44" s="60"/>
      <c r="H44" s="78" t="str">
        <f t="shared" ref="H44:I46" si="14">IF(OR(F44=0,E44=0)," - ",NETWORKDAYS(E44,F44))</f>
        <v xml:space="preserve"> - </v>
      </c>
      <c r="I44" s="78" t="str">
        <f t="shared" si="14"/>
        <v xml:space="preserve"> - </v>
      </c>
      <c r="J44" s="61"/>
      <c r="K44" s="173"/>
      <c r="L44" s="94"/>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c r="BG44" s="102"/>
      <c r="BH44" s="102"/>
      <c r="BI44" s="102"/>
      <c r="BJ44" s="102"/>
      <c r="BK44" s="102"/>
      <c r="BL44" s="102"/>
      <c r="BM44" s="102"/>
      <c r="BN44" s="102"/>
      <c r="BO44" s="102"/>
      <c r="BP44" s="102"/>
    </row>
    <row r="45" spans="1:68" s="68" customFormat="1" ht="17.5" hidden="1" x14ac:dyDescent="0.25">
      <c r="A45" s="5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5" s="80" t="s">
        <v>64</v>
      </c>
      <c r="C45" s="79"/>
      <c r="D45" s="77"/>
      <c r="E45" s="95"/>
      <c r="F45" s="96" t="str">
        <f t="shared" si="13"/>
        <v xml:space="preserve"> - </v>
      </c>
      <c r="G45" s="60"/>
      <c r="H45" s="78" t="str">
        <f t="shared" si="14"/>
        <v xml:space="preserve"> - </v>
      </c>
      <c r="I45" s="78" t="str">
        <f t="shared" si="14"/>
        <v xml:space="preserve"> - </v>
      </c>
      <c r="J45" s="61"/>
      <c r="K45" s="173"/>
      <c r="L45" s="94"/>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c r="BM45" s="102"/>
      <c r="BN45" s="102"/>
      <c r="BO45" s="102"/>
      <c r="BP45" s="102"/>
    </row>
    <row r="46" spans="1:68" s="68" customFormat="1" ht="17.5" hidden="1" x14ac:dyDescent="0.25">
      <c r="A46" s="5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6" s="80" t="s">
        <v>65</v>
      </c>
      <c r="C46" s="79"/>
      <c r="D46" s="77"/>
      <c r="E46" s="95"/>
      <c r="F46" s="96" t="str">
        <f t="shared" si="13"/>
        <v xml:space="preserve"> - </v>
      </c>
      <c r="G46" s="60"/>
      <c r="H46" s="78" t="str">
        <f t="shared" si="14"/>
        <v xml:space="preserve"> - </v>
      </c>
      <c r="I46" s="78" t="str">
        <f t="shared" si="14"/>
        <v xml:space="preserve"> - </v>
      </c>
      <c r="J46" s="61"/>
      <c r="K46" s="173"/>
      <c r="L46" s="94"/>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c r="BG46" s="102"/>
      <c r="BH46" s="102"/>
      <c r="BI46" s="102"/>
      <c r="BJ46" s="102"/>
      <c r="BK46" s="102"/>
      <c r="BL46" s="102"/>
      <c r="BM46" s="102"/>
      <c r="BN46" s="102"/>
      <c r="BO46" s="102"/>
      <c r="BP46" s="102"/>
    </row>
    <row r="47" spans="1:68" s="33" customFormat="1" x14ac:dyDescent="0.25">
      <c r="A47" s="30"/>
      <c r="B47" s="180"/>
      <c r="C47" s="31"/>
      <c r="D47" s="32"/>
      <c r="E47" s="31"/>
      <c r="F47" s="31"/>
      <c r="G47" s="31"/>
      <c r="H47" s="31"/>
      <c r="I47" s="31"/>
      <c r="J47" s="31"/>
      <c r="K47" s="178"/>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164"/>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row>
  </sheetData>
  <sheetProtection formatCells="0" formatColumns="0" formatRows="0" insertRows="0" deleteRows="0"/>
  <mergeCells count="19">
    <mergeCell ref="M1:AG1"/>
    <mergeCell ref="C5:E5"/>
    <mergeCell ref="T4:Z4"/>
    <mergeCell ref="M4:S4"/>
    <mergeCell ref="C4:E4"/>
    <mergeCell ref="T5:Z5"/>
    <mergeCell ref="M5:S5"/>
    <mergeCell ref="AA4:AG4"/>
    <mergeCell ref="AA5:AG5"/>
    <mergeCell ref="AH4:AN4"/>
    <mergeCell ref="AH5:AN5"/>
    <mergeCell ref="BJ4:BP4"/>
    <mergeCell ref="BJ5:BP5"/>
    <mergeCell ref="AO5:AU5"/>
    <mergeCell ref="AV4:BB4"/>
    <mergeCell ref="AV5:BB5"/>
    <mergeCell ref="AO4:AU4"/>
    <mergeCell ref="BC4:BI4"/>
    <mergeCell ref="BC5:BI5"/>
  </mergeCells>
  <phoneticPr fontId="3" type="noConversion"/>
  <conditionalFormatting sqref="J9 J11 J34:J46 J13:J31">
    <cfRule type="dataBar" priority="3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M6:BP7">
    <cfRule type="expression" dxfId="10" priority="81">
      <formula>M$6=TODAY()</formula>
    </cfRule>
  </conditionalFormatting>
  <conditionalFormatting sqref="M9:N9 M6:BP8 P9:BP9 M13:BP31 M33:BP46">
    <cfRule type="expression" dxfId="9" priority="44">
      <formula>M$6=TODAY()</formula>
    </cfRule>
  </conditionalFormatting>
  <conditionalFormatting sqref="O9">
    <cfRule type="expression" dxfId="8" priority="34">
      <formula>O$6=TODAY()</formula>
    </cfRule>
  </conditionalFormatting>
  <conditionalFormatting sqref="M12:BP12">
    <cfRule type="expression" dxfId="7" priority="31">
      <formula>M$6=TODAY()</formula>
    </cfRule>
  </conditionalFormatting>
  <conditionalFormatting sqref="M11:BP11">
    <cfRule type="expression" dxfId="6" priority="27">
      <formula>M$6=TODAY()</formula>
    </cfRule>
  </conditionalFormatting>
  <conditionalFormatting sqref="J12 J10 J14 J18 J16 J20 J22">
    <cfRule type="dataBar" priority="22">
      <dataBar>
        <cfvo type="num" val="0"/>
        <cfvo type="num" val="1"/>
        <color theme="0" tint="-0.34998626667073579"/>
      </dataBar>
      <extLst>
        <ext xmlns:x14="http://schemas.microsoft.com/office/spreadsheetml/2009/9/main" uri="{B025F937-C7B1-47D3-B67F-A62EFF666E3E}">
          <x14:id>{0C466248-C8A9-4470-8C11-D420AE7BFAA3}</x14:id>
        </ext>
      </extLst>
    </cfRule>
  </conditionalFormatting>
  <conditionalFormatting sqref="M10:BP10">
    <cfRule type="expression" dxfId="5" priority="23">
      <formula>M$6=TODAY()</formula>
    </cfRule>
  </conditionalFormatting>
  <conditionalFormatting sqref="M8:BP31 M33:BP46">
    <cfRule type="expression" dxfId="4" priority="90">
      <formula>AND($E8&lt;=M$6,ROUNDDOWN(($F8-$E8+1)*$J8,0)+$E8-1&gt;=M$6)</formula>
    </cfRule>
    <cfRule type="expression" dxfId="3" priority="91">
      <formula>AND(NOT(ISBLANK($E8)),$E8&lt;=M$6,$F8&gt;=M$6)</formula>
    </cfRule>
  </conditionalFormatting>
  <conditionalFormatting sqref="J32">
    <cfRule type="dataBar" priority="1">
      <dataBar>
        <cfvo type="num" val="0"/>
        <cfvo type="num" val="1"/>
        <color theme="0" tint="-0.34998626667073579"/>
      </dataBar>
      <extLst>
        <ext xmlns:x14="http://schemas.microsoft.com/office/spreadsheetml/2009/9/main" uri="{B025F937-C7B1-47D3-B67F-A62EFF666E3E}">
          <x14:id>{BAE02AF2-363D-4674-9BFE-B9DE5F546A2E}</x14:id>
        </ext>
      </extLst>
    </cfRule>
  </conditionalFormatting>
  <conditionalFormatting sqref="M32:BP32">
    <cfRule type="expression" dxfId="2" priority="2">
      <formula>M$6=TODAY()</formula>
    </cfRule>
  </conditionalFormatting>
  <conditionalFormatting sqref="M32:BP32">
    <cfRule type="expression" dxfId="1" priority="3">
      <formula>AND($E32&lt;=M$6,ROUNDDOWN(($F32-$E32+1)*$J32,0)+$E32-1&gt;=M$6)</formula>
    </cfRule>
    <cfRule type="expression" dxfId="0" priority="4">
      <formula>AND(NOT(ISBLANK($E32)),$E32&lt;=M$6,$F32&gt;=M$6)</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00000000-0002-0000-0000-000000000000}"/>
  </dataValidations>
  <pageMargins left="0.25" right="0.25" top="0.5" bottom="0.5" header="0.5" footer="0.25"/>
  <pageSetup scale="63" fitToHeight="0" orientation="landscape" r:id="rId1"/>
  <headerFooter alignWithMargins="0"/>
  <ignoredErrors>
    <ignoredError sqref="A39:B40 B34 B35:B37 G15 G19 A42:B42 B41 E21 E26 G18 G14 G13 G43 G44:G45 G46 G34:G37 E39:G42 G17 G16" unlockedFormula="1"/>
    <ignoredError sqref="A33 A26 A21 A11 A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11</xdr:col>
                    <xdr:colOff>95250</xdr:colOff>
                    <xdr:row>1</xdr:row>
                    <xdr:rowOff>127000</xdr:rowOff>
                  </from>
                  <to>
                    <xdr:col>28</xdr:col>
                    <xdr:colOff>12700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J9 J11 J34:J46 J13:J31</xm:sqref>
        </x14:conditionalFormatting>
        <x14:conditionalFormatting xmlns:xm="http://schemas.microsoft.com/office/excel/2006/main">
          <x14:cfRule type="dataBar" id="{0C466248-C8A9-4470-8C11-D420AE7BFAA3}">
            <x14:dataBar minLength="0" maxLength="100" gradient="0">
              <x14:cfvo type="num">
                <xm:f>0</xm:f>
              </x14:cfvo>
              <x14:cfvo type="num">
                <xm:f>1</xm:f>
              </x14:cfvo>
              <x14:negativeFillColor rgb="FFFF0000"/>
              <x14:axisColor rgb="FF000000"/>
            </x14:dataBar>
          </x14:cfRule>
          <xm:sqref>J12 J10 J14 J18 J16 J20 J22</xm:sqref>
        </x14:conditionalFormatting>
        <x14:conditionalFormatting xmlns:xm="http://schemas.microsoft.com/office/excel/2006/main">
          <x14:cfRule type="dataBar" id="{BAE02AF2-363D-4674-9BFE-B9DE5F546A2E}">
            <x14:dataBar minLength="0" maxLength="100" gradient="0">
              <x14:cfvo type="num">
                <xm:f>0</xm:f>
              </x14:cfvo>
              <x14:cfvo type="num">
                <xm:f>1</xm:f>
              </x14:cfvo>
              <x14:negativeFillColor rgb="FFFF0000"/>
              <x14:axisColor rgb="FF000000"/>
            </x14:dataBar>
          </x14:cfRule>
          <xm:sqref>J32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5" t="s">
        <v>22</v>
      </c>
    </row>
    <row r="4" spans="1:3" ht="13" x14ac:dyDescent="0.3">
      <c r="C4" s="23" t="s">
        <v>30</v>
      </c>
    </row>
    <row r="5" spans="1:3" x14ac:dyDescent="0.25">
      <c r="C5" s="20" t="s">
        <v>31</v>
      </c>
    </row>
    <row r="6" spans="1:3" x14ac:dyDescent="0.25">
      <c r="C6" s="20"/>
    </row>
    <row r="7" spans="1:3" ht="17.5" x14ac:dyDescent="0.35">
      <c r="C7" s="24" t="s">
        <v>51</v>
      </c>
    </row>
    <row r="8" spans="1:3" x14ac:dyDescent="0.25">
      <c r="C8" s="25" t="s">
        <v>49</v>
      </c>
    </row>
    <row r="10" spans="1:3" x14ac:dyDescent="0.25">
      <c r="C10" s="20" t="s">
        <v>48</v>
      </c>
    </row>
    <row r="11" spans="1:3" x14ac:dyDescent="0.25">
      <c r="C11" s="20" t="s">
        <v>47</v>
      </c>
    </row>
    <row r="13" spans="1:3" ht="17.5" x14ac:dyDescent="0.35">
      <c r="C13" s="24" t="s">
        <v>46</v>
      </c>
    </row>
    <row r="16" spans="1:3" ht="15.5" x14ac:dyDescent="0.35">
      <c r="A16" s="27" t="s">
        <v>24</v>
      </c>
    </row>
    <row r="17" spans="2:2" s="16" customFormat="1" x14ac:dyDescent="0.25"/>
    <row r="18" spans="2:2" ht="14" x14ac:dyDescent="0.3">
      <c r="B18" s="26" t="s">
        <v>35</v>
      </c>
    </row>
    <row r="19" spans="2:2" x14ac:dyDescent="0.25">
      <c r="B19" s="20" t="s">
        <v>41</v>
      </c>
    </row>
    <row r="20" spans="2:2" x14ac:dyDescent="0.25">
      <c r="B20" s="20" t="s">
        <v>42</v>
      </c>
    </row>
    <row r="22" spans="2:2" s="16" customFormat="1" ht="14" x14ac:dyDescent="0.3">
      <c r="B22" s="26" t="s">
        <v>43</v>
      </c>
    </row>
    <row r="23" spans="2:2" s="16" customFormat="1" x14ac:dyDescent="0.25">
      <c r="B23" s="20" t="s">
        <v>44</v>
      </c>
    </row>
    <row r="24" spans="2:2" s="16" customFormat="1" x14ac:dyDescent="0.25">
      <c r="B24" s="20" t="s">
        <v>45</v>
      </c>
    </row>
    <row r="26" spans="2:2" s="16" customFormat="1" ht="14" x14ac:dyDescent="0.3">
      <c r="B26" s="26" t="s">
        <v>32</v>
      </c>
    </row>
    <row r="27" spans="2:2" s="16" customFormat="1" x14ac:dyDescent="0.25">
      <c r="B27" s="20" t="s">
        <v>36</v>
      </c>
    </row>
    <row r="28" spans="2:2" s="16" customFormat="1" x14ac:dyDescent="0.25">
      <c r="B28" s="20" t="s">
        <v>37</v>
      </c>
    </row>
    <row r="29" spans="2:2" x14ac:dyDescent="0.25">
      <c r="B29" s="20" t="s">
        <v>39</v>
      </c>
    </row>
    <row r="30" spans="2:2" x14ac:dyDescent="0.25">
      <c r="B30" s="16" t="s">
        <v>25</v>
      </c>
    </row>
    <row r="31" spans="2:2" x14ac:dyDescent="0.25">
      <c r="B31" s="16" t="s">
        <v>26</v>
      </c>
    </row>
    <row r="32" spans="2:2" x14ac:dyDescent="0.25">
      <c r="B32" s="16" t="s">
        <v>27</v>
      </c>
    </row>
    <row r="34" spans="2:2" ht="14" x14ac:dyDescent="0.3">
      <c r="B34" s="26" t="s">
        <v>28</v>
      </c>
    </row>
    <row r="35" spans="2:2" x14ac:dyDescent="0.25">
      <c r="B35" s="20" t="s">
        <v>117</v>
      </c>
    </row>
    <row r="36" spans="2:2" x14ac:dyDescent="0.25">
      <c r="B36" s="20" t="s">
        <v>118</v>
      </c>
    </row>
    <row r="37" spans="2:2" x14ac:dyDescent="0.25">
      <c r="B37" s="20" t="s">
        <v>119</v>
      </c>
    </row>
    <row r="39" spans="2:2" ht="14" x14ac:dyDescent="0.3">
      <c r="B39" s="26" t="s">
        <v>29</v>
      </c>
    </row>
    <row r="40" spans="2:2" x14ac:dyDescent="0.25">
      <c r="B40" s="20" t="s">
        <v>40</v>
      </c>
    </row>
    <row r="42" spans="2:2" s="16" customFormat="1" ht="14" x14ac:dyDescent="0.3">
      <c r="B42" s="26" t="s">
        <v>33</v>
      </c>
    </row>
    <row r="43" spans="2:2" s="16" customFormat="1" x14ac:dyDescent="0.25">
      <c r="B43" s="20" t="s">
        <v>120</v>
      </c>
    </row>
    <row r="44" spans="2:2" s="16" customFormat="1" x14ac:dyDescent="0.25">
      <c r="B44" s="20" t="s">
        <v>34</v>
      </c>
    </row>
    <row r="45" spans="2:2" s="16" customFormat="1" x14ac:dyDescent="0.25"/>
    <row r="46" spans="2:2" ht="17.5" x14ac:dyDescent="0.35">
      <c r="B46" s="24" t="s">
        <v>23</v>
      </c>
    </row>
  </sheetData>
  <phoneticPr fontId="69"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40" t="s">
        <v>112</v>
      </c>
      <c r="B1" s="41"/>
      <c r="C1" s="42"/>
    </row>
    <row r="2" spans="1:3" ht="14" x14ac:dyDescent="0.3">
      <c r="A2" s="128" t="s">
        <v>49</v>
      </c>
      <c r="B2" s="9"/>
      <c r="C2" s="8"/>
    </row>
    <row r="3" spans="1:3" s="20" customFormat="1" x14ac:dyDescent="0.25">
      <c r="A3" s="8"/>
      <c r="B3" s="9"/>
      <c r="C3" s="8"/>
    </row>
    <row r="4" spans="1:3" s="8" customFormat="1" ht="17.5" x14ac:dyDescent="0.35">
      <c r="A4" s="123" t="s">
        <v>79</v>
      </c>
      <c r="B4" s="39"/>
    </row>
    <row r="5" spans="1:3" s="8" customFormat="1" ht="56" x14ac:dyDescent="0.3">
      <c r="B5" s="129" t="s">
        <v>68</v>
      </c>
    </row>
    <row r="7" spans="1:3" ht="28" x14ac:dyDescent="0.3">
      <c r="B7" s="129" t="s">
        <v>80</v>
      </c>
    </row>
    <row r="9" spans="1:3" ht="14" x14ac:dyDescent="0.3">
      <c r="B9" s="128" t="s">
        <v>61</v>
      </c>
    </row>
    <row r="11" spans="1:3" ht="28" x14ac:dyDescent="0.3">
      <c r="B11" s="127" t="s">
        <v>62</v>
      </c>
    </row>
    <row r="12" spans="1:3" s="20" customFormat="1" x14ac:dyDescent="0.25"/>
    <row r="13" spans="1:3" ht="17.5" x14ac:dyDescent="0.35">
      <c r="A13" s="195" t="s">
        <v>3</v>
      </c>
      <c r="B13" s="195"/>
    </row>
    <row r="14" spans="1:3" s="20" customFormat="1" x14ac:dyDescent="0.25"/>
    <row r="15" spans="1:3" s="124" customFormat="1" ht="17.5" x14ac:dyDescent="0.25">
      <c r="A15" s="132"/>
      <c r="B15" s="130" t="s">
        <v>71</v>
      </c>
    </row>
    <row r="16" spans="1:3" s="124" customFormat="1" ht="17.5" x14ac:dyDescent="0.25">
      <c r="A16" s="132"/>
      <c r="B16" s="131" t="s">
        <v>69</v>
      </c>
      <c r="C16" s="126" t="s">
        <v>2</v>
      </c>
    </row>
    <row r="17" spans="1:3" ht="17.5" x14ac:dyDescent="0.35">
      <c r="A17" s="133"/>
      <c r="B17" s="131" t="s">
        <v>73</v>
      </c>
    </row>
    <row r="18" spans="1:3" s="20" customFormat="1" ht="17.5" x14ac:dyDescent="0.35">
      <c r="A18" s="133"/>
      <c r="B18" s="131" t="s">
        <v>81</v>
      </c>
    </row>
    <row r="19" spans="1:3" s="42" customFormat="1" ht="17.5" x14ac:dyDescent="0.35">
      <c r="A19" s="136"/>
      <c r="B19" s="131" t="s">
        <v>82</v>
      </c>
    </row>
    <row r="20" spans="1:3" s="124" customFormat="1" ht="17.5" x14ac:dyDescent="0.25">
      <c r="A20" s="132"/>
      <c r="B20" s="130" t="s">
        <v>70</v>
      </c>
      <c r="C20" s="125" t="s">
        <v>1</v>
      </c>
    </row>
    <row r="21" spans="1:3" ht="17.5" x14ac:dyDescent="0.35">
      <c r="A21" s="133"/>
      <c r="B21" s="131" t="s">
        <v>72</v>
      </c>
    </row>
    <row r="22" spans="1:3" s="8" customFormat="1" ht="17.5" x14ac:dyDescent="0.35">
      <c r="A22" s="134"/>
      <c r="B22" s="135" t="s">
        <v>74</v>
      </c>
    </row>
    <row r="23" spans="1:3" s="8" customFormat="1" ht="17.5" x14ac:dyDescent="0.35">
      <c r="A23" s="134"/>
      <c r="B23" s="10"/>
    </row>
    <row r="24" spans="1:3" s="8" customFormat="1" ht="17.5" x14ac:dyDescent="0.35">
      <c r="A24" s="195" t="s">
        <v>75</v>
      </c>
      <c r="B24" s="195"/>
    </row>
    <row r="25" spans="1:3" s="8" customFormat="1" ht="42" x14ac:dyDescent="0.35">
      <c r="A25" s="134"/>
      <c r="B25" s="131" t="s">
        <v>83</v>
      </c>
    </row>
    <row r="26" spans="1:3" s="8" customFormat="1" ht="17.5" x14ac:dyDescent="0.35">
      <c r="A26" s="134"/>
      <c r="B26" s="131"/>
    </row>
    <row r="27" spans="1:3" s="8" customFormat="1" ht="17.5" x14ac:dyDescent="0.35">
      <c r="A27" s="134"/>
      <c r="B27" s="152" t="s">
        <v>87</v>
      </c>
    </row>
    <row r="28" spans="1:3" s="8" customFormat="1" ht="17.5" x14ac:dyDescent="0.35">
      <c r="A28" s="134"/>
      <c r="B28" s="131" t="s">
        <v>76</v>
      </c>
    </row>
    <row r="29" spans="1:3" s="8" customFormat="1" ht="28" x14ac:dyDescent="0.35">
      <c r="A29" s="134"/>
      <c r="B29" s="131" t="s">
        <v>78</v>
      </c>
    </row>
    <row r="30" spans="1:3" s="8" customFormat="1" ht="17.5" x14ac:dyDescent="0.35">
      <c r="A30" s="134"/>
      <c r="B30" s="131"/>
    </row>
    <row r="31" spans="1:3" s="8" customFormat="1" ht="17.5" x14ac:dyDescent="0.35">
      <c r="A31" s="134"/>
      <c r="B31" s="152" t="s">
        <v>84</v>
      </c>
    </row>
    <row r="32" spans="1:3" s="8" customFormat="1" ht="17.5" x14ac:dyDescent="0.35">
      <c r="A32" s="134"/>
      <c r="B32" s="131" t="s">
        <v>77</v>
      </c>
    </row>
    <row r="33" spans="1:2" s="8" customFormat="1" ht="17.5" x14ac:dyDescent="0.35">
      <c r="A33" s="134"/>
      <c r="B33" s="131" t="s">
        <v>85</v>
      </c>
    </row>
    <row r="34" spans="1:2" s="8" customFormat="1" ht="17.5" x14ac:dyDescent="0.35">
      <c r="A34" s="134"/>
      <c r="B34" s="10"/>
    </row>
    <row r="35" spans="1:2" s="8" customFormat="1" ht="28" x14ac:dyDescent="0.35">
      <c r="A35" s="134"/>
      <c r="B35" s="131" t="s">
        <v>123</v>
      </c>
    </row>
    <row r="36" spans="1:2" s="8" customFormat="1" ht="17.5" x14ac:dyDescent="0.35">
      <c r="A36" s="134"/>
      <c r="B36" s="137" t="s">
        <v>86</v>
      </c>
    </row>
    <row r="37" spans="1:2" s="8" customFormat="1" ht="17.5" x14ac:dyDescent="0.35">
      <c r="A37" s="134"/>
      <c r="B37" s="10"/>
    </row>
    <row r="38" spans="1:2" ht="17.5" x14ac:dyDescent="0.35">
      <c r="A38" s="195" t="s">
        <v>10</v>
      </c>
      <c r="B38" s="195"/>
    </row>
    <row r="39" spans="1:2" ht="28" x14ac:dyDescent="0.25">
      <c r="B39" s="131" t="s">
        <v>89</v>
      </c>
    </row>
    <row r="40" spans="1:2" s="20" customFormat="1" x14ac:dyDescent="0.25"/>
    <row r="41" spans="1:2" s="20" customFormat="1" ht="14" x14ac:dyDescent="0.25">
      <c r="B41" s="131" t="s">
        <v>90</v>
      </c>
    </row>
    <row r="42" spans="1:2" s="20" customFormat="1" x14ac:dyDescent="0.25"/>
    <row r="43" spans="1:2" s="20" customFormat="1" ht="28" x14ac:dyDescent="0.25">
      <c r="B43" s="131" t="s">
        <v>88</v>
      </c>
    </row>
    <row r="44" spans="1:2" s="20" customFormat="1" x14ac:dyDescent="0.25"/>
    <row r="45" spans="1:2" ht="28" x14ac:dyDescent="0.25">
      <c r="B45" s="131" t="s">
        <v>91</v>
      </c>
    </row>
    <row r="46" spans="1:2" x14ac:dyDescent="0.25">
      <c r="B46" s="21"/>
    </row>
    <row r="47" spans="1:2" ht="28" x14ac:dyDescent="0.25">
      <c r="B47" s="131" t="s">
        <v>92</v>
      </c>
    </row>
    <row r="48" spans="1:2" x14ac:dyDescent="0.25">
      <c r="B48" s="11"/>
    </row>
    <row r="49" spans="1:2" ht="17.5" x14ac:dyDescent="0.35">
      <c r="A49" s="195" t="s">
        <v>6</v>
      </c>
      <c r="B49" s="195"/>
    </row>
    <row r="50" spans="1:2" ht="28" x14ac:dyDescent="0.25">
      <c r="B50" s="131" t="s">
        <v>124</v>
      </c>
    </row>
    <row r="51" spans="1:2" x14ac:dyDescent="0.25">
      <c r="B51" s="11"/>
    </row>
    <row r="52" spans="1:2" ht="14" x14ac:dyDescent="0.3">
      <c r="A52" s="138" t="s">
        <v>11</v>
      </c>
      <c r="B52" s="131" t="s">
        <v>12</v>
      </c>
    </row>
    <row r="53" spans="1:2" ht="14" x14ac:dyDescent="0.3">
      <c r="A53" s="138" t="s">
        <v>13</v>
      </c>
      <c r="B53" s="131" t="s">
        <v>14</v>
      </c>
    </row>
    <row r="54" spans="1:2" ht="14" x14ac:dyDescent="0.3">
      <c r="A54" s="138" t="s">
        <v>15</v>
      </c>
      <c r="B54" s="131" t="s">
        <v>16</v>
      </c>
    </row>
    <row r="55" spans="1:2" ht="28.5" x14ac:dyDescent="0.3">
      <c r="A55" s="127"/>
      <c r="B55" s="131" t="s">
        <v>93</v>
      </c>
    </row>
    <row r="56" spans="1:2" ht="28.5" x14ac:dyDescent="0.3">
      <c r="A56" s="127"/>
      <c r="B56" s="131" t="s">
        <v>94</v>
      </c>
    </row>
    <row r="57" spans="1:2" ht="14" x14ac:dyDescent="0.3">
      <c r="A57" s="138" t="s">
        <v>17</v>
      </c>
      <c r="B57" s="131" t="s">
        <v>18</v>
      </c>
    </row>
    <row r="58" spans="1:2" ht="14.5" x14ac:dyDescent="0.3">
      <c r="A58" s="127"/>
      <c r="B58" s="131" t="s">
        <v>95</v>
      </c>
    </row>
    <row r="59" spans="1:2" ht="14.5" x14ac:dyDescent="0.3">
      <c r="A59" s="127"/>
      <c r="B59" s="131" t="s">
        <v>96</v>
      </c>
    </row>
    <row r="60" spans="1:2" ht="14" x14ac:dyDescent="0.3">
      <c r="A60" s="138" t="s">
        <v>19</v>
      </c>
      <c r="B60" s="131" t="s">
        <v>20</v>
      </c>
    </row>
    <row r="61" spans="1:2" ht="28.5" x14ac:dyDescent="0.3">
      <c r="A61" s="127"/>
      <c r="B61" s="131" t="s">
        <v>97</v>
      </c>
    </row>
    <row r="62" spans="1:2" ht="14" x14ac:dyDescent="0.3">
      <c r="A62" s="138" t="s">
        <v>98</v>
      </c>
      <c r="B62" s="131" t="s">
        <v>99</v>
      </c>
    </row>
    <row r="63" spans="1:2" ht="14" x14ac:dyDescent="0.3">
      <c r="A63" s="139"/>
      <c r="B63" s="131" t="s">
        <v>100</v>
      </c>
    </row>
    <row r="64" spans="1:2" s="20" customFormat="1" x14ac:dyDescent="0.25">
      <c r="B64" s="12"/>
    </row>
    <row r="65" spans="1:2" s="20" customFormat="1" ht="17.5" x14ac:dyDescent="0.35">
      <c r="A65" s="195" t="s">
        <v>9</v>
      </c>
      <c r="B65" s="195"/>
    </row>
    <row r="66" spans="1:2" s="20" customFormat="1" ht="42" x14ac:dyDescent="0.25">
      <c r="B66" s="131" t="s">
        <v>101</v>
      </c>
    </row>
    <row r="67" spans="1:2" s="20" customFormat="1" x14ac:dyDescent="0.25">
      <c r="B67" s="13"/>
    </row>
    <row r="68" spans="1:2" s="8" customFormat="1" ht="17.5" x14ac:dyDescent="0.35">
      <c r="A68" s="195" t="s">
        <v>4</v>
      </c>
      <c r="B68" s="195"/>
    </row>
    <row r="69" spans="1:2" s="20" customFormat="1" ht="14" x14ac:dyDescent="0.3">
      <c r="A69" s="146" t="s">
        <v>5</v>
      </c>
      <c r="B69" s="147" t="s">
        <v>102</v>
      </c>
    </row>
    <row r="70" spans="1:2" s="8" customFormat="1" ht="28" x14ac:dyDescent="0.3">
      <c r="A70" s="140"/>
      <c r="B70" s="145" t="s">
        <v>104</v>
      </c>
    </row>
    <row r="71" spans="1:2" s="8" customFormat="1" ht="14" x14ac:dyDescent="0.3">
      <c r="A71" s="140"/>
      <c r="B71" s="141"/>
    </row>
    <row r="72" spans="1:2" s="20" customFormat="1" ht="14" x14ac:dyDescent="0.3">
      <c r="A72" s="146" t="s">
        <v>5</v>
      </c>
      <c r="B72" s="147" t="s">
        <v>121</v>
      </c>
    </row>
    <row r="73" spans="1:2" s="8" customFormat="1" ht="28.5" x14ac:dyDescent="0.3">
      <c r="A73" s="140"/>
      <c r="B73" s="145" t="s">
        <v>126</v>
      </c>
    </row>
    <row r="74" spans="1:2" s="8" customFormat="1" ht="14" x14ac:dyDescent="0.3">
      <c r="A74" s="140"/>
      <c r="B74" s="141"/>
    </row>
    <row r="75" spans="1:2" ht="14" x14ac:dyDescent="0.3">
      <c r="A75" s="146" t="s">
        <v>5</v>
      </c>
      <c r="B75" s="149" t="s">
        <v>107</v>
      </c>
    </row>
    <row r="76" spans="1:2" s="8" customFormat="1" ht="42" x14ac:dyDescent="0.3">
      <c r="A76" s="140"/>
      <c r="B76" s="129" t="s">
        <v>125</v>
      </c>
    </row>
    <row r="77" spans="1:2" ht="14" x14ac:dyDescent="0.3">
      <c r="A77" s="139"/>
      <c r="B77" s="139"/>
    </row>
    <row r="78" spans="1:2" s="20" customFormat="1" ht="14" x14ac:dyDescent="0.3">
      <c r="A78" s="146" t="s">
        <v>5</v>
      </c>
      <c r="B78" s="149" t="s">
        <v>113</v>
      </c>
    </row>
    <row r="79" spans="1:2" s="8" customFormat="1" ht="28" x14ac:dyDescent="0.3">
      <c r="A79" s="140"/>
      <c r="B79" s="129" t="s">
        <v>108</v>
      </c>
    </row>
    <row r="80" spans="1:2" s="20" customFormat="1" ht="14" x14ac:dyDescent="0.3">
      <c r="A80" s="139"/>
      <c r="B80" s="139"/>
    </row>
    <row r="81" spans="1:2" ht="14" x14ac:dyDescent="0.3">
      <c r="A81" s="146" t="s">
        <v>5</v>
      </c>
      <c r="B81" s="149" t="s">
        <v>114</v>
      </c>
    </row>
    <row r="82" spans="1:2" s="8" customFormat="1" ht="14.5" x14ac:dyDescent="0.35">
      <c r="A82" s="140"/>
      <c r="B82" s="144" t="s">
        <v>109</v>
      </c>
    </row>
    <row r="83" spans="1:2" s="8" customFormat="1" ht="14.5" x14ac:dyDescent="0.35">
      <c r="A83" s="140"/>
      <c r="B83" s="144" t="s">
        <v>110</v>
      </c>
    </row>
    <row r="84" spans="1:2" s="8" customFormat="1" ht="14.5" x14ac:dyDescent="0.35">
      <c r="A84" s="140"/>
      <c r="B84" s="144" t="s">
        <v>111</v>
      </c>
    </row>
    <row r="85" spans="1:2" ht="14" x14ac:dyDescent="0.3">
      <c r="A85" s="139"/>
      <c r="B85" s="143"/>
    </row>
    <row r="86" spans="1:2" ht="14" x14ac:dyDescent="0.3">
      <c r="A86" s="146" t="s">
        <v>5</v>
      </c>
      <c r="B86" s="149" t="s">
        <v>115</v>
      </c>
    </row>
    <row r="87" spans="1:2" s="8" customFormat="1" ht="42" x14ac:dyDescent="0.3">
      <c r="A87" s="140"/>
      <c r="B87" s="129" t="s">
        <v>103</v>
      </c>
    </row>
    <row r="88" spans="1:2" s="8" customFormat="1" ht="14.5" x14ac:dyDescent="0.35">
      <c r="A88" s="140"/>
      <c r="B88" s="142" t="s">
        <v>105</v>
      </c>
    </row>
    <row r="89" spans="1:2" s="8" customFormat="1" ht="42" x14ac:dyDescent="0.3">
      <c r="A89" s="140"/>
      <c r="B89" s="148" t="s">
        <v>106</v>
      </c>
    </row>
    <row r="90" spans="1:2" ht="14" x14ac:dyDescent="0.3">
      <c r="A90" s="139"/>
      <c r="B90" s="139"/>
    </row>
    <row r="91" spans="1:2" ht="14" x14ac:dyDescent="0.3">
      <c r="A91" s="146" t="s">
        <v>5</v>
      </c>
      <c r="B91" s="151" t="s">
        <v>116</v>
      </c>
    </row>
    <row r="92" spans="1:2" ht="28" x14ac:dyDescent="0.3">
      <c r="A92" s="127"/>
      <c r="B92" s="144" t="s">
        <v>21</v>
      </c>
    </row>
    <row r="94" spans="1:2" x14ac:dyDescent="0.2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40" t="s">
        <v>52</v>
      </c>
      <c r="B1" s="40"/>
      <c r="C1" s="45"/>
      <c r="D1" s="45"/>
    </row>
    <row r="2" spans="1:4" ht="15.5" x14ac:dyDescent="0.35">
      <c r="A2" s="42"/>
      <c r="B2" s="46"/>
      <c r="C2" s="45"/>
      <c r="D2" s="45"/>
    </row>
    <row r="3" spans="1:4" ht="15.5" x14ac:dyDescent="0.35">
      <c r="A3" s="43"/>
      <c r="B3" s="36" t="s">
        <v>53</v>
      </c>
      <c r="C3" s="44"/>
    </row>
    <row r="4" spans="1:4" ht="14" x14ac:dyDescent="0.3">
      <c r="A4" s="14"/>
      <c r="B4" s="38" t="s">
        <v>49</v>
      </c>
      <c r="C4" s="15"/>
    </row>
    <row r="5" spans="1:4" ht="15.5" x14ac:dyDescent="0.35">
      <c r="A5" s="14"/>
      <c r="B5" s="17"/>
      <c r="C5" s="15"/>
    </row>
    <row r="6" spans="1:4" ht="15.5" x14ac:dyDescent="0.35">
      <c r="A6" s="14"/>
      <c r="B6" s="18" t="s">
        <v>54</v>
      </c>
      <c r="C6" s="15"/>
    </row>
    <row r="7" spans="1:4" ht="15.5" x14ac:dyDescent="0.35">
      <c r="A7" s="14"/>
      <c r="B7" s="17"/>
      <c r="C7" s="15"/>
    </row>
    <row r="8" spans="1:4" ht="31" x14ac:dyDescent="0.35">
      <c r="A8" s="14"/>
      <c r="B8" s="17" t="s">
        <v>55</v>
      </c>
      <c r="C8" s="15"/>
    </row>
    <row r="9" spans="1:4" ht="15.5" x14ac:dyDescent="0.35">
      <c r="A9" s="14"/>
      <c r="B9" s="17"/>
      <c r="C9" s="15"/>
    </row>
    <row r="10" spans="1:4" ht="46.5" x14ac:dyDescent="0.35">
      <c r="A10" s="14"/>
      <c r="B10" s="17" t="s">
        <v>56</v>
      </c>
      <c r="C10" s="15"/>
    </row>
    <row r="11" spans="1:4" ht="15.5" x14ac:dyDescent="0.35">
      <c r="A11" s="14"/>
      <c r="B11" s="17"/>
      <c r="C11" s="15"/>
    </row>
    <row r="12" spans="1:4" ht="46.5" x14ac:dyDescent="0.35">
      <c r="A12" s="14"/>
      <c r="B12" s="17" t="s">
        <v>57</v>
      </c>
      <c r="C12" s="15"/>
    </row>
    <row r="13" spans="1:4" ht="15.5" x14ac:dyDescent="0.35">
      <c r="A13" s="14"/>
      <c r="B13" s="17"/>
      <c r="C13" s="15"/>
    </row>
    <row r="14" spans="1:4" ht="62" x14ac:dyDescent="0.35">
      <c r="A14" s="14"/>
      <c r="B14" s="17" t="s">
        <v>58</v>
      </c>
      <c r="C14" s="15"/>
    </row>
    <row r="15" spans="1:4" ht="15.5" x14ac:dyDescent="0.35">
      <c r="A15" s="14"/>
      <c r="B15" s="17"/>
      <c r="C15" s="15"/>
    </row>
    <row r="16" spans="1:4" ht="31" x14ac:dyDescent="0.35">
      <c r="A16" s="14"/>
      <c r="B16" s="17" t="s">
        <v>59</v>
      </c>
      <c r="C16" s="15"/>
    </row>
    <row r="17" spans="1:3" ht="15.5" x14ac:dyDescent="0.35">
      <c r="A17" s="14"/>
      <c r="B17" s="17"/>
      <c r="C17" s="15"/>
    </row>
    <row r="18" spans="1:3" ht="15.5" x14ac:dyDescent="0.35">
      <c r="A18" s="14"/>
      <c r="B18" s="18" t="s">
        <v>60</v>
      </c>
      <c r="C18" s="15"/>
    </row>
    <row r="19" spans="1:3" ht="15.5" x14ac:dyDescent="0.35">
      <c r="A19" s="14"/>
      <c r="B19" s="37" t="s">
        <v>50</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phoneticPr fontId="69"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徐越方洲</cp:lastModifiedBy>
  <cp:lastPrinted>2018-02-12T20:25:38Z</cp:lastPrinted>
  <dcterms:created xsi:type="dcterms:W3CDTF">2010-06-09T16:05:03Z</dcterms:created>
  <dcterms:modified xsi:type="dcterms:W3CDTF">2018-06-12T08:25:37Z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