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67" i="1" l="1"/>
  <c r="K65" i="1"/>
  <c r="K64" i="1"/>
  <c r="K62" i="1"/>
  <c r="K63" i="1"/>
  <c r="K66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60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80" i="1"/>
  <c r="C79" i="1"/>
  <c r="B56" i="1"/>
  <c r="K61" i="1"/>
  <c r="E60" i="1"/>
  <c r="E61" i="1" s="1"/>
  <c r="E62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K59" i="1"/>
  <c r="K58" i="1"/>
  <c r="G56" i="1"/>
  <c r="B55" i="1"/>
  <c r="G54" i="1"/>
  <c r="J53" i="1"/>
  <c r="G53" i="1"/>
  <c r="B53" i="1"/>
  <c r="J19" i="1"/>
  <c r="G20" i="1"/>
  <c r="G19" i="1"/>
  <c r="G21" i="1" s="1"/>
  <c r="L19" i="1"/>
  <c r="G22" i="1"/>
  <c r="K51" i="1"/>
  <c r="B19" i="1"/>
  <c r="B20" i="1"/>
  <c r="B21" i="1"/>
  <c r="B22" i="1"/>
  <c r="K50" i="1"/>
  <c r="K47" i="1"/>
  <c r="K46" i="1"/>
  <c r="K45" i="1"/>
  <c r="K41" i="1"/>
  <c r="K42" i="1"/>
  <c r="K43" i="1"/>
  <c r="K44" i="1"/>
  <c r="K48" i="1"/>
  <c r="K49" i="1"/>
  <c r="K40" i="1"/>
  <c r="K36" i="1"/>
  <c r="K34" i="1"/>
  <c r="K39" i="1"/>
  <c r="K35" i="1"/>
  <c r="K37" i="1"/>
  <c r="K38" i="1"/>
  <c r="K33" i="1"/>
  <c r="K32" i="1"/>
  <c r="G55" i="1" l="1"/>
  <c r="K28" i="1"/>
  <c r="K27" i="1"/>
  <c r="K26" i="1"/>
  <c r="K25" i="1"/>
  <c r="K24" i="1"/>
  <c r="E26" i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K17" i="1"/>
  <c r="G2" i="1"/>
  <c r="B5" i="1"/>
  <c r="B2" i="1" s="1"/>
  <c r="E9" i="1"/>
  <c r="E10" i="1" s="1"/>
  <c r="E11" i="1" s="1"/>
  <c r="E12" i="1" s="1"/>
  <c r="E13" i="1" s="1"/>
  <c r="E14" i="1" s="1"/>
  <c r="E15" i="1" s="1"/>
  <c r="E16" i="1" s="1"/>
  <c r="E17" i="1" s="1"/>
  <c r="G5" i="1"/>
  <c r="H16" i="1"/>
  <c r="K16" i="1" s="1"/>
  <c r="K15" i="1"/>
  <c r="K14" i="1"/>
  <c r="K13" i="1"/>
  <c r="K8" i="1"/>
  <c r="K9" i="1"/>
  <c r="K10" i="1"/>
  <c r="H11" i="1"/>
  <c r="K11" i="1" s="1"/>
  <c r="K12" i="1"/>
  <c r="G4" i="1" l="1"/>
</calcChain>
</file>

<file path=xl/sharedStrings.xml><?xml version="1.0" encoding="utf-8"?>
<sst xmlns="http://schemas.openxmlformats.org/spreadsheetml/2006/main" count="209" uniqueCount="84">
  <si>
    <t>会计基础知识</t>
  </si>
  <si>
    <t>开始时间</t>
  </si>
  <si>
    <t>结束时间</t>
  </si>
  <si>
    <t>P15</t>
  </si>
  <si>
    <t>P16</t>
  </si>
  <si>
    <t>P17</t>
  </si>
  <si>
    <t>P18</t>
  </si>
  <si>
    <t>P19</t>
  </si>
  <si>
    <t>P14</t>
  </si>
  <si>
    <t>P1-13</t>
  </si>
  <si>
    <t>时间(min)</t>
  </si>
  <si>
    <t>摸鱼原因</t>
  </si>
  <si>
    <t>刷手机</t>
  </si>
  <si>
    <t>P20</t>
  </si>
  <si>
    <t>P21</t>
  </si>
  <si>
    <t>P22</t>
  </si>
  <si>
    <t>计算草稿</t>
  </si>
  <si>
    <t xml:space="preserve">    任务分拆</t>
  </si>
  <si>
    <t>休息</t>
  </si>
  <si>
    <t>任务合计时长</t>
  </si>
  <si>
    <t>休息时长</t>
  </si>
  <si>
    <t>总计时间</t>
  </si>
  <si>
    <t>编号</t>
  </si>
  <si>
    <t xml:space="preserve">   任务分拆</t>
  </si>
  <si>
    <t>预计时间</t>
  </si>
  <si>
    <t>摸鱼时长</t>
  </si>
  <si>
    <t>—</t>
  </si>
  <si>
    <t>时长</t>
  </si>
  <si>
    <t>实际时间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</si>
  <si>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</si>
  <si>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</si>
  <si>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</si>
  <si>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</si>
  <si>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</si>
  <si>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</si>
  <si>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</si>
  <si>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</si>
  <si>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</si>
  <si>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</si>
  <si>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</si>
  <si>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</si>
  <si>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</si>
  <si>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</si>
  <si>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</si>
  <si>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</si>
  <si>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</si>
  <si>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</si>
  <si>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</si>
  <si>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</si>
  <si>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</si>
  <si>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</si>
  <si>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收拾东西</t>
  </si>
  <si>
    <t>到院楼</t>
  </si>
  <si>
    <t>吃饭</t>
  </si>
  <si>
    <t>财管基础知识</t>
  </si>
  <si>
    <t>电脑卡住了</t>
  </si>
  <si>
    <t>电脑卡</t>
  </si>
  <si>
    <t>微信聊天</t>
  </si>
  <si>
    <t>买水</t>
  </si>
  <si>
    <t>刷手机+累了</t>
  </si>
  <si>
    <t>相对估值法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</si>
  <si>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</si>
  <si>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</si>
  <si>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</si>
  <si>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</si>
  <si>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</si>
  <si>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</si>
  <si>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</si>
  <si>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</si>
  <si>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</si>
  <si>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</si>
  <si>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</si>
  <si>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</si>
  <si>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</si>
  <si>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</si>
  <si>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</si>
  <si>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</si>
  <si>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</si>
  <si>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</si>
  <si>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</si>
  <si>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</si>
  <si>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</si>
  <si>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</si>
  <si>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吃早饭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</si>
</sst>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20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/>
    <xf numFmtId="0" fontId="0" fillId="0" borderId="0" xfId="0" applyNumberFormat="1" applyAlignment="1"/>
    <xf numFmtId="0" fontId="1" fillId="2" borderId="0" xfId="0" applyFont="1" applyFill="1"/>
    <xf numFmtId="0" fontId="0" fillId="3" borderId="0" xfId="0" applyNumberFormat="1" applyFill="1" applyAlignment="1">
      <alignment horizontal="center"/>
    </xf>
    <xf numFmtId="0" fontId="0" fillId="5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1" fillId="6" borderId="0" xfId="0" applyFont="1" applyFill="1"/>
    <xf numFmtId="0" fontId="1" fillId="2" borderId="0" xfId="0" applyFon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right"/>
    </xf>
    <xf numFmtId="20" fontId="0" fillId="0" borderId="0" xfId="0" applyNumberFormat="1" applyFill="1"/>
    <xf numFmtId="1" fontId="0" fillId="0" borderId="0" xfId="0" applyNumberFormat="1" applyFill="1"/>
    <xf numFmtId="20" fontId="0" fillId="0" borderId="0" xfId="0" applyNumberFormat="1" applyFill="1" applyAlignment="1">
      <alignment horizontal="right"/>
    </xf>
    <xf numFmtId="0" fontId="0" fillId="0" borderId="0" xfId="0" applyBorder="1"/>
    <xf numFmtId="0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20" fontId="0" fillId="0" borderId="0" xfId="0" applyNumberFormat="1" applyBorder="1"/>
    <xf numFmtId="0" fontId="0" fillId="8" borderId="0" xfId="0" applyNumberFormat="1" applyFill="1" applyAlignment="1">
      <alignment horizontal="center"/>
    </xf>
    <xf numFmtId="0" fontId="2" fillId="9" borderId="0" xfId="0" applyNumberFormat="1" applyFont="1" applyFill="1" applyAlignment="1">
      <alignment horizontal="center"/>
    </xf>
    <xf numFmtId="0" fontId="2" fillId="7" borderId="0" xfId="0" applyNumberFormat="1" applyFont="1" applyFill="1" applyAlignment="1">
      <alignment horizontal="center"/>
    </xf>
    <xf numFmtId="20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3" fillId="10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tabSelected="1" topLeftCell="A64" workbookViewId="0">
      <selection activeCell="G76" sqref="G76"/>
    </sheetView>
  </sheetViews>
  <sheetFormatPr defaultRowHeight="15" x14ac:dyDescent="0.25"/>
  <cols>
    <col min="1" max="1" width="15.140625" customWidth="1"/>
    <col min="2" max="2" width="15.85546875" customWidth="1"/>
    <col min="3" max="3" width="16.42578125" customWidth="1"/>
    <col min="4" max="4" width="17.140625" customWidth="1"/>
    <col min="5" max="5" width="7.42578125" style="9" customWidth="1"/>
    <col min="6" max="6" width="14.5703125" customWidth="1"/>
    <col min="7" max="7" width="14" customWidth="1"/>
    <col min="8" max="8" width="16.5703125" customWidth="1"/>
    <col min="9" max="9" width="15" customWidth="1"/>
    <col min="10" max="10" width="11.42578125" customWidth="1"/>
    <col min="11" max="11" width="10.85546875" customWidth="1"/>
    <col min="12" max="12" width="12.42578125" style="18" customWidth="1"/>
    <col min="13" max="13" width="11.7109375" customWidth="1"/>
  </cols>
  <sheetData>
    <row r="1" spans="1:12" x14ac:dyDescent="0.25">
      <c r="A1" s="27" t="s">
        <v>0</v>
      </c>
      <c r="B1" s="28" t="s">
        <v>24</v>
      </c>
      <c r="C1" s="28"/>
      <c r="D1" s="28"/>
      <c r="E1" s="7" t="s">
        <v>27</v>
      </c>
      <c r="F1" s="3"/>
      <c r="G1" s="28" t="s">
        <v>28</v>
      </c>
      <c r="H1" s="28"/>
      <c r="I1" s="28"/>
      <c r="J1" s="7" t="s">
        <v>27</v>
      </c>
      <c r="K1" s="23" t="s">
        <v>22</v>
      </c>
      <c r="L1" s="19"/>
    </row>
    <row r="2" spans="1:12" x14ac:dyDescent="0.25">
      <c r="A2" s="11" t="s">
        <v>21</v>
      </c>
      <c r="B2" s="13">
        <f>B5+B3</f>
        <v>240</v>
      </c>
      <c r="C2" s="15">
        <v>0.41666666666666669</v>
      </c>
      <c r="D2" s="15">
        <v>0.5</v>
      </c>
      <c r="E2" s="8">
        <v>120</v>
      </c>
      <c r="F2" s="11" t="s">
        <v>21</v>
      </c>
      <c r="G2" s="13">
        <f>J2+J3</f>
        <v>210</v>
      </c>
      <c r="H2" s="17">
        <v>0.41666666666666669</v>
      </c>
      <c r="I2" s="17">
        <v>0.47916666666666669</v>
      </c>
      <c r="J2" s="8">
        <v>120</v>
      </c>
      <c r="K2" s="22">
        <v>1</v>
      </c>
      <c r="L2" s="20"/>
    </row>
    <row r="3" spans="1:12" x14ac:dyDescent="0.25">
      <c r="A3" s="11" t="s">
        <v>20</v>
      </c>
      <c r="B3" s="13">
        <v>30</v>
      </c>
      <c r="C3" s="15">
        <v>0.5625</v>
      </c>
      <c r="D3" s="15">
        <v>0.625</v>
      </c>
      <c r="E3" s="8">
        <v>90</v>
      </c>
      <c r="F3" s="11" t="s">
        <v>20</v>
      </c>
      <c r="G3" s="13"/>
      <c r="H3" s="17">
        <v>0.57500000000000007</v>
      </c>
      <c r="I3" s="17">
        <v>0.64930555555555558</v>
      </c>
      <c r="J3" s="8">
        <v>90</v>
      </c>
      <c r="K3" s="22">
        <v>2</v>
      </c>
      <c r="L3" s="20"/>
    </row>
    <row r="4" spans="1:12" x14ac:dyDescent="0.25">
      <c r="A4" s="11" t="s">
        <v>25</v>
      </c>
      <c r="B4" s="14" t="s">
        <v>26</v>
      </c>
      <c r="C4" s="15"/>
      <c r="D4" s="15"/>
      <c r="E4" s="8"/>
      <c r="F4" s="11" t="s">
        <v>25</v>
      </c>
      <c r="G4" s="13">
        <f>G2-G5</f>
        <v>33</v>
      </c>
      <c r="H4" s="15"/>
      <c r="I4" s="15"/>
      <c r="J4" s="8"/>
      <c r="K4" s="22">
        <v>3</v>
      </c>
      <c r="L4" s="20"/>
    </row>
    <row r="5" spans="1:12" x14ac:dyDescent="0.25">
      <c r="A5" s="11" t="s">
        <v>19</v>
      </c>
      <c r="B5" s="13">
        <f>SUM(B7:B16)</f>
        <v>210</v>
      </c>
      <c r="C5" s="15"/>
      <c r="D5" s="16"/>
      <c r="E5" s="8"/>
      <c r="F5" s="11" t="s">
        <v>19</v>
      </c>
      <c r="G5" s="13">
        <f>SUM(G7:G16)</f>
        <v>177</v>
      </c>
      <c r="H5" s="15"/>
      <c r="I5" s="15"/>
      <c r="J5" s="8"/>
      <c r="K5" s="22">
        <v>4</v>
      </c>
    </row>
    <row r="6" spans="1:12" x14ac:dyDescent="0.25">
      <c r="A6" s="6" t="s">
        <v>23</v>
      </c>
      <c r="B6" s="10" t="s">
        <v>10</v>
      </c>
      <c r="C6" s="10" t="s">
        <v>1</v>
      </c>
      <c r="D6" s="10" t="s">
        <v>2</v>
      </c>
      <c r="E6" s="23" t="s">
        <v>22</v>
      </c>
      <c r="F6" s="10" t="s">
        <v>17</v>
      </c>
      <c r="G6" s="10" t="s">
        <v>10</v>
      </c>
      <c r="H6" s="10" t="s">
        <v>1</v>
      </c>
      <c r="I6" s="10" t="s">
        <v>2</v>
      </c>
      <c r="J6" s="24" t="s">
        <v>11</v>
      </c>
      <c r="K6" s="24" t="s">
        <v>16</v>
      </c>
    </row>
    <row r="7" spans="1:12" x14ac:dyDescent="0.25">
      <c r="A7" t="s">
        <v>9</v>
      </c>
      <c r="B7">
        <v>120</v>
      </c>
      <c r="C7" s="1">
        <v>0.41666666666666669</v>
      </c>
      <c r="D7" s="1">
        <v>0.5</v>
      </c>
      <c r="E7" s="22">
        <v>1</v>
      </c>
      <c r="F7" t="s">
        <v>9</v>
      </c>
      <c r="G7" s="4">
        <v>90</v>
      </c>
      <c r="H7" s="1">
        <v>0.41666666666666669</v>
      </c>
      <c r="I7" s="1">
        <v>0.47916666666666669</v>
      </c>
      <c r="J7" s="25"/>
      <c r="K7" s="26">
        <v>90</v>
      </c>
    </row>
    <row r="8" spans="1:12" x14ac:dyDescent="0.25">
      <c r="A8" t="s">
        <v>8</v>
      </c>
      <c r="B8">
        <v>10</v>
      </c>
      <c r="C8" s="1">
        <v>0.5625</v>
      </c>
      <c r="D8" s="1"/>
      <c r="E8" s="22">
        <v>2</v>
      </c>
      <c r="F8" t="s">
        <v>8</v>
      </c>
      <c r="G8" s="5">
        <v>15</v>
      </c>
      <c r="H8" s="1">
        <v>0.57500000000000007</v>
      </c>
      <c r="I8" s="1">
        <v>0.5854166666666667</v>
      </c>
      <c r="J8" s="25"/>
      <c r="K8" s="26" t="str">
        <f>MID(TEXT(I8-H8,"h小时m分"),4,2)</f>
        <v>15</v>
      </c>
    </row>
    <row r="9" spans="1:12" x14ac:dyDescent="0.25">
      <c r="A9" t="s">
        <v>3</v>
      </c>
      <c r="B9">
        <v>10</v>
      </c>
      <c r="C9" s="1"/>
      <c r="D9" s="1"/>
      <c r="E9" s="22">
        <f t="shared" ref="E9:E17" si="0">E8+1</f>
        <v>3</v>
      </c>
      <c r="F9" t="s">
        <v>3</v>
      </c>
      <c r="G9" s="5">
        <v>14</v>
      </c>
      <c r="H9" s="1">
        <v>0.5854166666666667</v>
      </c>
      <c r="I9" s="1">
        <v>0.59513888888888888</v>
      </c>
      <c r="J9" s="25" t="s">
        <v>12</v>
      </c>
      <c r="K9" s="26" t="str">
        <f>MID(TEXT(I9-H9,"h小时m分"),4,2)</f>
        <v>14</v>
      </c>
    </row>
    <row r="10" spans="1:12" x14ac:dyDescent="0.25">
      <c r="A10" s="2" t="s">
        <v>4</v>
      </c>
      <c r="B10">
        <v>10</v>
      </c>
      <c r="C10" s="1"/>
      <c r="E10" s="22">
        <f t="shared" si="0"/>
        <v>4</v>
      </c>
      <c r="F10" s="2" t="s">
        <v>4</v>
      </c>
      <c r="G10" s="5">
        <v>12</v>
      </c>
      <c r="H10" s="1">
        <v>0.60277777777777775</v>
      </c>
      <c r="I10" s="1">
        <v>0.61111111111111105</v>
      </c>
      <c r="J10" s="25"/>
      <c r="K10" s="26" t="str">
        <f>MID(TEXT(I10-H10,"h小时m分"),4,2)</f>
        <v>12</v>
      </c>
    </row>
    <row r="11" spans="1:12" x14ac:dyDescent="0.25">
      <c r="A11" t="s">
        <v>5</v>
      </c>
      <c r="B11">
        <v>10</v>
      </c>
      <c r="E11" s="22">
        <f t="shared" si="0"/>
        <v>5</v>
      </c>
      <c r="F11" t="s">
        <v>5</v>
      </c>
      <c r="G11" s="5">
        <v>7</v>
      </c>
      <c r="H11" s="1">
        <f>I10</f>
        <v>0.61111111111111105</v>
      </c>
      <c r="I11" s="1">
        <v>0.61597222222222225</v>
      </c>
      <c r="J11" s="25"/>
      <c r="K11" s="26" t="str">
        <f>MID(TEXT(I11-H11,"h小时m分"),4,1)</f>
        <v>7</v>
      </c>
    </row>
    <row r="12" spans="1:12" x14ac:dyDescent="0.25">
      <c r="A12" t="s">
        <v>6</v>
      </c>
      <c r="B12">
        <v>10</v>
      </c>
      <c r="E12" s="22">
        <f t="shared" si="0"/>
        <v>6</v>
      </c>
      <c r="F12" t="s">
        <v>6</v>
      </c>
      <c r="G12" s="5">
        <v>10</v>
      </c>
      <c r="H12" s="1">
        <v>0.61805555555555558</v>
      </c>
      <c r="I12" s="1">
        <v>0.625</v>
      </c>
      <c r="J12" s="25"/>
      <c r="K12" s="26" t="str">
        <f>MID(TEXT(I12-H12,"h小时m分"),4,2)</f>
        <v>10</v>
      </c>
    </row>
    <row r="13" spans="1:12" x14ac:dyDescent="0.25">
      <c r="A13" t="s">
        <v>7</v>
      </c>
      <c r="B13">
        <v>10</v>
      </c>
      <c r="E13" s="22">
        <f t="shared" si="0"/>
        <v>7</v>
      </c>
      <c r="F13" t="s">
        <v>7</v>
      </c>
      <c r="G13" s="5">
        <v>5</v>
      </c>
      <c r="H13" s="1">
        <v>0.62847222222222221</v>
      </c>
      <c r="I13" s="1">
        <v>0.63194444444444442</v>
      </c>
      <c r="J13" s="25"/>
      <c r="K13" s="26" t="str">
        <f>MID(TEXT(I13-H13,"h小时m分"),4,1)</f>
        <v>5</v>
      </c>
    </row>
    <row r="14" spans="1:12" x14ac:dyDescent="0.25">
      <c r="A14" t="s">
        <v>13</v>
      </c>
      <c r="B14">
        <v>10</v>
      </c>
      <c r="E14" s="22">
        <f t="shared" si="0"/>
        <v>8</v>
      </c>
      <c r="F14" t="s">
        <v>13</v>
      </c>
      <c r="G14" s="5">
        <v>7</v>
      </c>
      <c r="H14" s="1">
        <v>0.63194444444444442</v>
      </c>
      <c r="I14" s="1">
        <v>0.63680555555555551</v>
      </c>
      <c r="J14" s="25"/>
      <c r="K14" s="26" t="str">
        <f>MID(TEXT(I14-H14,"h小时m分"),4,1)</f>
        <v>7</v>
      </c>
    </row>
    <row r="15" spans="1:12" x14ac:dyDescent="0.25">
      <c r="A15" t="s">
        <v>14</v>
      </c>
      <c r="B15">
        <v>10</v>
      </c>
      <c r="E15" s="22">
        <f t="shared" si="0"/>
        <v>9</v>
      </c>
      <c r="F15" t="s">
        <v>14</v>
      </c>
      <c r="G15" s="5">
        <v>4</v>
      </c>
      <c r="H15" s="1">
        <v>0.63750000000000007</v>
      </c>
      <c r="I15" s="1">
        <v>0.64027777777777783</v>
      </c>
      <c r="J15" s="25"/>
      <c r="K15" s="26" t="str">
        <f>MID(TEXT(I15-H15,"h小时m分"),4,1)</f>
        <v>4</v>
      </c>
    </row>
    <row r="16" spans="1:12" x14ac:dyDescent="0.25">
      <c r="A16" t="s">
        <v>15</v>
      </c>
      <c r="B16">
        <v>10</v>
      </c>
      <c r="D16" s="1">
        <v>0.625</v>
      </c>
      <c r="E16" s="22">
        <f t="shared" si="0"/>
        <v>10</v>
      </c>
      <c r="F16" t="s">
        <v>15</v>
      </c>
      <c r="G16" s="5">
        <v>13</v>
      </c>
      <c r="H16" s="1">
        <f>I15</f>
        <v>0.64027777777777783</v>
      </c>
      <c r="I16" s="1">
        <v>0.64930555555555558</v>
      </c>
      <c r="J16" s="25"/>
      <c r="K16" s="26" t="str">
        <f>MID(TEXT(I16-H16,"h小时m分"),4,2)</f>
        <v>13</v>
      </c>
    </row>
    <row r="17" spans="1:12" x14ac:dyDescent="0.25">
      <c r="E17" s="22">
        <f t="shared" si="0"/>
        <v>11</v>
      </c>
      <c r="F17" t="s">
        <v>18</v>
      </c>
      <c r="H17" s="1">
        <v>0.64930555555555558</v>
      </c>
      <c r="I17" s="1">
        <v>0.67361111111111116</v>
      </c>
      <c r="J17" s="25"/>
      <c r="K17" s="26" t="str">
        <f>MID(TEXT(I17-H17,"h小时m分"),4,2)</f>
        <v>35</v>
      </c>
    </row>
    <row r="18" spans="1:12" x14ac:dyDescent="0.25">
      <c r="A18" s="27" t="s">
        <v>54</v>
      </c>
      <c r="B18" s="28" t="s">
        <v>24</v>
      </c>
      <c r="C18" s="28"/>
      <c r="D18" s="28"/>
      <c r="E18" s="7" t="s">
        <v>27</v>
      </c>
      <c r="F18" s="3"/>
      <c r="G18" s="28" t="s">
        <v>28</v>
      </c>
      <c r="H18" s="28"/>
      <c r="I18" s="28"/>
      <c r="J18" s="7" t="s">
        <v>27</v>
      </c>
      <c r="K18" s="23" t="s">
        <v>22</v>
      </c>
    </row>
    <row r="19" spans="1:12" x14ac:dyDescent="0.25">
      <c r="A19" s="11" t="s">
        <v>21</v>
      </c>
      <c r="B19" s="13">
        <f>SUM(B24:B50)</f>
        <v>330</v>
      </c>
      <c r="C19" s="1">
        <v>0.67361111111111116</v>
      </c>
      <c r="D19" s="15">
        <v>0.70833333333333337</v>
      </c>
      <c r="E19" s="8">
        <v>50</v>
      </c>
      <c r="F19" s="11" t="s">
        <v>21</v>
      </c>
      <c r="G19" s="13">
        <f>J19</f>
        <v>385</v>
      </c>
      <c r="H19" s="17">
        <v>0.6791666666666667</v>
      </c>
      <c r="I19" s="1">
        <v>0.94652777777777775</v>
      </c>
      <c r="J19" s="8">
        <f>6*60+25</f>
        <v>385</v>
      </c>
      <c r="K19" s="22">
        <v>1</v>
      </c>
      <c r="L19" s="26" t="str">
        <f>TEXT(I19-H19,"h小时m分")</f>
        <v>6小时25分</v>
      </c>
    </row>
    <row r="20" spans="1:12" x14ac:dyDescent="0.25">
      <c r="A20" s="11" t="s">
        <v>20</v>
      </c>
      <c r="B20" s="13">
        <f>B29+B30+B31+B38+B45</f>
        <v>110</v>
      </c>
      <c r="C20" s="15">
        <v>0.77083333333333337</v>
      </c>
      <c r="D20" s="15">
        <v>0.8125</v>
      </c>
      <c r="E20" s="8">
        <v>60</v>
      </c>
      <c r="F20" s="11" t="s">
        <v>20</v>
      </c>
      <c r="G20" s="13">
        <f>G29+G38+G45+G51</f>
        <v>120</v>
      </c>
      <c r="H20" s="17"/>
      <c r="I20" s="17"/>
      <c r="J20" s="8"/>
      <c r="K20" s="22">
        <v>2</v>
      </c>
    </row>
    <row r="21" spans="1:12" x14ac:dyDescent="0.25">
      <c r="A21" s="11" t="s">
        <v>19</v>
      </c>
      <c r="B21" s="13">
        <f>SUM(E19:E22)</f>
        <v>220</v>
      </c>
      <c r="C21" s="1">
        <v>0.81944444444444453</v>
      </c>
      <c r="D21" s="1">
        <v>0.86111111111111116</v>
      </c>
      <c r="E21" s="8">
        <v>60</v>
      </c>
      <c r="F21" s="11" t="s">
        <v>25</v>
      </c>
      <c r="G21" s="13">
        <f>G19-G20-G22</f>
        <v>16</v>
      </c>
      <c r="H21" s="15"/>
      <c r="I21" s="15"/>
      <c r="J21" s="8"/>
      <c r="K21" s="22">
        <v>3</v>
      </c>
    </row>
    <row r="22" spans="1:12" x14ac:dyDescent="0.25">
      <c r="A22" s="11" t="s">
        <v>19</v>
      </c>
      <c r="B22" s="13">
        <f>(45-24+1)*10</f>
        <v>220</v>
      </c>
      <c r="C22" s="1">
        <v>0.875</v>
      </c>
      <c r="D22" s="1">
        <v>0.90972222222222221</v>
      </c>
      <c r="E22" s="8">
        <v>50</v>
      </c>
      <c r="F22" s="11" t="s">
        <v>19</v>
      </c>
      <c r="G22" s="13">
        <f>SUM(G24:G28,G32:G37,G39:G44,G46:G50)</f>
        <v>249</v>
      </c>
      <c r="H22" s="15"/>
      <c r="I22" s="15"/>
      <c r="J22" s="8"/>
      <c r="K22" s="22">
        <v>4</v>
      </c>
    </row>
    <row r="23" spans="1:12" x14ac:dyDescent="0.25">
      <c r="A23" s="6" t="s">
        <v>23</v>
      </c>
      <c r="B23" s="10" t="s">
        <v>10</v>
      </c>
      <c r="C23" s="10" t="s">
        <v>1</v>
      </c>
      <c r="D23" s="10" t="s">
        <v>2</v>
      </c>
      <c r="E23" s="23" t="s">
        <v>22</v>
      </c>
      <c r="F23" s="10" t="s">
        <v>17</v>
      </c>
      <c r="G23" s="10" t="s">
        <v>10</v>
      </c>
      <c r="H23" s="10" t="s">
        <v>1</v>
      </c>
      <c r="I23" s="10" t="s">
        <v>2</v>
      </c>
      <c r="J23" s="24" t="s">
        <v>11</v>
      </c>
      <c r="K23" s="24" t="s">
        <v>16</v>
      </c>
    </row>
    <row r="24" spans="1:12" x14ac:dyDescent="0.25">
      <c r="A24" t="s">
        <v>29</v>
      </c>
      <c r="B24">
        <v>10</v>
      </c>
      <c r="C24" s="1">
        <v>0.67361111111111116</v>
      </c>
      <c r="E24" s="22">
        <v>1</v>
      </c>
      <c r="F24" t="s">
        <v>29</v>
      </c>
      <c r="G24" s="29">
        <v>8</v>
      </c>
      <c r="H24" s="1">
        <v>0.6791666666666667</v>
      </c>
      <c r="I24" s="1">
        <v>0.68472222222222223</v>
      </c>
      <c r="K24" s="26" t="str">
        <f>MID(TEXT(I24-H24,"h小时m分"),4,1)</f>
        <v>8</v>
      </c>
    </row>
    <row r="25" spans="1:12" x14ac:dyDescent="0.25">
      <c r="A25" t="s">
        <v>30</v>
      </c>
      <c r="B25">
        <v>10</v>
      </c>
      <c r="C25" s="1">
        <v>0.68055555555555547</v>
      </c>
      <c r="E25" s="22">
        <v>2</v>
      </c>
      <c r="F25" t="s">
        <v>30</v>
      </c>
      <c r="G25" s="29">
        <v>6</v>
      </c>
      <c r="H25" s="1">
        <v>0.68472222222222223</v>
      </c>
      <c r="I25" s="1">
        <v>0.68888888888888899</v>
      </c>
      <c r="J25" s="1"/>
      <c r="K25" s="26" t="str">
        <f t="shared" ref="K25" si="1">MID(TEXT(I25-H25,"h小时m分"),4,1)</f>
        <v>6</v>
      </c>
      <c r="L25" s="21"/>
    </row>
    <row r="26" spans="1:12" x14ac:dyDescent="0.25">
      <c r="A26" t="s">
        <v>31</v>
      </c>
      <c r="B26">
        <v>10</v>
      </c>
      <c r="C26" s="1">
        <v>0.6875</v>
      </c>
      <c r="E26" s="22">
        <f t="shared" ref="E26:E51" si="2">E25+1</f>
        <v>3</v>
      </c>
      <c r="F26" t="s">
        <v>31</v>
      </c>
      <c r="G26" s="29">
        <v>13</v>
      </c>
      <c r="H26" s="1">
        <v>0.68888888888888899</v>
      </c>
      <c r="I26" s="1">
        <v>0.69791666666666663</v>
      </c>
      <c r="J26" s="1" t="s">
        <v>55</v>
      </c>
      <c r="K26" s="26" t="str">
        <f>MID(TEXT(I26-H26,"h小时m分"),4,2)</f>
        <v>13</v>
      </c>
      <c r="L26" s="21"/>
    </row>
    <row r="27" spans="1:12" x14ac:dyDescent="0.25">
      <c r="A27" t="s">
        <v>32</v>
      </c>
      <c r="B27">
        <v>10</v>
      </c>
      <c r="C27" s="1">
        <v>0.69444444444444398</v>
      </c>
      <c r="E27" s="22">
        <f t="shared" si="2"/>
        <v>4</v>
      </c>
      <c r="F27" t="s">
        <v>32</v>
      </c>
      <c r="G27" s="29">
        <v>11</v>
      </c>
      <c r="H27" s="1">
        <v>0.69791666666666663</v>
      </c>
      <c r="I27" s="1">
        <v>0.7055555555555556</v>
      </c>
      <c r="J27" s="1" t="s">
        <v>18</v>
      </c>
      <c r="K27" s="26" t="str">
        <f t="shared" ref="K27:K41" si="3">MID(TEXT(I27-H27,"h小时m分"),4,2)</f>
        <v>11</v>
      </c>
      <c r="L27" s="21"/>
    </row>
    <row r="28" spans="1:12" x14ac:dyDescent="0.25">
      <c r="A28" t="s">
        <v>33</v>
      </c>
      <c r="B28">
        <v>10</v>
      </c>
      <c r="C28" s="1">
        <v>0.70138888888888795</v>
      </c>
      <c r="D28" s="1">
        <v>0.70833333333333337</v>
      </c>
      <c r="E28" s="22">
        <f t="shared" si="2"/>
        <v>5</v>
      </c>
      <c r="F28" t="s">
        <v>33</v>
      </c>
      <c r="G28" s="29">
        <v>10</v>
      </c>
      <c r="H28" s="1">
        <v>0.77708333333333324</v>
      </c>
      <c r="I28" s="1">
        <v>0.78402777777777777</v>
      </c>
      <c r="K28" s="26" t="str">
        <f t="shared" si="3"/>
        <v>10</v>
      </c>
    </row>
    <row r="29" spans="1:12" x14ac:dyDescent="0.25">
      <c r="A29" t="s">
        <v>51</v>
      </c>
      <c r="B29">
        <v>10</v>
      </c>
      <c r="C29" s="1">
        <v>0.71527777777777779</v>
      </c>
      <c r="D29" s="1">
        <v>0.72222222222222221</v>
      </c>
      <c r="E29" s="22">
        <f t="shared" si="2"/>
        <v>6</v>
      </c>
      <c r="F29" t="s">
        <v>51</v>
      </c>
      <c r="G29">
        <v>80</v>
      </c>
      <c r="H29" s="1">
        <v>0.71527777777777779</v>
      </c>
      <c r="K29" s="26"/>
    </row>
    <row r="30" spans="1:12" x14ac:dyDescent="0.25">
      <c r="A30" t="s">
        <v>52</v>
      </c>
      <c r="B30">
        <v>10</v>
      </c>
      <c r="C30" s="1">
        <v>0.72222222222222221</v>
      </c>
      <c r="D30" s="1">
        <v>0.72916666666666663</v>
      </c>
      <c r="E30" s="22">
        <f t="shared" si="2"/>
        <v>7</v>
      </c>
      <c r="F30" t="s">
        <v>52</v>
      </c>
      <c r="K30" s="26"/>
    </row>
    <row r="31" spans="1:12" x14ac:dyDescent="0.25">
      <c r="A31" t="s">
        <v>53</v>
      </c>
      <c r="B31">
        <v>60</v>
      </c>
      <c r="C31" s="1">
        <v>0.72916666666666663</v>
      </c>
      <c r="D31" s="1">
        <v>0.77083333333333337</v>
      </c>
      <c r="E31" s="22">
        <f t="shared" si="2"/>
        <v>8</v>
      </c>
      <c r="F31" t="s">
        <v>53</v>
      </c>
      <c r="I31" s="1">
        <v>0.77083333333333337</v>
      </c>
      <c r="K31" s="26"/>
    </row>
    <row r="32" spans="1:12" x14ac:dyDescent="0.25">
      <c r="A32" t="s">
        <v>34</v>
      </c>
      <c r="B32">
        <v>10</v>
      </c>
      <c r="C32" s="1">
        <v>0.77083333333333337</v>
      </c>
      <c r="E32" s="22">
        <f t="shared" si="2"/>
        <v>9</v>
      </c>
      <c r="F32" t="s">
        <v>34</v>
      </c>
      <c r="G32" s="29">
        <v>16</v>
      </c>
      <c r="H32" s="1">
        <v>0.78402777777777777</v>
      </c>
      <c r="I32" s="1">
        <v>0.79513888888888884</v>
      </c>
      <c r="J32" t="s">
        <v>56</v>
      </c>
      <c r="K32" s="26" t="str">
        <f t="shared" si="3"/>
        <v>16</v>
      </c>
    </row>
    <row r="33" spans="1:11" x14ac:dyDescent="0.25">
      <c r="A33" t="s">
        <v>35</v>
      </c>
      <c r="B33">
        <v>10</v>
      </c>
      <c r="C33" s="1">
        <v>0.77777777777777779</v>
      </c>
      <c r="E33" s="22">
        <f t="shared" si="2"/>
        <v>10</v>
      </c>
      <c r="F33" t="s">
        <v>35</v>
      </c>
      <c r="G33" s="29">
        <v>17</v>
      </c>
      <c r="H33" s="1">
        <v>0.79513888888888884</v>
      </c>
      <c r="I33" s="1">
        <v>0.80694444444444446</v>
      </c>
      <c r="K33" s="26" t="str">
        <f t="shared" si="3"/>
        <v>17</v>
      </c>
    </row>
    <row r="34" spans="1:11" x14ac:dyDescent="0.25">
      <c r="A34" t="s">
        <v>36</v>
      </c>
      <c r="B34">
        <v>10</v>
      </c>
      <c r="C34" s="1">
        <v>0.78472222222222199</v>
      </c>
      <c r="E34" s="22">
        <f t="shared" si="2"/>
        <v>11</v>
      </c>
      <c r="F34" t="s">
        <v>36</v>
      </c>
      <c r="G34" s="29">
        <v>8</v>
      </c>
      <c r="H34" s="1">
        <v>0.80694444444444446</v>
      </c>
      <c r="I34" s="1">
        <v>0.8125</v>
      </c>
      <c r="K34" s="26" t="str">
        <f>MID(TEXT(I34-H34,"h小时m分"),4,1)</f>
        <v>8</v>
      </c>
    </row>
    <row r="35" spans="1:11" x14ac:dyDescent="0.25">
      <c r="A35" t="s">
        <v>37</v>
      </c>
      <c r="B35">
        <v>10</v>
      </c>
      <c r="C35" s="1">
        <v>0.79166666666666696</v>
      </c>
      <c r="E35" s="22">
        <f t="shared" si="2"/>
        <v>12</v>
      </c>
      <c r="F35" t="s">
        <v>37</v>
      </c>
      <c r="G35" s="29">
        <v>27</v>
      </c>
      <c r="H35" s="1">
        <v>0.8125</v>
      </c>
      <c r="I35" s="1">
        <v>0.83124999999999993</v>
      </c>
      <c r="J35" t="s">
        <v>57</v>
      </c>
      <c r="K35" s="26" t="str">
        <f t="shared" si="3"/>
        <v>27</v>
      </c>
    </row>
    <row r="36" spans="1:11" x14ac:dyDescent="0.25">
      <c r="A36" t="s">
        <v>38</v>
      </c>
      <c r="B36">
        <v>10</v>
      </c>
      <c r="C36" s="1">
        <v>0.79861111111111105</v>
      </c>
      <c r="E36" s="22">
        <f t="shared" si="2"/>
        <v>13</v>
      </c>
      <c r="F36" t="s">
        <v>38</v>
      </c>
      <c r="G36" s="29">
        <v>8</v>
      </c>
      <c r="H36" s="1">
        <v>0.84444444444444444</v>
      </c>
      <c r="I36" s="1">
        <v>0.85</v>
      </c>
      <c r="K36" s="26" t="str">
        <f>MID(TEXT(I36-H36,"h小时m分"),4,1)</f>
        <v>8</v>
      </c>
    </row>
    <row r="37" spans="1:11" x14ac:dyDescent="0.25">
      <c r="A37" t="s">
        <v>39</v>
      </c>
      <c r="B37">
        <v>10</v>
      </c>
      <c r="C37" s="1">
        <v>0.80555555555555503</v>
      </c>
      <c r="D37" s="1">
        <v>0.8125</v>
      </c>
      <c r="E37" s="22">
        <f t="shared" si="2"/>
        <v>14</v>
      </c>
      <c r="F37" t="s">
        <v>39</v>
      </c>
      <c r="G37" s="29">
        <v>11</v>
      </c>
      <c r="H37" s="1">
        <v>0.85</v>
      </c>
      <c r="I37" s="1">
        <v>0.85763888888888884</v>
      </c>
      <c r="K37" s="26" t="str">
        <f t="shared" si="3"/>
        <v>11</v>
      </c>
    </row>
    <row r="38" spans="1:11" x14ac:dyDescent="0.25">
      <c r="A38" t="s">
        <v>18</v>
      </c>
      <c r="B38">
        <v>10</v>
      </c>
      <c r="C38" s="1">
        <v>0.8125</v>
      </c>
      <c r="D38" s="1">
        <v>0.81944444444444453</v>
      </c>
      <c r="E38" s="22">
        <f t="shared" si="2"/>
        <v>15</v>
      </c>
      <c r="F38" t="s">
        <v>18</v>
      </c>
      <c r="G38" s="29">
        <v>16</v>
      </c>
      <c r="H38" s="1">
        <v>0.83333333333333337</v>
      </c>
      <c r="I38" s="1">
        <v>0.84444444444444444</v>
      </c>
      <c r="J38" t="s">
        <v>58</v>
      </c>
      <c r="K38" s="26" t="str">
        <f t="shared" si="3"/>
        <v>16</v>
      </c>
    </row>
    <row r="39" spans="1:11" x14ac:dyDescent="0.25">
      <c r="A39" t="s">
        <v>40</v>
      </c>
      <c r="B39">
        <v>10</v>
      </c>
      <c r="C39" s="1">
        <v>0.81944444444444453</v>
      </c>
      <c r="E39" s="22">
        <f t="shared" si="2"/>
        <v>16</v>
      </c>
      <c r="F39" t="s">
        <v>40</v>
      </c>
      <c r="G39" s="29">
        <v>33</v>
      </c>
      <c r="H39" s="1">
        <v>0.84444444444444444</v>
      </c>
      <c r="I39" s="1">
        <v>0.86736111111111114</v>
      </c>
      <c r="K39" s="26" t="str">
        <f t="shared" si="3"/>
        <v>33</v>
      </c>
    </row>
    <row r="40" spans="1:11" x14ac:dyDescent="0.25">
      <c r="A40" t="s">
        <v>41</v>
      </c>
      <c r="B40">
        <v>10</v>
      </c>
      <c r="E40" s="22">
        <f t="shared" si="2"/>
        <v>17</v>
      </c>
      <c r="F40" t="s">
        <v>41</v>
      </c>
      <c r="G40" s="29">
        <v>5</v>
      </c>
      <c r="H40" s="1">
        <v>0.86736111111111114</v>
      </c>
      <c r="I40" s="1">
        <v>0.87083333333333324</v>
      </c>
      <c r="K40" s="26" t="str">
        <f>MID(TEXT(I40-H40,"h小时m分"),4,1)</f>
        <v>5</v>
      </c>
    </row>
    <row r="41" spans="1:11" x14ac:dyDescent="0.25">
      <c r="A41" t="s">
        <v>42</v>
      </c>
      <c r="B41">
        <v>10</v>
      </c>
      <c r="E41" s="22">
        <f t="shared" si="2"/>
        <v>18</v>
      </c>
      <c r="F41" t="s">
        <v>42</v>
      </c>
      <c r="G41" s="29">
        <v>11</v>
      </c>
      <c r="H41" s="1">
        <v>0.87083333333333324</v>
      </c>
      <c r="I41" s="1">
        <v>0.87847222222222221</v>
      </c>
      <c r="K41" s="26" t="str">
        <f>MID(TEXT(I41-H41,"h小时m分"),4,2)</f>
        <v>11</v>
      </c>
    </row>
    <row r="42" spans="1:11" x14ac:dyDescent="0.25">
      <c r="A42" t="s">
        <v>43</v>
      </c>
      <c r="B42">
        <v>10</v>
      </c>
      <c r="E42" s="22">
        <f t="shared" si="2"/>
        <v>19</v>
      </c>
      <c r="F42" t="s">
        <v>43</v>
      </c>
      <c r="G42" s="29">
        <v>5</v>
      </c>
      <c r="H42" s="1">
        <v>0.87847222222222221</v>
      </c>
      <c r="I42" s="1">
        <v>0.88194444444444453</v>
      </c>
      <c r="K42" s="26" t="str">
        <f t="shared" ref="K42:K49" si="4">MID(TEXT(I42-H42,"h小时m分"),4,1)</f>
        <v>5</v>
      </c>
    </row>
    <row r="43" spans="1:11" x14ac:dyDescent="0.25">
      <c r="A43" t="s">
        <v>44</v>
      </c>
      <c r="B43">
        <v>10</v>
      </c>
      <c r="E43" s="22">
        <f t="shared" si="2"/>
        <v>20</v>
      </c>
      <c r="F43" t="s">
        <v>44</v>
      </c>
      <c r="G43" s="29">
        <v>3</v>
      </c>
      <c r="H43" s="1">
        <v>0.88194444444444453</v>
      </c>
      <c r="I43" s="1">
        <v>0.88402777777777775</v>
      </c>
      <c r="K43" s="26" t="str">
        <f t="shared" si="4"/>
        <v>3</v>
      </c>
    </row>
    <row r="44" spans="1:11" x14ac:dyDescent="0.25">
      <c r="A44" t="s">
        <v>45</v>
      </c>
      <c r="B44">
        <v>10</v>
      </c>
      <c r="D44" s="1">
        <v>0.86111111111111116</v>
      </c>
      <c r="E44" s="22">
        <f t="shared" si="2"/>
        <v>21</v>
      </c>
      <c r="F44" t="s">
        <v>45</v>
      </c>
      <c r="G44" s="29">
        <v>3</v>
      </c>
      <c r="H44" s="1">
        <v>0.89861111111111114</v>
      </c>
      <c r="I44" s="1">
        <v>0.90069444444444446</v>
      </c>
      <c r="K44" s="26" t="str">
        <f t="shared" si="4"/>
        <v>3</v>
      </c>
    </row>
    <row r="45" spans="1:11" x14ac:dyDescent="0.25">
      <c r="A45" t="s">
        <v>18</v>
      </c>
      <c r="B45">
        <v>20</v>
      </c>
      <c r="C45" s="1">
        <v>0.86111111111111116</v>
      </c>
      <c r="D45" s="1">
        <v>0.875</v>
      </c>
      <c r="E45" s="22">
        <f t="shared" si="2"/>
        <v>22</v>
      </c>
      <c r="F45" t="s">
        <v>18</v>
      </c>
      <c r="G45" s="29">
        <v>19</v>
      </c>
      <c r="H45" s="1">
        <v>0.88541666666666663</v>
      </c>
      <c r="I45" s="1">
        <v>0.89861111111111114</v>
      </c>
      <c r="K45" s="26" t="str">
        <f>MID(TEXT(I45-H45,"h小时m分"),4,2)</f>
        <v>19</v>
      </c>
    </row>
    <row r="46" spans="1:11" x14ac:dyDescent="0.25">
      <c r="A46" t="s">
        <v>46</v>
      </c>
      <c r="B46">
        <v>10</v>
      </c>
      <c r="C46" s="1">
        <v>0.875</v>
      </c>
      <c r="E46" s="22">
        <f t="shared" si="2"/>
        <v>23</v>
      </c>
      <c r="F46" t="s">
        <v>46</v>
      </c>
      <c r="G46" s="29">
        <v>14</v>
      </c>
      <c r="H46" s="1">
        <v>0.90069444444444446</v>
      </c>
      <c r="I46" s="1">
        <v>0.91041666666666676</v>
      </c>
      <c r="K46" s="26" t="str">
        <f>MID(TEXT(I46-H46,"h小时m分"),4,2)</f>
        <v>14</v>
      </c>
    </row>
    <row r="47" spans="1:11" x14ac:dyDescent="0.25">
      <c r="A47" t="s">
        <v>47</v>
      </c>
      <c r="B47">
        <v>10</v>
      </c>
      <c r="E47" s="22">
        <f t="shared" si="2"/>
        <v>24</v>
      </c>
      <c r="F47" t="s">
        <v>47</v>
      </c>
      <c r="G47" s="29">
        <v>15</v>
      </c>
      <c r="H47" s="1">
        <v>0.91041666666666676</v>
      </c>
      <c r="I47" s="1">
        <v>0.92083333333333339</v>
      </c>
      <c r="K47" s="26" t="str">
        <f>MID(TEXT(I47-H47,"h小时m分"),4,2)</f>
        <v>15</v>
      </c>
    </row>
    <row r="48" spans="1:11" x14ac:dyDescent="0.25">
      <c r="A48" t="s">
        <v>48</v>
      </c>
      <c r="B48">
        <v>10</v>
      </c>
      <c r="E48" s="22">
        <f t="shared" si="2"/>
        <v>25</v>
      </c>
      <c r="F48" t="s">
        <v>48</v>
      </c>
      <c r="G48" s="29">
        <v>3</v>
      </c>
      <c r="H48" s="1">
        <v>0.92083333333333339</v>
      </c>
      <c r="I48" s="1">
        <v>0.92291666666666661</v>
      </c>
      <c r="J48" t="s">
        <v>59</v>
      </c>
      <c r="K48" s="26" t="str">
        <f t="shared" si="4"/>
        <v>3</v>
      </c>
    </row>
    <row r="49" spans="1:11" x14ac:dyDescent="0.25">
      <c r="A49" t="s">
        <v>49</v>
      </c>
      <c r="B49">
        <v>10</v>
      </c>
      <c r="E49" s="22">
        <f t="shared" si="2"/>
        <v>26</v>
      </c>
      <c r="F49" t="s">
        <v>49</v>
      </c>
      <c r="G49" s="29">
        <v>7</v>
      </c>
      <c r="H49" s="1">
        <v>0.92638888888888893</v>
      </c>
      <c r="I49" s="1">
        <v>0.93125000000000002</v>
      </c>
      <c r="J49" t="s">
        <v>18</v>
      </c>
      <c r="K49" s="26" t="str">
        <f t="shared" si="4"/>
        <v>7</v>
      </c>
    </row>
    <row r="50" spans="1:11" x14ac:dyDescent="0.25">
      <c r="A50" t="s">
        <v>50</v>
      </c>
      <c r="B50">
        <v>10</v>
      </c>
      <c r="D50" s="1">
        <v>0.90972222222222221</v>
      </c>
      <c r="E50" s="22">
        <f t="shared" si="2"/>
        <v>27</v>
      </c>
      <c r="F50" t="s">
        <v>50</v>
      </c>
      <c r="G50" s="29">
        <v>15</v>
      </c>
      <c r="H50" s="1">
        <v>0.93611111111111101</v>
      </c>
      <c r="I50" s="1">
        <v>0.94652777777777775</v>
      </c>
      <c r="K50" s="26" t="str">
        <f>MID(TEXT(I50-H50,"h小时m分"),4,2)</f>
        <v>15</v>
      </c>
    </row>
    <row r="51" spans="1:11" x14ac:dyDescent="0.25">
      <c r="E51" s="22">
        <f t="shared" si="2"/>
        <v>28</v>
      </c>
      <c r="F51" t="s">
        <v>18</v>
      </c>
      <c r="G51" s="29">
        <v>5</v>
      </c>
      <c r="H51" s="1">
        <v>0.92291666666666661</v>
      </c>
      <c r="I51" s="1">
        <v>0.92638888888888893</v>
      </c>
      <c r="K51" s="26" t="str">
        <f>MID(TEXT(I51-H51,"h小时m分"),4,1)</f>
        <v>5</v>
      </c>
    </row>
    <row r="52" spans="1:11" x14ac:dyDescent="0.25">
      <c r="A52" s="27" t="s">
        <v>60</v>
      </c>
      <c r="B52" s="28" t="s">
        <v>24</v>
      </c>
      <c r="C52" s="28"/>
      <c r="D52" s="28"/>
      <c r="E52" s="7" t="s">
        <v>27</v>
      </c>
      <c r="F52" s="3"/>
      <c r="G52" s="28" t="s">
        <v>28</v>
      </c>
      <c r="H52" s="28"/>
      <c r="I52" s="28"/>
      <c r="J52" s="7" t="s">
        <v>27</v>
      </c>
      <c r="K52" s="23" t="s">
        <v>22</v>
      </c>
    </row>
    <row r="53" spans="1:11" x14ac:dyDescent="0.25">
      <c r="A53" s="11" t="s">
        <v>21</v>
      </c>
      <c r="B53" s="13">
        <f>SUM(B58:B85)</f>
        <v>142</v>
      </c>
      <c r="C53" s="1"/>
      <c r="D53" s="15"/>
      <c r="E53" s="8"/>
      <c r="F53" s="11" t="s">
        <v>21</v>
      </c>
      <c r="G53" s="13">
        <f>J53</f>
        <v>385</v>
      </c>
      <c r="H53" s="17">
        <v>0.6791666666666667</v>
      </c>
      <c r="I53" s="1">
        <v>0.94652777777777775</v>
      </c>
      <c r="J53" s="8">
        <f>6*60+25</f>
        <v>385</v>
      </c>
      <c r="K53" s="22">
        <v>1</v>
      </c>
    </row>
    <row r="54" spans="1:11" x14ac:dyDescent="0.25">
      <c r="A54" s="11" t="s">
        <v>20</v>
      </c>
      <c r="B54" s="13">
        <v>10</v>
      </c>
      <c r="C54" s="15"/>
      <c r="D54" s="15"/>
      <c r="E54" s="8"/>
      <c r="F54" s="11" t="s">
        <v>20</v>
      </c>
      <c r="G54" s="13">
        <f>G64+G74+G81+G86</f>
        <v>0</v>
      </c>
      <c r="H54" s="17"/>
      <c r="I54" s="17"/>
      <c r="J54" s="8"/>
      <c r="K54" s="22">
        <v>2</v>
      </c>
    </row>
    <row r="55" spans="1:11" x14ac:dyDescent="0.25">
      <c r="A55" s="11" t="s">
        <v>19</v>
      </c>
      <c r="B55" s="13">
        <f>SUM(E53:E56)</f>
        <v>0</v>
      </c>
      <c r="C55" s="1"/>
      <c r="D55" s="1"/>
      <c r="E55" s="8"/>
      <c r="F55" s="11" t="s">
        <v>25</v>
      </c>
      <c r="G55" s="13">
        <f>G53-G54-G56</f>
        <v>385</v>
      </c>
      <c r="H55" s="15"/>
      <c r="I55" s="15"/>
      <c r="J55" s="8"/>
      <c r="K55" s="22">
        <v>3</v>
      </c>
    </row>
    <row r="56" spans="1:11" x14ac:dyDescent="0.25">
      <c r="A56" s="11" t="s">
        <v>19</v>
      </c>
      <c r="B56" s="13">
        <f>SUM(B58:B80)</f>
        <v>142</v>
      </c>
      <c r="C56" s="1"/>
      <c r="D56" s="1"/>
      <c r="E56" s="8"/>
      <c r="F56" s="11" t="s">
        <v>19</v>
      </c>
      <c r="G56" s="13">
        <f>SUM(G58:G62,G68:G73,G75:G80,G82:G85)</f>
        <v>0</v>
      </c>
      <c r="H56" s="15"/>
      <c r="I56" s="15"/>
      <c r="J56" s="8"/>
      <c r="K56" s="22">
        <v>4</v>
      </c>
    </row>
    <row r="57" spans="1:11" x14ac:dyDescent="0.25">
      <c r="A57" s="6" t="s">
        <v>23</v>
      </c>
      <c r="B57" s="12" t="s">
        <v>10</v>
      </c>
      <c r="C57" s="12" t="s">
        <v>1</v>
      </c>
      <c r="D57" s="12" t="s">
        <v>2</v>
      </c>
      <c r="E57" s="23" t="s">
        <v>22</v>
      </c>
      <c r="F57" s="12" t="s">
        <v>17</v>
      </c>
      <c r="G57" s="12" t="s">
        <v>10</v>
      </c>
      <c r="H57" s="12" t="s">
        <v>1</v>
      </c>
      <c r="I57" s="12" t="s">
        <v>2</v>
      </c>
      <c r="J57" s="24" t="s">
        <v>11</v>
      </c>
      <c r="K57" s="24" t="s">
        <v>16</v>
      </c>
    </row>
    <row r="58" spans="1:11" x14ac:dyDescent="0.25">
      <c r="A58" t="s">
        <v>61</v>
      </c>
      <c r="B58">
        <v>6</v>
      </c>
      <c r="C58" s="1">
        <v>0.41666666666666669</v>
      </c>
      <c r="D58" s="1">
        <v>0.42083333333333334</v>
      </c>
      <c r="E58" s="22">
        <v>1</v>
      </c>
      <c r="F58" t="s">
        <v>61</v>
      </c>
      <c r="G58" s="29"/>
      <c r="H58" s="1">
        <v>0.41805555555555557</v>
      </c>
      <c r="I58" s="1">
        <v>0.42083333333333334</v>
      </c>
      <c r="K58" s="26" t="str">
        <f>MID(TEXT(I58-H58,"h小时m分"),4,1)</f>
        <v>4</v>
      </c>
    </row>
    <row r="59" spans="1:11" x14ac:dyDescent="0.25">
      <c r="A59" t="s">
        <v>62</v>
      </c>
      <c r="B59">
        <v>6</v>
      </c>
      <c r="C59" s="1">
        <f t="shared" ref="C59:C78" si="5">D58</f>
        <v>0.42083333333333334</v>
      </c>
      <c r="D59" s="1">
        <v>0.42499999999999999</v>
      </c>
      <c r="E59" s="22">
        <v>2</v>
      </c>
      <c r="F59" t="s">
        <v>62</v>
      </c>
      <c r="G59" s="29"/>
      <c r="H59" s="1">
        <v>0.42083333333333334</v>
      </c>
      <c r="I59" s="1">
        <v>0.42222222222222222</v>
      </c>
      <c r="J59" s="1"/>
      <c r="K59" s="26" t="str">
        <f t="shared" ref="K59" si="6">MID(TEXT(I59-H59,"h小时m分"),4,1)</f>
        <v>2</v>
      </c>
    </row>
    <row r="60" spans="1:11" x14ac:dyDescent="0.25">
      <c r="A60" t="s">
        <v>63</v>
      </c>
      <c r="B60">
        <v>6</v>
      </c>
      <c r="C60" s="1">
        <f t="shared" si="5"/>
        <v>0.42499999999999999</v>
      </c>
      <c r="D60" s="1">
        <v>0.4291666666666667</v>
      </c>
      <c r="E60" s="22">
        <f t="shared" ref="E60:E80" si="7">E59+1</f>
        <v>3</v>
      </c>
      <c r="F60" t="s">
        <v>63</v>
      </c>
      <c r="G60" s="29"/>
      <c r="H60" s="1">
        <v>0.42222222222222222</v>
      </c>
      <c r="I60" s="1">
        <v>0.42569444444444443</v>
      </c>
      <c r="J60" s="1"/>
      <c r="K60" s="26" t="str">
        <f>MID(TEXT(I60-H60,"h小时m分"),4,1)</f>
        <v>5</v>
      </c>
    </row>
    <row r="61" spans="1:11" x14ac:dyDescent="0.25">
      <c r="A61" t="s">
        <v>64</v>
      </c>
      <c r="B61">
        <v>6</v>
      </c>
      <c r="C61" s="1">
        <f t="shared" si="5"/>
        <v>0.4291666666666667</v>
      </c>
      <c r="D61" s="1">
        <v>0.43333333333333335</v>
      </c>
      <c r="E61" s="22">
        <f t="shared" si="7"/>
        <v>4</v>
      </c>
      <c r="F61" t="s">
        <v>64</v>
      </c>
      <c r="G61" s="29"/>
      <c r="H61" s="1">
        <v>0.42569444444444443</v>
      </c>
      <c r="I61" s="1">
        <v>0.43888888888888888</v>
      </c>
      <c r="J61" s="1"/>
      <c r="K61" s="26" t="str">
        <f t="shared" ref="K61:K66" si="8">MID(TEXT(I61-H61,"h小时m分"),4,2)</f>
        <v>19</v>
      </c>
    </row>
    <row r="62" spans="1:11" x14ac:dyDescent="0.25">
      <c r="A62" t="s">
        <v>65</v>
      </c>
      <c r="B62">
        <v>6</v>
      </c>
      <c r="C62" s="1">
        <f t="shared" si="5"/>
        <v>0.43333333333333335</v>
      </c>
      <c r="D62" s="1">
        <v>0.4375</v>
      </c>
      <c r="E62" s="22">
        <f t="shared" si="7"/>
        <v>5</v>
      </c>
      <c r="F62" t="s">
        <v>65</v>
      </c>
      <c r="G62" s="29"/>
      <c r="H62" s="1">
        <v>0.43888888888888888</v>
      </c>
      <c r="I62" s="1">
        <v>0.44513888888888892</v>
      </c>
      <c r="K62" s="26" t="str">
        <f>MID(TEXT(I62-H62,"h小时m分"),4,1)</f>
        <v>9</v>
      </c>
    </row>
    <row r="63" spans="1:11" x14ac:dyDescent="0.25">
      <c r="A63" t="s">
        <v>83</v>
      </c>
      <c r="B63">
        <v>10</v>
      </c>
      <c r="C63" s="1">
        <f t="shared" si="5"/>
        <v>0.4375</v>
      </c>
      <c r="D63" s="1">
        <v>0.44444444444444442</v>
      </c>
      <c r="E63" s="22"/>
      <c r="F63" t="s">
        <v>83</v>
      </c>
      <c r="G63" s="29"/>
      <c r="H63" s="1">
        <v>0.43888888888888888</v>
      </c>
      <c r="I63" s="1">
        <v>0.44166666666666665</v>
      </c>
      <c r="K63" s="26" t="str">
        <f>MID(TEXT(I63-H63,"h小时m分"),4,1)</f>
        <v>4</v>
      </c>
    </row>
    <row r="64" spans="1:11" x14ac:dyDescent="0.25">
      <c r="A64" t="s">
        <v>66</v>
      </c>
      <c r="B64">
        <v>6</v>
      </c>
      <c r="C64" s="1">
        <f t="shared" si="5"/>
        <v>0.44444444444444442</v>
      </c>
      <c r="D64" s="1">
        <v>0.44861111111111113</v>
      </c>
      <c r="E64" s="22">
        <f>E62+1</f>
        <v>6</v>
      </c>
      <c r="F64" t="s">
        <v>66</v>
      </c>
      <c r="H64" s="1">
        <v>0.4458333333333333</v>
      </c>
      <c r="I64" s="1">
        <v>0.44861111111111113</v>
      </c>
      <c r="J64" t="s">
        <v>12</v>
      </c>
      <c r="K64" s="26" t="str">
        <f>MID(TEXT(I64-H64,"h小时m分"),4,1)</f>
        <v>4</v>
      </c>
    </row>
    <row r="65" spans="1:11" x14ac:dyDescent="0.25">
      <c r="A65" t="s">
        <v>67</v>
      </c>
      <c r="B65">
        <v>6</v>
      </c>
      <c r="C65" s="1">
        <f t="shared" si="5"/>
        <v>0.44861111111111113</v>
      </c>
      <c r="D65" s="1">
        <v>0.45277777777777778</v>
      </c>
      <c r="E65" s="22">
        <f t="shared" si="7"/>
        <v>7</v>
      </c>
      <c r="F65" t="s">
        <v>67</v>
      </c>
      <c r="H65" s="1">
        <v>0.45208333333333334</v>
      </c>
      <c r="I65" s="1">
        <v>0.45555555555555555</v>
      </c>
      <c r="J65" t="s">
        <v>12</v>
      </c>
      <c r="K65" s="26" t="str">
        <f>MID(TEXT(I65-H65,"h小时m分"),4,1)</f>
        <v>5</v>
      </c>
    </row>
    <row r="66" spans="1:11" x14ac:dyDescent="0.25">
      <c r="A66" t="s">
        <v>68</v>
      </c>
      <c r="B66">
        <v>6</v>
      </c>
      <c r="C66" s="1">
        <f t="shared" si="5"/>
        <v>0.45277777777777778</v>
      </c>
      <c r="D66" s="1">
        <v>0.45694444444444443</v>
      </c>
      <c r="E66" s="22">
        <f t="shared" si="7"/>
        <v>8</v>
      </c>
      <c r="F66" t="s">
        <v>68</v>
      </c>
      <c r="H66" s="1">
        <v>0.46666666666666662</v>
      </c>
      <c r="I66" s="1">
        <v>0.47430555555555554</v>
      </c>
      <c r="K66" s="26" t="str">
        <f t="shared" si="8"/>
        <v>11</v>
      </c>
    </row>
    <row r="67" spans="1:11" x14ac:dyDescent="0.25">
      <c r="A67" t="s">
        <v>69</v>
      </c>
      <c r="B67">
        <v>6</v>
      </c>
      <c r="C67" s="1">
        <f t="shared" si="5"/>
        <v>0.45694444444444443</v>
      </c>
      <c r="D67" s="1">
        <v>0.46111111111111108</v>
      </c>
      <c r="E67" s="22">
        <f t="shared" si="7"/>
        <v>9</v>
      </c>
      <c r="F67" t="s">
        <v>18</v>
      </c>
      <c r="H67" s="1">
        <v>0.47430555555555554</v>
      </c>
      <c r="I67" s="1">
        <v>0.55069444444444449</v>
      </c>
      <c r="K67" s="26">
        <f>60-23+13</f>
        <v>50</v>
      </c>
    </row>
    <row r="68" spans="1:11" x14ac:dyDescent="0.25">
      <c r="A68" t="s">
        <v>70</v>
      </c>
      <c r="B68">
        <v>6</v>
      </c>
      <c r="C68" s="1">
        <f t="shared" si="5"/>
        <v>0.46111111111111108</v>
      </c>
      <c r="D68" s="1">
        <v>0.46527777777777773</v>
      </c>
      <c r="E68" s="22">
        <f t="shared" si="7"/>
        <v>10</v>
      </c>
      <c r="F68" t="s">
        <v>69</v>
      </c>
      <c r="G68" s="29"/>
      <c r="H68" s="1">
        <v>0.54999999999999993</v>
      </c>
      <c r="I68" s="1">
        <v>0.56041666666666667</v>
      </c>
      <c r="K68" s="26" t="str">
        <f>MID(TEXT(I69-H69,"h小时m分"),4,2)</f>
        <v>0分</v>
      </c>
    </row>
    <row r="69" spans="1:11" x14ac:dyDescent="0.25">
      <c r="A69" t="s">
        <v>71</v>
      </c>
      <c r="B69">
        <v>6</v>
      </c>
      <c r="C69" s="1">
        <f t="shared" si="5"/>
        <v>0.46527777777777773</v>
      </c>
      <c r="D69" s="1">
        <v>0.4694444444444445</v>
      </c>
      <c r="E69" s="22">
        <f t="shared" si="7"/>
        <v>11</v>
      </c>
      <c r="F69" t="s">
        <v>70</v>
      </c>
      <c r="G69" s="29"/>
      <c r="H69" s="1"/>
      <c r="I69" s="1"/>
      <c r="K69" s="26" t="str">
        <f>MID(TEXT(I70-H70,"h小时m分"),4,2)</f>
        <v>0分</v>
      </c>
    </row>
    <row r="70" spans="1:11" x14ac:dyDescent="0.25">
      <c r="A70" t="s">
        <v>72</v>
      </c>
      <c r="B70">
        <v>6</v>
      </c>
      <c r="C70" s="1">
        <f t="shared" si="5"/>
        <v>0.4694444444444445</v>
      </c>
      <c r="D70" s="1">
        <v>0.47361111111111115</v>
      </c>
      <c r="E70" s="22">
        <f t="shared" si="7"/>
        <v>12</v>
      </c>
      <c r="F70" t="s">
        <v>71</v>
      </c>
      <c r="G70" s="29"/>
      <c r="H70" s="1"/>
      <c r="I70" s="1"/>
      <c r="K70" s="26" t="str">
        <f>MID(TEXT(I71-H71,"h小时m分"),4,2)</f>
        <v>0分</v>
      </c>
    </row>
    <row r="71" spans="1:11" x14ac:dyDescent="0.25">
      <c r="A71" t="s">
        <v>73</v>
      </c>
      <c r="B71">
        <v>6</v>
      </c>
      <c r="C71" s="1">
        <f t="shared" si="5"/>
        <v>0.47361111111111115</v>
      </c>
      <c r="D71" s="1">
        <v>0.4777777777777778</v>
      </c>
      <c r="E71" s="22">
        <f t="shared" si="7"/>
        <v>13</v>
      </c>
      <c r="F71" t="s">
        <v>72</v>
      </c>
      <c r="G71" s="29"/>
      <c r="H71" s="1"/>
      <c r="I71" s="1"/>
      <c r="K71" s="26" t="str">
        <f>MID(TEXT(I72-H72,"h小时m分"),4,2)</f>
        <v>0分</v>
      </c>
    </row>
    <row r="72" spans="1:11" x14ac:dyDescent="0.25">
      <c r="A72" t="s">
        <v>74</v>
      </c>
      <c r="B72">
        <v>6</v>
      </c>
      <c r="C72" s="1">
        <f t="shared" si="5"/>
        <v>0.4777777777777778</v>
      </c>
      <c r="D72" s="1">
        <v>0.48194444444444445</v>
      </c>
      <c r="E72" s="22">
        <f t="shared" si="7"/>
        <v>14</v>
      </c>
      <c r="F72" t="s">
        <v>73</v>
      </c>
      <c r="G72" s="29"/>
      <c r="H72" s="1"/>
      <c r="I72" s="1"/>
      <c r="K72" s="26" t="str">
        <f>MID(TEXT(I73-H73,"h小时m分"),4,2)</f>
        <v>0分</v>
      </c>
    </row>
    <row r="73" spans="1:11" x14ac:dyDescent="0.25">
      <c r="A73" t="s">
        <v>75</v>
      </c>
      <c r="B73">
        <v>6</v>
      </c>
      <c r="C73" s="1">
        <f t="shared" si="5"/>
        <v>0.48194444444444445</v>
      </c>
      <c r="D73" s="1">
        <v>0.4861111111111111</v>
      </c>
      <c r="E73" s="22">
        <f t="shared" si="7"/>
        <v>15</v>
      </c>
      <c r="F73" t="s">
        <v>74</v>
      </c>
      <c r="G73" s="29"/>
      <c r="H73" s="1"/>
      <c r="I73" s="1"/>
      <c r="K73" s="26" t="str">
        <f>MID(TEXT(I74-H74,"h小时m分"),4,2)</f>
        <v>0分</v>
      </c>
    </row>
    <row r="74" spans="1:11" x14ac:dyDescent="0.25">
      <c r="A74" t="s">
        <v>76</v>
      </c>
      <c r="B74">
        <v>6</v>
      </c>
      <c r="C74" s="1">
        <f t="shared" si="5"/>
        <v>0.4861111111111111</v>
      </c>
      <c r="D74" s="1">
        <v>0.49027777777777781</v>
      </c>
      <c r="E74" s="22">
        <f t="shared" si="7"/>
        <v>16</v>
      </c>
      <c r="F74" t="s">
        <v>75</v>
      </c>
      <c r="G74" s="29"/>
      <c r="H74" s="1"/>
      <c r="I74" s="1"/>
      <c r="K74" s="26" t="str">
        <f>MID(TEXT(I75-H75,"h小时m分"),4,2)</f>
        <v>0分</v>
      </c>
    </row>
    <row r="75" spans="1:11" x14ac:dyDescent="0.25">
      <c r="A75" t="s">
        <v>77</v>
      </c>
      <c r="B75">
        <v>6</v>
      </c>
      <c r="C75" s="1">
        <f t="shared" si="5"/>
        <v>0.49027777777777781</v>
      </c>
      <c r="D75" s="1">
        <v>0.49444444444444446</v>
      </c>
      <c r="E75" s="22">
        <f t="shared" si="7"/>
        <v>17</v>
      </c>
      <c r="F75" t="s">
        <v>76</v>
      </c>
      <c r="G75" s="29"/>
      <c r="H75" s="1"/>
      <c r="I75" s="1"/>
      <c r="K75" s="26" t="str">
        <f>MID(TEXT(I76-H76,"h小时m分"),4,2)</f>
        <v>0分</v>
      </c>
    </row>
    <row r="76" spans="1:11" x14ac:dyDescent="0.25">
      <c r="A76" t="s">
        <v>78</v>
      </c>
      <c r="B76">
        <v>6</v>
      </c>
      <c r="C76" s="1">
        <f t="shared" si="5"/>
        <v>0.49444444444444446</v>
      </c>
      <c r="D76" s="1">
        <v>0.49861111111111112</v>
      </c>
      <c r="E76" s="22">
        <f t="shared" si="7"/>
        <v>18</v>
      </c>
      <c r="F76" t="s">
        <v>77</v>
      </c>
      <c r="G76" s="29"/>
      <c r="H76" s="1"/>
      <c r="I76" s="1"/>
      <c r="K76" s="26" t="str">
        <f>MID(TEXT(I77-H77,"h小时m分"),4,2)</f>
        <v>0分</v>
      </c>
    </row>
    <row r="77" spans="1:11" x14ac:dyDescent="0.25">
      <c r="A77" t="s">
        <v>79</v>
      </c>
      <c r="B77">
        <v>6</v>
      </c>
      <c r="C77" s="1">
        <f t="shared" si="5"/>
        <v>0.49861111111111112</v>
      </c>
      <c r="D77" s="1">
        <v>0.50277777777777777</v>
      </c>
      <c r="E77" s="22">
        <f t="shared" si="7"/>
        <v>19</v>
      </c>
      <c r="F77" t="s">
        <v>78</v>
      </c>
      <c r="G77" s="29"/>
      <c r="H77" s="1"/>
      <c r="I77" s="1"/>
      <c r="K77" s="26" t="str">
        <f>MID(TEXT(I78-H78,"h小时m分"),4,2)</f>
        <v>0分</v>
      </c>
    </row>
    <row r="78" spans="1:11" x14ac:dyDescent="0.25">
      <c r="A78" t="s">
        <v>80</v>
      </c>
      <c r="B78">
        <v>6</v>
      </c>
      <c r="C78" s="1">
        <f t="shared" si="5"/>
        <v>0.50277777777777777</v>
      </c>
      <c r="D78" s="1">
        <v>0.50694444444444442</v>
      </c>
      <c r="E78" s="22">
        <f t="shared" si="7"/>
        <v>20</v>
      </c>
      <c r="F78" t="s">
        <v>79</v>
      </c>
      <c r="G78" s="29"/>
      <c r="H78" s="1"/>
      <c r="I78" s="1"/>
      <c r="K78" s="26" t="str">
        <f>MID(TEXT(I79-H79,"h小时m分"),4,2)</f>
        <v>0分</v>
      </c>
    </row>
    <row r="79" spans="1:11" x14ac:dyDescent="0.25">
      <c r="A79" t="s">
        <v>81</v>
      </c>
      <c r="B79">
        <v>6</v>
      </c>
      <c r="C79" s="1">
        <f>D78</f>
        <v>0.50694444444444442</v>
      </c>
      <c r="D79" s="1">
        <v>0.51111111111111118</v>
      </c>
      <c r="E79" s="22">
        <f t="shared" si="7"/>
        <v>21</v>
      </c>
      <c r="F79" t="s">
        <v>80</v>
      </c>
      <c r="G79" s="29"/>
      <c r="H79" s="1"/>
      <c r="I79" s="1"/>
      <c r="K79" s="26" t="str">
        <f>MID(TEXT(I80-H80,"h小时m分"),4,2)</f>
        <v>0分</v>
      </c>
    </row>
    <row r="80" spans="1:11" x14ac:dyDescent="0.25">
      <c r="A80" t="s">
        <v>82</v>
      </c>
      <c r="B80">
        <v>6</v>
      </c>
      <c r="C80" s="1">
        <f>D79</f>
        <v>0.51111111111111118</v>
      </c>
      <c r="D80" s="1">
        <v>0.51527777777777783</v>
      </c>
      <c r="E80" s="22">
        <f t="shared" si="7"/>
        <v>22</v>
      </c>
      <c r="F80" t="s">
        <v>81</v>
      </c>
      <c r="G80" s="29"/>
      <c r="H80" s="1"/>
      <c r="I80" s="1"/>
      <c r="K80" s="26" t="str">
        <f>MID(TEXT(I81-H81,"h小时m分"),4,2)</f>
        <v>0分</v>
      </c>
    </row>
    <row r="81" spans="3:11" x14ac:dyDescent="0.25">
      <c r="C81" s="1"/>
      <c r="E81" s="22"/>
      <c r="F81" t="s">
        <v>82</v>
      </c>
      <c r="G81" s="29"/>
      <c r="H81" s="1"/>
      <c r="I81" s="1"/>
      <c r="K81" s="26"/>
    </row>
    <row r="82" spans="3:11" x14ac:dyDescent="0.25">
      <c r="E82" s="22"/>
      <c r="G82" s="29"/>
      <c r="H82" s="1"/>
      <c r="I82" s="1"/>
      <c r="K82" s="26"/>
    </row>
    <row r="83" spans="3:11" x14ac:dyDescent="0.25">
      <c r="E83" s="22"/>
      <c r="G83" s="29"/>
      <c r="H83" s="1"/>
      <c r="I83" s="1"/>
      <c r="K83" s="26"/>
    </row>
    <row r="84" spans="3:11" x14ac:dyDescent="0.25">
      <c r="E84" s="22"/>
      <c r="G84" s="29"/>
      <c r="H84" s="1"/>
      <c r="I84" s="1"/>
      <c r="K84" s="26"/>
    </row>
    <row r="85" spans="3:11" x14ac:dyDescent="0.25">
      <c r="D85" s="1"/>
      <c r="E85" s="22"/>
      <c r="G85" s="29"/>
      <c r="H85" s="1"/>
      <c r="I85" s="1"/>
      <c r="K85" s="26"/>
    </row>
    <row r="86" spans="3:11" x14ac:dyDescent="0.25">
      <c r="E86" s="22"/>
      <c r="G86" s="29"/>
      <c r="H86" s="1"/>
      <c r="I86" s="1"/>
      <c r="K86" s="26"/>
    </row>
  </sheetData>
  <mergeCells count="6">
    <mergeCell ref="B1:D1"/>
    <mergeCell ref="G1:I1"/>
    <mergeCell ref="B18:D18"/>
    <mergeCell ref="G18:I18"/>
    <mergeCell ref="B52:D52"/>
    <mergeCell ref="G52:I5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2020-11-21T05:28:27Z</dcterms:modified>
</cp:coreProperties>
</file>