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Pounder_Stabilizer_AFE\SIM&amp;CALC\"/>
    </mc:Choice>
  </mc:AlternateContent>
  <xr:revisionPtr revIDLastSave="0" documentId="13_ncr:1_{B71CAF1D-C38B-4A45-9143-E1420A818EF2}" xr6:coauthVersionLast="45" xr6:coauthVersionMax="45" xr10:uidLastSave="{00000000-0000-0000-0000-000000000000}"/>
  <bookViews>
    <workbookView xWindow="-120" yWindow="-120" windowWidth="29040" windowHeight="15840" xr2:uid="{7EE22014-96C4-4AC9-93B4-FDD361AFCC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D16" i="1"/>
  <c r="G32" i="1" l="1"/>
  <c r="E36" i="1" l="1"/>
  <c r="I32" i="1" l="1"/>
  <c r="P32" i="1"/>
  <c r="P34" i="1" s="1"/>
  <c r="P35" i="1" s="1"/>
  <c r="P37" i="1" s="1"/>
  <c r="N32" i="1"/>
  <c r="M33" i="1" s="1"/>
  <c r="L32" i="1"/>
  <c r="K33" i="1" s="1"/>
  <c r="J32" i="1"/>
  <c r="H32" i="1"/>
  <c r="F32" i="1"/>
  <c r="E33" i="1" s="1"/>
  <c r="E32" i="1"/>
  <c r="E34" i="1" s="1"/>
  <c r="E35" i="1" s="1"/>
  <c r="C32" i="1"/>
  <c r="C34" i="1" s="1"/>
  <c r="C35" i="1" s="1"/>
  <c r="C37" i="1" s="1"/>
  <c r="D32" i="1"/>
  <c r="C33" i="1" s="1"/>
  <c r="K32" i="1"/>
  <c r="K34" i="1" l="1"/>
  <c r="K35" i="1" s="1"/>
  <c r="K37" i="1" s="1"/>
  <c r="H33" i="1"/>
  <c r="H34" i="1" s="1"/>
  <c r="H35" i="1" s="1"/>
  <c r="H37" i="1" s="1"/>
  <c r="M32" i="1"/>
  <c r="M34" i="1" s="1"/>
  <c r="M35" i="1" s="1"/>
  <c r="M37" i="1" s="1"/>
  <c r="E37" i="1"/>
  <c r="O32" i="1"/>
  <c r="O34" i="1" s="1"/>
  <c r="O35" i="1" s="1"/>
  <c r="R37" i="1" l="1"/>
  <c r="R35" i="1"/>
  <c r="R39" i="1" l="1"/>
</calcChain>
</file>

<file path=xl/sharedStrings.xml><?xml version="1.0" encoding="utf-8"?>
<sst xmlns="http://schemas.openxmlformats.org/spreadsheetml/2006/main" count="65" uniqueCount="48">
  <si>
    <t>Rail</t>
  </si>
  <si>
    <t>Part</t>
  </si>
  <si>
    <t>P3V3</t>
  </si>
  <si>
    <t>P3V3A</t>
  </si>
  <si>
    <t>P5V0A</t>
  </si>
  <si>
    <t>P3V6</t>
  </si>
  <si>
    <t>Si53340-B-GM</t>
  </si>
  <si>
    <t>HMC542BLP4E</t>
  </si>
  <si>
    <t>rail current</t>
  </si>
  <si>
    <t>rail current  from dep.</t>
  </si>
  <si>
    <t>rail current with  dep.</t>
  </si>
  <si>
    <t>rail power</t>
  </si>
  <si>
    <t>rail converter efficiency</t>
  </si>
  <si>
    <t>rail converter losses</t>
  </si>
  <si>
    <t>total power from 12V rail + losses</t>
  </si>
  <si>
    <t>Power Supply</t>
  </si>
  <si>
    <t>P12V0</t>
  </si>
  <si>
    <t>LM75</t>
  </si>
  <si>
    <t>TPS74901RGWT x3</t>
  </si>
  <si>
    <t>LEDs</t>
  </si>
  <si>
    <t>LT3045</t>
  </si>
  <si>
    <t>losses</t>
  </si>
  <si>
    <t>P1V8A</t>
  </si>
  <si>
    <t>ERA-2SM+</t>
  </si>
  <si>
    <t>AD8363</t>
  </si>
  <si>
    <t>Digital Atten Amp</t>
  </si>
  <si>
    <t>DDS</t>
  </si>
  <si>
    <t>AD9959</t>
  </si>
  <si>
    <t>CCHD-950-25-100.000</t>
  </si>
  <si>
    <t>LTM4622AEV#PBF</t>
  </si>
  <si>
    <t>L78L05ACUTR</t>
  </si>
  <si>
    <t>L79L05ACUTR</t>
  </si>
  <si>
    <t>LT1761ES5-BYP#TRMPBF</t>
  </si>
  <si>
    <t>TPS62148RGX</t>
  </si>
  <si>
    <t>P2V1</t>
  </si>
  <si>
    <t>P7V5</t>
  </si>
  <si>
    <t>P7V0A</t>
  </si>
  <si>
    <t>N5V0AS</t>
  </si>
  <si>
    <t>P12V0AS</t>
  </si>
  <si>
    <t>N12V0AS</t>
  </si>
  <si>
    <t>P5V0AS</t>
  </si>
  <si>
    <t>P3V3S</t>
  </si>
  <si>
    <t>Pounder</t>
  </si>
  <si>
    <t>MCP23017-E/SS</t>
  </si>
  <si>
    <t>Mixer_coupler x2</t>
  </si>
  <si>
    <t>PWR_DETx2</t>
  </si>
  <si>
    <t>MAR8A</t>
  </si>
  <si>
    <t>THS4631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</si>
</sst>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0" borderId="0" xfId="0" applyFill="1"/>
    <xf numFmtId="0" fontId="1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8080-B06B-45F2-A912-FF305F83A70D}">
  <dimension ref="A1:R39"/>
  <sheetViews>
    <sheetView tabSelected="1" topLeftCell="A19" workbookViewId="0">
      <selection sqref="A1:R39"/>
    </sheetView>
  </sheetViews>
  <sheetFormatPr defaultRowHeight="15" x14ac:dyDescent="0.25"/>
  <cols>
    <col min="1" max="1" width="23.85546875" customWidth="1"/>
    <col min="14" max="14" width="11.85546875" customWidth="1"/>
  </cols>
  <sheetData>
    <row r="1" spans="1:16" s="3" customFormat="1" x14ac:dyDescent="0.25">
      <c r="A1" s="3" t="s">
        <v>0</v>
      </c>
      <c r="C1" s="3" t="s">
        <v>34</v>
      </c>
      <c r="D1" s="3" t="s">
        <v>22</v>
      </c>
      <c r="E1" s="3" t="s">
        <v>5</v>
      </c>
      <c r="F1" s="3" t="s">
        <v>2</v>
      </c>
      <c r="G1" s="3" t="s">
        <v>3</v>
      </c>
      <c r="H1" s="3" t="s">
        <v>35</v>
      </c>
      <c r="I1" s="3" t="s">
        <v>36</v>
      </c>
      <c r="J1" s="3" t="s">
        <v>4</v>
      </c>
      <c r="K1" s="3" t="s">
        <v>39</v>
      </c>
      <c r="L1" s="3" t="s">
        <v>37</v>
      </c>
      <c r="M1" s="3" t="s">
        <v>38</v>
      </c>
      <c r="N1" s="3" t="s">
        <v>40</v>
      </c>
      <c r="O1" s="3" t="s">
        <v>16</v>
      </c>
      <c r="P1" s="3" t="s">
        <v>41</v>
      </c>
    </row>
    <row r="2" spans="1:16" x14ac:dyDescent="0.25">
      <c r="A2" t="s">
        <v>1</v>
      </c>
    </row>
    <row r="3" spans="1:16" s="1" customFormat="1" x14ac:dyDescent="0.25">
      <c r="A3" s="1" t="s">
        <v>44</v>
      </c>
    </row>
    <row r="4" spans="1:16" x14ac:dyDescent="0.25">
      <c r="A4" t="s">
        <v>7</v>
      </c>
      <c r="J4">
        <v>6</v>
      </c>
    </row>
    <row r="6" spans="1:16" x14ac:dyDescent="0.25">
      <c r="A6" t="s">
        <v>46</v>
      </c>
      <c r="I6">
        <v>80</v>
      </c>
    </row>
    <row r="7" spans="1:16" x14ac:dyDescent="0.25">
      <c r="A7" t="s">
        <v>23</v>
      </c>
      <c r="I7">
        <v>80</v>
      </c>
    </row>
    <row r="8" spans="1:16" x14ac:dyDescent="0.25">
      <c r="A8" t="s">
        <v>47</v>
      </c>
      <c r="L8">
        <v>28</v>
      </c>
      <c r="N8">
        <v>28</v>
      </c>
    </row>
    <row r="9" spans="1:16" s="1" customFormat="1" x14ac:dyDescent="0.25">
      <c r="A9" s="1" t="s">
        <v>45</v>
      </c>
    </row>
    <row r="10" spans="1:16" x14ac:dyDescent="0.25">
      <c r="A10" t="s">
        <v>24</v>
      </c>
      <c r="J10">
        <v>120</v>
      </c>
    </row>
    <row r="11" spans="1:16" s="2" customFormat="1" x14ac:dyDescent="0.25">
      <c r="A11" s="2" t="s">
        <v>25</v>
      </c>
    </row>
    <row r="12" spans="1:16" x14ac:dyDescent="0.25">
      <c r="A12" t="s">
        <v>7</v>
      </c>
      <c r="J12">
        <v>12</v>
      </c>
    </row>
    <row r="14" spans="1:16" s="1" customFormat="1" x14ac:dyDescent="0.25">
      <c r="A14" s="1" t="s">
        <v>26</v>
      </c>
    </row>
    <row r="15" spans="1:16" x14ac:dyDescent="0.25">
      <c r="A15" t="s">
        <v>6</v>
      </c>
      <c r="D15">
        <v>140</v>
      </c>
    </row>
    <row r="16" spans="1:16" x14ac:dyDescent="0.25">
      <c r="A16" t="s">
        <v>27</v>
      </c>
      <c r="D16">
        <f>185+145</f>
        <v>330</v>
      </c>
      <c r="G16">
        <v>40</v>
      </c>
    </row>
    <row r="17" spans="1:17" x14ac:dyDescent="0.25">
      <c r="A17" t="s">
        <v>28</v>
      </c>
      <c r="G17">
        <v>35</v>
      </c>
    </row>
    <row r="18" spans="1:17" s="1" customFormat="1" x14ac:dyDescent="0.25">
      <c r="A18" s="1" t="s">
        <v>42</v>
      </c>
    </row>
    <row r="19" spans="1:17" x14ac:dyDescent="0.25">
      <c r="A19" t="s">
        <v>43</v>
      </c>
      <c r="P19">
        <v>2</v>
      </c>
    </row>
    <row r="20" spans="1:17" s="1" customFormat="1" x14ac:dyDescent="0.25">
      <c r="A20" s="1" t="s">
        <v>15</v>
      </c>
    </row>
    <row r="21" spans="1:17" s="4" customFormat="1" x14ac:dyDescent="0.25">
      <c r="A21" s="4" t="s">
        <v>18</v>
      </c>
      <c r="C21" s="4">
        <v>2</v>
      </c>
      <c r="E21" s="4">
        <v>2</v>
      </c>
      <c r="J21" s="4">
        <v>6</v>
      </c>
    </row>
    <row r="22" spans="1:17" s="4" customFormat="1" x14ac:dyDescent="0.25">
      <c r="A22" t="s">
        <v>29</v>
      </c>
      <c r="O22" s="4">
        <v>7</v>
      </c>
    </row>
    <row r="23" spans="1:17" x14ac:dyDescent="0.25">
      <c r="A23" t="s">
        <v>17</v>
      </c>
      <c r="P23">
        <v>2</v>
      </c>
    </row>
    <row r="24" spans="1:17" x14ac:dyDescent="0.25">
      <c r="A24" t="s">
        <v>20</v>
      </c>
      <c r="H24">
        <v>4</v>
      </c>
    </row>
    <row r="25" spans="1:17" x14ac:dyDescent="0.25">
      <c r="A25" t="s">
        <v>30</v>
      </c>
      <c r="M25">
        <v>6</v>
      </c>
    </row>
    <row r="26" spans="1:17" x14ac:dyDescent="0.25">
      <c r="A26" t="s">
        <v>31</v>
      </c>
      <c r="K26">
        <v>6</v>
      </c>
    </row>
    <row r="27" spans="1:17" x14ac:dyDescent="0.25">
      <c r="A27" t="s">
        <v>32</v>
      </c>
      <c r="H27">
        <v>0.05</v>
      </c>
    </row>
    <row r="28" spans="1:17" x14ac:dyDescent="0.25">
      <c r="A28" t="s">
        <v>33</v>
      </c>
      <c r="O28">
        <v>0.05</v>
      </c>
    </row>
    <row r="30" spans="1:17" x14ac:dyDescent="0.25">
      <c r="A30" s="9" t="s">
        <v>19</v>
      </c>
      <c r="B30" s="9"/>
      <c r="C30" s="9"/>
      <c r="D30" s="9"/>
      <c r="E30" s="9"/>
      <c r="F30" s="9"/>
      <c r="G30" s="9"/>
      <c r="H30" s="9"/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30</v>
      </c>
      <c r="Q30" s="9"/>
    </row>
    <row r="31" spans="1:17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x14ac:dyDescent="0.25">
      <c r="A32" s="9" t="s">
        <v>8</v>
      </c>
      <c r="B32" s="9"/>
      <c r="C32" s="10">
        <f>SUM(C4:C31)</f>
        <v>2</v>
      </c>
      <c r="D32" s="10">
        <f>SUM(D4:D31)</f>
        <v>470</v>
      </c>
      <c r="E32" s="10">
        <f>SUM(E4:E31)</f>
        <v>2</v>
      </c>
      <c r="F32" s="10">
        <f>SUM(F4:F31)</f>
        <v>0</v>
      </c>
      <c r="G32" s="10">
        <f>SUM(G4:G31)</f>
        <v>75</v>
      </c>
      <c r="H32" s="10">
        <f t="shared" ref="H32:P32" si="0">SUM(H4:H31)</f>
        <v>4.05</v>
      </c>
      <c r="I32" s="10">
        <f t="shared" si="0"/>
        <v>161</v>
      </c>
      <c r="J32" s="10">
        <f t="shared" si="0"/>
        <v>145</v>
      </c>
      <c r="K32" s="10">
        <f t="shared" si="0"/>
        <v>7</v>
      </c>
      <c r="L32" s="10">
        <f t="shared" si="0"/>
        <v>29</v>
      </c>
      <c r="M32" s="10">
        <f t="shared" si="0"/>
        <v>7</v>
      </c>
      <c r="N32" s="10">
        <f t="shared" si="0"/>
        <v>29</v>
      </c>
      <c r="O32" s="9">
        <f t="shared" si="0"/>
        <v>8.0500000000000007</v>
      </c>
      <c r="P32" s="9">
        <f t="shared" si="0"/>
        <v>34</v>
      </c>
      <c r="Q32" s="9"/>
    </row>
    <row r="33" spans="1:18" ht="15.75" thickBot="1" x14ac:dyDescent="0.3">
      <c r="A33" s="9" t="s">
        <v>9</v>
      </c>
      <c r="B33" s="9"/>
      <c r="C33" s="10">
        <f>D32</f>
        <v>470</v>
      </c>
      <c r="D33" s="10"/>
      <c r="E33" s="10">
        <f>F32+G32</f>
        <v>75</v>
      </c>
      <c r="F33" s="10"/>
      <c r="G33" s="10"/>
      <c r="H33" s="10">
        <f>I32+J32</f>
        <v>306</v>
      </c>
      <c r="I33" s="10"/>
      <c r="J33" s="10"/>
      <c r="K33" s="10">
        <f>L32</f>
        <v>29</v>
      </c>
      <c r="L33" s="10"/>
      <c r="M33" s="10">
        <f>N32</f>
        <v>29</v>
      </c>
      <c r="N33" s="10"/>
      <c r="O33" s="9"/>
      <c r="P33" s="9"/>
      <c r="Q33" s="9"/>
    </row>
    <row r="34" spans="1:18" x14ac:dyDescent="0.25">
      <c r="A34" s="9" t="s">
        <v>10</v>
      </c>
      <c r="B34" s="9"/>
      <c r="C34" s="9">
        <f>C32+C33</f>
        <v>472</v>
      </c>
      <c r="D34" s="9"/>
      <c r="E34" s="9">
        <f>E32+E33</f>
        <v>77</v>
      </c>
      <c r="F34" s="9"/>
      <c r="G34" s="9"/>
      <c r="H34" s="9">
        <f>H32+H33</f>
        <v>310.05</v>
      </c>
      <c r="I34" s="9"/>
      <c r="J34" s="9"/>
      <c r="K34" s="9">
        <f>K32+K33</f>
        <v>36</v>
      </c>
      <c r="L34" s="9"/>
      <c r="M34" s="9">
        <f>M32+M33</f>
        <v>36</v>
      </c>
      <c r="N34" s="9"/>
      <c r="O34" s="9">
        <f>O32+O33</f>
        <v>8.0500000000000007</v>
      </c>
      <c r="P34" s="9">
        <f>P32+P33</f>
        <v>34</v>
      </c>
      <c r="Q34" s="9"/>
      <c r="R34" s="5" t="s">
        <v>11</v>
      </c>
    </row>
    <row r="35" spans="1:18" ht="15.75" thickBot="1" x14ac:dyDescent="0.3">
      <c r="A35" t="s">
        <v>11</v>
      </c>
      <c r="C35">
        <f>C34*2.1</f>
        <v>991.2</v>
      </c>
      <c r="E35">
        <f>E34*3.6</f>
        <v>277.2</v>
      </c>
      <c r="H35">
        <f>H34*7.5</f>
        <v>2325.375</v>
      </c>
      <c r="K35">
        <f>K34*12</f>
        <v>432</v>
      </c>
      <c r="M35">
        <f>M34*12</f>
        <v>432</v>
      </c>
      <c r="O35">
        <f>O34*12</f>
        <v>96.600000000000009</v>
      </c>
      <c r="P35">
        <f>P34*3.3</f>
        <v>112.19999999999999</v>
      </c>
      <c r="R35" s="6">
        <f>SUM(B35:Q35)</f>
        <v>4666.5749999999998</v>
      </c>
    </row>
    <row r="36" spans="1:18" x14ac:dyDescent="0.25">
      <c r="A36" t="s">
        <v>12</v>
      </c>
      <c r="C36">
        <f>0.92*0.9</f>
        <v>0.82800000000000007</v>
      </c>
      <c r="E36">
        <f>0.92*0.9</f>
        <v>0.82800000000000007</v>
      </c>
      <c r="H36">
        <v>0.85</v>
      </c>
      <c r="K36">
        <v>0.8</v>
      </c>
      <c r="M36">
        <v>0.8</v>
      </c>
      <c r="P36">
        <v>0.8</v>
      </c>
      <c r="R36" s="7" t="s">
        <v>21</v>
      </c>
    </row>
    <row r="37" spans="1:18" ht="15.75" thickBot="1" x14ac:dyDescent="0.3">
      <c r="A37" t="s">
        <v>13</v>
      </c>
      <c r="C37">
        <f>(1-C36)*C35</f>
        <v>170.48639999999995</v>
      </c>
      <c r="E37">
        <f>(1-E36)*E35</f>
        <v>47.678399999999982</v>
      </c>
      <c r="H37">
        <f>(1-H36)*H35</f>
        <v>348.80625000000003</v>
      </c>
      <c r="K37">
        <f>(1-K36)*K35</f>
        <v>86.399999999999977</v>
      </c>
      <c r="M37">
        <f>(1-M36)*M35</f>
        <v>86.399999999999977</v>
      </c>
      <c r="P37">
        <f>(1-P36)*P35</f>
        <v>22.439999999999994</v>
      </c>
      <c r="R37" s="8">
        <f>SUM(B37:Q37)</f>
        <v>762.21104999999989</v>
      </c>
    </row>
    <row r="38" spans="1:18" s="3" customFormat="1" x14ac:dyDescent="0.25">
      <c r="A38" s="3" t="s">
        <v>0</v>
      </c>
      <c r="C38" s="3" t="s">
        <v>34</v>
      </c>
      <c r="D38" s="3" t="s">
        <v>22</v>
      </c>
      <c r="E38" s="3" t="s">
        <v>5</v>
      </c>
      <c r="F38" s="3" t="s">
        <v>2</v>
      </c>
      <c r="G38" s="3" t="s">
        <v>3</v>
      </c>
      <c r="H38" s="3" t="s">
        <v>35</v>
      </c>
      <c r="I38" s="3" t="s">
        <v>36</v>
      </c>
      <c r="J38" s="3" t="s">
        <v>4</v>
      </c>
      <c r="K38" s="3" t="s">
        <v>39</v>
      </c>
      <c r="L38" s="3" t="s">
        <v>37</v>
      </c>
      <c r="M38" s="3" t="s">
        <v>38</v>
      </c>
      <c r="N38" s="3" t="s">
        <v>40</v>
      </c>
      <c r="O38" s="3" t="s">
        <v>16</v>
      </c>
      <c r="P38" s="3" t="s">
        <v>41</v>
      </c>
    </row>
    <row r="39" spans="1:18" x14ac:dyDescent="0.25">
      <c r="A39" t="s">
        <v>14</v>
      </c>
      <c r="R39">
        <f>R35+R37</f>
        <v>5428.7860499999997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2019-11-07T13:39:44Z</dcterms:created>
  <dcterms:modified xsi:type="dcterms:W3CDTF">2019-12-31T18:22:07Z</dcterms:modified>
</cp:coreProperties>
</file>