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cke\Downloads\"/>
    </mc:Choice>
  </mc:AlternateContent>
  <xr:revisionPtr revIDLastSave="0" documentId="13_ncr:1_{84CCA29E-2409-405A-A194-00131A3DC3C2}" xr6:coauthVersionLast="45" xr6:coauthVersionMax="45" xr10:uidLastSave="{00000000-0000-0000-0000-000000000000}"/>
  <bookViews>
    <workbookView xWindow="-120" yWindow="-120" windowWidth="25440" windowHeight="15390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2" l="1"/>
  <c r="E4" i="5" a="1"/>
  <c r="E4" i="5" s="1"/>
  <c r="F4" i="5" a="1"/>
  <c r="F4" i="5"/>
  <c r="D4" i="5" a="1"/>
  <c r="D4" i="5" s="1"/>
  <c r="C9" i="3"/>
  <c r="C8" i="3"/>
  <c r="E2" i="5"/>
  <c r="F2" i="5" s="1"/>
  <c r="G2" i="4"/>
  <c r="I3" i="4" l="1"/>
  <c r="C3" i="4" s="1"/>
  <c r="D3" i="4" s="1"/>
  <c r="E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N21" i="2"/>
  <c r="O21" i="2" s="1"/>
  <c r="M21" i="2"/>
  <c r="L21" i="2"/>
  <c r="L20" i="2"/>
  <c r="N20" i="2"/>
  <c r="O20" i="2" s="1"/>
  <c r="M20" i="2"/>
  <c r="G23" i="2"/>
  <c r="H23" i="2" s="1"/>
  <c r="O12" i="2"/>
  <c r="D30" i="1"/>
  <c r="F11" i="2" s="1"/>
  <c r="D27" i="1"/>
  <c r="G21" i="2"/>
  <c r="H21" i="2" s="1"/>
  <c r="R9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O14" i="2"/>
  <c r="F14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J3" i="4" l="1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K3" i="4" l="1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G4" i="2" l="1"/>
  <c r="H4" i="2" s="1"/>
  <c r="S4" i="2" s="1"/>
  <c r="S14" i="2"/>
  <c r="S8" i="2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M12" i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9" i="3"/>
  <c r="O5" i="2"/>
  <c r="P5" i="2" s="1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J5" i="4" s="1"/>
  <c r="I5" i="4"/>
  <c r="C2" i="4"/>
  <c r="N23" i="2"/>
  <c r="D2" i="4" l="1"/>
  <c r="C5" i="4"/>
  <c r="E2" i="4" l="1"/>
  <c r="D5" i="4"/>
  <c r="K2" i="4" l="1"/>
  <c r="K5" i="4" s="1"/>
  <c r="E5" i="4"/>
  <c r="L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<sst xmlns="http://schemas.openxmlformats.org/spreadsheetml/2006/main" count="206" uniqueCount="125">
  <si>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</si>
  <si>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</si>
  <si>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</si>
  <si>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</si>
  <si>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</si>
  <si>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</si>
  <si>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</si>
  <si>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</si>
  <si>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</si>
  <si>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</si>
  <si>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</si>
  <si>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</si>
  <si>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</si>
  <si>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</si>
  <si>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</si>
  <si>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</si>
  <si>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</si>
  <si>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</si>
  <si>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</si>
  <si>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</si>
  <si>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</si>
  <si>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</si>
  <si>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</si>
  <si>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</si>
  <si>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</si>
  <si>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</si>
  <si>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</si>
  <si>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</si>
  <si>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</si>
  <si>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</si>
  <si>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</si>
  <si>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</si>
  <si>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</si>
  <si>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</si>
  <si>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</si>
  <si>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</si>
  <si>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</si>
  <si>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</si>
  <si>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</si>
  <si>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</si>
  <si>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</si>
  <si>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</si>
  <si>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</si>
  <si>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</si>
  <si>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</si>
  <si>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</si>
  <si>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</si>
  <si>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</si>
  <si>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</si>
  <si>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</si>
  <si>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</si>
  <si>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</si>
  <si>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</si>
  <si>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</si>
  <si>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</si>
  <si>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</si>
  <si>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</si>
  <si>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</si>
  <si>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</si>
  <si>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</si>
  <si>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</si>
  <si>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</si>
  <si>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</si>
  <si>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</si>
  <si>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</si>
  <si>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</si>
  <si>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</si>
  <si>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</si>
  <si>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</si>
  <si>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</si>
  <si>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</si>
  <si>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</si>
  <si>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</si>
  <si>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</si>
  <si>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</si>
  <si>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</si>
  <si>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</si>
  <si>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</si>
  <si>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</si>
  <si>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</si>
  <si>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</si>
  <si>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</si>
  <si>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</si>
  <si>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</si>
  <si>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</si>
  <si>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</si>
  <si>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</si>
  <si>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</si>
  <si>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</si>
  <si>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</si>
  <si>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</si>
  <si>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</si>
  <si>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</si>
  <si>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</si>
  <si>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</si>
  <si>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</si>
  <si>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</si>
  <si>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</si>
  <si>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</si>
  <si>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</si>
  <si>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</si>
  <si>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</si>
  <si>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</si>
  <si>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</si>
  <si>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NVCC_DRAM, VINREFDDR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</si>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</sst>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4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0" xfId="0"/>
  </cellXfs>
  <cellStyles count="2">
    <cellStyle name="Normal" xfId="0" builtinId="0"/>
    <cellStyle name="Percent" xfId="1" builtinId="5"/>
  </cellStyles>
  <dxfs count="62"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3" totalsRowShown="0" headerRowDxfId="22">
  <autoFilter ref="B1:L3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21">
      <calculatedColumnFormula>I2/B2/L2</calculatedColumnFormula>
    </tableColumn>
    <tableColumn id="3" xr3:uid="{C290F034-A301-4C58-9CBE-BBFFA79FEBF9}" name="Power in_x000a_(mW)" dataDxfId="20">
      <calculatedColumnFormula>B2*C2</calculatedColumnFormula>
    </tableColumn>
    <tableColumn id="4" xr3:uid="{215BC251-9678-4D00-A85C-B906B9DF625D}" name="Power in_x000a_(W)" dataDxfId="19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18">
      <calculatedColumnFormula>G2*H2</calculatedColumnFormula>
    </tableColumn>
    <tableColumn id="9" xr3:uid="{460B383B-76D0-4DB4-9FCE-9AF75B108791}" name="Power out_x000a_(W)" dataDxfId="17">
      <calculatedColumnFormula>I2/1000</calculatedColumnFormula>
    </tableColumn>
    <tableColumn id="10" xr3:uid="{1B8CC755-9B2B-49E4-8D96-E8F4ED827615}" name="Heat loss_x000a_(W)" dataDxfId="16">
      <calculatedColumnFormula>E2-J2</calculatedColumnFormula>
    </tableColumn>
    <tableColumn id="11" xr3:uid="{8DA88ED1-BA42-4B1B-9AC4-C6709E7CC53A}" name="Efficiency" dataDxfId="15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14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11">
      <calculatedColumnFormula>E2*F2</calculatedColumnFormula>
    </tableColumn>
    <tableColumn id="7" xr3:uid="{0133FC51-05E5-4966-8DCD-0A90CF67BB88}" name="Power in (W)" dataDxfId="10">
      <calculatedColumnFormula>G2/1000</calculatedColumnFormula>
    </tableColumn>
    <tableColumn id="8" xr3:uid="{1C09D616-C725-4140-B7DE-6B6580E5CD8C}" name="Max current out (mA)" dataDxfId="9"/>
    <tableColumn id="9" xr3:uid="{9D26CC57-EE4B-4296-B55A-0316411A369B}" name="Output" dataDxfId="8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7"/>
    <tableColumn id="15" xr3:uid="{DC560683-4A87-4E70-8DC8-8096A3C362C3}" name="Power out (mW)" dataDxfId="6">
      <calculatedColumnFormula>N2*O2</calculatedColumnFormula>
    </tableColumn>
    <tableColumn id="16" xr3:uid="{855B29C6-554F-46B9-94DB-149D10271BD4}" name="Power out (W)" dataDxfId="5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4">
      <calculatedColumnFormula>H2-Q2</calculatedColumnFormula>
    </tableColumn>
    <tableColumn id="19" xr3:uid="{02EC7941-E4D9-4CDB-97EC-81FDC39262D7}" name="Efficiency" dataDxfId="3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13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2">
      <calculatedColumnFormula>E19*F19</calculatedColumnFormula>
    </tableColumn>
    <tableColumn id="7" xr3:uid="{DE9D0662-A10B-4C04-A663-1C90DCA5B981}" name="Power in (W)" dataDxfId="1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12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0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28" headerRowBorderDxfId="29" tableBorderDxfId="27">
  <autoFilter ref="B1:F2" xr:uid="{3A6101FE-8D0D-4071-A18D-7C3560B79C30}"/>
  <tableColumns count="5">
    <tableColumn id="1" xr3:uid="{72E3BD3C-CA2B-4657-A05C-D072C6C7961C}" name="Sink" dataDxfId="25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24">
      <calculatedColumnFormula>D2*C2</calculatedColumnFormula>
    </tableColumn>
    <tableColumn id="5" xr3:uid="{BD83BC3A-DAAD-4274-832F-3FD01B430CA6}" name="Power (W)" dataDxfId="23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35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34">
      <calculatedColumnFormula>C21*D21</calculatedColumnFormula>
    </tableColumn>
    <tableColumn id="5" xr3:uid="{26AC31C2-EB8A-40E3-9D81-D5CCCFB3A51E}" name="Power (W)" dataDxfId="33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32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31"/>
    <tableColumn id="5" xr3:uid="{3A4A1471-8852-4C33-AB93-9F503D480C58}" name="Frequency (Hz)"/>
    <tableColumn id="6" xr3:uid="{1E36DBC9-59AA-45A2-9136-FE0DB7C1010C}" name="Current (mA)" dataDxfId="30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26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5"/>
  <sheetViews>
    <sheetView tabSelected="1" workbookViewId="0">
      <selection activeCell="F19" sqref="F19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38" t="s">
        <v>115</v>
      </c>
      <c r="B1" s="50" t="s">
        <v>116</v>
      </c>
      <c r="C1" s="50" t="s">
        <v>117</v>
      </c>
      <c r="D1" s="50" t="s">
        <v>118</v>
      </c>
      <c r="E1" s="50" t="s">
        <v>119</v>
      </c>
      <c r="F1" s="50" t="s">
        <v>1</v>
      </c>
      <c r="G1" s="50" t="s">
        <v>120</v>
      </c>
      <c r="H1" s="50" t="s">
        <v>121</v>
      </c>
      <c r="I1" s="50" t="s">
        <v>122</v>
      </c>
      <c r="J1" s="50" t="s">
        <v>123</v>
      </c>
      <c r="K1" s="50" t="s">
        <v>124</v>
      </c>
      <c r="L1" s="51" t="s">
        <v>27</v>
      </c>
    </row>
    <row r="2" spans="1:12" x14ac:dyDescent="0.25">
      <c r="A2" s="41"/>
      <c r="B2" s="8">
        <v>12</v>
      </c>
      <c r="C2" s="20">
        <f>I2/B2/L2</f>
        <v>527.26917161988297</v>
      </c>
      <c r="D2" s="20">
        <f>B2*C2</f>
        <v>6327.2300594385961</v>
      </c>
      <c r="E2" s="18">
        <f>D2/1000</f>
        <v>6.3272300594385964</v>
      </c>
      <c r="F2" s="8" t="s">
        <v>111</v>
      </c>
      <c r="G2" s="8">
        <f>PMIC!L19</f>
        <v>3.7</v>
      </c>
      <c r="H2" s="20">
        <f>PMIC!M19</f>
        <v>1299.6472554522522</v>
      </c>
      <c r="I2" s="20">
        <f>G2*H2</f>
        <v>4808.6948451733333</v>
      </c>
      <c r="J2" s="18">
        <f>I2/1000</f>
        <v>4.8086948451733331</v>
      </c>
      <c r="K2" s="18">
        <f>E2-J2</f>
        <v>1.5185352142652633</v>
      </c>
      <c r="L2" s="21">
        <v>0.76</v>
      </c>
    </row>
    <row r="3" spans="1:12" x14ac:dyDescent="0.25">
      <c r="A3" s="41"/>
      <c r="B3" s="8">
        <v>12</v>
      </c>
      <c r="C3" s="20">
        <f>I3/B3/L3</f>
        <v>508.13008130081306</v>
      </c>
      <c r="D3" s="20">
        <f>B3*C3</f>
        <v>6097.5609756097565</v>
      </c>
      <c r="E3" s="18">
        <f>D3/1000</f>
        <v>6.0975609756097562</v>
      </c>
      <c r="F3" s="8" t="s">
        <v>112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1.0975609756097562</v>
      </c>
      <c r="L3" s="21">
        <v>0.82</v>
      </c>
    </row>
    <row r="4" spans="1:12" x14ac:dyDescent="0.25">
      <c r="A4" s="41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thickBot="1" x14ac:dyDescent="0.3">
      <c r="A5" s="39"/>
      <c r="B5" s="52" t="s">
        <v>26</v>
      </c>
      <c r="C5" s="46">
        <f>SUM(C2:C3)</f>
        <v>1035.399252920696</v>
      </c>
      <c r="D5" s="46">
        <f>SUM(D2:D3)</f>
        <v>12424.791035048353</v>
      </c>
      <c r="E5" s="53">
        <f>SUM(E2:E3)</f>
        <v>12.424791035048353</v>
      </c>
      <c r="F5" s="45"/>
      <c r="G5" s="45"/>
      <c r="H5" s="45"/>
      <c r="I5" s="46">
        <f>SUM(I2:I3)</f>
        <v>9808.6948451733333</v>
      </c>
      <c r="J5" s="53">
        <f>SUM(J2:J3)</f>
        <v>9.8086948451733331</v>
      </c>
      <c r="K5" s="54">
        <f>SUM(K2:K3)</f>
        <v>2.6160961898750195</v>
      </c>
      <c r="L5" s="55">
        <f>J5/E5</f>
        <v>0.78944545767446472</v>
      </c>
    </row>
  </sheetData>
  <mergeCells count="1">
    <mergeCell ref="A1:A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A29" sqref="A29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24.14062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8" customFormat="1" x14ac:dyDescent="0.25">
      <c r="A1" s="31" t="s">
        <v>85</v>
      </c>
      <c r="B1" s="50" t="s">
        <v>0</v>
      </c>
      <c r="C1" s="50" t="s">
        <v>107</v>
      </c>
      <c r="D1" s="50" t="s">
        <v>97</v>
      </c>
      <c r="E1" s="50" t="s">
        <v>78</v>
      </c>
      <c r="F1" s="50" t="s">
        <v>79</v>
      </c>
      <c r="G1" s="50" t="s">
        <v>82</v>
      </c>
      <c r="H1" s="50" t="s">
        <v>81</v>
      </c>
      <c r="I1" s="50" t="s">
        <v>84</v>
      </c>
      <c r="J1" s="50" t="s">
        <v>87</v>
      </c>
      <c r="K1" s="50" t="s">
        <v>1</v>
      </c>
      <c r="L1" s="50" t="s">
        <v>102</v>
      </c>
      <c r="M1" s="50" t="s">
        <v>98</v>
      </c>
      <c r="N1" s="50" t="s">
        <v>50</v>
      </c>
      <c r="O1" s="50" t="s">
        <v>70</v>
      </c>
      <c r="P1" s="50" t="s">
        <v>71</v>
      </c>
      <c r="Q1" s="50" t="s">
        <v>72</v>
      </c>
      <c r="R1" s="50" t="s">
        <v>80</v>
      </c>
      <c r="S1" s="50" t="s">
        <v>83</v>
      </c>
      <c r="T1" s="51" t="s">
        <v>27</v>
      </c>
    </row>
    <row r="2" spans="1:20" x14ac:dyDescent="0.25">
      <c r="A2" s="32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32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32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32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59.746621621621621</v>
      </c>
      <c r="G5" s="19">
        <f t="shared" si="0"/>
        <v>221.0625</v>
      </c>
      <c r="H5" s="19">
        <f t="shared" si="1"/>
        <v>0.2210625</v>
      </c>
      <c r="I5" s="20">
        <v>1500</v>
      </c>
      <c r="J5" s="20" t="str">
        <f>B5</f>
        <v>SW3</v>
      </c>
      <c r="K5" s="8" t="s">
        <v>104</v>
      </c>
      <c r="L5" s="8">
        <v>0.9</v>
      </c>
      <c r="M5" s="8">
        <v>1.65</v>
      </c>
      <c r="N5" s="8">
        <f>CPU!C24</f>
        <v>1.35</v>
      </c>
      <c r="O5" s="17">
        <f>CPU!D24+SUMIF(E2:E14, N5, F2:F14)</f>
        <v>131</v>
      </c>
      <c r="P5" s="18">
        <f t="shared" si="5"/>
        <v>176.85000000000002</v>
      </c>
      <c r="Q5" s="8">
        <f t="shared" si="6"/>
        <v>0.17685000000000003</v>
      </c>
      <c r="R5" s="8">
        <f t="shared" si="2"/>
        <v>2.35</v>
      </c>
      <c r="S5" s="18">
        <f t="shared" si="3"/>
        <v>4.421249999999996E-2</v>
      </c>
      <c r="T5" s="21">
        <v>0.8</v>
      </c>
    </row>
    <row r="6" spans="1:20" x14ac:dyDescent="0.25">
      <c r="A6" s="32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32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32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32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32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32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114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32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105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32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32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1</v>
      </c>
      <c r="G14" s="19">
        <f t="shared" si="0"/>
        <v>1.35</v>
      </c>
      <c r="H14" s="19">
        <f t="shared" si="1"/>
        <v>1.3500000000000001E-3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</f>
        <v>1</v>
      </c>
      <c r="P14" s="20">
        <f t="shared" si="5"/>
        <v>0.67500000000000004</v>
      </c>
      <c r="Q14" s="18">
        <f t="shared" si="6"/>
        <v>6.7500000000000004E-4</v>
      </c>
      <c r="R14" s="8">
        <f t="shared" si="2"/>
        <v>0.67500000000000004</v>
      </c>
      <c r="S14" s="18">
        <f t="shared" si="3"/>
        <v>6.7500000000000004E-4</v>
      </c>
      <c r="T14" s="21">
        <f t="shared" si="10"/>
        <v>0.5</v>
      </c>
    </row>
    <row r="15" spans="1:20" x14ac:dyDescent="0.25">
      <c r="A15" s="3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33"/>
      <c r="B16" s="52" t="s">
        <v>26</v>
      </c>
      <c r="C16" s="45"/>
      <c r="D16" s="45"/>
      <c r="E16" s="45"/>
      <c r="F16" s="45"/>
      <c r="G16" s="46">
        <f>SUM(G2:G14)</f>
        <v>4801.9048451733333</v>
      </c>
      <c r="H16" s="53">
        <f>SUM(H2:H14)</f>
        <v>4.8019048451733335</v>
      </c>
      <c r="I16" s="45"/>
      <c r="J16" s="45"/>
      <c r="K16" s="45"/>
      <c r="L16" s="45"/>
      <c r="M16" s="45"/>
      <c r="N16" s="45"/>
      <c r="O16" s="45"/>
      <c r="P16" s="46">
        <f>SUM(P2:P14)</f>
        <v>3867.23101056</v>
      </c>
      <c r="Q16" s="53">
        <f>SUM(Q2:Q14)</f>
        <v>3.8672310105600003</v>
      </c>
      <c r="R16" s="45"/>
      <c r="S16" s="53">
        <f>SUM(S2:S14)</f>
        <v>0.93467383461333309</v>
      </c>
      <c r="T16" s="55">
        <f>Q16/H16</f>
        <v>0.8053535284955039</v>
      </c>
    </row>
    <row r="17" spans="1:15" ht="15.75" thickBot="1" x14ac:dyDescent="0.3"/>
    <row r="18" spans="1:15" ht="30" customHeight="1" thickBot="1" x14ac:dyDescent="0.3">
      <c r="A18" s="35"/>
      <c r="B18" s="50" t="s">
        <v>0</v>
      </c>
      <c r="C18" s="50" t="s">
        <v>107</v>
      </c>
      <c r="D18" s="50" t="s">
        <v>97</v>
      </c>
      <c r="E18" s="50" t="s">
        <v>78</v>
      </c>
      <c r="F18" s="50" t="s">
        <v>79</v>
      </c>
      <c r="G18" s="50" t="s">
        <v>82</v>
      </c>
      <c r="H18" s="51" t="s">
        <v>81</v>
      </c>
      <c r="J18" s="31" t="s">
        <v>108</v>
      </c>
      <c r="K18" s="50" t="s">
        <v>109</v>
      </c>
      <c r="L18" s="50" t="s">
        <v>78</v>
      </c>
      <c r="M18" s="50" t="s">
        <v>79</v>
      </c>
      <c r="N18" s="50" t="s">
        <v>82</v>
      </c>
      <c r="O18" s="51" t="s">
        <v>81</v>
      </c>
    </row>
    <row r="19" spans="1:15" x14ac:dyDescent="0.25">
      <c r="A19" s="31" t="s">
        <v>106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32"/>
      <c r="K19" s="8" t="s">
        <v>110</v>
      </c>
      <c r="L19" s="8">
        <v>3.7</v>
      </c>
      <c r="M19" s="20">
        <f>SUMIF(E2:E14, L19, F2:F14) +SUMIF(E19:E23, L19, F19:F23)</f>
        <v>1299.6472554522522</v>
      </c>
      <c r="N19" s="17">
        <f>L19*M19</f>
        <v>4808.6948451733333</v>
      </c>
      <c r="O19" s="16">
        <f>N19/1000</f>
        <v>4.8086948451733331</v>
      </c>
    </row>
    <row r="20" spans="1:15" x14ac:dyDescent="0.25">
      <c r="A20" s="32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32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32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32"/>
      <c r="K21" s="8" t="s">
        <v>101</v>
      </c>
      <c r="L21" s="8">
        <f>E14</f>
        <v>1.35</v>
      </c>
      <c r="M21" s="20">
        <f>F14</f>
        <v>1</v>
      </c>
      <c r="N21" s="18">
        <f>L21*M21</f>
        <v>1.35</v>
      </c>
      <c r="O21" s="16">
        <f>N21/1000</f>
        <v>1.3500000000000001E-3</v>
      </c>
    </row>
    <row r="22" spans="1:15" x14ac:dyDescent="0.25">
      <c r="A22" s="32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32"/>
      <c r="K22" s="8"/>
      <c r="L22" s="8"/>
      <c r="M22" s="19"/>
      <c r="N22" s="17"/>
      <c r="O22" s="16"/>
    </row>
    <row r="23" spans="1:15" ht="15.75" thickBot="1" x14ac:dyDescent="0.3">
      <c r="A23" s="32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33"/>
      <c r="K23" s="10"/>
      <c r="L23" s="10"/>
      <c r="M23" s="45" t="s">
        <v>26</v>
      </c>
      <c r="N23" s="46">
        <f>SUM(N19:N21)</f>
        <v>4813.3448451733339</v>
      </c>
      <c r="O23" s="47">
        <f>SUM(O19:O21)</f>
        <v>4.8133448451733338</v>
      </c>
    </row>
    <row r="24" spans="1:15" x14ac:dyDescent="0.25">
      <c r="A24" s="32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33"/>
      <c r="B25" s="52" t="s">
        <v>26</v>
      </c>
      <c r="C25" s="45"/>
      <c r="D25" s="45"/>
      <c r="E25" s="45"/>
      <c r="F25" s="45"/>
      <c r="G25" s="54">
        <f>SUM(G19:G23)</f>
        <v>11.440000000000001</v>
      </c>
      <c r="H25" s="47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6" t="s">
        <v>56</v>
      </c>
      <c r="C27" s="56"/>
      <c r="D27" s="56"/>
      <c r="E27" s="56"/>
      <c r="J27" s="2"/>
      <c r="M27" s="4"/>
      <c r="N27" s="6"/>
      <c r="O27" s="5"/>
    </row>
    <row r="28" spans="1:15" ht="15" customHeight="1" x14ac:dyDescent="0.25">
      <c r="B28" s="30" t="s">
        <v>99</v>
      </c>
      <c r="C28" s="30"/>
      <c r="D28" s="30"/>
      <c r="E28" s="30"/>
      <c r="F28" s="29"/>
      <c r="G28" s="29"/>
      <c r="J28" s="2"/>
      <c r="M28" s="7"/>
      <c r="N28" s="4"/>
      <c r="O28" s="5"/>
    </row>
    <row r="29" spans="1:15" ht="15" customHeight="1" x14ac:dyDescent="0.25">
      <c r="B29" s="30" t="s">
        <v>100</v>
      </c>
      <c r="C29" s="30"/>
      <c r="D29" s="30"/>
      <c r="E29" s="30"/>
      <c r="F29" s="29"/>
      <c r="G29" s="29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J18:J23"/>
    <mergeCell ref="A1:A16"/>
    <mergeCell ref="A19:A25"/>
    <mergeCell ref="B27:E27"/>
    <mergeCell ref="B28:E28"/>
    <mergeCell ref="B29:E29"/>
  </mergeCells>
  <conditionalFormatting sqref="O2:O14">
    <cfRule type="cellIs" dxfId="61" priority="24" operator="lessThan">
      <formula>0.8*$I2</formula>
    </cfRule>
    <cfRule type="cellIs" dxfId="60" priority="25" operator="between">
      <formula>$I2*0.8</formula>
      <formula>$I2</formula>
    </cfRule>
    <cfRule type="expression" dxfId="59" priority="28">
      <formula>$O2&gt;$I2</formula>
    </cfRule>
  </conditionalFormatting>
  <conditionalFormatting sqref="E2:E14">
    <cfRule type="cellIs" dxfId="58" priority="21" stopIfTrue="1" operator="between">
      <formula>$C2</formula>
      <formula>$D2</formula>
    </cfRule>
    <cfRule type="cellIs" dxfId="57" priority="22" stopIfTrue="1" operator="equal">
      <formula>0</formula>
    </cfRule>
    <cfRule type="expression" dxfId="56" priority="23">
      <formula>TRUE</formula>
    </cfRule>
  </conditionalFormatting>
  <conditionalFormatting sqref="N2:N14">
    <cfRule type="cellIs" dxfId="55" priority="19" stopIfTrue="1" operator="between">
      <formula>$L2</formula>
      <formula>$M2</formula>
    </cfRule>
    <cfRule type="expression" dxfId="54" priority="20">
      <formula>TRUE</formula>
    </cfRule>
  </conditionalFormatting>
  <conditionalFormatting sqref="S2:S14">
    <cfRule type="cellIs" dxfId="53" priority="18" operator="lessThan">
      <formula>0</formula>
    </cfRule>
  </conditionalFormatting>
  <conditionalFormatting sqref="T2:T14 T16">
    <cfRule type="cellIs" dxfId="52" priority="16" operator="greaterThanOrEqual">
      <formula>50%</formula>
    </cfRule>
    <cfRule type="cellIs" dxfId="51" priority="17" operator="lessThan">
      <formula>50%</formula>
    </cfRule>
  </conditionalFormatting>
  <conditionalFormatting sqref="E19">
    <cfRule type="cellIs" dxfId="50" priority="13" stopIfTrue="1" operator="between">
      <formula>$C19</formula>
      <formula>"$D2"</formula>
    </cfRule>
    <cfRule type="cellIs" dxfId="49" priority="14" stopIfTrue="1" operator="equal">
      <formula>0</formula>
    </cfRule>
    <cfRule type="expression" dxfId="48" priority="15">
      <formula>TRUE</formula>
    </cfRule>
  </conditionalFormatting>
  <conditionalFormatting sqref="E20">
    <cfRule type="cellIs" dxfId="47" priority="10" stopIfTrue="1" operator="between">
      <formula>$C20</formula>
      <formula>"$D2"</formula>
    </cfRule>
    <cfRule type="cellIs" dxfId="46" priority="11" stopIfTrue="1" operator="equal">
      <formula>0</formula>
    </cfRule>
    <cfRule type="expression" dxfId="45" priority="12">
      <formula>TRUE</formula>
    </cfRule>
  </conditionalFormatting>
  <conditionalFormatting sqref="E21">
    <cfRule type="cellIs" dxfId="44" priority="7" stopIfTrue="1" operator="between">
      <formula>$C21</formula>
      <formula>"$D2"</formula>
    </cfRule>
    <cfRule type="cellIs" dxfId="43" priority="8" stopIfTrue="1" operator="equal">
      <formula>0</formula>
    </cfRule>
    <cfRule type="expression" dxfId="42" priority="9">
      <formula>TRUE</formula>
    </cfRule>
  </conditionalFormatting>
  <conditionalFormatting sqref="E22">
    <cfRule type="cellIs" dxfId="41" priority="4" stopIfTrue="1" operator="between">
      <formula>$C22</formula>
      <formula>"$D2"</formula>
    </cfRule>
    <cfRule type="cellIs" dxfId="40" priority="5" stopIfTrue="1" operator="equal">
      <formula>0</formula>
    </cfRule>
    <cfRule type="expression" dxfId="39" priority="6">
      <formula>TRUE</formula>
    </cfRule>
  </conditionalFormatting>
  <conditionalFormatting sqref="E23">
    <cfRule type="cellIs" dxfId="38" priority="1" stopIfTrue="1" operator="between">
      <formula>$C23</formula>
      <formula>"$D2"</formula>
    </cfRule>
    <cfRule type="cellIs" dxfId="37" priority="2" stopIfTrue="1" operator="equal">
      <formula>0</formula>
    </cfRule>
    <cfRule type="expression" dxfId="36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E4" sqref="E4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38" t="s">
        <v>49</v>
      </c>
      <c r="B1" s="48" t="s">
        <v>1</v>
      </c>
      <c r="C1" s="48" t="s">
        <v>4</v>
      </c>
      <c r="D1" s="48" t="s">
        <v>3</v>
      </c>
      <c r="E1" s="48" t="s">
        <v>5</v>
      </c>
      <c r="F1" s="49" t="s">
        <v>6</v>
      </c>
    </row>
    <row r="2" spans="1:6" ht="60" x14ac:dyDescent="0.25">
      <c r="A2" s="41"/>
      <c r="B2" s="34" t="s">
        <v>113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41"/>
      <c r="B3" s="8"/>
      <c r="C3" s="8"/>
      <c r="D3" s="8"/>
      <c r="E3" s="8"/>
      <c r="F3" s="9"/>
    </row>
    <row r="4" spans="1:6" ht="15.75" thickBot="1" x14ac:dyDescent="0.3">
      <c r="A4" s="39"/>
      <c r="B4" s="10"/>
      <c r="C4" s="45" t="s">
        <v>26</v>
      </c>
      <c r="D4" s="45" cm="1">
        <f t="array" ref="D4">Table5[Current (mA)]</f>
        <v>195</v>
      </c>
      <c r="E4" s="46" cm="1">
        <f t="array" ref="E4">Table5[Power (mW)]</f>
        <v>643.5</v>
      </c>
      <c r="F4" s="47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B1" sqref="B1:F1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31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31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32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32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32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32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32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32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32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32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32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32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32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32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32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32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32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32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32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32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32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32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32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33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32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32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32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x14ac:dyDescent="0.25">
      <c r="A16" s="32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31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32"/>
      <c r="B17" s="8"/>
      <c r="C17" s="8"/>
      <c r="D17" s="8"/>
      <c r="E17" s="8"/>
      <c r="F17" s="9"/>
      <c r="H17" s="32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33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32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32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31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32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32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32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32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32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32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32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32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32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32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32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32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32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32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32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32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32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32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32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32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32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32"/>
      <c r="B31" s="8"/>
      <c r="C31" s="8"/>
      <c r="D31" s="8"/>
      <c r="E31" s="8"/>
      <c r="F31" s="9"/>
      <c r="H31" s="2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33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2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6:H30"/>
    <mergeCell ref="H1:H12"/>
    <mergeCell ref="A1:A1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D13" sqref="D13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38" t="s">
        <v>59</v>
      </c>
      <c r="B1" s="35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41"/>
      <c r="B2" s="40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41"/>
      <c r="B3" s="40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41"/>
      <c r="B4" s="40"/>
      <c r="C4" s="8"/>
      <c r="D4" s="8"/>
      <c r="E4" s="8"/>
      <c r="F4" s="8"/>
      <c r="G4" s="9"/>
    </row>
    <row r="5" spans="1:7" ht="15.75" thickBot="1" x14ac:dyDescent="0.3">
      <c r="A5" s="39"/>
      <c r="B5" s="36"/>
      <c r="C5" s="10"/>
      <c r="D5" s="42" t="s">
        <v>26</v>
      </c>
      <c r="E5" s="43">
        <f>SUM(E2:E3)</f>
        <v>500.67500000000001</v>
      </c>
      <c r="F5" s="44">
        <f>SUM(F2:F3)</f>
        <v>0.50067499999999998</v>
      </c>
      <c r="G5" s="37"/>
    </row>
    <row r="6" spans="1:7" ht="15.75" thickBot="1" x14ac:dyDescent="0.3"/>
    <row r="7" spans="1:7" ht="15" customHeight="1" x14ac:dyDescent="0.25">
      <c r="A7" s="38" t="s">
        <v>49</v>
      </c>
      <c r="B7" s="35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41"/>
      <c r="B8" s="40" t="s">
        <v>53</v>
      </c>
      <c r="C8" s="8">
        <f t="shared" ref="C8:C9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41"/>
      <c r="B9" s="40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41"/>
      <c r="B10" s="40"/>
      <c r="C10" s="8"/>
      <c r="D10" s="8"/>
      <c r="E10" s="8"/>
      <c r="F10" s="9"/>
    </row>
    <row r="11" spans="1:7" ht="15.75" thickBot="1" x14ac:dyDescent="0.3">
      <c r="A11" s="39"/>
      <c r="B11" s="36"/>
      <c r="C11" s="10"/>
      <c r="D11" s="45" t="s">
        <v>26</v>
      </c>
      <c r="E11" s="46">
        <f>SUM(E8:E9)</f>
        <v>1001.3499999999999</v>
      </c>
      <c r="F11" s="47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 converters</vt:lpstr>
      <vt:lpstr>PMIC</vt:lpstr>
      <vt:lpstr>Ethernet PHY</vt:lpstr>
      <vt:lpstr>CPU</vt:lpstr>
      <vt:lpstr>DDR3L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 Heinecke</cp:lastModifiedBy>
  <dcterms:created xsi:type="dcterms:W3CDTF">2020-12-21T23:27:49Z</dcterms:created>
  <dcterms:modified xsi:type="dcterms:W3CDTF">2020-12-29T16:21:13Z</dcterms:modified>
</cp:coreProperties>
</file>