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red\Downloads\SBC5-Hardware\"/>
    </mc:Choice>
  </mc:AlternateContent>
  <xr:revisionPtr revIDLastSave="0" documentId="13_ncr:1_{ABB0D666-7BAA-43B6-82E0-B6DAE84B64DC}" xr6:coauthVersionLast="45" xr6:coauthVersionMax="45" xr10:uidLastSave="{00000000-0000-0000-0000-000000000000}"/>
  <bookViews>
    <workbookView xWindow="1530" yWindow="345" windowWidth="14490" windowHeight="4410" xr2:uid="{D55AB5B1-4BC1-429F-82B8-F59F2B41C8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8" i="1"/>
  <c r="B8" i="1"/>
  <c r="G5" i="1"/>
  <c r="C5" i="1"/>
  <c r="B5" i="1"/>
  <c r="E5" i="1" s="1"/>
  <c r="F5" i="1" s="1"/>
  <c r="B2" i="1"/>
  <c r="C2" i="1" s="1"/>
  <c r="I2" i="1" s="1"/>
  <c r="H2" i="1"/>
  <c r="G2" i="1"/>
  <c r="J2" i="1" l="1"/>
  <c r="K2" i="1"/>
  <c r="L2" i="1" s="1"/>
  <c r="N2" i="1"/>
  <c r="M2" i="1"/>
  <c r="O2" i="1" l="1"/>
  <c r="P2" i="1" s="1"/>
  <c r="Q2" i="1"/>
</calcChain>
</file>

<file path=xl/sharedStrings.xml><?xml version="1.0" encoding="utf-8"?>
<sst xmlns="http://schemas.openxmlformats.org/spreadsheetml/2006/main" count="40" uniqueCount="32">
  <si>
    <t>R1</t>
  </si>
  <si>
    <t>R2</t>
  </si>
  <si>
    <t>Vo</t>
  </si>
  <si>
    <t>Tolerance</t>
  </si>
  <si>
    <t>Min R1</t>
  </si>
  <si>
    <t>Max R1</t>
  </si>
  <si>
    <t>Min R2</t>
  </si>
  <si>
    <t>Max R2</t>
  </si>
  <si>
    <t>Min Vo</t>
  </si>
  <si>
    <t>Nominal Vo</t>
  </si>
  <si>
    <t>Max Vo</t>
  </si>
  <si>
    <t>Feedback voltage</t>
  </si>
  <si>
    <t>Min</t>
  </si>
  <si>
    <t>Nominal</t>
  </si>
  <si>
    <t>Max</t>
  </si>
  <si>
    <t>Deviation</t>
  </si>
  <si>
    <t>Error</t>
  </si>
  <si>
    <t>Max power loss</t>
  </si>
  <si>
    <t>Output voltage</t>
  </si>
  <si>
    <t>Input voltage</t>
  </si>
  <si>
    <t>Output current</t>
  </si>
  <si>
    <t>Switching frequency</t>
  </si>
  <si>
    <t>Ripple</t>
  </si>
  <si>
    <t>Cin</t>
  </si>
  <si>
    <t>I_Cin_RMS</t>
  </si>
  <si>
    <t>L</t>
  </si>
  <si>
    <t>Peak inductor current</t>
  </si>
  <si>
    <t>Input voltage ripple</t>
  </si>
  <si>
    <t>Inductor current ripple</t>
  </si>
  <si>
    <t>Output voltage ripple</t>
  </si>
  <si>
    <t>ESR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</si>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</sst>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0.0000"/>
    <numFmt numFmtId="167" formatCode="0.000"/>
    <numFmt numFmtId="168" formatCode="0.0"/>
    <numFmt numFmtId="172" formatCode="0.000%"/>
    <numFmt numFmtId="174" formatCode="0.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72" fontId="0" fillId="0" borderId="0" xfId="1" applyNumberFormat="1" applyFont="1"/>
    <xf numFmtId="1" fontId="0" fillId="0" borderId="0" xfId="0" applyNumberFormat="1"/>
    <xf numFmtId="17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3B6F2-6B73-4D3E-A725-031E596F7E06}">
  <sheetPr codeName="Sheet1"/>
  <dimension ref="A1:Y11"/>
  <sheetViews>
    <sheetView tabSelected="1" workbookViewId="0">
      <selection activeCell="C11" sqref="C11"/>
    </sheetView>
  </sheetViews>
  <sheetFormatPr defaultRowHeight="15" x14ac:dyDescent="0.25"/>
  <cols>
    <col min="1" max="1" width="21.42578125" bestFit="1" customWidth="1"/>
    <col min="2" max="2" width="9.28515625" bestFit="1" customWidth="1"/>
    <col min="3" max="3" width="20.28515625" bestFit="1" customWidth="1"/>
    <col min="5" max="5" width="9.7109375" bestFit="1" customWidth="1"/>
    <col min="6" max="6" width="7" bestFit="1" customWidth="1"/>
    <col min="7" max="7" width="12" bestFit="1" customWidth="1"/>
    <col min="8" max="8" width="7.28515625" bestFit="1" customWidth="1"/>
    <col min="9" max="11" width="7.5703125" bestFit="1" customWidth="1"/>
    <col min="12" max="12" width="7.28515625" bestFit="1" customWidth="1"/>
    <col min="13" max="13" width="11.42578125" bestFit="1" customWidth="1"/>
    <col min="14" max="14" width="7.5703125" bestFit="1" customWidth="1"/>
    <col min="15" max="15" width="9.5703125" bestFit="1" customWidth="1"/>
    <col min="16" max="16" width="5.28515625" bestFit="1" customWidth="1"/>
    <col min="17" max="17" width="14.85546875" bestFit="1" customWidth="1"/>
    <col min="19" max="19" width="6" bestFit="1" customWidth="1"/>
    <col min="20" max="20" width="8.5703125" bestFit="1" customWidth="1"/>
    <col min="21" max="21" width="6" bestFit="1" customWidth="1"/>
    <col min="22" max="22" width="14.42578125" bestFit="1" customWidth="1"/>
    <col min="23" max="23" width="12.7109375" bestFit="1" customWidth="1"/>
    <col min="24" max="24" width="14.28515625" bestFit="1" customWidth="1"/>
    <col min="25" max="25" width="19.28515625" bestFit="1" customWidth="1"/>
  </cols>
  <sheetData>
    <row r="1" spans="1:25" x14ac:dyDescent="0.25">
      <c r="A1" t="s">
        <v>0</v>
      </c>
      <c r="B1" t="s">
        <v>2</v>
      </c>
      <c r="C1" t="s">
        <v>1</v>
      </c>
      <c r="E1" t="s">
        <v>3</v>
      </c>
      <c r="F1" t="s">
        <v>0</v>
      </c>
      <c r="G1" t="s">
        <v>4</v>
      </c>
      <c r="H1" t="s">
        <v>5</v>
      </c>
      <c r="I1" t="s">
        <v>1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15</v>
      </c>
      <c r="P1" t="s">
        <v>16</v>
      </c>
      <c r="Q1" t="s">
        <v>17</v>
      </c>
      <c r="S1" s="3" t="s">
        <v>11</v>
      </c>
      <c r="T1" s="3"/>
      <c r="U1" s="3"/>
      <c r="V1" t="s">
        <v>18</v>
      </c>
      <c r="W1" t="s">
        <v>19</v>
      </c>
      <c r="X1" t="s">
        <v>20</v>
      </c>
      <c r="Y1" t="s">
        <v>21</v>
      </c>
    </row>
    <row r="2" spans="1:25" x14ac:dyDescent="0.25">
      <c r="A2">
        <v>110000</v>
      </c>
      <c r="B2">
        <f>V3</f>
        <v>5</v>
      </c>
      <c r="C2" s="9">
        <f>T3*A2/(B2-T3)</f>
        <v>14999.999999999998</v>
      </c>
      <c r="D2" s="1"/>
      <c r="E2" s="8">
        <v>1E-3</v>
      </c>
      <c r="F2">
        <v>110000</v>
      </c>
      <c r="G2">
        <f>F2*(1-E2)</f>
        <v>109890</v>
      </c>
      <c r="H2">
        <f>F2*(1+E2)</f>
        <v>110109.99999999999</v>
      </c>
      <c r="I2" s="7">
        <f>C2</f>
        <v>14999.999999999998</v>
      </c>
      <c r="J2" s="7">
        <f>I2*(1-E2)</f>
        <v>14984.999999999998</v>
      </c>
      <c r="K2" s="7">
        <f>I2*(1+E2)</f>
        <v>15014.999999999996</v>
      </c>
      <c r="L2" s="5">
        <f>S3*(1+G2/K2)</f>
        <v>4.9163406593406602</v>
      </c>
      <c r="M2" s="5">
        <f>T3*(1+F2/I2)</f>
        <v>5</v>
      </c>
      <c r="N2" s="5">
        <f>U3*(1+H2/J2)</f>
        <v>5.0839409409409413</v>
      </c>
      <c r="O2" s="5">
        <f>N2-B2</f>
        <v>8.3940940940941289E-2</v>
      </c>
      <c r="P2" s="2">
        <f>O2/B2</f>
        <v>1.6788188188188259E-2</v>
      </c>
      <c r="Q2" s="4">
        <f>N2*N2/(H2+J2)</f>
        <v>2.0661461681902127E-4</v>
      </c>
      <c r="S2" t="s">
        <v>12</v>
      </c>
      <c r="T2" t="s">
        <v>13</v>
      </c>
      <c r="U2" t="s">
        <v>14</v>
      </c>
      <c r="V2" t="s">
        <v>13</v>
      </c>
      <c r="W2" t="s">
        <v>13</v>
      </c>
      <c r="X2" t="s">
        <v>14</v>
      </c>
      <c r="Y2" t="s">
        <v>13</v>
      </c>
    </row>
    <row r="3" spans="1:25" x14ac:dyDescent="0.25">
      <c r="S3">
        <v>0.59099999999999997</v>
      </c>
      <c r="T3">
        <v>0.6</v>
      </c>
      <c r="U3">
        <v>0.60899999999999999</v>
      </c>
      <c r="V3">
        <v>5</v>
      </c>
      <c r="W3">
        <v>12</v>
      </c>
      <c r="X3">
        <v>1.105</v>
      </c>
      <c r="Y3">
        <v>1250000</v>
      </c>
    </row>
    <row r="4" spans="1:25" x14ac:dyDescent="0.25">
      <c r="A4" t="s">
        <v>27</v>
      </c>
      <c r="B4" t="s">
        <v>23</v>
      </c>
      <c r="C4" t="s">
        <v>24</v>
      </c>
      <c r="E4" t="s">
        <v>23</v>
      </c>
      <c r="F4" t="s">
        <v>22</v>
      </c>
      <c r="G4" t="s">
        <v>24</v>
      </c>
    </row>
    <row r="5" spans="1:25" x14ac:dyDescent="0.25">
      <c r="A5">
        <v>0.1</v>
      </c>
      <c r="B5" s="10">
        <f>(X3/(Y3*A5))*(1-V3/W3)*(V3/W3)</f>
        <v>2.1486111111111111E-6</v>
      </c>
      <c r="C5">
        <f>X3*SQRT((V3/W3)*(1-V3/W3))</f>
        <v>0.54477234669375629</v>
      </c>
      <c r="E5" s="10">
        <f>B5</f>
        <v>2.1486111111111111E-6</v>
      </c>
      <c r="F5" s="6">
        <f>(X3/(Y3*E5))*(1-V3/W3)*(V3/W3)</f>
        <v>9.9999999999999992E-2</v>
      </c>
      <c r="G5">
        <f>X3*SQRT((V3/W3)*(1-V3/W3))</f>
        <v>0.54477234669375629</v>
      </c>
    </row>
    <row r="7" spans="1:25" x14ac:dyDescent="0.25">
      <c r="A7" t="s">
        <v>28</v>
      </c>
      <c r="B7" t="s">
        <v>25</v>
      </c>
      <c r="C7" t="s">
        <v>26</v>
      </c>
    </row>
    <row r="8" spans="1:25" x14ac:dyDescent="0.25">
      <c r="A8">
        <v>0.01</v>
      </c>
      <c r="B8">
        <f>(V3/(Y3*A8))*(1-V3/W3)</f>
        <v>2.333333333333333E-4</v>
      </c>
      <c r="C8">
        <f>X3+A8/2</f>
        <v>1.1099999999999999</v>
      </c>
    </row>
    <row r="10" spans="1:25" x14ac:dyDescent="0.25">
      <c r="A10" t="s">
        <v>29</v>
      </c>
      <c r="B10" t="s">
        <v>30</v>
      </c>
      <c r="C10" t="s">
        <v>31</v>
      </c>
    </row>
    <row r="11" spans="1:25" x14ac:dyDescent="0.25">
      <c r="A11">
        <v>0.01</v>
      </c>
      <c r="B11">
        <v>0.01</v>
      </c>
      <c r="C11">
        <f>A8/(8*Y3*(A11-A8*B11))</f>
        <v>1.01010101010101E-7</v>
      </c>
    </row>
  </sheetData>
  <mergeCells count="1"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Fred</cp:lastModifiedBy>
  <dcterms:created xsi:type="dcterms:W3CDTF">2020-12-24T19:24:45Z</dcterms:created>
  <dcterms:modified xsi:type="dcterms:W3CDTF">2020-12-24T23:12:25Z</dcterms:modified>
</cp:coreProperties>
</file>