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mailstsinghuaeducn-my.sharepoint.com/personal/peng-c20_mails_tsinghua_edu_cn/Documents/桌面/物理实验B2/实验报告/逸出功/"/>
    </mc:Choice>
  </mc:AlternateContent>
  <xr:revisionPtr revIDLastSave="1" documentId="11_6379BA3839502F3E67AEF4AF4A990FA92E07BA67" xr6:coauthVersionLast="47" xr6:coauthVersionMax="47" xr10:uidLastSave="{E2D91793-09DF-4CCF-9C4F-0A9D2AF736AB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4" i="1" l="1"/>
  <c r="P25" i="1"/>
  <c r="P26" i="1"/>
  <c r="P27" i="1"/>
  <c r="P28" i="1"/>
  <c r="P23" i="1"/>
  <c r="P17" i="1"/>
  <c r="N10" i="1" s="1"/>
  <c r="P18" i="1"/>
  <c r="N11" i="1" s="1"/>
  <c r="P19" i="1"/>
  <c r="N12" i="1" s="1"/>
  <c r="P20" i="1"/>
  <c r="N13" i="1" s="1"/>
  <c r="P10" i="1"/>
  <c r="P11" i="1"/>
  <c r="P12" i="1"/>
  <c r="P13" i="1"/>
  <c r="P14" i="1"/>
  <c r="P21" i="1" s="1"/>
  <c r="N14" i="1" s="1"/>
  <c r="P9" i="1"/>
  <c r="P16" i="1" s="1"/>
  <c r="N9" i="1" s="1"/>
  <c r="C38" i="1"/>
  <c r="C39" i="1"/>
  <c r="C40" i="1"/>
  <c r="C41" i="1"/>
  <c r="C42" i="1"/>
  <c r="C43" i="1"/>
  <c r="C44" i="1"/>
  <c r="C47" i="1"/>
  <c r="C48" i="1"/>
  <c r="C49" i="1"/>
  <c r="C50" i="1"/>
  <c r="C51" i="1"/>
  <c r="C52" i="1"/>
  <c r="C53" i="1"/>
  <c r="D52" i="1"/>
  <c r="D53" i="1"/>
  <c r="D34" i="1"/>
  <c r="D35" i="1"/>
  <c r="D38" i="1"/>
  <c r="D39" i="1"/>
  <c r="D40" i="1"/>
  <c r="D41" i="1"/>
  <c r="D42" i="1"/>
  <c r="D43" i="1"/>
  <c r="D44" i="1"/>
  <c r="D47" i="1"/>
  <c r="D48" i="1"/>
  <c r="D49" i="1"/>
  <c r="D50" i="1"/>
  <c r="D51" i="1"/>
  <c r="D12" i="1"/>
  <c r="D13" i="1"/>
  <c r="D14" i="1"/>
  <c r="D15" i="1"/>
  <c r="D16" i="1"/>
  <c r="D17" i="1"/>
  <c r="D20" i="1"/>
  <c r="D21" i="1"/>
  <c r="D22" i="1"/>
  <c r="D23" i="1"/>
  <c r="D24" i="1"/>
  <c r="D25" i="1"/>
  <c r="D26" i="1"/>
  <c r="D29" i="1"/>
  <c r="D30" i="1"/>
  <c r="D31" i="1"/>
  <c r="D32" i="1"/>
  <c r="D33" i="1"/>
  <c r="D11" i="1"/>
  <c r="C12" i="1"/>
  <c r="C13" i="1"/>
  <c r="C14" i="1"/>
  <c r="C15" i="1"/>
  <c r="C16" i="1"/>
  <c r="C17" i="1"/>
  <c r="C20" i="1"/>
  <c r="C21" i="1"/>
  <c r="C22" i="1"/>
  <c r="C23" i="1"/>
  <c r="C24" i="1"/>
  <c r="C25" i="1"/>
  <c r="C26" i="1"/>
  <c r="C29" i="1"/>
  <c r="C30" i="1"/>
  <c r="C31" i="1"/>
  <c r="C32" i="1"/>
  <c r="C33" i="1"/>
  <c r="C34" i="1"/>
  <c r="C35" i="1"/>
  <c r="C11" i="1"/>
  <c r="C2" i="1"/>
  <c r="C3" i="1"/>
  <c r="C4" i="1"/>
  <c r="C5" i="1"/>
  <c r="C6" i="1"/>
  <c r="C7" i="1"/>
  <c r="C8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<sst xmlns="http://schemas.openxmlformats.org/spreadsheetml/2006/main" count="24" uniqueCount="16">
  <si>
    <t>Ue'</t>
    <phoneticPr fontId="1" type="noConversion"/>
  </si>
  <si>
    <t>lgUe'</t>
    <phoneticPr fontId="1" type="noConversion"/>
  </si>
  <si>
    <t>sqrt(Ua)</t>
    <phoneticPr fontId="1" type="noConversion"/>
  </si>
  <si>
    <t>Ua</t>
    <phoneticPr fontId="1" type="noConversion"/>
  </si>
  <si>
    <t>lgUe</t>
    <phoneticPr fontId="1" type="noConversion"/>
  </si>
  <si>
    <t>If</t>
    <phoneticPr fontId="1" type="noConversion"/>
  </si>
  <si>
    <t>T</t>
    <phoneticPr fontId="1" type="noConversion"/>
  </si>
  <si>
    <t>T^2</t>
    <phoneticPr fontId="1" type="noConversion"/>
  </si>
  <si>
    <t>lg(T^2)</t>
    <phoneticPr fontId="1" type="noConversion"/>
  </si>
  <si>
    <t>1/T</t>
    <phoneticPr fontId="1" type="noConversion"/>
  </si>
  <si>
    <t>Ф</t>
    <phoneticPr fontId="1" type="noConversion"/>
  </si>
  <si>
    <t>W0</t>
    <phoneticPr fontId="1" type="noConversion"/>
  </si>
  <si>
    <t>б</t>
    <phoneticPr fontId="1" type="noConversion"/>
  </si>
  <si>
    <t>lg(Ue/T^2)</t>
    <phoneticPr fontId="1" type="noConversion"/>
  </si>
  <si>
    <t>4.56142eV</t>
    <phoneticPr fontId="1" type="noConversion"/>
  </si>
  <si>
    <t>4.56142V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</si>
</sst>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0.000_ "/>
    <numFmt numFmtId="179" formatCode="0.0000_ "/>
    <numFmt numFmtId="180" formatCode="0.0%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178" fontId="0" fillId="0" borderId="3" xfId="0" applyNumberFormat="1" applyBorder="1">
      <alignment vertical="center"/>
    </xf>
    <xf numFmtId="18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lgUe'- sqrt(Ua)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516553897524085E-2"/>
          <c:y val="0.13315120580022644"/>
          <c:w val="0.87943266236753348"/>
          <c:h val="0.69986111111111116"/>
        </c:manualLayout>
      </c:layout>
      <c:scatterChart>
        <c:scatterStyle val="lineMarker"/>
        <c:varyColors val="0"/>
        <c:ser>
          <c:idx val="0"/>
          <c:order val="0"/>
          <c:tx>
            <c:v>If=0.500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6.000833275470999</c:v>
                </c:pt>
                <c:pt idx="1">
                  <c:v>7.0014284256857184</c:v>
                </c:pt>
                <c:pt idx="2">
                  <c:v>7.99937497558403</c:v>
                </c:pt>
                <c:pt idx="3">
                  <c:v>9</c:v>
                </c:pt>
                <c:pt idx="4">
                  <c:v>10.001499887516871</c:v>
                </c:pt>
                <c:pt idx="5">
                  <c:v>11.001363551851197</c:v>
                </c:pt>
                <c:pt idx="6">
                  <c:v>12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0.50514997831990605</c:v>
                </c:pt>
                <c:pt idx="1">
                  <c:v>0.5158738437116791</c:v>
                </c:pt>
                <c:pt idx="2">
                  <c:v>0.52762990087133865</c:v>
                </c:pt>
                <c:pt idx="3">
                  <c:v>0.53655844257153007</c:v>
                </c:pt>
                <c:pt idx="4">
                  <c:v>0.54530711646582408</c:v>
                </c:pt>
                <c:pt idx="5">
                  <c:v>0.55630250076728727</c:v>
                </c:pt>
                <c:pt idx="6">
                  <c:v>0.56584781867351763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AB-49E7-A54F-8A87E68C9338}"/>
            </c:ext>
          </c:extLst>
        </c:ser>
        <c:ser>
          <c:idx val="1"/>
          <c:order val="1"/>
          <c:tx>
            <c:v>If=0.540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52163519777455E-3"/>
                  <c:y val="-1.08791551097987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Sheet1!$C$11:$C$17</c:f>
              <c:numCache>
                <c:formatCode>General</c:formatCode>
                <c:ptCount val="7"/>
                <c:pt idx="0">
                  <c:v>6.0016664352494633</c:v>
                </c:pt>
                <c:pt idx="1">
                  <c:v>6.9985712827690767</c:v>
                </c:pt>
                <c:pt idx="2">
                  <c:v>8</c:v>
                </c:pt>
                <c:pt idx="3">
                  <c:v>8.9994444272966092</c:v>
                </c:pt>
                <c:pt idx="4">
                  <c:v>10.001499887516871</c:v>
                </c:pt>
                <c:pt idx="5">
                  <c:v>10.999545445153631</c:v>
                </c:pt>
                <c:pt idx="6">
                  <c:v>12</c:v>
                </c:pt>
              </c:numCache>
            </c:numRef>
          </c:xVal>
          <c:yVal>
            <c:numRef>
              <c:f>Sheet1!$D$11:$D$17</c:f>
              <c:numCache>
                <c:formatCode>General</c:formatCode>
                <c:ptCount val="7"/>
                <c:pt idx="0">
                  <c:v>1.0472748673841794</c:v>
                </c:pt>
                <c:pt idx="1">
                  <c:v>1.0565237240791003</c:v>
                </c:pt>
                <c:pt idx="2">
                  <c:v>1.0659529803138696</c:v>
                </c:pt>
                <c:pt idx="3">
                  <c:v>1.0751818546186915</c:v>
                </c:pt>
                <c:pt idx="4">
                  <c:v>1.0842186867392387</c:v>
                </c:pt>
                <c:pt idx="5">
                  <c:v>1.0937717814987298</c:v>
                </c:pt>
                <c:pt idx="6">
                  <c:v>1.1024337056813363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AB-49E7-A54F-8A87E68C9338}"/>
            </c:ext>
          </c:extLst>
        </c:ser>
        <c:ser>
          <c:idx val="2"/>
          <c:order val="2"/>
          <c:tx>
            <c:v>If=0.580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07865479320061E-2"/>
                  <c:y val="-3.09470693897041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Sheet1!$C$20:$C$26</c:f>
              <c:numCache>
                <c:formatCode>General</c:formatCode>
                <c:ptCount val="7"/>
                <c:pt idx="0">
                  <c:v>5.9983331017875292</c:v>
                </c:pt>
                <c:pt idx="1">
                  <c:v>7.0014284256857184</c:v>
                </c:pt>
                <c:pt idx="2">
                  <c:v>8.0006249755878454</c:v>
                </c:pt>
                <c:pt idx="3">
                  <c:v>9.0005555384098379</c:v>
                </c:pt>
                <c:pt idx="4">
                  <c:v>9.9994999874993749</c:v>
                </c:pt>
                <c:pt idx="5">
                  <c:v>11.000454536063499</c:v>
                </c:pt>
                <c:pt idx="6">
                  <c:v>12</c:v>
                </c:pt>
              </c:numCache>
            </c:numRef>
          </c:xVal>
          <c:yVal>
            <c:numRef>
              <c:f>Sheet1!$D$20:$D$26</c:f>
              <c:numCache>
                <c:formatCode>General</c:formatCode>
                <c:ptCount val="7"/>
                <c:pt idx="0">
                  <c:v>1.5420781463356257</c:v>
                </c:pt>
                <c:pt idx="1">
                  <c:v>1.5518158223510157</c:v>
                </c:pt>
                <c:pt idx="2">
                  <c:v>1.5609820555862355</c:v>
                </c:pt>
                <c:pt idx="3">
                  <c:v>1.5697249492261589</c:v>
                </c:pt>
                <c:pt idx="4">
                  <c:v>1.578180609627778</c:v>
                </c:pt>
                <c:pt idx="5">
                  <c:v>1.5872618496925341</c:v>
                </c:pt>
                <c:pt idx="6">
                  <c:v>1.5959369062691735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AB-49E7-A54F-8A87E68C9338}"/>
            </c:ext>
          </c:extLst>
        </c:ser>
        <c:ser>
          <c:idx val="3"/>
          <c:order val="3"/>
          <c:tx>
            <c:v>If=0.620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458127986103461E-2"/>
                  <c:y val="-2.734710893331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Sheet1!$C$29:$C$35</c:f>
              <c:numCache>
                <c:formatCode>General</c:formatCode>
                <c:ptCount val="7"/>
                <c:pt idx="0">
                  <c:v>6.0033324079214534</c:v>
                </c:pt>
                <c:pt idx="1">
                  <c:v>6.9985712827690767</c:v>
                </c:pt>
                <c:pt idx="2">
                  <c:v>7.99937497558403</c:v>
                </c:pt>
                <c:pt idx="3">
                  <c:v>8.998888820293315</c:v>
                </c:pt>
                <c:pt idx="4">
                  <c:v>10.000999950004999</c:v>
                </c:pt>
                <c:pt idx="5">
                  <c:v>11.001818031580054</c:v>
                </c:pt>
                <c:pt idx="6">
                  <c:v>12.000416659433121</c:v>
                </c:pt>
              </c:numCache>
            </c:numRef>
          </c:xVal>
          <c:yVal>
            <c:numRef>
              <c:f>Sheet1!$D$29:$D$35</c:f>
              <c:numCache>
                <c:formatCode>General</c:formatCode>
                <c:ptCount val="7"/>
                <c:pt idx="0">
                  <c:v>1.989894563718773</c:v>
                </c:pt>
                <c:pt idx="1">
                  <c:v>1.9990870226258883</c:v>
                </c:pt>
                <c:pt idx="2">
                  <c:v>2.0083020242120013</c:v>
                </c:pt>
                <c:pt idx="3">
                  <c:v>2.0170333392987803</c:v>
                </c:pt>
                <c:pt idx="4">
                  <c:v>2.0251009610468134</c:v>
                </c:pt>
                <c:pt idx="5">
                  <c:v>2.033463966077405</c:v>
                </c:pt>
                <c:pt idx="6">
                  <c:v>2.0417873189717519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AB-49E7-A54F-8A87E68C9338}"/>
            </c:ext>
          </c:extLst>
        </c:ser>
        <c:ser>
          <c:idx val="4"/>
          <c:order val="4"/>
          <c:tx>
            <c:v>If=0.660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902842874901443E-2"/>
                  <c:y val="-9.38002407818680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Sheet1!$C$38:$C$44</c:f>
              <c:numCache>
                <c:formatCode>General</c:formatCode>
                <c:ptCount val="7"/>
                <c:pt idx="0">
                  <c:v>5.9983331017875292</c:v>
                </c:pt>
                <c:pt idx="1">
                  <c:v>7.0021425292548853</c:v>
                </c:pt>
                <c:pt idx="2">
                  <c:v>7.99937497558403</c:v>
                </c:pt>
                <c:pt idx="3">
                  <c:v>8.9983331789837617</c:v>
                </c:pt>
                <c:pt idx="4">
                  <c:v>10.001999800039989</c:v>
                </c:pt>
                <c:pt idx="5">
                  <c:v>11.001363551851197</c:v>
                </c:pt>
                <c:pt idx="6">
                  <c:v>12.000833304400158</c:v>
                </c:pt>
              </c:numCache>
            </c:numRef>
          </c:xVal>
          <c:yVal>
            <c:numRef>
              <c:f>Sheet1!$D$38:$D$44</c:f>
              <c:numCache>
                <c:formatCode>General</c:formatCode>
                <c:ptCount val="7"/>
                <c:pt idx="0">
                  <c:v>2.4263485737875077</c:v>
                </c:pt>
                <c:pt idx="1">
                  <c:v>2.4350476413399647</c:v>
                </c:pt>
                <c:pt idx="2">
                  <c:v>2.4432629874586951</c:v>
                </c:pt>
                <c:pt idx="3">
                  <c:v>2.4513258084895195</c:v>
                </c:pt>
                <c:pt idx="4">
                  <c:v>2.4590907896005865</c:v>
                </c:pt>
                <c:pt idx="5">
                  <c:v>2.4670158184384356</c:v>
                </c:pt>
                <c:pt idx="6">
                  <c:v>2.4749443354653877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AB-49E7-A54F-8A87E68C9338}"/>
            </c:ext>
          </c:extLst>
        </c:ser>
        <c:ser>
          <c:idx val="5"/>
          <c:order val="5"/>
          <c:tx>
            <c:v>If=0.700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421408589275832E-2"/>
                  <c:y val="3.31294288373617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Sheet1!$C$47:$C$53</c:f>
              <c:numCache>
                <c:formatCode>General</c:formatCode>
                <c:ptCount val="7"/>
                <c:pt idx="0">
                  <c:v>6.000833275470999</c:v>
                </c:pt>
                <c:pt idx="1">
                  <c:v>7.0014284256857184</c:v>
                </c:pt>
                <c:pt idx="2">
                  <c:v>8.0012499023590049</c:v>
                </c:pt>
                <c:pt idx="3">
                  <c:v>8.9994444272966092</c:v>
                </c:pt>
                <c:pt idx="4">
                  <c:v>9.9994999874993749</c:v>
                </c:pt>
                <c:pt idx="5">
                  <c:v>11.000909053346454</c:v>
                </c:pt>
                <c:pt idx="6">
                  <c:v>12.000833304400158</c:v>
                </c:pt>
              </c:numCache>
            </c:numRef>
          </c:xVal>
          <c:yVal>
            <c:numRef>
              <c:f>Sheet1!$D$47:$D$53</c:f>
              <c:numCache>
                <c:formatCode>General</c:formatCode>
                <c:ptCount val="7"/>
                <c:pt idx="0">
                  <c:v>2.7951149856303634</c:v>
                </c:pt>
                <c:pt idx="1">
                  <c:v>2.8034571156484138</c:v>
                </c:pt>
                <c:pt idx="2">
                  <c:v>2.8115750058705933</c:v>
                </c:pt>
                <c:pt idx="3">
                  <c:v>2.8194123112093252</c:v>
                </c:pt>
                <c:pt idx="4">
                  <c:v>2.8267225201689921</c:v>
                </c:pt>
                <c:pt idx="5">
                  <c:v>2.834738518903841</c:v>
                </c:pt>
                <c:pt idx="6">
                  <c:v>2.8422346863472394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AAB-49E7-A54F-8A87E68C9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13648"/>
        <c:axId val="306117456"/>
      </c:scatterChart>
      <c:valAx>
        <c:axId val="306113648"/>
        <c:scaling>
          <c:orientation val="minMax"/>
          <c:max val="15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sqrt(Ua)</a:t>
                </a:r>
                <a:r>
                  <a:rPr lang="en-US" altLang="zh-CN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117456"/>
        <c:crosses val="autoZero"/>
        <c:crossBetween val="midCat"/>
      </c:valAx>
      <c:valAx>
        <c:axId val="30611745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lgUe'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11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lg(Ue/T^2)</a:t>
            </a:r>
            <a:r>
              <a:rPr lang="en-US" altLang="zh-CN" baseline="0"/>
              <a:t> - 1/T</a:t>
            </a:r>
          </a:p>
        </c:rich>
      </c:tx>
      <c:layout>
        <c:manualLayout>
          <c:xMode val="edge"/>
          <c:yMode val="edge"/>
          <c:x val="0.35442032237060994"/>
          <c:y val="5.003146345837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0314968884846388"/>
          <c:y val="0.31330561940626989"/>
          <c:w val="0.7243148611351431"/>
          <c:h val="0.5858910027550904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61745406824146"/>
                  <c:y val="-0.18760936132983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Sheet1!$P$23:$P$28</c:f>
              <c:numCache>
                <c:formatCode>General</c:formatCode>
                <c:ptCount val="6"/>
                <c:pt idx="0">
                  <c:v>5.7937427578215526E-4</c:v>
                </c:pt>
                <c:pt idx="1">
                  <c:v>5.5791118054005797E-4</c:v>
                </c:pt>
                <c:pt idx="2">
                  <c:v>5.3642313056538994E-4</c:v>
                </c:pt>
                <c:pt idx="3">
                  <c:v>5.1797368693670361E-4</c:v>
                </c:pt>
                <c:pt idx="4">
                  <c:v>5.0205843960236969E-4</c:v>
                </c:pt>
                <c:pt idx="5">
                  <c:v>4.8567265662943174E-4</c:v>
                </c:pt>
              </c:numCache>
            </c:numRef>
          </c:xVal>
          <c:yVal>
            <c:numRef>
              <c:f>Sheet1!$N$9:$N$14</c:f>
              <c:numCache>
                <c:formatCode>0.0000_ </c:formatCode>
                <c:ptCount val="6"/>
                <c:pt idx="0">
                  <c:v>-6.028181582758382</c:v>
                </c:pt>
                <c:pt idx="1">
                  <c:v>-5.5148698704820109</c:v>
                </c:pt>
                <c:pt idx="2">
                  <c:v>-5.0517850072772355</c:v>
                </c:pt>
                <c:pt idx="3">
                  <c:v>-4.6325846037081746</c:v>
                </c:pt>
                <c:pt idx="4">
                  <c:v>-4.219991456069879</c:v>
                </c:pt>
                <c:pt idx="5">
                  <c:v>-3.8787126932360629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A-4736-9D2F-3A463AA7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21264"/>
        <c:axId val="306114192"/>
      </c:scatterChart>
      <c:valAx>
        <c:axId val="3061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1/T</a:t>
                </a:r>
                <a:r>
                  <a:rPr lang="en-US" altLang="zh-CN" baseline="0"/>
                  <a:t> 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3478725864612486"/>
              <c:y val="0.18100715671410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114192"/>
        <c:crosses val="autoZero"/>
        <c:crossBetween val="midCat"/>
      </c:valAx>
      <c:valAx>
        <c:axId val="306114192"/>
        <c:scaling>
          <c:orientation val="minMax"/>
          <c:max val="-3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lg(Ue/T^2)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1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168520</xdr:colOff>
      <xdr:row>1</xdr:row>
      <xdr:rowOff>116987</xdr:rowOff>
    </xdr:from>
    <xdr:to>
      <xdr:col>11</xdr:col>
      <xdr:colOff>92807</xdr:colOff>
      <xdr:row>26</xdr:row>
      <xdr:rowOff>9769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114666</xdr:colOff>
      <xdr:row>28</xdr:row>
      <xdr:rowOff>63500</xdr:rowOff>
    </xdr:from>
    <xdr:to>
      <xdr:col>12</xdr:col>
      <xdr:colOff>571866</xdr:colOff>
      <xdr:row>45</xdr:row>
      <xdr:rowOff>141165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topLeftCell="C37" zoomScale="130" zoomScaleNormal="130" workbookViewId="0">
      <selection activeCell="N52" sqref="N52"/>
    </sheetView>
  </sheetViews>
  <sheetFormatPr defaultRowHeight="14" x14ac:dyDescent="0.25"/>
  <cols>
    <col min="14" max="14" width="9.453125" bestFit="1" customWidth="1"/>
    <col min="16" max="16" width="12.7265625" bestFit="1" customWidth="1"/>
  </cols>
  <sheetData>
    <row r="1" spans="1:16" x14ac:dyDescent="0.25">
      <c r="A1" t="s">
        <v>3</v>
      </c>
      <c r="B1" t="s">
        <v>0</v>
      </c>
      <c r="C1" t="s">
        <v>2</v>
      </c>
      <c r="D1" t="s">
        <v>1</v>
      </c>
      <c r="N1" t="s">
        <v>4</v>
      </c>
      <c r="O1" t="s">
        <v>5</v>
      </c>
      <c r="P1" t="s">
        <v>6</v>
      </c>
    </row>
    <row r="2" spans="1:16" x14ac:dyDescent="0.25">
      <c r="A2" s="1">
        <v>36.01</v>
      </c>
      <c r="B2" s="1">
        <v>3.2</v>
      </c>
      <c r="C2">
        <f>SQRT(A2)</f>
        <v>6.000833275470999</v>
      </c>
      <c r="D2">
        <f>LOG10(B2)</f>
        <v>0.50514997831990605</v>
      </c>
      <c r="N2" s="4">
        <v>0.44590000000000002</v>
      </c>
      <c r="O2" s="3">
        <v>0.5</v>
      </c>
      <c r="P2">
        <v>1726</v>
      </c>
    </row>
    <row r="3" spans="1:16" x14ac:dyDescent="0.25">
      <c r="A3" s="1">
        <v>49.02</v>
      </c>
      <c r="B3" s="1">
        <v>3.28</v>
      </c>
      <c r="C3">
        <f t="shared" ref="C3:C8" si="0">SQRT(A3)</f>
        <v>7.0014284256857184</v>
      </c>
      <c r="D3">
        <f t="shared" ref="D3:D8" si="1">LOG10(B3)</f>
        <v>0.5158738437116791</v>
      </c>
      <c r="N3" s="4">
        <v>0.99199999999999999</v>
      </c>
      <c r="O3" s="3">
        <v>0.54</v>
      </c>
      <c r="P3">
        <v>1792.4</v>
      </c>
    </row>
    <row r="4" spans="1:16" x14ac:dyDescent="0.25">
      <c r="A4" s="1">
        <v>63.99</v>
      </c>
      <c r="B4" s="1">
        <v>3.37</v>
      </c>
      <c r="C4">
        <f t="shared" si="0"/>
        <v>7.99937497558403</v>
      </c>
      <c r="D4">
        <f t="shared" si="1"/>
        <v>0.52762990087133865</v>
      </c>
      <c r="N4" s="4">
        <v>1.4892000000000001</v>
      </c>
      <c r="O4" s="3">
        <v>0.57999999999999996</v>
      </c>
      <c r="P4">
        <v>1864.2</v>
      </c>
    </row>
    <row r="5" spans="1:16" x14ac:dyDescent="0.25">
      <c r="A5" s="1">
        <v>81</v>
      </c>
      <c r="B5" s="1">
        <v>3.44</v>
      </c>
      <c r="C5">
        <f t="shared" si="0"/>
        <v>9</v>
      </c>
      <c r="D5">
        <f t="shared" si="1"/>
        <v>0.53655844257153007</v>
      </c>
      <c r="N5" s="4">
        <v>1.9388000000000001</v>
      </c>
      <c r="O5" s="3">
        <v>0.62</v>
      </c>
      <c r="P5">
        <v>1930.6</v>
      </c>
    </row>
    <row r="6" spans="1:16" x14ac:dyDescent="0.25">
      <c r="A6" s="1">
        <v>100.03</v>
      </c>
      <c r="B6" s="1">
        <v>3.51</v>
      </c>
      <c r="C6">
        <f t="shared" si="0"/>
        <v>10.001499887516871</v>
      </c>
      <c r="D6">
        <f t="shared" si="1"/>
        <v>0.54530711646582408</v>
      </c>
      <c r="N6" s="4">
        <v>2.3784999999999998</v>
      </c>
      <c r="O6" s="3">
        <v>0.66</v>
      </c>
      <c r="P6">
        <v>1991.8</v>
      </c>
    </row>
    <row r="7" spans="1:16" x14ac:dyDescent="0.25">
      <c r="A7" s="1">
        <v>121.03</v>
      </c>
      <c r="B7" s="1">
        <v>3.6</v>
      </c>
      <c r="C7">
        <f t="shared" si="0"/>
        <v>11.001363551851197</v>
      </c>
      <c r="D7">
        <f t="shared" si="1"/>
        <v>0.55630250076728727</v>
      </c>
      <c r="N7" s="4">
        <v>2.7486000000000002</v>
      </c>
      <c r="O7" s="3">
        <v>0.7</v>
      </c>
      <c r="P7">
        <v>2059</v>
      </c>
    </row>
    <row r="8" spans="1:16" x14ac:dyDescent="0.25">
      <c r="A8" s="1">
        <v>144</v>
      </c>
      <c r="B8" s="1">
        <v>3.68</v>
      </c>
      <c r="C8">
        <f t="shared" si="0"/>
        <v>12</v>
      </c>
      <c r="D8">
        <f t="shared" si="1"/>
        <v>0.56584781867351763</v>
      </c>
      <c r="N8" t="s">
        <v>13</v>
      </c>
      <c r="P8" t="s">
        <v>7</v>
      </c>
    </row>
    <row r="9" spans="1:16" x14ac:dyDescent="0.25">
      <c r="N9" s="4">
        <f>N2-P16</f>
        <v>-6.028181582758382</v>
      </c>
      <c r="P9">
        <f>POWER(P2,2)</f>
        <v>2979076</v>
      </c>
    </row>
    <row r="10" spans="1:16" x14ac:dyDescent="0.25">
      <c r="A10" t="s">
        <v>3</v>
      </c>
      <c r="B10" t="s">
        <v>0</v>
      </c>
      <c r="C10" t="s">
        <v>2</v>
      </c>
      <c r="D10" t="s">
        <v>1</v>
      </c>
      <c r="N10" s="4">
        <f>N3-P17</f>
        <v>-5.5148698704820109</v>
      </c>
      <c r="P10">
        <f t="shared" ref="P10:P14" si="2">POWER(P3,2)</f>
        <v>3212697.7600000002</v>
      </c>
    </row>
    <row r="11" spans="1:16" x14ac:dyDescent="0.25">
      <c r="A11" s="1">
        <v>36.020000000000003</v>
      </c>
      <c r="B11" s="1">
        <v>11.15</v>
      </c>
      <c r="C11">
        <f>SQRT(A11)</f>
        <v>6.0016664352494633</v>
      </c>
      <c r="D11">
        <f>LOG10(B11)</f>
        <v>1.0472748673841794</v>
      </c>
      <c r="N11" s="4">
        <f t="shared" ref="N11:N14" si="3">N4-P18</f>
        <v>-5.0517850072772355</v>
      </c>
      <c r="P11">
        <f t="shared" si="2"/>
        <v>3475241.64</v>
      </c>
    </row>
    <row r="12" spans="1:16" x14ac:dyDescent="0.25">
      <c r="A12" s="1">
        <v>48.98</v>
      </c>
      <c r="B12" s="1">
        <v>11.39</v>
      </c>
      <c r="C12">
        <f t="shared" ref="C12:C53" si="4">SQRT(A12)</f>
        <v>6.9985712827690767</v>
      </c>
      <c r="D12">
        <f t="shared" ref="D12:D53" si="5">LOG10(B12)</f>
        <v>1.0565237240791003</v>
      </c>
      <c r="N12" s="4">
        <f t="shared" si="3"/>
        <v>-4.6325846037081746</v>
      </c>
      <c r="P12">
        <f t="shared" si="2"/>
        <v>3727216.36</v>
      </c>
    </row>
    <row r="13" spans="1:16" x14ac:dyDescent="0.25">
      <c r="A13" s="1">
        <v>64</v>
      </c>
      <c r="B13" s="1">
        <v>11.64</v>
      </c>
      <c r="C13">
        <f t="shared" si="4"/>
        <v>8</v>
      </c>
      <c r="D13">
        <f t="shared" si="5"/>
        <v>1.0659529803138696</v>
      </c>
      <c r="N13" s="4">
        <f t="shared" si="3"/>
        <v>-4.219991456069879</v>
      </c>
      <c r="P13">
        <f t="shared" si="2"/>
        <v>3967267.2399999998</v>
      </c>
    </row>
    <row r="14" spans="1:16" x14ac:dyDescent="0.25">
      <c r="A14" s="1">
        <v>80.989999999999995</v>
      </c>
      <c r="B14" s="1">
        <v>11.89</v>
      </c>
      <c r="C14">
        <f t="shared" si="4"/>
        <v>8.9994444272966092</v>
      </c>
      <c r="D14">
        <f t="shared" si="5"/>
        <v>1.0751818546186915</v>
      </c>
      <c r="N14" s="4">
        <f t="shared" si="3"/>
        <v>-3.8787126932360629</v>
      </c>
      <c r="P14">
        <f t="shared" si="2"/>
        <v>4239481</v>
      </c>
    </row>
    <row r="15" spans="1:16" x14ac:dyDescent="0.25">
      <c r="A15" s="1">
        <v>100.03</v>
      </c>
      <c r="B15" s="1">
        <v>12.14</v>
      </c>
      <c r="C15">
        <f t="shared" si="4"/>
        <v>10.001499887516871</v>
      </c>
      <c r="D15">
        <f t="shared" si="5"/>
        <v>1.0842186867392387</v>
      </c>
      <c r="P15" t="s">
        <v>8</v>
      </c>
    </row>
    <row r="16" spans="1:16" x14ac:dyDescent="0.25">
      <c r="A16" s="1">
        <v>120.99</v>
      </c>
      <c r="B16" s="1">
        <v>12.41</v>
      </c>
      <c r="C16">
        <f t="shared" si="4"/>
        <v>10.999545445153631</v>
      </c>
      <c r="D16">
        <f t="shared" si="5"/>
        <v>1.0937717814987298</v>
      </c>
      <c r="P16">
        <f>LOG10(P9)</f>
        <v>6.474081582758382</v>
      </c>
    </row>
    <row r="17" spans="1:16" x14ac:dyDescent="0.25">
      <c r="A17" s="1">
        <v>144</v>
      </c>
      <c r="B17" s="1">
        <v>12.66</v>
      </c>
      <c r="C17">
        <f t="shared" si="4"/>
        <v>12</v>
      </c>
      <c r="D17">
        <f t="shared" si="5"/>
        <v>1.1024337056813363</v>
      </c>
      <c r="P17">
        <f t="shared" ref="P17:P21" si="6">LOG10(P10)</f>
        <v>6.5068698704820109</v>
      </c>
    </row>
    <row r="18" spans="1:16" x14ac:dyDescent="0.25">
      <c r="P18">
        <f t="shared" si="6"/>
        <v>6.5409850072772358</v>
      </c>
    </row>
    <row r="19" spans="1:16" x14ac:dyDescent="0.25">
      <c r="A19" t="s">
        <v>3</v>
      </c>
      <c r="B19" t="s">
        <v>0</v>
      </c>
      <c r="C19" t="s">
        <v>2</v>
      </c>
      <c r="D19" t="s">
        <v>1</v>
      </c>
      <c r="P19">
        <f t="shared" si="6"/>
        <v>6.5713846037081751</v>
      </c>
    </row>
    <row r="20" spans="1:16" x14ac:dyDescent="0.25">
      <c r="A20" s="1">
        <v>35.979999999999997</v>
      </c>
      <c r="B20" s="1">
        <v>34.840000000000003</v>
      </c>
      <c r="C20">
        <f t="shared" si="4"/>
        <v>5.9983331017875292</v>
      </c>
      <c r="D20">
        <f t="shared" si="5"/>
        <v>1.5420781463356257</v>
      </c>
      <c r="P20">
        <f t="shared" si="6"/>
        <v>6.5984914560698789</v>
      </c>
    </row>
    <row r="21" spans="1:16" x14ac:dyDescent="0.25">
      <c r="A21" s="1">
        <v>49.02</v>
      </c>
      <c r="B21" s="1">
        <v>35.630000000000003</v>
      </c>
      <c r="C21">
        <f t="shared" si="4"/>
        <v>7.0014284256857184</v>
      </c>
      <c r="D21">
        <f t="shared" si="5"/>
        <v>1.5518158223510157</v>
      </c>
      <c r="P21">
        <f t="shared" si="6"/>
        <v>6.6273126932360631</v>
      </c>
    </row>
    <row r="22" spans="1:16" x14ac:dyDescent="0.25">
      <c r="A22" s="1">
        <v>64.010000000000005</v>
      </c>
      <c r="B22" s="1">
        <v>36.39</v>
      </c>
      <c r="C22">
        <f t="shared" si="4"/>
        <v>8.0006249755878454</v>
      </c>
      <c r="D22">
        <f t="shared" si="5"/>
        <v>1.5609820555862355</v>
      </c>
      <c r="P22" t="s">
        <v>9</v>
      </c>
    </row>
    <row r="23" spans="1:16" x14ac:dyDescent="0.25">
      <c r="A23" s="1">
        <v>81.010000000000005</v>
      </c>
      <c r="B23" s="1">
        <v>37.130000000000003</v>
      </c>
      <c r="C23">
        <f t="shared" si="4"/>
        <v>9.0005555384098379</v>
      </c>
      <c r="D23">
        <f t="shared" si="5"/>
        <v>1.5697249492261589</v>
      </c>
      <c r="P23">
        <f>1/P2</f>
        <v>5.7937427578215526E-4</v>
      </c>
    </row>
    <row r="24" spans="1:16" x14ac:dyDescent="0.25">
      <c r="A24" s="1">
        <v>99.99</v>
      </c>
      <c r="B24" s="1">
        <v>37.86</v>
      </c>
      <c r="C24">
        <f t="shared" si="4"/>
        <v>9.9994999874993749</v>
      </c>
      <c r="D24">
        <f t="shared" si="5"/>
        <v>1.578180609627778</v>
      </c>
      <c r="P24">
        <f t="shared" ref="P24:P28" si="7">1/P3</f>
        <v>5.5791118054005797E-4</v>
      </c>
    </row>
    <row r="25" spans="1:16" x14ac:dyDescent="0.25">
      <c r="A25" s="1">
        <v>121.01</v>
      </c>
      <c r="B25" s="1">
        <v>38.659999999999997</v>
      </c>
      <c r="C25">
        <f t="shared" si="4"/>
        <v>11.000454536063499</v>
      </c>
      <c r="D25">
        <f t="shared" si="5"/>
        <v>1.5872618496925341</v>
      </c>
      <c r="P25">
        <f t="shared" si="7"/>
        <v>5.3642313056538994E-4</v>
      </c>
    </row>
    <row r="26" spans="1:16" x14ac:dyDescent="0.25">
      <c r="A26" s="1">
        <v>144</v>
      </c>
      <c r="B26" s="1">
        <v>39.44</v>
      </c>
      <c r="C26">
        <f t="shared" si="4"/>
        <v>12</v>
      </c>
      <c r="D26">
        <f t="shared" si="5"/>
        <v>1.5959369062691735</v>
      </c>
      <c r="P26">
        <f t="shared" si="7"/>
        <v>5.1797368693670361E-4</v>
      </c>
    </row>
    <row r="27" spans="1:16" x14ac:dyDescent="0.25">
      <c r="P27">
        <f t="shared" si="7"/>
        <v>5.0205843960236969E-4</v>
      </c>
    </row>
    <row r="28" spans="1:16" x14ac:dyDescent="0.25">
      <c r="P28">
        <f t="shared" si="7"/>
        <v>4.8567265662943174E-4</v>
      </c>
    </row>
    <row r="29" spans="1:16" x14ac:dyDescent="0.25">
      <c r="A29" s="1">
        <v>36.04</v>
      </c>
      <c r="B29" s="1">
        <v>97.7</v>
      </c>
      <c r="C29">
        <f t="shared" si="4"/>
        <v>6.0033324079214534</v>
      </c>
      <c r="D29">
        <f t="shared" si="5"/>
        <v>1.989894563718773</v>
      </c>
    </row>
    <row r="30" spans="1:16" x14ac:dyDescent="0.25">
      <c r="A30" s="1">
        <v>48.98</v>
      </c>
      <c r="B30" s="1">
        <v>99.79</v>
      </c>
      <c r="C30">
        <f t="shared" si="4"/>
        <v>6.9985712827690767</v>
      </c>
      <c r="D30">
        <f t="shared" si="5"/>
        <v>1.9990870226258883</v>
      </c>
    </row>
    <row r="31" spans="1:16" x14ac:dyDescent="0.25">
      <c r="A31" s="1">
        <v>63.99</v>
      </c>
      <c r="B31" s="1">
        <v>101.93</v>
      </c>
      <c r="C31">
        <f t="shared" si="4"/>
        <v>7.99937497558403</v>
      </c>
      <c r="D31">
        <f t="shared" si="5"/>
        <v>2.0083020242120013</v>
      </c>
    </row>
    <row r="32" spans="1:16" x14ac:dyDescent="0.25">
      <c r="A32" s="1">
        <v>80.98</v>
      </c>
      <c r="B32" s="1">
        <v>104</v>
      </c>
      <c r="C32">
        <f t="shared" si="4"/>
        <v>8.998888820293315</v>
      </c>
      <c r="D32">
        <f t="shared" si="5"/>
        <v>2.0170333392987803</v>
      </c>
    </row>
    <row r="33" spans="1:14" x14ac:dyDescent="0.25">
      <c r="A33" s="1">
        <v>100.02</v>
      </c>
      <c r="B33" s="1">
        <v>105.95</v>
      </c>
      <c r="C33">
        <f t="shared" si="4"/>
        <v>10.000999950004999</v>
      </c>
      <c r="D33">
        <f t="shared" si="5"/>
        <v>2.0251009610468134</v>
      </c>
    </row>
    <row r="34" spans="1:14" x14ac:dyDescent="0.25">
      <c r="A34" s="1">
        <v>121.04</v>
      </c>
      <c r="B34" s="1">
        <v>108.01</v>
      </c>
      <c r="C34">
        <f t="shared" si="4"/>
        <v>11.001818031580054</v>
      </c>
      <c r="D34">
        <f>LOG10(B34)</f>
        <v>2.033463966077405</v>
      </c>
    </row>
    <row r="35" spans="1:14" x14ac:dyDescent="0.25">
      <c r="A35" s="1">
        <v>144.01</v>
      </c>
      <c r="B35" s="1">
        <v>110.1</v>
      </c>
      <c r="C35">
        <f t="shared" si="4"/>
        <v>12.000416659433121</v>
      </c>
      <c r="D35">
        <f t="shared" si="5"/>
        <v>2.0417873189717519</v>
      </c>
    </row>
    <row r="38" spans="1:14" x14ac:dyDescent="0.25">
      <c r="A38" s="1">
        <v>35.979999999999997</v>
      </c>
      <c r="B38" s="2">
        <v>266.89999999999998</v>
      </c>
      <c r="C38">
        <f t="shared" si="4"/>
        <v>5.9983331017875292</v>
      </c>
      <c r="D38">
        <f t="shared" si="5"/>
        <v>2.4263485737875077</v>
      </c>
    </row>
    <row r="39" spans="1:14" x14ac:dyDescent="0.25">
      <c r="A39" s="1">
        <v>49.03</v>
      </c>
      <c r="B39" s="2">
        <v>272.3</v>
      </c>
      <c r="C39">
        <f t="shared" si="4"/>
        <v>7.0021425292548853</v>
      </c>
      <c r="D39">
        <f t="shared" si="5"/>
        <v>2.4350476413399647</v>
      </c>
    </row>
    <row r="40" spans="1:14" x14ac:dyDescent="0.25">
      <c r="A40" s="1">
        <v>63.99</v>
      </c>
      <c r="B40" s="2">
        <v>277.5</v>
      </c>
      <c r="C40">
        <f t="shared" si="4"/>
        <v>7.99937497558403</v>
      </c>
      <c r="D40">
        <f t="shared" si="5"/>
        <v>2.4432629874586951</v>
      </c>
    </row>
    <row r="41" spans="1:14" x14ac:dyDescent="0.25">
      <c r="A41" s="1">
        <v>80.97</v>
      </c>
      <c r="B41" s="2">
        <v>282.7</v>
      </c>
      <c r="C41">
        <f t="shared" si="4"/>
        <v>8.9983331789837617</v>
      </c>
      <c r="D41">
        <f t="shared" si="5"/>
        <v>2.4513258084895195</v>
      </c>
    </row>
    <row r="42" spans="1:14" x14ac:dyDescent="0.25">
      <c r="A42" s="1">
        <v>100.04</v>
      </c>
      <c r="B42" s="2">
        <v>287.8</v>
      </c>
      <c r="C42">
        <f t="shared" si="4"/>
        <v>10.001999800039989</v>
      </c>
      <c r="D42">
        <f t="shared" si="5"/>
        <v>2.4590907896005865</v>
      </c>
    </row>
    <row r="43" spans="1:14" x14ac:dyDescent="0.25">
      <c r="A43" s="1">
        <v>121.03</v>
      </c>
      <c r="B43" s="2">
        <v>293.10000000000002</v>
      </c>
      <c r="C43">
        <f t="shared" si="4"/>
        <v>11.001363551851197</v>
      </c>
      <c r="D43">
        <f t="shared" si="5"/>
        <v>2.4670158184384356</v>
      </c>
    </row>
    <row r="44" spans="1:14" x14ac:dyDescent="0.25">
      <c r="A44" s="1">
        <v>144.02000000000001</v>
      </c>
      <c r="B44" s="2">
        <v>298.5</v>
      </c>
      <c r="C44">
        <f t="shared" si="4"/>
        <v>12.000833304400158</v>
      </c>
      <c r="D44">
        <f t="shared" si="5"/>
        <v>2.4749443354653877</v>
      </c>
    </row>
    <row r="45" spans="1:14" x14ac:dyDescent="0.25">
      <c r="B45" s="2"/>
    </row>
    <row r="46" spans="1:14" x14ac:dyDescent="0.25">
      <c r="B46" s="2"/>
    </row>
    <row r="47" spans="1:14" x14ac:dyDescent="0.25">
      <c r="A47" s="1">
        <v>36.01</v>
      </c>
      <c r="B47" s="2">
        <v>623.9</v>
      </c>
      <c r="C47">
        <f t="shared" si="4"/>
        <v>6.000833275470999</v>
      </c>
      <c r="D47">
        <f t="shared" si="5"/>
        <v>2.7951149856303634</v>
      </c>
      <c r="N47" s="5" t="s">
        <v>10</v>
      </c>
    </row>
    <row r="48" spans="1:14" x14ac:dyDescent="0.25">
      <c r="A48" s="1">
        <v>49.02</v>
      </c>
      <c r="B48" s="2">
        <v>636</v>
      </c>
      <c r="C48">
        <f t="shared" si="4"/>
        <v>7.0014284256857184</v>
      </c>
      <c r="D48">
        <f t="shared" si="5"/>
        <v>2.8034571156484138</v>
      </c>
      <c r="N48" t="s">
        <v>15</v>
      </c>
    </row>
    <row r="49" spans="1:15" x14ac:dyDescent="0.25">
      <c r="A49" s="1">
        <v>64.02</v>
      </c>
      <c r="B49" s="2">
        <v>648</v>
      </c>
      <c r="C49">
        <f t="shared" si="4"/>
        <v>8.0012499023590049</v>
      </c>
      <c r="D49">
        <f t="shared" si="5"/>
        <v>2.8115750058705933</v>
      </c>
      <c r="N49" s="10" t="s">
        <v>11</v>
      </c>
    </row>
    <row r="50" spans="1:15" x14ac:dyDescent="0.25">
      <c r="A50" s="1">
        <v>80.989999999999995</v>
      </c>
      <c r="B50" s="2">
        <v>659.8</v>
      </c>
      <c r="C50">
        <f t="shared" si="4"/>
        <v>8.9994444272966092</v>
      </c>
      <c r="D50">
        <f t="shared" si="5"/>
        <v>2.8194123112093252</v>
      </c>
      <c r="N50" s="11" t="s">
        <v>14</v>
      </c>
    </row>
    <row r="51" spans="1:15" x14ac:dyDescent="0.25">
      <c r="A51" s="1">
        <v>99.99</v>
      </c>
      <c r="B51" s="2">
        <v>671</v>
      </c>
      <c r="C51">
        <f t="shared" si="4"/>
        <v>9.9994999874993749</v>
      </c>
      <c r="D51">
        <f t="shared" si="5"/>
        <v>2.8267225201689921</v>
      </c>
      <c r="N51" s="6" t="s">
        <v>12</v>
      </c>
      <c r="O51" s="7"/>
    </row>
    <row r="52" spans="1:15" x14ac:dyDescent="0.25">
      <c r="A52" s="1">
        <v>121.02</v>
      </c>
      <c r="B52" s="2">
        <v>683.5</v>
      </c>
      <c r="C52">
        <f t="shared" si="4"/>
        <v>11.000909053346454</v>
      </c>
      <c r="D52">
        <f>LOG10(B52)</f>
        <v>2.834738518903841</v>
      </c>
      <c r="N52" s="8">
        <v>4.1000000000000003E-3</v>
      </c>
      <c r="O52" s="9">
        <v>4.7000000000000002E-3</v>
      </c>
    </row>
    <row r="53" spans="1:15" x14ac:dyDescent="0.25">
      <c r="A53" s="1">
        <v>144.02000000000001</v>
      </c>
      <c r="B53" s="2">
        <v>695.4</v>
      </c>
      <c r="C53">
        <f t="shared" si="4"/>
        <v>12.000833304400158</v>
      </c>
      <c r="D53">
        <f t="shared" si="5"/>
        <v>2.8422346863472394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pengcheng</cp:lastModifiedBy>
  <cp:lastPrinted>2022-03-30T08:03:43Z</cp:lastPrinted>
  <dcterms:created xsi:type="dcterms:W3CDTF">2022-03-30T07:19:55Z</dcterms:created>
  <dcterms:modified xsi:type="dcterms:W3CDTF">2022-03-31T12:02:54Z</dcterms:modified>
</cp:coreProperties>
</file>