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13_ncr:1_{36448992-343D-4BF6-84F6-C2695BF2EE0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Yc1_DMC" sheetId="2" r:id="rId2"/>
    <sheet name="Yc2_DTA" sheetId="3" r:id="rId3"/>
    <sheet name="Requi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0+hP6qpYsEWcOBaMeqctmStKv3sP3Kyh+Bbi9RSIiec="/>
    </ext>
  </extLst>
</workbook>
</file>

<file path=xl/calcChain.xml><?xml version="1.0" encoding="utf-8"?>
<calcChain xmlns="http://schemas.openxmlformats.org/spreadsheetml/2006/main">
  <c r="G63" i="3" l="1"/>
  <c r="G62" i="3"/>
  <c r="G61" i="3"/>
  <c r="G60" i="3"/>
  <c r="G56" i="3"/>
  <c r="G55" i="3"/>
  <c r="G54" i="3"/>
  <c r="G53" i="3"/>
  <c r="G49" i="3"/>
  <c r="G48" i="3"/>
  <c r="G47" i="3"/>
  <c r="G46" i="3"/>
  <c r="G42" i="3"/>
  <c r="G41" i="3"/>
  <c r="G40" i="3"/>
  <c r="G39" i="3"/>
  <c r="G35" i="3"/>
  <c r="G34" i="3"/>
  <c r="G33" i="3"/>
  <c r="G32" i="3"/>
  <c r="G36" i="3" s="1"/>
  <c r="H36" i="3" s="1"/>
  <c r="G28" i="3"/>
  <c r="G27" i="3"/>
  <c r="G26" i="3"/>
  <c r="G25" i="3"/>
  <c r="G21" i="3"/>
  <c r="G20" i="3"/>
  <c r="G19" i="3"/>
  <c r="G18" i="3"/>
  <c r="G14" i="3"/>
  <c r="G13" i="3"/>
  <c r="G12" i="3"/>
  <c r="G11" i="3"/>
  <c r="G8" i="3"/>
  <c r="H8" i="3" s="1"/>
  <c r="G7" i="3"/>
  <c r="H7" i="3" s="1"/>
  <c r="G6" i="3"/>
  <c r="H6" i="3" s="1"/>
  <c r="G5" i="3"/>
  <c r="G4" i="3"/>
  <c r="D81" i="2"/>
  <c r="B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E81" i="2" s="1"/>
  <c r="D77" i="2"/>
  <c r="C77" i="2"/>
  <c r="B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D73" i="2" s="1"/>
  <c r="C69" i="2"/>
  <c r="C73" i="2" s="1"/>
  <c r="D65" i="2"/>
  <c r="B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E65" i="2" s="1"/>
  <c r="D61" i="2"/>
  <c r="C61" i="2"/>
  <c r="C65" i="2" s="1"/>
  <c r="B56" i="2"/>
  <c r="B55" i="2"/>
  <c r="E55" i="2" s="1"/>
  <c r="B54" i="2"/>
  <c r="E54" i="2" s="1"/>
  <c r="F53" i="2"/>
  <c r="E53" i="2"/>
  <c r="D53" i="2"/>
  <c r="B53" i="2"/>
  <c r="F54" i="2" s="1"/>
  <c r="B52" i="2"/>
  <c r="B49" i="2"/>
  <c r="F48" i="2"/>
  <c r="B48" i="2"/>
  <c r="E48" i="2" s="1"/>
  <c r="B47" i="2"/>
  <c r="B46" i="2"/>
  <c r="F45" i="2"/>
  <c r="E45" i="2"/>
  <c r="B45" i="2"/>
  <c r="D45" i="2" s="1"/>
  <c r="B44" i="2"/>
  <c r="D41" i="2"/>
  <c r="C41" i="2"/>
  <c r="B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F41" i="2" s="1"/>
  <c r="E37" i="2"/>
  <c r="E41" i="2" s="1"/>
  <c r="D37" i="2"/>
  <c r="C37" i="2"/>
  <c r="B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D33" i="2" s="1"/>
  <c r="C29" i="2"/>
  <c r="C33" i="2" s="1"/>
  <c r="E25" i="2"/>
  <c r="D25" i="2"/>
  <c r="B25" i="2"/>
  <c r="F24" i="2"/>
  <c r="E24" i="2"/>
  <c r="D24" i="2"/>
  <c r="C24" i="2"/>
  <c r="F23" i="2"/>
  <c r="E23" i="2"/>
  <c r="D23" i="2"/>
  <c r="C23" i="2"/>
  <c r="F22" i="2"/>
  <c r="E22" i="2"/>
  <c r="D22" i="2"/>
  <c r="C22" i="2"/>
  <c r="N21" i="2"/>
  <c r="H21" i="2"/>
  <c r="K21" i="2" s="1"/>
  <c r="F21" i="2"/>
  <c r="E21" i="2"/>
  <c r="D21" i="2"/>
  <c r="C21" i="2"/>
  <c r="C25" i="2" s="1"/>
  <c r="O20" i="2"/>
  <c r="N20" i="2"/>
  <c r="K20" i="2"/>
  <c r="O19" i="2"/>
  <c r="N19" i="2"/>
  <c r="K19" i="2"/>
  <c r="M19" i="2" s="1"/>
  <c r="O18" i="2"/>
  <c r="N18" i="2"/>
  <c r="K18" i="2"/>
  <c r="M18" i="2" s="1"/>
  <c r="O17" i="2"/>
  <c r="N17" i="2"/>
  <c r="K17" i="2"/>
  <c r="B17" i="2"/>
  <c r="K16" i="2"/>
  <c r="M17" i="2" s="1"/>
  <c r="F16" i="2"/>
  <c r="B16" i="2"/>
  <c r="E16" i="2" s="1"/>
  <c r="E15" i="2"/>
  <c r="C15" i="2"/>
  <c r="B15" i="2"/>
  <c r="C14" i="2"/>
  <c r="B14" i="2"/>
  <c r="F15" i="2" s="1"/>
  <c r="F13" i="2"/>
  <c r="E13" i="2"/>
  <c r="B13" i="2"/>
  <c r="D13" i="2" s="1"/>
  <c r="B12" i="2"/>
  <c r="H25" i="3" l="1"/>
  <c r="H35" i="3"/>
  <c r="L17" i="2"/>
  <c r="L19" i="2"/>
  <c r="E46" i="2"/>
  <c r="E49" i="2" s="1"/>
  <c r="D46" i="2"/>
  <c r="D49" i="2" s="1"/>
  <c r="F47" i="2"/>
  <c r="C46" i="2"/>
  <c r="C55" i="2"/>
  <c r="H27" i="3"/>
  <c r="D15" i="2"/>
  <c r="D17" i="2" s="1"/>
  <c r="E33" i="2"/>
  <c r="D55" i="2"/>
  <c r="G57" i="3"/>
  <c r="H57" i="3" s="1"/>
  <c r="D47" i="2"/>
  <c r="E56" i="2"/>
  <c r="E57" i="2" s="1"/>
  <c r="E73" i="2"/>
  <c r="G64" i="3"/>
  <c r="H61" i="3" s="1"/>
  <c r="H60" i="3"/>
  <c r="G29" i="3"/>
  <c r="H29" i="3" s="1"/>
  <c r="M20" i="2"/>
  <c r="M21" i="2" s="1"/>
  <c r="E47" i="2"/>
  <c r="F56" i="2"/>
  <c r="H32" i="3"/>
  <c r="C47" i="2"/>
  <c r="D56" i="2"/>
  <c r="C81" i="2"/>
  <c r="E14" i="2"/>
  <c r="E17" i="2" s="1"/>
  <c r="D14" i="2"/>
  <c r="B57" i="2"/>
  <c r="H4" i="3"/>
  <c r="H33" i="3"/>
  <c r="H62" i="3"/>
  <c r="H5" i="3"/>
  <c r="H34" i="3"/>
  <c r="H63" i="3"/>
  <c r="L18" i="2"/>
  <c r="C54" i="2"/>
  <c r="F55" i="2"/>
  <c r="G15" i="3"/>
  <c r="H15" i="3" s="1"/>
  <c r="G43" i="3"/>
  <c r="H43" i="3" s="1"/>
  <c r="C16" i="2"/>
  <c r="C48" i="2"/>
  <c r="D54" i="2"/>
  <c r="D57" i="2" s="1"/>
  <c r="C13" i="2"/>
  <c r="C17" i="2" s="1"/>
  <c r="F14" i="2"/>
  <c r="D16" i="2"/>
  <c r="L20" i="2"/>
  <c r="C45" i="2"/>
  <c r="C49" i="2" s="1"/>
  <c r="F46" i="2"/>
  <c r="D48" i="2"/>
  <c r="C56" i="2"/>
  <c r="G22" i="3"/>
  <c r="H21" i="3" s="1"/>
  <c r="G50" i="3"/>
  <c r="H50" i="3" s="1"/>
  <c r="C53" i="2"/>
  <c r="H20" i="3" l="1"/>
  <c r="H14" i="3"/>
  <c r="H54" i="3"/>
  <c r="H46" i="3"/>
  <c r="H11" i="3"/>
  <c r="H28" i="3"/>
  <c r="H42" i="3"/>
  <c r="H12" i="3"/>
  <c r="H26" i="3"/>
  <c r="H47" i="3"/>
  <c r="H39" i="3"/>
  <c r="C57" i="2"/>
  <c r="H56" i="3"/>
  <c r="H13" i="3"/>
  <c r="H49" i="3"/>
  <c r="L21" i="2"/>
  <c r="H41" i="3"/>
  <c r="H22" i="3"/>
  <c r="H19" i="3"/>
  <c r="H40" i="3"/>
  <c r="H48" i="3"/>
  <c r="H18" i="3"/>
  <c r="H55" i="3"/>
  <c r="H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7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ID#AAAAuO5Mo94
Ngoc Xuan    (2023-05-06 08:38:13)
NOTE: HTK k tính chỉ số thời vụ.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b5nmLEwDc/5O027tcealpwdcrbw=="/>
    </ext>
  </extLst>
</comments>
</file>

<file path=xl/sharedStrings.xml><?xml version="1.0" encoding="utf-8"?>
<sst xmlns="http://schemas.openxmlformats.org/spreadsheetml/2006/main" count="518" uniqueCount="86">
  <si>
    <t>Check Data</t>
  </si>
  <si>
    <t>Year</t>
  </si>
  <si>
    <t>MaCK</t>
  </si>
  <si>
    <t>Doanh thu bán hàng và cung cấp dịch vụ</t>
  </si>
  <si>
    <t>Giá vốn hàng bán</t>
  </si>
  <si>
    <t>Chi phí tài chính</t>
  </si>
  <si>
    <t>Chi phí bán hàng</t>
  </si>
  <si>
    <t>Chi phí thuế TNDN hiện hành</t>
  </si>
  <si>
    <t>Hàng tồn kho</t>
  </si>
  <si>
    <t>Đầu tư TC dài hạn</t>
  </si>
  <si>
    <t>Tổng tài sản</t>
  </si>
  <si>
    <t>Nợ dài hạn</t>
  </si>
  <si>
    <t>DMC</t>
  </si>
  <si>
    <t>Công ty (theo năm)</t>
  </si>
  <si>
    <t>DPG</t>
  </si>
  <si>
    <t>DPM</t>
  </si>
  <si>
    <t>DPR</t>
  </si>
  <si>
    <t>DQC</t>
  </si>
  <si>
    <t>DRC</t>
  </si>
  <si>
    <t>DRH</t>
  </si>
  <si>
    <t>DRL</t>
  </si>
  <si>
    <t>DSN</t>
  </si>
  <si>
    <t>Văn</t>
  </si>
  <si>
    <t>Xuân</t>
  </si>
  <si>
    <t>Trọng</t>
  </si>
  <si>
    <t>Uyên</t>
  </si>
  <si>
    <t>Tú</t>
  </si>
  <si>
    <t xml:space="preserve">Check </t>
  </si>
  <si>
    <t xml:space="preserve">Theo quý </t>
  </si>
  <si>
    <t>DTA</t>
  </si>
  <si>
    <t>2021-2017</t>
  </si>
  <si>
    <t>Tú (2020-2021)</t>
  </si>
  <si>
    <t>Trung(2017-2019)</t>
  </si>
  <si>
    <t>-</t>
  </si>
  <si>
    <t>DHG</t>
  </si>
  <si>
    <t>DHA</t>
  </si>
  <si>
    <t>DBC</t>
  </si>
  <si>
    <t>HDM</t>
  </si>
  <si>
    <t>ACC</t>
  </si>
  <si>
    <t>Quarter</t>
  </si>
  <si>
    <t>Không có</t>
  </si>
  <si>
    <t>không có</t>
  </si>
  <si>
    <t>394,929,566,882</t>
  </si>
  <si>
    <t>361,195,988,610</t>
  </si>
  <si>
    <t>325,362,975,414</t>
  </si>
  <si>
    <t>323,602,977,718</t>
  </si>
  <si>
    <t>1. Phân tích chỉ tiêu phản ánh biến động theo dãy số thời gian - DMC</t>
  </si>
  <si>
    <t>Năm\Chỉ tiêu</t>
  </si>
  <si>
    <t>Lượng tăng tuyệt đối liên hoàn (Tỷ đồng)</t>
  </si>
  <si>
    <t>Tốc độ phát triển liên hoàn (%)</t>
  </si>
  <si>
    <t>Tốc độ tăng liên hoàn (%)</t>
  </si>
  <si>
    <t>Giá trị 1% tăng liên hoàn (Tỷ đồng)</t>
  </si>
  <si>
    <t>Bình quân 2017-2021</t>
  </si>
  <si>
    <t>Giá trị 1% tăng liên hoàn (Đồng)</t>
  </si>
  <si>
    <t>Chi phí thuế TNDN hiện hành (Tỷ đồng)</t>
  </si>
  <si>
    <t>Hàng tồn kho (Tỷ đồng)</t>
  </si>
  <si>
    <t>Đầu tư tài chính dài hạn</t>
  </si>
  <si>
    <t>2. Phân tích chỉ số thời vụ (DTA) - Nhận xét</t>
  </si>
  <si>
    <t>Quý</t>
  </si>
  <si>
    <t>DTBQ (đồng)</t>
  </si>
  <si>
    <t>Chỉ số thời vụ (%)</t>
  </si>
  <si>
    <t>I</t>
  </si>
  <si>
    <t>II</t>
  </si>
  <si>
    <t>III</t>
  </si>
  <si>
    <t>IV</t>
  </si>
  <si>
    <t>Bình quân chung</t>
  </si>
  <si>
    <t xml:space="preserve">Chi phí tài chính </t>
  </si>
  <si>
    <t>Tổng</t>
  </si>
  <si>
    <t>11.950.000.000</t>
  </si>
  <si>
    <t>9.950.000.000</t>
  </si>
  <si>
    <t>399.151.333.534</t>
  </si>
  <si>
    <t>456.085.456.629</t>
  </si>
  <si>
    <t>475.108.298.660</t>
  </si>
  <si>
    <t>463.888.516.466</t>
  </si>
  <si>
    <t>I. Thu thập dữ liệu:</t>
  </si>
  <si>
    <t>1. Chọn 1 công ty tổ chức dữ liệu theo quý về 1 trong các chỉ tiêu phản ánh kết quả của doanh nghiệp (doanh thu; lợi nhuận;….) tối thiểu 12 quan sát (4 quý trong 3 năm)</t>
  </si>
  <si>
    <t>2. Thu thập dự liệu tối thiểu 6 chỉ tiêu trên báo cáo tài chính: 1 chỉ tiêu phản ánh kết quả của doanh nghiệp (doanh thu; lợi nhuận;…) và tối thiểu 5 chỉ tiêu ảnh hưởng đến kết quả (chi phí; giá vốn; tổng tài sản;…..) trong 5 năm (nếu công ty nào thiếu có thể thay đổi bằng công ty khác)</t>
  </si>
  <si>
    <t>II. Yêu cầu phân tích</t>
  </si>
  <si>
    <t>1. Chọn 1 công ty phân tích các chỉ tiêu phản ánh biến động theo dãy số thời gian</t>
  </si>
  <si>
    <t>2. Phân tích chỉ số thời vụ đối với dữ liệu theo quý ở yêu cầu (I.1)</t>
  </si>
  <si>
    <t>3. Xử dụng mô hình hồi quy hàm xu thế để dự báo 1 công ty.</t>
  </si>
  <si>
    <t>4. Phân tích hồi quy phản ánh các chỉ tiêu tác động đến kết quả kinh doanh của doanh nghiệp đối với dữ liệu ở yêu cầu (I.2)</t>
  </si>
  <si>
    <t>4.1. Kiểm định tồn tại mô hình</t>
  </si>
  <si>
    <t>4.2. Kiểm định các giả thiết của mô hình</t>
  </si>
  <si>
    <t>4.3. Kiểm định tác động của các nhân tố</t>
  </si>
  <si>
    <t>4.4. Bình luận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</si>
</sst>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0.000"/>
  </numFmts>
  <fonts count="21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rgb="FFFF0000"/>
      <name val="Calibri"/>
      <scheme val="minor"/>
    </font>
    <font>
      <sz val="11"/>
      <color rgb="FFFFC000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7"/>
      <name val="Arial"/>
    </font>
    <font>
      <sz val="9"/>
      <color rgb="FF333333"/>
      <name val="Arial"/>
    </font>
    <font>
      <b/>
      <sz val="9"/>
      <color rgb="FF333333"/>
      <name val="Arial"/>
    </font>
    <font>
      <sz val="11"/>
      <color rgb="FF333333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scheme val="minor"/>
    </font>
    <font>
      <sz val="9"/>
      <color rgb="FF014377"/>
      <name val="Arial"/>
    </font>
    <font>
      <b/>
      <sz val="14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Inconsolata"/>
    </font>
    <font>
      <sz val="11"/>
      <color rgb="FF1155CC"/>
      <name val="Inconsolata"/>
    </font>
    <font>
      <b/>
      <sz val="18"/>
      <color theme="1"/>
      <name val="Calibri"/>
      <scheme val="minor"/>
    </font>
    <font>
      <b/>
      <sz val="11"/>
      <color rgb="FFFF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8E7CC3"/>
        <bgColor rgb="FF8E7CC3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rgb="FFF2F2F2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E6E6E6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9">
    <xf numFmtId="0" fontId="0" fillId="0" borderId="0" xfId="0"/>
    <xf numFmtId="3" fontId="1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3" fillId="3" borderId="1" xfId="0" applyFont="1" applyFill="1" applyBorder="1"/>
    <xf numFmtId="1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right" wrapText="1"/>
    </xf>
    <xf numFmtId="0" fontId="4" fillId="4" borderId="4" xfId="0" applyFont="1" applyFill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7" fillId="3" borderId="1" xfId="0" applyFont="1" applyFill="1" applyBorder="1"/>
    <xf numFmtId="0" fontId="6" fillId="0" borderId="0" xfId="0" applyFont="1"/>
    <xf numFmtId="3" fontId="5" fillId="5" borderId="0" xfId="0" applyNumberFormat="1" applyFont="1" applyFill="1" applyAlignment="1">
      <alignment horizontal="center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right"/>
    </xf>
    <xf numFmtId="3" fontId="6" fillId="0" borderId="0" xfId="0" applyNumberFormat="1" applyFont="1"/>
    <xf numFmtId="0" fontId="6" fillId="0" borderId="0" xfId="0" applyFont="1" applyAlignment="1">
      <alignment horizontal="center"/>
    </xf>
    <xf numFmtId="3" fontId="10" fillId="0" borderId="0" xfId="0" applyNumberFormat="1" applyFont="1" applyAlignment="1">
      <alignment horizontal="right"/>
    </xf>
    <xf numFmtId="3" fontId="10" fillId="2" borderId="0" xfId="0" applyNumberFormat="1" applyFont="1" applyFill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3" fontId="0" fillId="5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12" fillId="0" borderId="0" xfId="0" applyNumberFormat="1" applyFont="1" applyAlignment="1">
      <alignment horizontal="right"/>
    </xf>
    <xf numFmtId="3" fontId="0" fillId="6" borderId="0" xfId="0" applyNumberFormat="1" applyFill="1" applyAlignment="1">
      <alignment horizontal="center"/>
    </xf>
    <xf numFmtId="3" fontId="0" fillId="3" borderId="0" xfId="0" applyNumberFormat="1" applyFill="1" applyAlignment="1">
      <alignment horizontal="right"/>
    </xf>
    <xf numFmtId="3" fontId="0" fillId="3" borderId="5" xfId="0" applyNumberForma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0" fontId="13" fillId="3" borderId="5" xfId="0" applyFont="1" applyFill="1" applyBorder="1" applyAlignment="1">
      <alignment horizontal="right"/>
    </xf>
    <xf numFmtId="3" fontId="0" fillId="7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/>
    <xf numFmtId="0" fontId="13" fillId="8" borderId="5" xfId="0" applyFont="1" applyFill="1" applyBorder="1" applyAlignment="1">
      <alignment horizontal="right"/>
    </xf>
    <xf numFmtId="3" fontId="5" fillId="3" borderId="0" xfId="0" applyNumberFormat="1" applyFont="1" applyFill="1"/>
    <xf numFmtId="1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3" fontId="5" fillId="3" borderId="5" xfId="0" applyNumberFormat="1" applyFont="1" applyFill="1" applyBorder="1" applyAlignment="1">
      <alignment horizontal="right"/>
    </xf>
    <xf numFmtId="0" fontId="5" fillId="3" borderId="0" xfId="0" applyFont="1" applyFill="1"/>
    <xf numFmtId="0" fontId="5" fillId="3" borderId="5" xfId="0" applyFont="1" applyFill="1" applyBorder="1" applyAlignment="1">
      <alignment horizontal="right"/>
    </xf>
    <xf numFmtId="4" fontId="5" fillId="0" borderId="0" xfId="0" applyNumberFormat="1" applyFont="1" applyAlignment="1">
      <alignment horizontal="right"/>
    </xf>
    <xf numFmtId="4" fontId="5" fillId="2" borderId="0" xfId="0" applyNumberFormat="1" applyFont="1" applyFill="1" applyAlignment="1">
      <alignment horizontal="right"/>
    </xf>
    <xf numFmtId="4" fontId="5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3" fontId="12" fillId="2" borderId="0" xfId="0" applyNumberFormat="1" applyFont="1" applyFill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49" fontId="5" fillId="0" borderId="0" xfId="0" applyNumberFormat="1" applyFont="1" applyAlignment="1">
      <alignment horizontal="right"/>
    </xf>
    <xf numFmtId="3" fontId="5" fillId="2" borderId="0" xfId="0" applyNumberFormat="1" applyFont="1" applyFill="1"/>
    <xf numFmtId="3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5" fillId="3" borderId="0" xfId="0" applyFon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/>
    <xf numFmtId="164" fontId="1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3" fontId="17" fillId="3" borderId="0" xfId="0" applyNumberFormat="1" applyFont="1" applyFill="1" applyAlignment="1">
      <alignment horizontal="right"/>
    </xf>
    <xf numFmtId="0" fontId="18" fillId="3" borderId="0" xfId="0" applyFont="1" applyFill="1"/>
    <xf numFmtId="0" fontId="16" fillId="3" borderId="0" xfId="0" applyFont="1" applyFill="1"/>
    <xf numFmtId="3" fontId="16" fillId="0" borderId="0" xfId="0" applyNumberFormat="1" applyFont="1"/>
    <xf numFmtId="4" fontId="16" fillId="0" borderId="0" xfId="0" applyNumberFormat="1" applyFont="1"/>
    <xf numFmtId="4" fontId="4" fillId="0" borderId="0" xfId="0" applyNumberFormat="1" applyFont="1" applyAlignment="1">
      <alignment horizontal="right"/>
    </xf>
    <xf numFmtId="0" fontId="17" fillId="3" borderId="0" xfId="0" applyFont="1" applyFill="1"/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/>
    </xf>
    <xf numFmtId="3" fontId="4" fillId="0" borderId="0" xfId="0" applyNumberFormat="1" applyFont="1" applyAlignment="1">
      <alignment vertical="center"/>
    </xf>
    <xf numFmtId="165" fontId="4" fillId="0" borderId="0" xfId="0" applyNumberFormat="1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3" fontId="4" fillId="0" borderId="0" xfId="0" applyNumberFormat="1" applyFont="1"/>
    <xf numFmtId="3" fontId="13" fillId="3" borderId="0" xfId="0" applyNumberFormat="1" applyFont="1" applyFill="1"/>
    <xf numFmtId="0" fontId="4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right"/>
    </xf>
    <xf numFmtId="3" fontId="5" fillId="13" borderId="0" xfId="0" applyNumberFormat="1" applyFont="1" applyFill="1" applyAlignment="1">
      <alignment horizontal="right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vertical="center"/>
    </xf>
    <xf numFmtId="3" fontId="1" fillId="10" borderId="0" xfId="0" applyNumberFormat="1" applyFont="1" applyFill="1" applyAlignment="1">
      <alignment horizontal="center" vertical="center" wrapText="1"/>
    </xf>
    <xf numFmtId="0" fontId="0" fillId="0" borderId="0" xfId="0"/>
    <xf numFmtId="3" fontId="14" fillId="9" borderId="0" xfId="0" applyNumberFormat="1" applyFont="1" applyFill="1" applyAlignment="1">
      <alignment horizontal="center" vertical="center" wrapText="1"/>
    </xf>
    <xf numFmtId="0" fontId="19" fillId="11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center" wrapText="1"/>
    </xf>
    <xf numFmtId="0" fontId="1" fillId="12" borderId="0" xfId="0" applyFont="1" applyFill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001"/>
  <sheetViews>
    <sheetView tabSelected="1" workbookViewId="0">
      <pane ySplit="1" topLeftCell="A13" activePane="bottomLeft" state="frozen"/>
      <selection pane="bottomLeft" activeCell="C18" sqref="C18"/>
    </sheetView>
  </sheetViews>
  <sheetFormatPr defaultColWidth="14.44140625" defaultRowHeight="15" customHeight="1" x14ac:dyDescent="0.3"/>
  <cols>
    <col min="1" max="1" width="13.33203125" customWidth="1"/>
    <col min="2" max="3" width="8.6640625" customWidth="1"/>
    <col min="4" max="4" width="20.6640625" customWidth="1"/>
    <col min="5" max="5" width="18.5546875" customWidth="1"/>
    <col min="6" max="6" width="17.33203125" customWidth="1"/>
    <col min="7" max="7" width="17.6640625" customWidth="1"/>
    <col min="8" max="8" width="17.44140625" customWidth="1"/>
    <col min="9" max="9" width="19.44140625" customWidth="1"/>
    <col min="10" max="10" width="18.6640625" customWidth="1"/>
    <col min="11" max="11" width="20.33203125" customWidth="1"/>
    <col min="12" max="13" width="17" customWidth="1"/>
    <col min="14" max="14" width="16.5546875" customWidth="1"/>
    <col min="15" max="15" width="8.6640625" customWidth="1"/>
    <col min="16" max="16" width="10.33203125" customWidth="1"/>
    <col min="17" max="27" width="8.6640625" customWidth="1"/>
  </cols>
  <sheetData>
    <row r="1" spans="1:27" ht="63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 spans="1:27" ht="14.25" customHeight="1" x14ac:dyDescent="0.3">
      <c r="A2" s="4"/>
      <c r="B2" s="5">
        <v>2021</v>
      </c>
      <c r="C2" s="6" t="s">
        <v>12</v>
      </c>
      <c r="D2" s="7">
        <v>1567817504900</v>
      </c>
      <c r="E2" s="7">
        <v>1096779308875</v>
      </c>
      <c r="F2" s="8">
        <v>2709042592</v>
      </c>
      <c r="G2" s="8">
        <v>144898379173</v>
      </c>
      <c r="H2" s="8">
        <v>39922462186</v>
      </c>
      <c r="I2" s="8">
        <v>348511691189</v>
      </c>
      <c r="J2" s="8">
        <v>17600926059</v>
      </c>
      <c r="K2" s="8">
        <v>1621851432988</v>
      </c>
      <c r="L2" s="9">
        <v>88209330</v>
      </c>
      <c r="M2" s="10"/>
      <c r="N2" s="11" t="s">
        <v>13</v>
      </c>
      <c r="O2" s="12" t="s">
        <v>12</v>
      </c>
      <c r="P2" s="13" t="s">
        <v>14</v>
      </c>
      <c r="Q2" s="13" t="s">
        <v>15</v>
      </c>
      <c r="R2" s="13" t="s">
        <v>16</v>
      </c>
      <c r="S2" s="13" t="s">
        <v>17</v>
      </c>
      <c r="T2" s="13" t="s">
        <v>18</v>
      </c>
      <c r="U2" s="13" t="s">
        <v>19</v>
      </c>
      <c r="V2" s="13" t="s">
        <v>20</v>
      </c>
      <c r="W2" s="13" t="s">
        <v>21</v>
      </c>
      <c r="X2" s="14"/>
      <c r="Y2" s="10"/>
      <c r="Z2" s="10"/>
      <c r="AA2" s="10"/>
    </row>
    <row r="3" spans="1:27" ht="14.25" customHeight="1" x14ac:dyDescent="0.3">
      <c r="A3" s="15" t="b">
        <v>1</v>
      </c>
      <c r="B3" s="5">
        <v>2020</v>
      </c>
      <c r="C3" s="6" t="s">
        <v>12</v>
      </c>
      <c r="D3" s="7">
        <v>1542266916248</v>
      </c>
      <c r="E3" s="7">
        <v>1013487938481</v>
      </c>
      <c r="F3" s="8">
        <v>-756533454</v>
      </c>
      <c r="G3" s="8">
        <v>153381251974</v>
      </c>
      <c r="H3" s="8">
        <v>45030678894</v>
      </c>
      <c r="I3" s="8">
        <v>248897778664</v>
      </c>
      <c r="J3" s="8">
        <v>17456582449</v>
      </c>
      <c r="K3" s="8">
        <v>1463982459092</v>
      </c>
      <c r="L3" s="9">
        <v>960530344</v>
      </c>
      <c r="M3" s="10"/>
      <c r="N3" s="10"/>
      <c r="O3" s="10" t="s">
        <v>22</v>
      </c>
      <c r="P3" s="10" t="s">
        <v>22</v>
      </c>
      <c r="Q3" s="10" t="s">
        <v>23</v>
      </c>
      <c r="R3" s="10" t="s">
        <v>23</v>
      </c>
      <c r="S3" s="10" t="s">
        <v>24</v>
      </c>
      <c r="T3" s="10" t="s">
        <v>24</v>
      </c>
      <c r="U3" s="10" t="s">
        <v>25</v>
      </c>
      <c r="V3" s="10" t="s">
        <v>25</v>
      </c>
      <c r="W3" s="10" t="s">
        <v>26</v>
      </c>
      <c r="X3" s="10"/>
      <c r="Y3" s="10"/>
      <c r="Z3" s="10"/>
      <c r="AA3" s="10"/>
    </row>
    <row r="4" spans="1:27" ht="14.25" customHeight="1" x14ac:dyDescent="0.3">
      <c r="A4" s="15" t="b">
        <v>1</v>
      </c>
      <c r="B4" s="5">
        <v>2019</v>
      </c>
      <c r="C4" s="6" t="s">
        <v>12</v>
      </c>
      <c r="D4" s="7">
        <v>1533850591042</v>
      </c>
      <c r="E4" s="7">
        <v>975656507824</v>
      </c>
      <c r="F4" s="8">
        <v>1353416323</v>
      </c>
      <c r="G4" s="8">
        <v>145891689430</v>
      </c>
      <c r="H4" s="8">
        <v>54386519134</v>
      </c>
      <c r="I4" s="8">
        <v>219139200228</v>
      </c>
      <c r="J4" s="8">
        <v>12843955861</v>
      </c>
      <c r="K4" s="8">
        <v>1533052514092</v>
      </c>
      <c r="L4" s="9">
        <v>1215628105</v>
      </c>
      <c r="M4" s="10"/>
      <c r="N4" s="16" t="s">
        <v>27</v>
      </c>
      <c r="O4" s="10" t="s">
        <v>24</v>
      </c>
      <c r="P4" s="10" t="s">
        <v>24</v>
      </c>
      <c r="Q4" s="10" t="s">
        <v>25</v>
      </c>
      <c r="R4" s="10" t="s">
        <v>25</v>
      </c>
      <c r="S4" s="10" t="s">
        <v>26</v>
      </c>
      <c r="T4" s="10" t="s">
        <v>26</v>
      </c>
      <c r="U4" s="10" t="s">
        <v>23</v>
      </c>
      <c r="V4" s="10" t="s">
        <v>23</v>
      </c>
      <c r="W4" s="10" t="s">
        <v>22</v>
      </c>
      <c r="Y4" s="10"/>
      <c r="Z4" s="10"/>
      <c r="AA4" s="10"/>
    </row>
    <row r="5" spans="1:27" ht="14.25" customHeight="1" x14ac:dyDescent="0.3">
      <c r="A5" s="15" t="b">
        <v>1</v>
      </c>
      <c r="B5" s="5">
        <v>2018</v>
      </c>
      <c r="C5" s="6" t="s">
        <v>12</v>
      </c>
      <c r="D5" s="7">
        <v>1463997591211</v>
      </c>
      <c r="E5" s="7">
        <v>896095666781</v>
      </c>
      <c r="F5" s="8">
        <v>2523401458</v>
      </c>
      <c r="G5" s="8">
        <v>138614539773</v>
      </c>
      <c r="H5" s="8">
        <v>52285625200</v>
      </c>
      <c r="I5" s="8">
        <v>266490181601</v>
      </c>
      <c r="J5" s="8">
        <v>12137262343</v>
      </c>
      <c r="K5" s="8">
        <v>1465088856531</v>
      </c>
      <c r="L5" s="9">
        <v>1058335759</v>
      </c>
      <c r="M5" s="10"/>
      <c r="Y5" s="10"/>
      <c r="Z5" s="10"/>
      <c r="AA5" s="10"/>
    </row>
    <row r="6" spans="1:27" ht="14.25" customHeight="1" x14ac:dyDescent="0.3">
      <c r="A6" s="15" t="b">
        <v>1</v>
      </c>
      <c r="B6" s="5">
        <v>2017</v>
      </c>
      <c r="C6" s="6" t="s">
        <v>12</v>
      </c>
      <c r="D6" s="7">
        <v>1363513240162</v>
      </c>
      <c r="E6" s="7">
        <v>804867971667</v>
      </c>
      <c r="F6" s="8">
        <v>-595617464</v>
      </c>
      <c r="G6" s="8">
        <v>197567029628</v>
      </c>
      <c r="H6" s="8">
        <v>55541499368</v>
      </c>
      <c r="I6" s="8">
        <v>244889043055</v>
      </c>
      <c r="J6" s="8">
        <v>12001581740</v>
      </c>
      <c r="K6" s="8">
        <v>1305473339191</v>
      </c>
      <c r="L6" s="9">
        <v>811814811</v>
      </c>
      <c r="M6" s="10"/>
      <c r="Y6" s="10"/>
      <c r="Z6" s="10"/>
      <c r="AA6" s="10"/>
    </row>
    <row r="7" spans="1:27" ht="14.25" customHeight="1" x14ac:dyDescent="0.3">
      <c r="A7" s="15" t="b">
        <v>1</v>
      </c>
      <c r="B7" s="5">
        <v>2021</v>
      </c>
      <c r="C7" s="6" t="s">
        <v>14</v>
      </c>
      <c r="D7" s="7">
        <v>2545455736494</v>
      </c>
      <c r="E7" s="8">
        <v>1670366356209</v>
      </c>
      <c r="F7" s="8">
        <v>166595804142</v>
      </c>
      <c r="G7" s="8">
        <v>166689469264</v>
      </c>
      <c r="H7" s="8">
        <v>70957267857</v>
      </c>
      <c r="I7" s="8">
        <v>557207220498</v>
      </c>
      <c r="J7" s="8">
        <v>3359000000</v>
      </c>
      <c r="K7" s="8">
        <v>5950725075703</v>
      </c>
      <c r="L7" s="9">
        <v>1736505338573</v>
      </c>
      <c r="M7" s="10"/>
      <c r="N7" s="11" t="s">
        <v>28</v>
      </c>
      <c r="O7" s="11" t="s">
        <v>29</v>
      </c>
      <c r="P7" s="11" t="s">
        <v>30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4.25" customHeight="1" x14ac:dyDescent="0.3">
      <c r="A8" s="15" t="b">
        <v>1</v>
      </c>
      <c r="B8" s="5">
        <v>2020</v>
      </c>
      <c r="C8" s="6" t="s">
        <v>14</v>
      </c>
      <c r="D8" s="7">
        <v>2118335540207</v>
      </c>
      <c r="E8" s="8">
        <v>1524079432151</v>
      </c>
      <c r="F8" s="8">
        <v>193094609642</v>
      </c>
      <c r="G8" s="8">
        <v>72074897906</v>
      </c>
      <c r="H8" s="8">
        <v>48939214061</v>
      </c>
      <c r="I8" s="8">
        <v>434230783094</v>
      </c>
      <c r="J8" s="8">
        <v>10359000000</v>
      </c>
      <c r="K8" s="8">
        <v>4820437427949</v>
      </c>
      <c r="L8" s="9">
        <v>1551257571433</v>
      </c>
      <c r="M8" s="10"/>
      <c r="N8" s="10"/>
      <c r="O8" s="10"/>
      <c r="P8" s="10" t="s">
        <v>31</v>
      </c>
      <c r="Q8" s="16" t="s">
        <v>22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4.25" customHeight="1" x14ac:dyDescent="0.3">
      <c r="A9" s="15" t="b">
        <v>1</v>
      </c>
      <c r="B9" s="5">
        <v>2019</v>
      </c>
      <c r="C9" s="6" t="s">
        <v>14</v>
      </c>
      <c r="D9" s="7">
        <v>1973182830498</v>
      </c>
      <c r="E9" s="8">
        <v>1411722745827</v>
      </c>
      <c r="F9" s="8">
        <v>212699443331</v>
      </c>
      <c r="G9" s="8">
        <v>36399325798</v>
      </c>
      <c r="H9" s="8">
        <v>77668804991</v>
      </c>
      <c r="I9" s="8">
        <v>760009808128</v>
      </c>
      <c r="J9" s="8">
        <v>11739000000</v>
      </c>
      <c r="K9" s="8">
        <v>5084249063654</v>
      </c>
      <c r="L9" s="9">
        <v>1932354623830</v>
      </c>
      <c r="M9" s="10"/>
      <c r="N9" s="16" t="s">
        <v>27</v>
      </c>
      <c r="O9" s="10" t="s">
        <v>22</v>
      </c>
      <c r="P9" s="10" t="s">
        <v>32</v>
      </c>
      <c r="Q9" s="10" t="s">
        <v>26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4.25" customHeight="1" x14ac:dyDescent="0.3">
      <c r="A10" s="15" t="b">
        <v>1</v>
      </c>
      <c r="B10" s="5">
        <v>2018</v>
      </c>
      <c r="C10" s="6" t="s">
        <v>14</v>
      </c>
      <c r="D10" s="7">
        <v>1572626987410</v>
      </c>
      <c r="E10" s="8">
        <v>1220434075004</v>
      </c>
      <c r="F10" s="8">
        <v>131496194103</v>
      </c>
      <c r="G10" s="17" t="s">
        <v>33</v>
      </c>
      <c r="H10" s="8">
        <v>48041673827</v>
      </c>
      <c r="I10" s="8">
        <v>247428402244</v>
      </c>
      <c r="J10" s="8">
        <v>4027656000</v>
      </c>
      <c r="K10" s="8">
        <v>4647161934325</v>
      </c>
      <c r="L10" s="9">
        <v>1981294115840</v>
      </c>
      <c r="M10" s="18"/>
      <c r="N10" s="18"/>
      <c r="O10" s="18"/>
      <c r="P10" s="18"/>
      <c r="Q10" s="19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4.25" customHeight="1" x14ac:dyDescent="0.3">
      <c r="A11" s="15" t="b">
        <v>1</v>
      </c>
      <c r="B11" s="5">
        <v>2017</v>
      </c>
      <c r="C11" s="6" t="s">
        <v>14</v>
      </c>
      <c r="D11" s="7">
        <v>1410358511627</v>
      </c>
      <c r="E11" s="8">
        <v>1101677026159</v>
      </c>
      <c r="F11" s="8">
        <v>56031839110</v>
      </c>
      <c r="G11" s="17" t="s">
        <v>33</v>
      </c>
      <c r="H11" s="8">
        <v>35055814463</v>
      </c>
      <c r="I11" s="8">
        <v>169776160689</v>
      </c>
      <c r="J11" s="8">
        <v>2347656000</v>
      </c>
      <c r="K11" s="8">
        <v>3946832932910</v>
      </c>
      <c r="L11" s="9">
        <v>1530920313803</v>
      </c>
      <c r="M11" s="2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4.25" customHeight="1" x14ac:dyDescent="0.3">
      <c r="A12" s="15" t="b">
        <v>1</v>
      </c>
      <c r="B12" s="5">
        <v>2021</v>
      </c>
      <c r="C12" s="6" t="s">
        <v>15</v>
      </c>
      <c r="D12" s="21">
        <v>12881680840632</v>
      </c>
      <c r="E12" s="21">
        <v>8000602438</v>
      </c>
      <c r="F12" s="21">
        <v>74648067031</v>
      </c>
      <c r="G12" s="21">
        <v>817762955253</v>
      </c>
      <c r="H12" s="21">
        <v>605412217929</v>
      </c>
      <c r="I12" s="21">
        <v>2775533988246</v>
      </c>
      <c r="J12" s="21">
        <v>44656956639</v>
      </c>
      <c r="K12" s="21">
        <v>13917930244401</v>
      </c>
      <c r="L12" s="22">
        <v>1053118707297</v>
      </c>
      <c r="M12" s="16">
        <v>1</v>
      </c>
      <c r="N12" s="23">
        <v>7397640258893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4.25" customHeight="1" x14ac:dyDescent="0.3">
      <c r="A13" s="15" t="b">
        <v>1</v>
      </c>
      <c r="B13" s="5">
        <v>2020</v>
      </c>
      <c r="C13" s="6" t="s">
        <v>15</v>
      </c>
      <c r="D13" s="21">
        <v>7867574305211</v>
      </c>
      <c r="E13" s="21">
        <v>6032014991</v>
      </c>
      <c r="F13" s="21">
        <v>94847103094</v>
      </c>
      <c r="G13" s="21">
        <v>654617057501</v>
      </c>
      <c r="H13" s="21">
        <v>166619580888</v>
      </c>
      <c r="I13" s="21">
        <v>1468360373620</v>
      </c>
      <c r="J13" s="21">
        <v>44245603945</v>
      </c>
      <c r="K13" s="21">
        <v>11299941305395</v>
      </c>
      <c r="L13" s="22">
        <v>1026407861852</v>
      </c>
      <c r="M13" s="16">
        <v>2</v>
      </c>
      <c r="N13" s="23">
        <v>6281448254606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4.25" customHeight="1" x14ac:dyDescent="0.3">
      <c r="A14" s="15" t="b">
        <v>1</v>
      </c>
      <c r="B14" s="5">
        <v>2019</v>
      </c>
      <c r="C14" s="6" t="s">
        <v>15</v>
      </c>
      <c r="D14" s="21">
        <v>7757075543739</v>
      </c>
      <c r="E14" s="21">
        <v>6281448255</v>
      </c>
      <c r="F14" s="21">
        <v>107636556757</v>
      </c>
      <c r="G14" s="21">
        <v>554758002570</v>
      </c>
      <c r="H14" s="21">
        <v>90454832980</v>
      </c>
      <c r="I14" s="21">
        <v>1350638678171</v>
      </c>
      <c r="J14" s="21">
        <v>45369527464</v>
      </c>
      <c r="K14" s="21">
        <v>11440308263594</v>
      </c>
      <c r="L14" s="22">
        <v>1218159538244</v>
      </c>
      <c r="M14" s="16">
        <v>3</v>
      </c>
      <c r="N14" s="23">
        <v>6032014990990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4.25" customHeight="1" x14ac:dyDescent="0.3">
      <c r="A15" s="15" t="b">
        <v>1</v>
      </c>
      <c r="B15" s="5">
        <v>2018</v>
      </c>
      <c r="C15" s="6" t="s">
        <v>15</v>
      </c>
      <c r="D15" s="21">
        <v>9395359665641</v>
      </c>
      <c r="E15" s="21">
        <v>7397640259</v>
      </c>
      <c r="F15" s="21">
        <v>73797994363</v>
      </c>
      <c r="G15" s="21">
        <v>612322153525</v>
      </c>
      <c r="H15" s="21">
        <v>147299819968</v>
      </c>
      <c r="I15" s="21">
        <v>1662663084855</v>
      </c>
      <c r="J15" s="21">
        <v>46652969218</v>
      </c>
      <c r="K15" s="21">
        <v>11134256808138</v>
      </c>
      <c r="L15" s="22">
        <v>1365396760310</v>
      </c>
      <c r="M15" s="16">
        <v>4</v>
      </c>
      <c r="N15" s="23">
        <v>8000602438317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4.25" customHeight="1" x14ac:dyDescent="0.3">
      <c r="A16" s="15" t="b">
        <v>1</v>
      </c>
      <c r="B16" s="5">
        <v>2017</v>
      </c>
      <c r="C16" s="6" t="s">
        <v>15</v>
      </c>
      <c r="D16" s="21">
        <v>8101852559310</v>
      </c>
      <c r="E16" s="21">
        <v>5884432561847</v>
      </c>
      <c r="F16" s="21">
        <v>1379308284</v>
      </c>
      <c r="G16" s="21">
        <v>802514524567</v>
      </c>
      <c r="H16" s="21">
        <v>141942071760</v>
      </c>
      <c r="I16" s="21">
        <v>1222968204548</v>
      </c>
      <c r="J16" s="21">
        <v>46684613638</v>
      </c>
      <c r="K16" s="21">
        <v>10264104573488</v>
      </c>
      <c r="L16" s="22">
        <v>803306831617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4.25" customHeight="1" x14ac:dyDescent="0.3">
      <c r="A17" s="15" t="b">
        <v>1</v>
      </c>
      <c r="B17" s="5">
        <v>2021</v>
      </c>
      <c r="C17" s="24" t="s">
        <v>16</v>
      </c>
      <c r="D17" s="21">
        <v>1217826616841</v>
      </c>
      <c r="E17" s="21">
        <v>786532015939</v>
      </c>
      <c r="F17" s="21">
        <v>6898180726</v>
      </c>
      <c r="G17" s="21">
        <v>32850338103</v>
      </c>
      <c r="H17" s="21">
        <v>108618382158</v>
      </c>
      <c r="I17" s="25">
        <v>213840783921</v>
      </c>
      <c r="J17" s="25">
        <v>141138164916</v>
      </c>
      <c r="K17" s="25">
        <v>4032489894814</v>
      </c>
      <c r="L17" s="26">
        <v>824478638698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4.25" customHeight="1" x14ac:dyDescent="0.3">
      <c r="A18" s="15" t="b">
        <v>1</v>
      </c>
      <c r="B18" s="5">
        <v>2020</v>
      </c>
      <c r="C18" s="24" t="s">
        <v>16</v>
      </c>
      <c r="D18" s="21">
        <v>1138040948029</v>
      </c>
      <c r="E18" s="21">
        <v>817653058668</v>
      </c>
      <c r="F18" s="21">
        <v>14747266684</v>
      </c>
      <c r="G18" s="21">
        <v>19322999825</v>
      </c>
      <c r="H18" s="21">
        <v>56677573515</v>
      </c>
      <c r="I18" s="25">
        <v>162335412690</v>
      </c>
      <c r="J18" s="25">
        <v>139508998583</v>
      </c>
      <c r="K18" s="25">
        <v>3775373173223</v>
      </c>
      <c r="L18" s="26">
        <v>893919610524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4.25" customHeight="1" x14ac:dyDescent="0.3">
      <c r="A19" s="15" t="b">
        <v>1</v>
      </c>
      <c r="B19" s="5">
        <v>2019</v>
      </c>
      <c r="C19" s="24" t="s">
        <v>16</v>
      </c>
      <c r="D19" s="21">
        <v>1033254234073</v>
      </c>
      <c r="E19" s="21">
        <v>762643927813</v>
      </c>
      <c r="F19" s="21">
        <v>22917326767</v>
      </c>
      <c r="G19" s="21">
        <v>19411163034</v>
      </c>
      <c r="H19" s="21">
        <v>53320592026</v>
      </c>
      <c r="I19" s="21">
        <v>128359114346</v>
      </c>
      <c r="J19" s="21">
        <v>281994671080</v>
      </c>
      <c r="K19" s="21">
        <v>3737256563655</v>
      </c>
      <c r="L19" s="22">
        <v>867431599655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4.25" customHeight="1" x14ac:dyDescent="0.3">
      <c r="A20" s="15" t="b">
        <v>1</v>
      </c>
      <c r="B20" s="5">
        <v>2018</v>
      </c>
      <c r="C20" s="24" t="s">
        <v>16</v>
      </c>
      <c r="D20" s="21">
        <v>1030080220175</v>
      </c>
      <c r="E20" s="21">
        <v>685179592014</v>
      </c>
      <c r="F20" s="21">
        <v>15694124623</v>
      </c>
      <c r="G20" s="21">
        <v>16193621013</v>
      </c>
      <c r="H20" s="21">
        <v>67438007587</v>
      </c>
      <c r="I20" s="21">
        <v>146429460598</v>
      </c>
      <c r="J20" s="21">
        <v>281994671080</v>
      </c>
      <c r="K20" s="21">
        <v>3659585966971</v>
      </c>
      <c r="L20" s="22">
        <v>715565448716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4.25" customHeight="1" x14ac:dyDescent="0.3">
      <c r="A21" s="15" t="b">
        <v>1</v>
      </c>
      <c r="B21" s="5">
        <v>2017</v>
      </c>
      <c r="C21" s="24" t="s">
        <v>16</v>
      </c>
      <c r="D21" s="27">
        <v>1069929679488</v>
      </c>
      <c r="E21" s="27">
        <v>751489749523</v>
      </c>
      <c r="F21" s="27">
        <v>12343703771</v>
      </c>
      <c r="G21" s="21">
        <v>14923560686</v>
      </c>
      <c r="H21" s="27">
        <v>45755912173</v>
      </c>
      <c r="I21" s="27">
        <v>133360604670</v>
      </c>
      <c r="J21" s="27">
        <v>136685632384</v>
      </c>
      <c r="K21" s="27">
        <v>3482714446921</v>
      </c>
      <c r="L21" s="28">
        <v>598426973583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4.25" customHeight="1" x14ac:dyDescent="0.3">
      <c r="A22" s="15" t="b">
        <v>1</v>
      </c>
      <c r="B22" s="5">
        <v>2021</v>
      </c>
      <c r="C22" s="29" t="s">
        <v>17</v>
      </c>
      <c r="D22" s="8">
        <v>749314622206</v>
      </c>
      <c r="E22" s="8">
        <v>511228392918</v>
      </c>
      <c r="F22" s="8">
        <v>1081833282</v>
      </c>
      <c r="G22" s="8">
        <v>144759306120</v>
      </c>
      <c r="H22" s="8">
        <v>2039889218</v>
      </c>
      <c r="I22" s="8">
        <v>372402158119</v>
      </c>
      <c r="J22" s="8">
        <v>90794206268</v>
      </c>
      <c r="K22" s="8">
        <v>1410152876407</v>
      </c>
      <c r="L22" s="9">
        <v>51833025069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4.25" customHeight="1" x14ac:dyDescent="0.3">
      <c r="A23" s="15" t="b">
        <v>1</v>
      </c>
      <c r="B23" s="5">
        <v>2020</v>
      </c>
      <c r="C23" s="29" t="s">
        <v>17</v>
      </c>
      <c r="D23" s="8">
        <v>946476171179</v>
      </c>
      <c r="E23" s="8">
        <v>707940870334</v>
      </c>
      <c r="F23" s="8">
        <v>1189622903</v>
      </c>
      <c r="G23" s="8">
        <v>121477030498</v>
      </c>
      <c r="H23" s="8">
        <v>4135033715</v>
      </c>
      <c r="I23" s="8">
        <v>305740131850</v>
      </c>
      <c r="J23" s="8">
        <v>77821254671</v>
      </c>
      <c r="K23" s="8">
        <v>1409648867654</v>
      </c>
      <c r="L23" s="9">
        <v>53700365944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4.25" customHeight="1" x14ac:dyDescent="0.3">
      <c r="A24" s="15" t="b">
        <v>1</v>
      </c>
      <c r="B24" s="5">
        <v>2019</v>
      </c>
      <c r="C24" s="29" t="s">
        <v>17</v>
      </c>
      <c r="D24" s="8">
        <v>830514780559</v>
      </c>
      <c r="E24" s="8">
        <v>953185103103</v>
      </c>
      <c r="F24" s="8">
        <v>13321062861</v>
      </c>
      <c r="G24" s="8">
        <v>121477030498</v>
      </c>
      <c r="H24" s="8">
        <v>6109788328</v>
      </c>
      <c r="I24" s="8">
        <v>422160000000</v>
      </c>
      <c r="J24" s="8">
        <v>65050641126</v>
      </c>
      <c r="K24" s="8">
        <v>1502043843336</v>
      </c>
      <c r="L24" s="9">
        <v>70278365944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4.25" customHeight="1" x14ac:dyDescent="0.3">
      <c r="A25" s="15" t="b">
        <v>1</v>
      </c>
      <c r="B25" s="5">
        <v>2018</v>
      </c>
      <c r="C25" s="29" t="s">
        <v>17</v>
      </c>
      <c r="D25" s="8">
        <v>1190420955653</v>
      </c>
      <c r="E25" s="8">
        <v>953185103103</v>
      </c>
      <c r="F25" s="8">
        <v>7509606659</v>
      </c>
      <c r="G25" s="8">
        <v>94855715778</v>
      </c>
      <c r="H25" s="8">
        <v>22612457155</v>
      </c>
      <c r="I25" s="8">
        <v>422159877176</v>
      </c>
      <c r="J25" s="8">
        <v>80759465899</v>
      </c>
      <c r="K25" s="8">
        <v>1865016049135</v>
      </c>
      <c r="L25" s="9">
        <v>103434365944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4.25" customHeight="1" x14ac:dyDescent="0.3">
      <c r="A26" s="15" t="b">
        <v>1</v>
      </c>
      <c r="B26" s="5">
        <v>2017</v>
      </c>
      <c r="C26" s="29" t="s">
        <v>17</v>
      </c>
      <c r="D26" s="8">
        <v>1059003865611</v>
      </c>
      <c r="E26" s="8">
        <v>804249516852</v>
      </c>
      <c r="F26" s="8">
        <v>867606671</v>
      </c>
      <c r="G26" s="8">
        <v>112844039404</v>
      </c>
      <c r="H26" s="8">
        <v>25024970445</v>
      </c>
      <c r="I26" s="8">
        <v>309189621257</v>
      </c>
      <c r="J26" s="8">
        <v>85702926390</v>
      </c>
      <c r="K26" s="8">
        <v>1865016049135</v>
      </c>
      <c r="L26" s="9">
        <v>6651337024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4.25" customHeight="1" x14ac:dyDescent="0.3">
      <c r="A27" s="15" t="b">
        <v>1</v>
      </c>
      <c r="B27" s="5">
        <v>2021</v>
      </c>
      <c r="C27" s="29" t="s">
        <v>18</v>
      </c>
      <c r="D27" s="8">
        <v>4635525403051</v>
      </c>
      <c r="E27" s="8">
        <v>3632392425864</v>
      </c>
      <c r="F27" s="8">
        <v>51017528139</v>
      </c>
      <c r="G27" s="8">
        <v>303043803506</v>
      </c>
      <c r="H27" s="8">
        <v>73293845559</v>
      </c>
      <c r="I27" s="8">
        <v>1429218154245</v>
      </c>
      <c r="J27" s="8">
        <v>4139216813</v>
      </c>
      <c r="K27" s="8">
        <v>3135943084235</v>
      </c>
      <c r="L27" s="9">
        <v>2019748757</v>
      </c>
      <c r="M27" s="30"/>
      <c r="N27" s="30"/>
      <c r="O27" s="30"/>
      <c r="P27" s="3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4.25" customHeight="1" x14ac:dyDescent="0.3">
      <c r="A28" s="15" t="b">
        <v>1</v>
      </c>
      <c r="B28" s="5">
        <v>2020</v>
      </c>
      <c r="C28" s="29" t="s">
        <v>18</v>
      </c>
      <c r="D28" s="8">
        <v>3818765154762</v>
      </c>
      <c r="E28" s="8">
        <v>3047252893348</v>
      </c>
      <c r="F28" s="8">
        <v>67881320205</v>
      </c>
      <c r="G28" s="8">
        <v>165424975517</v>
      </c>
      <c r="H28" s="8">
        <v>64210980293</v>
      </c>
      <c r="I28" s="8">
        <v>787954880563</v>
      </c>
      <c r="J28" s="8">
        <v>3849602111</v>
      </c>
      <c r="K28" s="8">
        <v>2430709559391</v>
      </c>
      <c r="L28" s="9">
        <v>1232295121</v>
      </c>
      <c r="M28" s="30"/>
      <c r="N28" s="30"/>
      <c r="O28" s="30"/>
      <c r="P28" s="3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4.25" customHeight="1" x14ac:dyDescent="0.3">
      <c r="A29" s="15" t="b">
        <v>1</v>
      </c>
      <c r="B29" s="5">
        <v>2019</v>
      </c>
      <c r="C29" s="29" t="s">
        <v>18</v>
      </c>
      <c r="D29" s="8">
        <v>4036959549938</v>
      </c>
      <c r="E29" s="8">
        <v>3286729456919</v>
      </c>
      <c r="F29" s="8">
        <v>82130098178</v>
      </c>
      <c r="G29" s="8">
        <v>127153281621</v>
      </c>
      <c r="H29" s="8">
        <v>62627181199</v>
      </c>
      <c r="I29" s="8">
        <v>1152633363985</v>
      </c>
      <c r="J29" s="8">
        <v>3060883778</v>
      </c>
      <c r="K29" s="8">
        <v>2708281447809</v>
      </c>
      <c r="L29" s="9">
        <v>149085435463</v>
      </c>
      <c r="M29" s="30"/>
      <c r="N29" s="30"/>
      <c r="O29" s="30"/>
      <c r="P29" s="3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4.4" x14ac:dyDescent="0.3">
      <c r="A30" s="15" t="b">
        <v>1</v>
      </c>
      <c r="B30" s="5">
        <v>2018</v>
      </c>
      <c r="C30" s="29" t="s">
        <v>18</v>
      </c>
      <c r="D30" s="31" t="s">
        <v>33</v>
      </c>
      <c r="E30" s="31" t="s">
        <v>33</v>
      </c>
      <c r="F30" s="31" t="s">
        <v>33</v>
      </c>
      <c r="G30" s="31" t="s">
        <v>33</v>
      </c>
      <c r="H30" s="31" t="s">
        <v>33</v>
      </c>
      <c r="I30" s="31" t="s">
        <v>33</v>
      </c>
      <c r="J30" s="31" t="s">
        <v>33</v>
      </c>
      <c r="K30" s="31" t="s">
        <v>33</v>
      </c>
      <c r="L30" s="32" t="s">
        <v>33</v>
      </c>
      <c r="M30" s="30"/>
      <c r="N30" s="30"/>
      <c r="O30" s="30"/>
      <c r="P30" s="3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4.25" customHeight="1" x14ac:dyDescent="0.3">
      <c r="A31" s="15" t="b">
        <v>1</v>
      </c>
      <c r="B31" s="5">
        <v>2017</v>
      </c>
      <c r="C31" s="29" t="s">
        <v>18</v>
      </c>
      <c r="D31" s="33">
        <v>3831010101189</v>
      </c>
      <c r="E31" s="8">
        <v>3211663388193</v>
      </c>
      <c r="F31" s="8">
        <v>73657714275</v>
      </c>
      <c r="G31" s="8">
        <v>118374084847</v>
      </c>
      <c r="H31" s="8">
        <v>41691606243</v>
      </c>
      <c r="I31" s="8">
        <v>596011719757</v>
      </c>
      <c r="J31" s="8">
        <v>4102571419</v>
      </c>
      <c r="K31" s="8">
        <v>2794306940733</v>
      </c>
      <c r="L31" s="9">
        <v>409004163783</v>
      </c>
      <c r="M31" s="30"/>
      <c r="N31" s="30"/>
      <c r="O31" s="30"/>
      <c r="P31" s="3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4.25" customHeight="1" x14ac:dyDescent="0.3">
      <c r="A32" s="15" t="b">
        <v>1</v>
      </c>
      <c r="B32" s="5">
        <v>2021</v>
      </c>
      <c r="C32" s="29" t="s">
        <v>19</v>
      </c>
      <c r="D32" s="34" t="s">
        <v>33</v>
      </c>
      <c r="E32" s="35">
        <v>37866673490</v>
      </c>
      <c r="F32" s="36">
        <v>54301267388</v>
      </c>
      <c r="G32" s="36">
        <v>1521129786</v>
      </c>
      <c r="H32" s="36">
        <v>6179942395</v>
      </c>
      <c r="I32" s="35">
        <v>905165215757</v>
      </c>
      <c r="J32" s="36">
        <v>693237123925</v>
      </c>
      <c r="K32" s="35">
        <v>2724551832765</v>
      </c>
      <c r="L32" s="37">
        <v>3706170490</v>
      </c>
      <c r="N32" s="30"/>
      <c r="O32" s="30"/>
      <c r="P32" s="3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4.25" customHeight="1" x14ac:dyDescent="0.3">
      <c r="A33" s="15" t="b">
        <v>1</v>
      </c>
      <c r="B33" s="5">
        <v>2020</v>
      </c>
      <c r="C33" s="29" t="s">
        <v>19</v>
      </c>
      <c r="D33" s="35">
        <v>77912065587</v>
      </c>
      <c r="E33" s="35">
        <v>56640238648</v>
      </c>
      <c r="F33" s="36">
        <v>24250804927</v>
      </c>
      <c r="G33" s="36">
        <v>5222481643</v>
      </c>
      <c r="H33" s="36">
        <v>46048882208</v>
      </c>
      <c r="I33" s="36">
        <v>843571316582</v>
      </c>
      <c r="J33" s="36">
        <v>638496315804</v>
      </c>
      <c r="K33" s="36">
        <v>2501259956762</v>
      </c>
      <c r="L33" s="37">
        <v>117284341827</v>
      </c>
      <c r="N33" s="30"/>
      <c r="O33" s="30"/>
      <c r="P33" s="3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4.25" customHeight="1" x14ac:dyDescent="0.3">
      <c r="A34" s="15" t="b">
        <v>1</v>
      </c>
      <c r="B34" s="5">
        <v>2019</v>
      </c>
      <c r="C34" s="29" t="s">
        <v>19</v>
      </c>
      <c r="D34" s="35">
        <v>369159685107</v>
      </c>
      <c r="E34" s="35">
        <v>300002299825</v>
      </c>
      <c r="F34" s="36">
        <v>31567732023</v>
      </c>
      <c r="G34" s="36">
        <v>28132128899</v>
      </c>
      <c r="H34" s="36">
        <v>7570771729</v>
      </c>
      <c r="I34" s="36">
        <v>815250676384</v>
      </c>
      <c r="J34" s="36">
        <v>564189769402</v>
      </c>
      <c r="K34" s="36">
        <v>2342145686220</v>
      </c>
      <c r="L34" s="37">
        <v>15642536424</v>
      </c>
      <c r="N34" s="30"/>
      <c r="O34" s="30"/>
      <c r="P34" s="3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4.25" customHeight="1" x14ac:dyDescent="0.3">
      <c r="A35" s="15" t="b">
        <v>1</v>
      </c>
      <c r="B35" s="5">
        <v>2018</v>
      </c>
      <c r="C35" s="29" t="s">
        <v>19</v>
      </c>
      <c r="D35" s="34" t="s">
        <v>33</v>
      </c>
      <c r="E35" s="35">
        <v>79895926846</v>
      </c>
      <c r="F35" s="36">
        <v>20187342494</v>
      </c>
      <c r="G35" s="36">
        <v>46300906839</v>
      </c>
      <c r="H35" s="36">
        <v>6740491743</v>
      </c>
      <c r="I35" s="36">
        <v>896668888190</v>
      </c>
      <c r="J35" s="36">
        <v>490333468276</v>
      </c>
      <c r="K35" s="36">
        <v>2191793068556</v>
      </c>
      <c r="L35" s="37">
        <v>34777696598</v>
      </c>
      <c r="N35" s="30"/>
      <c r="O35" s="30"/>
      <c r="P35" s="38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4.25" customHeight="1" x14ac:dyDescent="0.3">
      <c r="A36" s="15" t="b">
        <v>1</v>
      </c>
      <c r="B36" s="5">
        <v>2017</v>
      </c>
      <c r="C36" s="29" t="s">
        <v>19</v>
      </c>
      <c r="D36" s="35">
        <v>129634047344</v>
      </c>
      <c r="E36" s="35">
        <v>63224742276</v>
      </c>
      <c r="F36" s="36">
        <v>14493647767</v>
      </c>
      <c r="G36" s="36">
        <v>29335399390</v>
      </c>
      <c r="H36" s="36">
        <v>9348351349</v>
      </c>
      <c r="I36" s="36">
        <v>625338601363</v>
      </c>
      <c r="J36" s="36">
        <v>322611648161</v>
      </c>
      <c r="K36" s="36">
        <v>1082564721760</v>
      </c>
      <c r="L36" s="22">
        <v>44082882666</v>
      </c>
      <c r="M36" s="30"/>
      <c r="N36" s="30"/>
      <c r="O36" s="38"/>
      <c r="P36" s="3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4.25" customHeight="1" x14ac:dyDescent="0.3">
      <c r="A37" s="15" t="b">
        <v>1</v>
      </c>
      <c r="B37" s="5">
        <v>2021</v>
      </c>
      <c r="C37" s="29" t="s">
        <v>20</v>
      </c>
      <c r="D37" s="36">
        <v>95635308243</v>
      </c>
      <c r="E37" s="35">
        <v>30170548986</v>
      </c>
      <c r="F37" s="31" t="s">
        <v>33</v>
      </c>
      <c r="G37" s="31" t="s">
        <v>33</v>
      </c>
      <c r="H37" s="35">
        <v>6639668674</v>
      </c>
      <c r="I37" s="35">
        <v>768678007</v>
      </c>
      <c r="J37" s="31" t="s">
        <v>33</v>
      </c>
      <c r="K37" s="35">
        <v>134664734618</v>
      </c>
      <c r="L37" s="31" t="s">
        <v>33</v>
      </c>
      <c r="M37" s="30"/>
      <c r="N37" s="30"/>
      <c r="O37" s="30"/>
      <c r="P37" s="3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4.25" customHeight="1" x14ac:dyDescent="0.3">
      <c r="A38" s="15" t="b">
        <v>1</v>
      </c>
      <c r="B38" s="5">
        <v>2020</v>
      </c>
      <c r="C38" s="29" t="s">
        <v>20</v>
      </c>
      <c r="D38" s="36">
        <v>96758423891</v>
      </c>
      <c r="E38" s="36">
        <v>30068992210</v>
      </c>
      <c r="F38" s="31" t="s">
        <v>33</v>
      </c>
      <c r="G38" s="31" t="s">
        <v>33</v>
      </c>
      <c r="H38" s="36">
        <v>4735922273</v>
      </c>
      <c r="I38" s="36">
        <v>1087618780</v>
      </c>
      <c r="J38" s="31" t="s">
        <v>33</v>
      </c>
      <c r="K38" s="36">
        <v>147364486381</v>
      </c>
      <c r="L38" s="31" t="s">
        <v>33</v>
      </c>
      <c r="M38" s="30"/>
      <c r="N38" s="30"/>
      <c r="O38" s="30"/>
      <c r="P38" s="3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4.25" customHeight="1" x14ac:dyDescent="0.3">
      <c r="A39" s="15" t="b">
        <v>1</v>
      </c>
      <c r="B39" s="5">
        <v>2019</v>
      </c>
      <c r="C39" s="29" t="s">
        <v>20</v>
      </c>
      <c r="D39" s="36">
        <v>89960985336</v>
      </c>
      <c r="E39" s="36">
        <v>28320710226</v>
      </c>
      <c r="F39" s="31" t="s">
        <v>33</v>
      </c>
      <c r="G39" s="31" t="s">
        <v>33</v>
      </c>
      <c r="H39" s="36">
        <v>3529906956</v>
      </c>
      <c r="I39" s="36">
        <v>947150462</v>
      </c>
      <c r="J39" s="31" t="s">
        <v>33</v>
      </c>
      <c r="K39" s="36">
        <v>136117798638</v>
      </c>
      <c r="L39" s="31" t="s">
        <v>33</v>
      </c>
      <c r="M39" s="30"/>
      <c r="N39" s="30"/>
      <c r="O39" s="30"/>
      <c r="P39" s="3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4.25" customHeight="1" x14ac:dyDescent="0.3">
      <c r="A40" s="15" t="b">
        <v>1</v>
      </c>
      <c r="B40" s="5">
        <v>2018</v>
      </c>
      <c r="C40" s="29" t="s">
        <v>20</v>
      </c>
      <c r="D40" s="36">
        <v>84341677350</v>
      </c>
      <c r="E40" s="36">
        <v>26910601121</v>
      </c>
      <c r="F40" s="31" t="s">
        <v>33</v>
      </c>
      <c r="G40" s="31" t="s">
        <v>33</v>
      </c>
      <c r="H40" s="36">
        <v>3281720178</v>
      </c>
      <c r="I40" s="36">
        <v>640261870</v>
      </c>
      <c r="J40" s="31" t="s">
        <v>33</v>
      </c>
      <c r="K40" s="36">
        <v>136837912759</v>
      </c>
      <c r="L40" s="31" t="s">
        <v>33</v>
      </c>
      <c r="M40" s="30"/>
      <c r="N40" s="30"/>
      <c r="O40" s="38"/>
      <c r="P40" s="3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4.25" customHeight="1" x14ac:dyDescent="0.3">
      <c r="A41" s="15" t="b">
        <v>1</v>
      </c>
      <c r="B41" s="5">
        <v>2017</v>
      </c>
      <c r="C41" s="29" t="s">
        <v>20</v>
      </c>
      <c r="D41" s="36">
        <v>100518577803</v>
      </c>
      <c r="E41" s="36">
        <v>29394963870</v>
      </c>
      <c r="F41" s="31" t="s">
        <v>33</v>
      </c>
      <c r="G41" s="31" t="s">
        <v>33</v>
      </c>
      <c r="H41" s="36">
        <v>3934799128</v>
      </c>
      <c r="I41" s="36">
        <v>804215939</v>
      </c>
      <c r="J41" s="31" t="s">
        <v>33</v>
      </c>
      <c r="K41" s="36">
        <v>153271614640</v>
      </c>
      <c r="L41" s="31" t="s">
        <v>33</v>
      </c>
      <c r="N41" s="30"/>
      <c r="O41" s="30"/>
      <c r="P41" s="3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4.25" customHeight="1" x14ac:dyDescent="0.3">
      <c r="A42" s="15" t="b">
        <v>1</v>
      </c>
      <c r="B42" s="5">
        <v>2021</v>
      </c>
      <c r="C42" s="24" t="s">
        <v>21</v>
      </c>
      <c r="D42" s="8">
        <v>25241829147</v>
      </c>
      <c r="E42" s="8">
        <v>26823434857</v>
      </c>
      <c r="F42" s="8">
        <v>-12978125</v>
      </c>
      <c r="G42" s="8">
        <v>2197801038</v>
      </c>
      <c r="H42" s="8">
        <v>4174867732</v>
      </c>
      <c r="I42" s="8">
        <v>650950339</v>
      </c>
      <c r="J42" s="39" t="s">
        <v>33</v>
      </c>
      <c r="K42" s="8">
        <v>200709067361</v>
      </c>
      <c r="L42" s="9">
        <v>512269743</v>
      </c>
      <c r="N42" s="30"/>
      <c r="O42" s="30"/>
      <c r="P42" s="3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4.25" customHeight="1" x14ac:dyDescent="0.3">
      <c r="A43" s="15" t="b">
        <v>1</v>
      </c>
      <c r="B43" s="5">
        <v>2020</v>
      </c>
      <c r="C43" s="24" t="s">
        <v>21</v>
      </c>
      <c r="D43" s="8">
        <v>84264784491</v>
      </c>
      <c r="E43" s="8">
        <v>33210465520</v>
      </c>
      <c r="F43" s="8">
        <v>126003017</v>
      </c>
      <c r="G43" s="8">
        <v>6966895696</v>
      </c>
      <c r="H43" s="8">
        <v>6916223722</v>
      </c>
      <c r="I43" s="8">
        <v>590583121</v>
      </c>
      <c r="J43" s="39" t="s">
        <v>33</v>
      </c>
      <c r="K43" s="8">
        <v>224221856297</v>
      </c>
      <c r="L43" s="9">
        <v>4938484525</v>
      </c>
      <c r="N43" s="30"/>
      <c r="O43" s="30"/>
      <c r="P43" s="3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4.25" customHeight="1" x14ac:dyDescent="0.3">
      <c r="A44" s="15" t="b">
        <v>1</v>
      </c>
      <c r="B44" s="5">
        <v>2019</v>
      </c>
      <c r="C44" s="24" t="s">
        <v>21</v>
      </c>
      <c r="D44" s="8">
        <v>219461394678</v>
      </c>
      <c r="E44" s="8">
        <v>84322261407</v>
      </c>
      <c r="F44" s="34" t="s">
        <v>33</v>
      </c>
      <c r="G44" s="8">
        <v>14182128990</v>
      </c>
      <c r="H44" s="8">
        <v>24428540921</v>
      </c>
      <c r="I44" s="8">
        <v>745000740</v>
      </c>
      <c r="J44" s="39" t="s">
        <v>33</v>
      </c>
      <c r="K44" s="8">
        <v>276032880458</v>
      </c>
      <c r="L44" s="9">
        <v>100000000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4.25" customHeight="1" x14ac:dyDescent="0.3">
      <c r="A45" s="15" t="b">
        <v>1</v>
      </c>
      <c r="B45" s="5">
        <v>2018</v>
      </c>
      <c r="C45" s="24" t="s">
        <v>21</v>
      </c>
      <c r="D45" s="8">
        <v>216600773065</v>
      </c>
      <c r="E45" s="8">
        <v>75807775655</v>
      </c>
      <c r="F45" s="8">
        <v>2000000000</v>
      </c>
      <c r="G45" s="8">
        <v>15472085814</v>
      </c>
      <c r="H45" s="8">
        <v>24371314968</v>
      </c>
      <c r="I45" s="8">
        <v>834992568</v>
      </c>
      <c r="J45" s="39" t="s">
        <v>33</v>
      </c>
      <c r="K45" s="8">
        <v>263961073928</v>
      </c>
      <c r="L45" s="9">
        <v>91000000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4.25" customHeight="1" x14ac:dyDescent="0.3">
      <c r="A46" s="15" t="b">
        <v>1</v>
      </c>
      <c r="B46" s="5">
        <v>2017</v>
      </c>
      <c r="C46" s="24" t="s">
        <v>21</v>
      </c>
      <c r="D46" s="8">
        <v>196234746774</v>
      </c>
      <c r="E46" s="8">
        <v>68101070310</v>
      </c>
      <c r="F46" s="34" t="s">
        <v>33</v>
      </c>
      <c r="G46" s="8">
        <v>15090070499</v>
      </c>
      <c r="H46" s="8">
        <v>22538653310</v>
      </c>
      <c r="I46" s="8">
        <v>843178824</v>
      </c>
      <c r="J46" s="8">
        <v>44000000000</v>
      </c>
      <c r="K46" s="8">
        <v>243111151855</v>
      </c>
      <c r="L46" s="9">
        <v>101000000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4.25" customHeight="1" x14ac:dyDescent="0.3">
      <c r="A47" s="16"/>
      <c r="B47" s="5">
        <v>2021</v>
      </c>
      <c r="C47" s="24" t="s">
        <v>34</v>
      </c>
      <c r="D47" s="36">
        <v>4522014622470</v>
      </c>
      <c r="E47" s="35">
        <v>2082259824914</v>
      </c>
      <c r="F47" s="31">
        <v>99190812380</v>
      </c>
      <c r="G47" s="31">
        <v>802955208315</v>
      </c>
      <c r="H47" s="35">
        <v>89184316760</v>
      </c>
      <c r="I47" s="35">
        <v>1072605509022</v>
      </c>
      <c r="J47" s="31">
        <v>4577500000</v>
      </c>
      <c r="K47" s="35">
        <v>4617666192702</v>
      </c>
      <c r="L47" s="32" t="s">
        <v>33</v>
      </c>
    </row>
    <row r="48" spans="1:27" ht="14.25" customHeight="1" x14ac:dyDescent="0.3">
      <c r="A48" s="16"/>
      <c r="B48" s="5">
        <v>2020</v>
      </c>
      <c r="C48" s="24" t="s">
        <v>34</v>
      </c>
      <c r="D48" s="36">
        <v>4206732382220</v>
      </c>
      <c r="E48" s="36">
        <v>1944243042082</v>
      </c>
      <c r="F48" s="31">
        <v>119182682485</v>
      </c>
      <c r="G48" s="31">
        <v>699298275858</v>
      </c>
      <c r="H48" s="36">
        <v>86210837298</v>
      </c>
      <c r="I48" s="36">
        <v>826585429976</v>
      </c>
      <c r="J48" s="31">
        <v>4387520000</v>
      </c>
      <c r="K48" s="36">
        <v>4447503471370</v>
      </c>
      <c r="L48" s="32" t="s">
        <v>33</v>
      </c>
    </row>
    <row r="49" spans="1:16" ht="14.25" customHeight="1" x14ac:dyDescent="0.3">
      <c r="A49" s="16"/>
      <c r="B49" s="5">
        <v>2019</v>
      </c>
      <c r="C49" s="24" t="s">
        <v>34</v>
      </c>
      <c r="D49" s="36">
        <v>4413958643618</v>
      </c>
      <c r="E49" s="36">
        <v>2184461607643</v>
      </c>
      <c r="F49" s="31">
        <v>98859012607</v>
      </c>
      <c r="G49" s="31">
        <v>687045221994</v>
      </c>
      <c r="H49" s="36">
        <v>83855680646</v>
      </c>
      <c r="I49" s="36">
        <v>725438891568</v>
      </c>
      <c r="J49" s="31">
        <v>28122793643</v>
      </c>
      <c r="K49" s="36">
        <v>4146818721257</v>
      </c>
      <c r="L49" s="32" t="s">
        <v>33</v>
      </c>
    </row>
    <row r="50" spans="1:16" ht="14.25" customHeight="1" x14ac:dyDescent="0.3">
      <c r="A50" s="16"/>
      <c r="B50" s="5">
        <v>2018</v>
      </c>
      <c r="C50" s="24" t="s">
        <v>34</v>
      </c>
      <c r="D50" s="36">
        <v>4421559894432</v>
      </c>
      <c r="E50" s="36">
        <v>2165405025080</v>
      </c>
      <c r="F50" s="31">
        <v>96053992493</v>
      </c>
      <c r="G50" s="31">
        <v>724884959648</v>
      </c>
      <c r="H50" s="36">
        <v>55332650287</v>
      </c>
      <c r="I50" s="36">
        <v>891486976436</v>
      </c>
      <c r="J50" s="31">
        <v>25219928995</v>
      </c>
      <c r="K50" s="36">
        <v>4205964486794</v>
      </c>
      <c r="L50" s="32" t="s">
        <v>33</v>
      </c>
    </row>
    <row r="51" spans="1:16" ht="14.25" customHeight="1" x14ac:dyDescent="0.3">
      <c r="A51" s="16"/>
      <c r="B51" s="5">
        <v>2017</v>
      </c>
      <c r="C51" s="24" t="s">
        <v>34</v>
      </c>
      <c r="D51" s="36">
        <v>4569014010206</v>
      </c>
      <c r="E51" s="36">
        <v>2279637916449</v>
      </c>
      <c r="F51" s="31">
        <v>97684683909</v>
      </c>
      <c r="G51" s="31">
        <v>732085284498</v>
      </c>
      <c r="H51" s="36">
        <v>77572213560</v>
      </c>
      <c r="I51" s="36">
        <v>633807876593</v>
      </c>
      <c r="J51" s="31">
        <v>14537718549</v>
      </c>
      <c r="K51" s="36">
        <v>4087479990857</v>
      </c>
      <c r="L51" s="32" t="s">
        <v>33</v>
      </c>
    </row>
    <row r="52" spans="1:16" ht="14.25" customHeight="1" x14ac:dyDescent="0.3">
      <c r="A52" s="16"/>
      <c r="B52" s="5">
        <v>2021</v>
      </c>
      <c r="C52" s="40" t="s">
        <v>35</v>
      </c>
      <c r="D52" s="36">
        <v>337422824214</v>
      </c>
      <c r="E52" s="35">
        <v>242366718673</v>
      </c>
      <c r="F52" s="31">
        <v>-4690726859</v>
      </c>
      <c r="G52" s="31">
        <v>102284808</v>
      </c>
      <c r="H52" s="35">
        <v>21978710346</v>
      </c>
      <c r="I52" s="35">
        <v>139950000</v>
      </c>
      <c r="J52" s="31">
        <v>8459840000</v>
      </c>
      <c r="K52" s="35">
        <v>531221432244</v>
      </c>
      <c r="L52" s="41"/>
    </row>
    <row r="53" spans="1:16" ht="14.4" x14ac:dyDescent="0.3">
      <c r="A53" s="16"/>
      <c r="B53" s="5">
        <v>2020</v>
      </c>
      <c r="C53" s="40" t="s">
        <v>35</v>
      </c>
      <c r="D53" s="36">
        <v>382489227375</v>
      </c>
      <c r="E53" s="36">
        <v>260783431597</v>
      </c>
      <c r="F53" s="31">
        <v>-7664690756</v>
      </c>
      <c r="G53" s="31">
        <v>367370911</v>
      </c>
      <c r="H53" s="36">
        <v>23325766011</v>
      </c>
      <c r="I53" s="36">
        <v>139950000</v>
      </c>
      <c r="J53" s="31">
        <v>10359000000</v>
      </c>
      <c r="K53" s="36">
        <v>475436281934</v>
      </c>
      <c r="M53" s="42"/>
    </row>
    <row r="54" spans="1:16" ht="14.4" x14ac:dyDescent="0.3">
      <c r="A54" s="16"/>
      <c r="B54" s="5">
        <v>2019</v>
      </c>
      <c r="C54" s="40" t="s">
        <v>35</v>
      </c>
      <c r="D54" s="36">
        <v>331527075458</v>
      </c>
      <c r="E54" s="36">
        <v>229349026049</v>
      </c>
      <c r="F54" s="31">
        <v>12275806697</v>
      </c>
      <c r="G54" s="31">
        <v>291187570</v>
      </c>
      <c r="H54" s="36">
        <v>15949223724</v>
      </c>
      <c r="I54" s="36">
        <v>144827091</v>
      </c>
      <c r="J54" s="31">
        <v>11739000000</v>
      </c>
      <c r="K54" s="36">
        <v>426593544666</v>
      </c>
    </row>
    <row r="55" spans="1:16" ht="14.4" x14ac:dyDescent="0.3">
      <c r="A55" s="16"/>
      <c r="B55" s="5">
        <v>2018</v>
      </c>
      <c r="C55" s="40" t="s">
        <v>35</v>
      </c>
      <c r="D55" s="36">
        <v>297821104981</v>
      </c>
      <c r="E55" s="36">
        <v>205626357981</v>
      </c>
      <c r="F55" s="31">
        <v>687893899</v>
      </c>
      <c r="G55" s="31">
        <v>239590728</v>
      </c>
      <c r="H55" s="36">
        <v>16124235626</v>
      </c>
      <c r="I55" s="36">
        <v>213967470</v>
      </c>
      <c r="J55" s="31">
        <v>4027656000</v>
      </c>
      <c r="K55" s="36">
        <v>419256896035</v>
      </c>
    </row>
    <row r="56" spans="1:16" ht="14.4" x14ac:dyDescent="0.3">
      <c r="A56" s="16"/>
      <c r="B56" s="5">
        <v>2017</v>
      </c>
      <c r="C56" s="40" t="s">
        <v>35</v>
      </c>
      <c r="D56" s="36">
        <v>257621239173</v>
      </c>
      <c r="E56" s="36">
        <v>177366235437</v>
      </c>
      <c r="F56" s="31">
        <v>2392285347</v>
      </c>
      <c r="G56" s="31">
        <v>308901953</v>
      </c>
      <c r="H56" s="36">
        <v>14704525737</v>
      </c>
      <c r="I56" s="36">
        <v>233604856</v>
      </c>
      <c r="J56" s="31">
        <v>2347656000</v>
      </c>
      <c r="K56" s="36">
        <v>382546200088</v>
      </c>
    </row>
    <row r="57" spans="1:16" ht="14.4" x14ac:dyDescent="0.3">
      <c r="A57" s="16"/>
      <c r="B57" s="5">
        <v>2021</v>
      </c>
      <c r="C57" s="24" t="s">
        <v>36</v>
      </c>
      <c r="D57" s="43">
        <v>10961929700091</v>
      </c>
      <c r="E57" s="43">
        <v>8959835563715</v>
      </c>
      <c r="F57" s="43">
        <v>199009893014</v>
      </c>
      <c r="G57" s="43">
        <v>405236274419</v>
      </c>
      <c r="H57" s="43">
        <v>150126680007</v>
      </c>
      <c r="I57" s="43">
        <v>4203442852223</v>
      </c>
      <c r="J57" s="43">
        <v>105317423994</v>
      </c>
      <c r="K57" s="43">
        <v>10862554292155</v>
      </c>
      <c r="L57" s="43"/>
    </row>
    <row r="58" spans="1:16" ht="14.4" x14ac:dyDescent="0.3">
      <c r="A58" s="16"/>
      <c r="B58" s="5">
        <v>2020</v>
      </c>
      <c r="C58" s="24" t="s">
        <v>36</v>
      </c>
      <c r="D58" s="43">
        <v>10189067019482</v>
      </c>
      <c r="E58" s="43">
        <v>7463897833139</v>
      </c>
      <c r="F58" s="43">
        <v>319611291711</v>
      </c>
      <c r="G58" s="43">
        <v>380425428122</v>
      </c>
      <c r="H58" s="43">
        <v>153677301975</v>
      </c>
      <c r="I58" s="43">
        <v>3348892720551</v>
      </c>
      <c r="J58" s="43">
        <v>102412820589</v>
      </c>
      <c r="K58" s="43">
        <v>10101271295241</v>
      </c>
      <c r="L58" s="43"/>
    </row>
    <row r="59" spans="1:16" ht="14.4" x14ac:dyDescent="0.3">
      <c r="A59" s="16"/>
      <c r="B59" s="5">
        <v>2019</v>
      </c>
      <c r="C59" s="24" t="s">
        <v>36</v>
      </c>
      <c r="D59" s="43">
        <v>7299931189964</v>
      </c>
      <c r="E59" s="43">
        <v>6020208085226</v>
      </c>
      <c r="F59" s="43">
        <v>294872857938</v>
      </c>
      <c r="G59" s="43">
        <v>267546339711</v>
      </c>
      <c r="H59" s="43">
        <v>39921204333</v>
      </c>
      <c r="I59" s="43">
        <v>3128239779920</v>
      </c>
      <c r="J59" s="43">
        <v>86483458082</v>
      </c>
      <c r="K59" s="43">
        <v>9591924923000</v>
      </c>
      <c r="L59" s="43"/>
    </row>
    <row r="60" spans="1:16" ht="14.4" x14ac:dyDescent="0.3">
      <c r="A60" s="16"/>
      <c r="B60" s="5">
        <v>2018</v>
      </c>
      <c r="C60" s="24" t="s">
        <v>36</v>
      </c>
      <c r="D60" s="43">
        <v>6795512334046</v>
      </c>
      <c r="E60" s="43">
        <v>5595581185533</v>
      </c>
      <c r="F60" s="43">
        <v>192635924873</v>
      </c>
      <c r="G60" s="43">
        <v>258384611438</v>
      </c>
      <c r="H60" s="43">
        <v>33123360160</v>
      </c>
      <c r="I60" s="43">
        <v>2701421140647</v>
      </c>
      <c r="J60" s="43">
        <v>87233693082</v>
      </c>
      <c r="K60" s="43">
        <v>8350013449187</v>
      </c>
      <c r="L60" s="43"/>
    </row>
    <row r="61" spans="1:16" ht="14.4" x14ac:dyDescent="0.3">
      <c r="A61" s="16"/>
      <c r="B61" s="5">
        <v>2017</v>
      </c>
      <c r="C61" s="24" t="s">
        <v>36</v>
      </c>
      <c r="D61" s="43">
        <v>5959707636582</v>
      </c>
      <c r="E61" s="43">
        <v>5091990790863</v>
      </c>
      <c r="F61" s="43">
        <v>119958870054</v>
      </c>
      <c r="G61" s="43">
        <v>210292556195</v>
      </c>
      <c r="H61" s="43">
        <v>78694917947</v>
      </c>
      <c r="I61" s="43">
        <v>2037872432223</v>
      </c>
      <c r="J61" s="43">
        <v>87233693082</v>
      </c>
      <c r="K61" s="43">
        <v>6989215957214</v>
      </c>
      <c r="L61" s="43"/>
    </row>
    <row r="62" spans="1:16" ht="14.4" x14ac:dyDescent="0.3">
      <c r="A62" s="16"/>
      <c r="B62" s="44">
        <v>2021</v>
      </c>
      <c r="C62" s="45" t="s">
        <v>37</v>
      </c>
      <c r="D62" s="43">
        <v>1858867600535</v>
      </c>
      <c r="E62" s="46">
        <v>1563217144761</v>
      </c>
      <c r="F62" s="46">
        <v>19407578625</v>
      </c>
      <c r="G62" s="46">
        <v>69418510488</v>
      </c>
      <c r="H62" s="46">
        <v>29211263290</v>
      </c>
      <c r="I62" s="46">
        <v>315566794819</v>
      </c>
      <c r="J62" s="46">
        <v>6330116979</v>
      </c>
      <c r="K62" s="46">
        <v>931077908376</v>
      </c>
      <c r="L62" s="47"/>
      <c r="M62" s="47"/>
      <c r="N62" s="47"/>
      <c r="O62" s="47"/>
      <c r="P62" s="47"/>
    </row>
    <row r="63" spans="1:16" ht="14.4" x14ac:dyDescent="0.3">
      <c r="A63" s="16"/>
      <c r="B63" s="44">
        <v>2020</v>
      </c>
      <c r="C63" s="45" t="s">
        <v>37</v>
      </c>
      <c r="D63" s="46">
        <v>1338663858364</v>
      </c>
      <c r="E63" s="46">
        <v>1228751502240</v>
      </c>
      <c r="F63" s="46">
        <v>21647063087</v>
      </c>
      <c r="G63" s="46">
        <v>44313798088</v>
      </c>
      <c r="H63" s="46">
        <v>3383044665</v>
      </c>
      <c r="I63" s="46">
        <v>198920836828</v>
      </c>
      <c r="J63" s="46">
        <v>6320459663</v>
      </c>
      <c r="K63" s="46">
        <v>602165540117</v>
      </c>
      <c r="L63" s="47"/>
      <c r="M63" s="47"/>
      <c r="N63" s="47"/>
      <c r="O63" s="47"/>
      <c r="P63" s="47"/>
    </row>
    <row r="64" spans="1:16" ht="14.4" x14ac:dyDescent="0.3">
      <c r="A64" s="16"/>
      <c r="B64" s="44">
        <v>2019</v>
      </c>
      <c r="C64" s="45" t="s">
        <v>37</v>
      </c>
      <c r="D64" s="46">
        <v>1743990800045</v>
      </c>
      <c r="E64" s="46">
        <v>1611121712715</v>
      </c>
      <c r="F64" s="46">
        <v>24884815363</v>
      </c>
      <c r="G64" s="46">
        <v>53938972776</v>
      </c>
      <c r="H64" s="46">
        <v>5258939458</v>
      </c>
      <c r="I64" s="46">
        <v>243563232803</v>
      </c>
      <c r="J64" s="46">
        <v>3450929337</v>
      </c>
      <c r="K64" s="46">
        <v>722833123107</v>
      </c>
      <c r="L64" s="47"/>
      <c r="M64" s="47"/>
      <c r="N64" s="47"/>
      <c r="O64" s="47"/>
      <c r="P64" s="47"/>
    </row>
    <row r="65" spans="1:16" ht="14.4" x14ac:dyDescent="0.3">
      <c r="A65" s="16"/>
      <c r="B65" s="44">
        <v>2018</v>
      </c>
      <c r="C65" s="45" t="s">
        <v>37</v>
      </c>
      <c r="D65" s="46">
        <v>1733843500285</v>
      </c>
      <c r="E65" s="46">
        <v>1588538053514</v>
      </c>
      <c r="F65" s="46">
        <v>22429454175</v>
      </c>
      <c r="G65" s="46">
        <v>53925126576</v>
      </c>
      <c r="H65" s="46">
        <v>6773422614</v>
      </c>
      <c r="I65" s="46">
        <v>275490648329</v>
      </c>
      <c r="J65" s="46">
        <v>3419881535</v>
      </c>
      <c r="K65" s="46">
        <v>794427814914</v>
      </c>
      <c r="L65" s="47"/>
      <c r="M65" s="47"/>
      <c r="N65" s="47"/>
      <c r="O65" s="48"/>
      <c r="P65" s="47"/>
    </row>
    <row r="66" spans="1:16" ht="14.4" x14ac:dyDescent="0.3">
      <c r="A66" s="16"/>
      <c r="B66" s="44">
        <v>2017</v>
      </c>
      <c r="C66" s="45" t="s">
        <v>37</v>
      </c>
      <c r="D66" s="46">
        <v>1653863285807</v>
      </c>
      <c r="E66" s="46">
        <v>1508275712384</v>
      </c>
      <c r="F66" s="46">
        <v>14173521574</v>
      </c>
      <c r="G66" s="46">
        <v>55373787240</v>
      </c>
      <c r="H66" s="43">
        <v>9785039657</v>
      </c>
      <c r="I66" s="46">
        <v>164729567021</v>
      </c>
      <c r="J66" s="43">
        <v>5100805318</v>
      </c>
      <c r="K66" s="46">
        <v>648236475373</v>
      </c>
      <c r="L66" s="47"/>
      <c r="M66" s="47"/>
      <c r="N66" s="47"/>
      <c r="O66" s="47"/>
      <c r="P66" s="47"/>
    </row>
    <row r="67" spans="1:16" ht="14.4" x14ac:dyDescent="0.3">
      <c r="A67" s="16"/>
      <c r="B67" s="44">
        <v>2021</v>
      </c>
      <c r="C67" s="45" t="s">
        <v>38</v>
      </c>
      <c r="D67" s="23">
        <v>352999336076</v>
      </c>
      <c r="E67" s="23">
        <v>280016502794</v>
      </c>
      <c r="F67" s="23">
        <v>24501646303</v>
      </c>
      <c r="G67" s="23">
        <v>9090607747</v>
      </c>
      <c r="H67" s="23">
        <v>8951004362</v>
      </c>
      <c r="I67" s="23">
        <v>536798531534</v>
      </c>
      <c r="J67" s="23">
        <v>72214351200</v>
      </c>
      <c r="K67" s="23">
        <v>1175563025601</v>
      </c>
      <c r="L67" s="47"/>
      <c r="M67" s="47"/>
      <c r="N67" s="47"/>
      <c r="O67" s="47"/>
      <c r="P67" s="47"/>
    </row>
    <row r="68" spans="1:16" ht="14.4" x14ac:dyDescent="0.3">
      <c r="A68" s="16"/>
      <c r="B68" s="44">
        <v>2020</v>
      </c>
      <c r="C68" s="45" t="s">
        <v>38</v>
      </c>
      <c r="D68" s="23">
        <v>484924186610</v>
      </c>
      <c r="E68" s="23">
        <v>351892258791</v>
      </c>
      <c r="F68" s="23">
        <v>13155003563</v>
      </c>
      <c r="G68" s="23">
        <v>15581745190</v>
      </c>
      <c r="H68" s="23">
        <v>13350764002</v>
      </c>
      <c r="I68" s="23">
        <v>354272987345</v>
      </c>
      <c r="J68" s="23">
        <v>26530387997</v>
      </c>
      <c r="K68" s="23">
        <v>913004267902</v>
      </c>
      <c r="L68" s="47"/>
      <c r="M68" s="47"/>
      <c r="N68" s="47"/>
      <c r="O68" s="47"/>
      <c r="P68" s="47"/>
    </row>
    <row r="69" spans="1:16" ht="14.4" x14ac:dyDescent="0.3">
      <c r="A69" s="16"/>
      <c r="B69" s="44">
        <v>2019</v>
      </c>
      <c r="C69" s="45" t="s">
        <v>38</v>
      </c>
      <c r="D69" s="23">
        <v>473660634571</v>
      </c>
      <c r="E69" s="23">
        <v>383961841279</v>
      </c>
      <c r="F69" s="23">
        <v>2137872293</v>
      </c>
      <c r="G69" s="23">
        <v>13295050427</v>
      </c>
      <c r="H69" s="23">
        <v>11916615737</v>
      </c>
      <c r="I69" s="23">
        <v>78330279824</v>
      </c>
      <c r="J69" s="23">
        <v>26530387997</v>
      </c>
      <c r="K69" s="23">
        <v>497020015810</v>
      </c>
    </row>
    <row r="70" spans="1:16" ht="14.4" x14ac:dyDescent="0.3">
      <c r="A70" s="16"/>
      <c r="B70" s="44">
        <v>2018</v>
      </c>
      <c r="C70" s="45" t="s">
        <v>38</v>
      </c>
      <c r="D70" s="23">
        <v>380465658840</v>
      </c>
      <c r="E70" s="23">
        <v>304205198736</v>
      </c>
      <c r="F70" s="23">
        <v>-1024993545</v>
      </c>
      <c r="G70" s="23">
        <v>13827497176</v>
      </c>
      <c r="H70" s="23">
        <v>8788520000</v>
      </c>
      <c r="I70" s="23">
        <v>149372302975</v>
      </c>
      <c r="J70" s="23">
        <v>26350387997</v>
      </c>
      <c r="K70" s="23">
        <v>367048564435</v>
      </c>
    </row>
    <row r="71" spans="1:16" ht="14.4" x14ac:dyDescent="0.3">
      <c r="A71" s="16"/>
      <c r="B71" s="44">
        <v>2017</v>
      </c>
      <c r="C71" s="45" t="s">
        <v>38</v>
      </c>
      <c r="D71" s="23">
        <v>276653459198</v>
      </c>
      <c r="E71" s="23">
        <v>215056016417</v>
      </c>
      <c r="F71" s="23">
        <v>-1549263650</v>
      </c>
      <c r="G71" s="23">
        <v>9567338104</v>
      </c>
      <c r="H71" s="23">
        <v>6903334315</v>
      </c>
      <c r="I71" s="23">
        <v>125983438972</v>
      </c>
      <c r="J71" s="23">
        <v>24247715012</v>
      </c>
      <c r="K71" s="23">
        <v>332878814018</v>
      </c>
    </row>
    <row r="72" spans="1:16" ht="14.4" x14ac:dyDescent="0.3">
      <c r="A72" s="16"/>
    </row>
    <row r="73" spans="1:16" ht="14.4" x14ac:dyDescent="0.3">
      <c r="G73" s="16"/>
    </row>
    <row r="74" spans="1:16" ht="14.25" customHeight="1" x14ac:dyDescent="0.3">
      <c r="B74" s="24"/>
      <c r="C74" s="24"/>
      <c r="D74" s="49"/>
      <c r="E74" s="49"/>
      <c r="F74" s="49"/>
      <c r="G74" s="49"/>
      <c r="H74" s="49"/>
      <c r="I74" s="49"/>
      <c r="J74" s="49"/>
      <c r="K74" s="49"/>
      <c r="L74" s="50"/>
    </row>
    <row r="75" spans="1:16" ht="14.25" customHeight="1" x14ac:dyDescent="0.3">
      <c r="B75" s="24"/>
      <c r="C75" s="24"/>
      <c r="D75" s="49"/>
      <c r="E75" s="49"/>
      <c r="F75" s="49"/>
      <c r="G75" s="49"/>
      <c r="H75" s="49"/>
      <c r="I75" s="49"/>
      <c r="J75" s="49"/>
      <c r="K75" s="49"/>
      <c r="L75" s="50"/>
    </row>
    <row r="76" spans="1:16" ht="14.25" customHeight="1" x14ac:dyDescent="0.3">
      <c r="B76" s="24"/>
      <c r="C76" s="24"/>
      <c r="D76" s="49"/>
      <c r="E76" s="49"/>
      <c r="F76" s="49"/>
      <c r="G76" s="49"/>
      <c r="H76" s="49"/>
      <c r="I76" s="49"/>
      <c r="J76" s="49"/>
      <c r="K76" s="49"/>
      <c r="L76" s="50"/>
    </row>
    <row r="77" spans="1:16" ht="14.25" customHeight="1" x14ac:dyDescent="0.3">
      <c r="B77" s="24"/>
      <c r="C77" s="24"/>
      <c r="D77" s="49"/>
      <c r="E77" s="49"/>
      <c r="F77" s="49"/>
      <c r="G77" s="49"/>
      <c r="H77" s="51"/>
      <c r="I77" s="49"/>
      <c r="J77" s="49"/>
      <c r="K77" s="49"/>
      <c r="L77" s="50"/>
    </row>
    <row r="78" spans="1:16" ht="14.25" customHeight="1" x14ac:dyDescent="0.3">
      <c r="B78" s="24"/>
      <c r="C78" s="24"/>
      <c r="D78" s="23"/>
      <c r="L78" s="41"/>
    </row>
    <row r="79" spans="1:16" ht="14.25" customHeight="1" x14ac:dyDescent="0.3">
      <c r="B79" s="24"/>
      <c r="C79" s="24"/>
      <c r="D79" s="23"/>
      <c r="L79" s="41"/>
    </row>
    <row r="80" spans="1:16" ht="14.25" customHeight="1" x14ac:dyDescent="0.3">
      <c r="B80" s="24"/>
      <c r="C80" s="24"/>
      <c r="D80" s="23"/>
      <c r="L80" s="41"/>
    </row>
    <row r="81" spans="2:12" ht="14.25" customHeight="1" x14ac:dyDescent="0.3">
      <c r="B81" s="24"/>
      <c r="C81" s="24"/>
      <c r="D81" s="23"/>
      <c r="L81" s="41"/>
    </row>
    <row r="82" spans="2:12" ht="14.25" customHeight="1" x14ac:dyDescent="0.3">
      <c r="B82" s="24"/>
      <c r="C82" s="24"/>
      <c r="D82" s="23"/>
      <c r="L82" s="41"/>
    </row>
    <row r="83" spans="2:12" ht="14.25" customHeight="1" x14ac:dyDescent="0.3">
      <c r="B83" s="24"/>
      <c r="C83" s="24"/>
      <c r="D83" s="23"/>
      <c r="L83" s="41"/>
    </row>
    <row r="84" spans="2:12" ht="14.25" customHeight="1" x14ac:dyDescent="0.3">
      <c r="B84" s="24"/>
      <c r="C84" s="24"/>
      <c r="D84" s="23"/>
      <c r="L84" s="41"/>
    </row>
    <row r="85" spans="2:12" ht="14.25" customHeight="1" x14ac:dyDescent="0.3">
      <c r="B85" s="24"/>
      <c r="C85" s="24"/>
      <c r="D85" s="23"/>
      <c r="L85" s="41"/>
    </row>
    <row r="86" spans="2:12" ht="14.25" customHeight="1" x14ac:dyDescent="0.3">
      <c r="B86" s="24"/>
      <c r="C86" s="24"/>
      <c r="D86" s="23"/>
      <c r="L86" s="41"/>
    </row>
    <row r="87" spans="2:12" ht="14.25" customHeight="1" x14ac:dyDescent="0.3">
      <c r="B87" s="24"/>
      <c r="C87" s="24"/>
      <c r="D87" s="23"/>
      <c r="L87" s="41"/>
    </row>
    <row r="88" spans="2:12" ht="14.25" customHeight="1" x14ac:dyDescent="0.3">
      <c r="B88" s="24"/>
      <c r="C88" s="24"/>
      <c r="D88" s="23"/>
      <c r="L88" s="41"/>
    </row>
    <row r="89" spans="2:12" ht="14.25" customHeight="1" x14ac:dyDescent="0.3">
      <c r="B89" s="24"/>
      <c r="C89" s="24"/>
      <c r="D89" s="23"/>
      <c r="L89" s="41"/>
    </row>
    <row r="90" spans="2:12" ht="14.25" customHeight="1" x14ac:dyDescent="0.3">
      <c r="B90" s="24"/>
      <c r="C90" s="24"/>
      <c r="D90" s="23"/>
      <c r="L90" s="41"/>
    </row>
    <row r="91" spans="2:12" ht="14.25" customHeight="1" x14ac:dyDescent="0.3">
      <c r="B91" s="24"/>
      <c r="C91" s="24"/>
      <c r="D91" s="23"/>
      <c r="L91" s="41"/>
    </row>
    <row r="92" spans="2:12" ht="14.25" customHeight="1" x14ac:dyDescent="0.3">
      <c r="B92" s="24"/>
      <c r="C92" s="24"/>
      <c r="D92" s="23"/>
      <c r="L92" s="41"/>
    </row>
    <row r="93" spans="2:12" ht="14.25" customHeight="1" x14ac:dyDescent="0.3">
      <c r="B93" s="24"/>
      <c r="C93" s="24"/>
      <c r="D93" s="23"/>
      <c r="L93" s="41"/>
    </row>
    <row r="94" spans="2:12" ht="14.25" customHeight="1" x14ac:dyDescent="0.3">
      <c r="B94" s="24"/>
      <c r="C94" s="24"/>
      <c r="D94" s="23"/>
      <c r="L94" s="41"/>
    </row>
    <row r="95" spans="2:12" ht="14.25" customHeight="1" x14ac:dyDescent="0.3">
      <c r="B95" s="24"/>
      <c r="C95" s="24"/>
      <c r="D95" s="23"/>
      <c r="L95" s="41"/>
    </row>
    <row r="96" spans="2:12" ht="14.25" customHeight="1" x14ac:dyDescent="0.3">
      <c r="B96" s="24"/>
      <c r="C96" s="24"/>
      <c r="D96" s="23"/>
      <c r="L96" s="41"/>
    </row>
    <row r="97" spans="1:12" ht="14.25" customHeight="1" x14ac:dyDescent="0.3">
      <c r="B97" s="24"/>
      <c r="C97" s="24"/>
      <c r="D97" s="23"/>
      <c r="L97" s="41"/>
    </row>
    <row r="98" spans="1:12" ht="14.25" customHeight="1" x14ac:dyDescent="0.3">
      <c r="B98" s="24"/>
      <c r="C98" s="24"/>
      <c r="D98" s="23"/>
      <c r="L98" s="41"/>
    </row>
    <row r="99" spans="1:12" ht="14.25" customHeight="1" x14ac:dyDescent="0.3">
      <c r="B99" s="24"/>
      <c r="C99" s="24"/>
      <c r="D99" s="23"/>
      <c r="L99" s="41"/>
    </row>
    <row r="100" spans="1:12" ht="14.25" customHeight="1" x14ac:dyDescent="0.3">
      <c r="B100" s="24"/>
      <c r="C100" s="24"/>
      <c r="D100" s="23"/>
      <c r="L100" s="41"/>
    </row>
    <row r="101" spans="1:12" ht="14.25" customHeight="1" x14ac:dyDescent="0.3">
      <c r="B101" s="24"/>
      <c r="C101" s="24"/>
      <c r="D101" s="23"/>
      <c r="L101" s="41"/>
    </row>
    <row r="102" spans="1:12" ht="28.8" x14ac:dyDescent="0.3">
      <c r="A102" s="1" t="s">
        <v>1</v>
      </c>
      <c r="B102" s="1" t="s">
        <v>39</v>
      </c>
      <c r="C102" s="2" t="s">
        <v>2</v>
      </c>
      <c r="D102" s="1" t="s">
        <v>3</v>
      </c>
      <c r="E102" s="1" t="s">
        <v>4</v>
      </c>
      <c r="F102" s="1" t="s">
        <v>5</v>
      </c>
      <c r="G102" s="1" t="s">
        <v>6</v>
      </c>
      <c r="H102" s="1" t="s">
        <v>7</v>
      </c>
      <c r="I102" s="1" t="s">
        <v>8</v>
      </c>
      <c r="J102" s="1" t="s">
        <v>9</v>
      </c>
      <c r="K102" s="1" t="s">
        <v>10</v>
      </c>
      <c r="L102" s="3" t="s">
        <v>11</v>
      </c>
    </row>
    <row r="103" spans="1:12" ht="14.25" customHeight="1" x14ac:dyDescent="0.3">
      <c r="A103" s="52">
        <v>2021</v>
      </c>
      <c r="B103" s="53">
        <v>4</v>
      </c>
      <c r="C103" s="53" t="s">
        <v>29</v>
      </c>
      <c r="D103" s="33">
        <v>68976227378</v>
      </c>
      <c r="E103" s="33">
        <v>56296910750</v>
      </c>
      <c r="F103" s="33">
        <v>1475384778</v>
      </c>
      <c r="G103" s="33">
        <v>1634919945</v>
      </c>
      <c r="H103" s="33">
        <v>1518919044</v>
      </c>
      <c r="I103" s="33">
        <v>78348892996</v>
      </c>
      <c r="J103" s="33">
        <v>12770000000</v>
      </c>
      <c r="K103" s="33">
        <v>669129894564</v>
      </c>
      <c r="L103" s="54">
        <v>145247586660</v>
      </c>
    </row>
    <row r="104" spans="1:12" ht="14.25" customHeight="1" x14ac:dyDescent="0.3">
      <c r="A104" s="52">
        <v>2021</v>
      </c>
      <c r="B104" s="53">
        <v>3</v>
      </c>
      <c r="C104" s="53" t="s">
        <v>29</v>
      </c>
      <c r="D104" s="33">
        <v>15065958985</v>
      </c>
      <c r="E104" s="33">
        <v>11423357140</v>
      </c>
      <c r="F104" s="33">
        <v>1224340757</v>
      </c>
      <c r="G104" s="33">
        <v>1201597297</v>
      </c>
      <c r="H104" s="55" t="s">
        <v>40</v>
      </c>
      <c r="I104" s="33">
        <v>920585996</v>
      </c>
      <c r="J104" s="33">
        <v>12770000000</v>
      </c>
      <c r="K104" s="33">
        <v>666935805768</v>
      </c>
      <c r="L104" s="54">
        <v>182677383718</v>
      </c>
    </row>
    <row r="105" spans="1:12" ht="14.25" customHeight="1" x14ac:dyDescent="0.3">
      <c r="A105" s="52">
        <v>2021</v>
      </c>
      <c r="B105" s="53">
        <v>2</v>
      </c>
      <c r="C105" s="53" t="s">
        <v>29</v>
      </c>
      <c r="D105" s="33">
        <v>25262060003</v>
      </c>
      <c r="E105" s="33">
        <v>15725754867</v>
      </c>
      <c r="F105" s="33">
        <v>1112198644</v>
      </c>
      <c r="G105" s="33">
        <v>1686917617</v>
      </c>
      <c r="H105" s="33">
        <v>376471176</v>
      </c>
      <c r="I105" s="33">
        <v>5792534996</v>
      </c>
      <c r="J105" s="33">
        <v>9950000000</v>
      </c>
      <c r="K105" s="33">
        <v>644222600788</v>
      </c>
      <c r="L105" s="54">
        <v>172717690406</v>
      </c>
    </row>
    <row r="106" spans="1:12" ht="14.25" customHeight="1" x14ac:dyDescent="0.3">
      <c r="A106" s="52">
        <v>2021</v>
      </c>
      <c r="B106" s="53">
        <v>1</v>
      </c>
      <c r="C106" s="53" t="s">
        <v>29</v>
      </c>
      <c r="D106" s="33">
        <v>5963348751</v>
      </c>
      <c r="E106" s="33">
        <v>2272268829</v>
      </c>
      <c r="F106" s="33">
        <v>1049597565</v>
      </c>
      <c r="G106" s="33">
        <v>1560796362</v>
      </c>
      <c r="H106" s="55" t="s">
        <v>40</v>
      </c>
      <c r="I106" s="33">
        <v>4916602096</v>
      </c>
      <c r="J106" s="33">
        <v>11950000000</v>
      </c>
      <c r="K106" s="33">
        <v>599010892645</v>
      </c>
      <c r="L106" s="54">
        <v>178481074658</v>
      </c>
    </row>
    <row r="107" spans="1:12" ht="14.25" customHeight="1" x14ac:dyDescent="0.3">
      <c r="A107" s="52">
        <v>2020</v>
      </c>
      <c r="B107" s="53">
        <v>4</v>
      </c>
      <c r="C107" s="53" t="s">
        <v>29</v>
      </c>
      <c r="D107" s="33">
        <v>22825400856</v>
      </c>
      <c r="E107" s="33">
        <v>15016913950</v>
      </c>
      <c r="F107" s="33">
        <v>2037028968</v>
      </c>
      <c r="G107" s="33">
        <v>1265364593</v>
      </c>
      <c r="H107" s="55" t="s">
        <v>40</v>
      </c>
      <c r="I107" s="33">
        <v>1342711096</v>
      </c>
      <c r="J107" s="33">
        <v>11950000000</v>
      </c>
      <c r="K107" s="33">
        <v>534500879627</v>
      </c>
      <c r="L107" s="54">
        <v>129001003224</v>
      </c>
    </row>
    <row r="108" spans="1:12" ht="14.25" customHeight="1" x14ac:dyDescent="0.3">
      <c r="A108" s="52">
        <v>2020</v>
      </c>
      <c r="B108" s="53">
        <v>3</v>
      </c>
      <c r="C108" s="53" t="s">
        <v>29</v>
      </c>
      <c r="D108" s="33">
        <v>500000000</v>
      </c>
      <c r="E108" s="33">
        <v>-490080000</v>
      </c>
      <c r="F108" s="33">
        <v>838392093</v>
      </c>
      <c r="G108" s="33">
        <v>1440768544</v>
      </c>
      <c r="H108" s="55" t="s">
        <v>40</v>
      </c>
      <c r="I108" s="33">
        <v>2737289248</v>
      </c>
      <c r="J108" s="33">
        <v>11950000000</v>
      </c>
      <c r="K108" s="33">
        <v>478642309851</v>
      </c>
      <c r="L108" s="54">
        <v>188358487329</v>
      </c>
    </row>
    <row r="109" spans="1:12" ht="14.25" customHeight="1" x14ac:dyDescent="0.3">
      <c r="A109" s="52">
        <v>2020</v>
      </c>
      <c r="B109" s="53">
        <v>2</v>
      </c>
      <c r="C109" s="53" t="s">
        <v>29</v>
      </c>
      <c r="D109" s="33">
        <v>24119737018</v>
      </c>
      <c r="E109" s="33">
        <v>21314160000</v>
      </c>
      <c r="F109" s="33">
        <v>1542583493</v>
      </c>
      <c r="G109" s="33">
        <v>2101044458</v>
      </c>
      <c r="H109" s="55" t="s">
        <v>40</v>
      </c>
      <c r="I109" s="33">
        <v>2737289248</v>
      </c>
      <c r="J109" s="33">
        <v>11950000000</v>
      </c>
      <c r="K109" s="33">
        <v>467777001545</v>
      </c>
      <c r="L109" s="54">
        <v>185719452621</v>
      </c>
    </row>
    <row r="110" spans="1:12" ht="14.25" customHeight="1" x14ac:dyDescent="0.3">
      <c r="A110" s="52">
        <v>2020</v>
      </c>
      <c r="B110" s="53">
        <v>1</v>
      </c>
      <c r="C110" s="53" t="s">
        <v>29</v>
      </c>
      <c r="D110" s="33">
        <v>1844563902</v>
      </c>
      <c r="E110" s="33">
        <v>1216480000</v>
      </c>
      <c r="F110" s="33">
        <v>798927082</v>
      </c>
      <c r="G110" s="33">
        <v>285505239</v>
      </c>
      <c r="H110" s="55" t="s">
        <v>40</v>
      </c>
      <c r="I110" s="33">
        <v>2048631748</v>
      </c>
      <c r="J110" s="33">
        <v>11950000000</v>
      </c>
      <c r="K110" s="33">
        <v>479577553002</v>
      </c>
      <c r="L110" s="54">
        <v>179231193477</v>
      </c>
    </row>
    <row r="111" spans="1:12" ht="14.25" customHeight="1" x14ac:dyDescent="0.3">
      <c r="A111" s="16">
        <v>2019</v>
      </c>
      <c r="B111" s="53">
        <v>4</v>
      </c>
      <c r="C111" s="53" t="s">
        <v>29</v>
      </c>
      <c r="D111" s="8">
        <v>25083311449</v>
      </c>
      <c r="E111" s="8">
        <v>17146413750</v>
      </c>
      <c r="F111" s="8">
        <v>743680116</v>
      </c>
      <c r="G111" s="8">
        <v>1258937417</v>
      </c>
      <c r="H111" s="8">
        <v>883192865</v>
      </c>
      <c r="I111" s="8">
        <v>2048631748</v>
      </c>
      <c r="J111" s="8">
        <v>9950000000</v>
      </c>
      <c r="K111" s="8">
        <v>463888516466</v>
      </c>
      <c r="L111" s="9">
        <v>163326094519</v>
      </c>
    </row>
    <row r="112" spans="1:12" ht="14.25" customHeight="1" x14ac:dyDescent="0.3">
      <c r="A112" s="16">
        <v>2019</v>
      </c>
      <c r="B112" s="53">
        <v>3</v>
      </c>
      <c r="C112" s="53" t="s">
        <v>29</v>
      </c>
      <c r="D112" s="8">
        <v>9797470187</v>
      </c>
      <c r="E112" s="8">
        <v>5687877200</v>
      </c>
      <c r="F112" s="8">
        <v>824146121</v>
      </c>
      <c r="G112" s="8">
        <v>394138070</v>
      </c>
      <c r="H112" s="8">
        <v>479360429</v>
      </c>
      <c r="I112" s="8">
        <v>2048631748</v>
      </c>
      <c r="J112" s="8">
        <v>9950000000</v>
      </c>
      <c r="K112" s="8">
        <v>475108298660</v>
      </c>
      <c r="L112" s="9">
        <v>174578753814</v>
      </c>
    </row>
    <row r="113" spans="1:13" ht="14.25" customHeight="1" x14ac:dyDescent="0.3">
      <c r="A113" s="16">
        <v>2019</v>
      </c>
      <c r="B113" s="53">
        <v>2</v>
      </c>
      <c r="C113" s="53" t="s">
        <v>29</v>
      </c>
      <c r="D113" s="8">
        <v>16382718298</v>
      </c>
      <c r="E113" s="8">
        <v>12551079000</v>
      </c>
      <c r="F113" s="8">
        <v>1036724809</v>
      </c>
      <c r="G113" s="8">
        <v>270442017</v>
      </c>
      <c r="H113" s="8">
        <v>208834636</v>
      </c>
      <c r="I113" s="8">
        <v>3255497448</v>
      </c>
      <c r="J113" s="8">
        <v>9950000000</v>
      </c>
      <c r="K113" s="8">
        <v>456085456629</v>
      </c>
      <c r="L113" s="9">
        <v>111080610133</v>
      </c>
    </row>
    <row r="114" spans="1:13" ht="14.25" customHeight="1" x14ac:dyDescent="0.3">
      <c r="A114" s="16">
        <v>2019</v>
      </c>
      <c r="B114" s="53">
        <v>1</v>
      </c>
      <c r="C114" s="53" t="s">
        <v>29</v>
      </c>
      <c r="D114" s="8">
        <v>2956346715</v>
      </c>
      <c r="E114" s="8">
        <v>1506165500</v>
      </c>
      <c r="F114" s="8">
        <v>730127214</v>
      </c>
      <c r="G114" s="8">
        <v>240174400</v>
      </c>
      <c r="H114" s="56" t="s">
        <v>41</v>
      </c>
      <c r="I114" s="8">
        <v>4701566548</v>
      </c>
      <c r="J114" s="8">
        <v>11950000000</v>
      </c>
      <c r="K114" s="8">
        <v>399151333534</v>
      </c>
      <c r="L114" s="9">
        <v>66437764166</v>
      </c>
    </row>
    <row r="115" spans="1:13" ht="14.25" customHeight="1" x14ac:dyDescent="0.3">
      <c r="A115" s="16">
        <v>2018</v>
      </c>
      <c r="B115" s="53">
        <v>4</v>
      </c>
      <c r="C115" s="53" t="s">
        <v>29</v>
      </c>
      <c r="D115" s="8">
        <v>17614027704</v>
      </c>
      <c r="E115" s="8">
        <v>9300226700</v>
      </c>
      <c r="F115" s="8">
        <v>1043454538</v>
      </c>
      <c r="G115" s="8">
        <v>534795594</v>
      </c>
      <c r="H115" s="8">
        <v>840407674</v>
      </c>
      <c r="I115" s="8">
        <v>711533348</v>
      </c>
      <c r="J115" s="57">
        <v>11950000000</v>
      </c>
      <c r="K115" s="58" t="s">
        <v>42</v>
      </c>
      <c r="L115" s="9">
        <v>86987764166</v>
      </c>
    </row>
    <row r="116" spans="1:13" ht="14.25" customHeight="1" x14ac:dyDescent="0.3">
      <c r="A116" s="16">
        <v>2018</v>
      </c>
      <c r="B116" s="53">
        <v>3</v>
      </c>
      <c r="C116" s="53" t="s">
        <v>29</v>
      </c>
      <c r="D116" s="8">
        <v>5268142606</v>
      </c>
      <c r="E116" s="8">
        <v>3345323000</v>
      </c>
      <c r="F116" s="8">
        <v>1391477722</v>
      </c>
      <c r="G116" s="8">
        <v>853801027</v>
      </c>
      <c r="H116" s="56" t="s">
        <v>40</v>
      </c>
      <c r="I116" s="8">
        <v>3254447048</v>
      </c>
      <c r="J116" s="57">
        <v>11950000000</v>
      </c>
      <c r="K116" s="58" t="s">
        <v>43</v>
      </c>
      <c r="L116" s="9">
        <v>94807365416</v>
      </c>
    </row>
    <row r="117" spans="1:13" ht="14.25" customHeight="1" x14ac:dyDescent="0.3">
      <c r="A117" s="16">
        <v>2018</v>
      </c>
      <c r="B117" s="53">
        <v>2</v>
      </c>
      <c r="C117" s="53" t="s">
        <v>29</v>
      </c>
      <c r="D117" s="8">
        <v>6381960784</v>
      </c>
      <c r="E117" s="8">
        <v>2954986503</v>
      </c>
      <c r="F117" s="8">
        <v>1269249362</v>
      </c>
      <c r="G117" s="8">
        <v>1467240407</v>
      </c>
      <c r="H117" s="8">
        <v>129201039</v>
      </c>
      <c r="I117" s="8">
        <v>711533348</v>
      </c>
      <c r="J117" s="57">
        <v>11950000000</v>
      </c>
      <c r="K117" s="58" t="s">
        <v>44</v>
      </c>
      <c r="L117" s="9">
        <v>71399235082</v>
      </c>
    </row>
    <row r="118" spans="1:13" ht="14.25" customHeight="1" x14ac:dyDescent="0.3">
      <c r="A118" s="16">
        <v>2018</v>
      </c>
      <c r="B118" s="53">
        <v>1</v>
      </c>
      <c r="C118" s="53" t="s">
        <v>29</v>
      </c>
      <c r="D118" s="8">
        <v>7013680665</v>
      </c>
      <c r="E118" s="8">
        <v>2165249500</v>
      </c>
      <c r="F118" s="8">
        <v>769494309</v>
      </c>
      <c r="G118" s="8">
        <v>944052653</v>
      </c>
      <c r="H118" s="8">
        <v>53274443</v>
      </c>
      <c r="I118" s="8">
        <v>711533348</v>
      </c>
      <c r="J118" s="57">
        <v>11950000000</v>
      </c>
      <c r="K118" s="58" t="s">
        <v>45</v>
      </c>
      <c r="L118" s="9">
        <v>65242485087</v>
      </c>
    </row>
    <row r="119" spans="1:13" ht="14.25" customHeight="1" x14ac:dyDescent="0.3">
      <c r="A119" s="16">
        <v>2017</v>
      </c>
      <c r="B119" s="53">
        <v>4</v>
      </c>
      <c r="C119" s="53" t="s">
        <v>29</v>
      </c>
      <c r="D119" s="57">
        <v>11202510808</v>
      </c>
      <c r="E119" s="57">
        <v>7071886028</v>
      </c>
      <c r="F119" s="57">
        <v>993715229</v>
      </c>
      <c r="G119" s="57">
        <v>998607965</v>
      </c>
      <c r="H119" s="57">
        <v>245838782</v>
      </c>
      <c r="I119" s="57">
        <v>721032806</v>
      </c>
      <c r="J119" s="57">
        <v>11950000000</v>
      </c>
      <c r="K119" s="57">
        <v>317800492884</v>
      </c>
      <c r="L119" s="59">
        <v>53751051268</v>
      </c>
      <c r="M119" s="57"/>
    </row>
    <row r="120" spans="1:13" ht="14.25" customHeight="1" x14ac:dyDescent="0.3">
      <c r="A120" s="16">
        <v>2017</v>
      </c>
      <c r="B120" s="53">
        <v>3</v>
      </c>
      <c r="C120" s="53" t="s">
        <v>29</v>
      </c>
      <c r="D120" s="57">
        <v>6383810972</v>
      </c>
      <c r="E120" s="57">
        <v>2483883000</v>
      </c>
      <c r="F120" s="57">
        <v>1329605471</v>
      </c>
      <c r="G120" s="57">
        <v>794986381</v>
      </c>
      <c r="H120" s="56" t="s">
        <v>41</v>
      </c>
      <c r="I120" s="57">
        <v>579758696</v>
      </c>
      <c r="J120" s="57">
        <v>11950000000</v>
      </c>
      <c r="K120" s="57">
        <v>303723988651</v>
      </c>
      <c r="L120" s="59">
        <v>71211567441</v>
      </c>
      <c r="M120" s="57"/>
    </row>
    <row r="121" spans="1:13" ht="14.25" customHeight="1" x14ac:dyDescent="0.3">
      <c r="A121" s="16">
        <v>2017</v>
      </c>
      <c r="B121" s="53">
        <v>2</v>
      </c>
      <c r="C121" s="53" t="s">
        <v>29</v>
      </c>
      <c r="D121" s="57">
        <v>6708523835</v>
      </c>
      <c r="E121" s="57">
        <v>2095077872</v>
      </c>
      <c r="F121" s="57">
        <v>714957920</v>
      </c>
      <c r="G121" s="57">
        <v>622488501</v>
      </c>
      <c r="H121" s="56" t="s">
        <v>41</v>
      </c>
      <c r="I121" s="57">
        <v>579758696</v>
      </c>
      <c r="J121" s="57">
        <v>11950000000</v>
      </c>
      <c r="K121" s="57">
        <v>296546684281</v>
      </c>
      <c r="L121" s="59">
        <v>66157996140</v>
      </c>
      <c r="M121" s="57"/>
    </row>
    <row r="122" spans="1:13" ht="14.25" customHeight="1" x14ac:dyDescent="0.3">
      <c r="A122" s="16">
        <v>2017</v>
      </c>
      <c r="B122" s="53">
        <v>1</v>
      </c>
      <c r="C122" s="53" t="s">
        <v>29</v>
      </c>
      <c r="D122" s="57">
        <v>1735403735</v>
      </c>
      <c r="E122" s="57">
        <v>712500000</v>
      </c>
      <c r="F122" s="57">
        <v>648688600</v>
      </c>
      <c r="G122" s="57">
        <v>120040052</v>
      </c>
      <c r="H122" s="56" t="s">
        <v>41</v>
      </c>
      <c r="I122" s="57">
        <v>579758696</v>
      </c>
      <c r="J122" s="57">
        <v>11950000000</v>
      </c>
      <c r="K122" s="57">
        <v>296959868848</v>
      </c>
      <c r="L122" s="59">
        <v>73056596140</v>
      </c>
      <c r="M122" s="57"/>
    </row>
    <row r="123" spans="1:13" ht="14.25" customHeight="1" x14ac:dyDescent="0.3">
      <c r="B123" s="24"/>
      <c r="C123" s="24"/>
      <c r="D123" s="23"/>
      <c r="L123" s="41"/>
    </row>
    <row r="124" spans="1:13" ht="14.25" customHeight="1" x14ac:dyDescent="0.3">
      <c r="B124" s="24"/>
      <c r="C124" s="24"/>
      <c r="D124" s="23"/>
      <c r="L124" s="41"/>
    </row>
    <row r="125" spans="1:13" ht="14.25" customHeight="1" x14ac:dyDescent="0.3">
      <c r="B125" s="24"/>
      <c r="C125" s="24"/>
      <c r="D125" s="23"/>
      <c r="L125" s="41"/>
    </row>
    <row r="126" spans="1:13" ht="14.25" customHeight="1" x14ac:dyDescent="0.3">
      <c r="B126" s="24"/>
      <c r="C126" s="24"/>
      <c r="D126" s="23"/>
      <c r="L126" s="41"/>
    </row>
    <row r="127" spans="1:13" ht="14.25" customHeight="1" x14ac:dyDescent="0.3">
      <c r="B127" s="24"/>
      <c r="C127" s="24"/>
      <c r="D127" s="23"/>
      <c r="L127" s="41"/>
    </row>
    <row r="128" spans="1:13" ht="14.25" customHeight="1" x14ac:dyDescent="0.3">
      <c r="B128" s="24"/>
      <c r="C128" s="24"/>
      <c r="D128" s="23"/>
      <c r="L128" s="41"/>
    </row>
    <row r="129" spans="2:12" ht="14.25" customHeight="1" x14ac:dyDescent="0.3">
      <c r="B129" s="24"/>
      <c r="C129" s="24"/>
      <c r="D129" s="23"/>
      <c r="L129" s="41"/>
    </row>
    <row r="130" spans="2:12" ht="14.25" customHeight="1" x14ac:dyDescent="0.3">
      <c r="B130" s="24"/>
      <c r="C130" s="24"/>
      <c r="D130" s="23"/>
      <c r="L130" s="41"/>
    </row>
    <row r="131" spans="2:12" ht="14.25" customHeight="1" x14ac:dyDescent="0.3">
      <c r="B131" s="24"/>
      <c r="C131" s="24"/>
      <c r="D131" s="23"/>
      <c r="L131" s="41"/>
    </row>
    <row r="132" spans="2:12" ht="14.25" customHeight="1" x14ac:dyDescent="0.3">
      <c r="B132" s="24"/>
      <c r="C132" s="24"/>
      <c r="D132" s="23"/>
      <c r="L132" s="41"/>
    </row>
    <row r="133" spans="2:12" ht="14.25" customHeight="1" x14ac:dyDescent="0.3">
      <c r="B133" s="24"/>
      <c r="C133" s="24"/>
      <c r="D133" s="23"/>
      <c r="L133" s="41"/>
    </row>
    <row r="134" spans="2:12" ht="14.25" customHeight="1" x14ac:dyDescent="0.3">
      <c r="B134" s="24"/>
      <c r="C134" s="24"/>
      <c r="D134" s="23"/>
      <c r="L134" s="41"/>
    </row>
    <row r="135" spans="2:12" ht="14.25" customHeight="1" x14ac:dyDescent="0.3">
      <c r="B135" s="24"/>
      <c r="C135" s="24"/>
      <c r="D135" s="23"/>
      <c r="L135" s="41"/>
    </row>
    <row r="136" spans="2:12" ht="14.25" customHeight="1" x14ac:dyDescent="0.3">
      <c r="B136" s="24"/>
      <c r="C136" s="24"/>
      <c r="D136" s="23"/>
      <c r="L136" s="41"/>
    </row>
    <row r="137" spans="2:12" ht="14.25" customHeight="1" x14ac:dyDescent="0.3">
      <c r="B137" s="24"/>
      <c r="C137" s="24"/>
      <c r="D137" s="23"/>
      <c r="L137" s="41"/>
    </row>
    <row r="138" spans="2:12" ht="14.25" customHeight="1" x14ac:dyDescent="0.3">
      <c r="B138" s="24"/>
      <c r="C138" s="24"/>
      <c r="D138" s="23"/>
      <c r="L138" s="41"/>
    </row>
    <row r="139" spans="2:12" ht="14.25" customHeight="1" x14ac:dyDescent="0.3">
      <c r="B139" s="24"/>
      <c r="C139" s="24"/>
      <c r="D139" s="23"/>
      <c r="L139" s="41"/>
    </row>
    <row r="140" spans="2:12" ht="14.25" customHeight="1" x14ac:dyDescent="0.3">
      <c r="B140" s="24"/>
      <c r="C140" s="24"/>
      <c r="D140" s="23"/>
      <c r="L140" s="41"/>
    </row>
    <row r="141" spans="2:12" ht="14.25" customHeight="1" x14ac:dyDescent="0.3">
      <c r="B141" s="24"/>
      <c r="C141" s="24"/>
      <c r="D141" s="23"/>
      <c r="L141" s="41"/>
    </row>
    <row r="142" spans="2:12" ht="14.25" customHeight="1" x14ac:dyDescent="0.3">
      <c r="B142" s="24"/>
      <c r="C142" s="24"/>
      <c r="D142" s="23"/>
      <c r="L142" s="41"/>
    </row>
    <row r="143" spans="2:12" ht="14.25" customHeight="1" x14ac:dyDescent="0.3">
      <c r="B143" s="24"/>
      <c r="C143" s="24"/>
      <c r="D143" s="23"/>
      <c r="L143" s="41"/>
    </row>
    <row r="144" spans="2:12" ht="14.25" customHeight="1" x14ac:dyDescent="0.3">
      <c r="B144" s="24"/>
      <c r="C144" s="24"/>
      <c r="D144" s="23"/>
      <c r="L144" s="41"/>
    </row>
    <row r="145" spans="2:12" ht="14.25" customHeight="1" x14ac:dyDescent="0.3">
      <c r="B145" s="24"/>
      <c r="C145" s="24"/>
      <c r="D145" s="23"/>
      <c r="L145" s="41"/>
    </row>
    <row r="146" spans="2:12" ht="14.25" customHeight="1" x14ac:dyDescent="0.3">
      <c r="B146" s="24"/>
      <c r="C146" s="24"/>
      <c r="D146" s="23"/>
      <c r="L146" s="41"/>
    </row>
    <row r="147" spans="2:12" ht="14.25" customHeight="1" x14ac:dyDescent="0.3">
      <c r="B147" s="24"/>
      <c r="C147" s="24"/>
      <c r="D147" s="23"/>
      <c r="L147" s="41"/>
    </row>
    <row r="148" spans="2:12" ht="14.25" customHeight="1" x14ac:dyDescent="0.3">
      <c r="B148" s="24"/>
      <c r="C148" s="24"/>
      <c r="D148" s="23"/>
      <c r="L148" s="41"/>
    </row>
    <row r="149" spans="2:12" ht="14.25" customHeight="1" x14ac:dyDescent="0.3">
      <c r="B149" s="24"/>
      <c r="C149" s="24"/>
      <c r="D149" s="23"/>
      <c r="L149" s="41"/>
    </row>
    <row r="150" spans="2:12" ht="14.25" customHeight="1" x14ac:dyDescent="0.3">
      <c r="B150" s="24"/>
      <c r="C150" s="24"/>
      <c r="D150" s="23"/>
      <c r="L150" s="41"/>
    </row>
    <row r="151" spans="2:12" ht="14.25" customHeight="1" x14ac:dyDescent="0.3">
      <c r="B151" s="24"/>
      <c r="C151" s="24"/>
      <c r="D151" s="23"/>
      <c r="L151" s="41"/>
    </row>
    <row r="152" spans="2:12" ht="14.25" customHeight="1" x14ac:dyDescent="0.3">
      <c r="B152" s="24"/>
      <c r="C152" s="24"/>
      <c r="D152" s="23"/>
      <c r="L152" s="41"/>
    </row>
    <row r="153" spans="2:12" ht="14.25" customHeight="1" x14ac:dyDescent="0.3">
      <c r="B153" s="24"/>
      <c r="C153" s="24"/>
      <c r="D153" s="23"/>
      <c r="L153" s="41"/>
    </row>
    <row r="154" spans="2:12" ht="14.25" customHeight="1" x14ac:dyDescent="0.3">
      <c r="B154" s="24"/>
      <c r="C154" s="24"/>
      <c r="D154" s="23"/>
      <c r="L154" s="41"/>
    </row>
    <row r="155" spans="2:12" ht="14.25" customHeight="1" x14ac:dyDescent="0.3">
      <c r="B155" s="24"/>
      <c r="C155" s="24"/>
      <c r="D155" s="23"/>
      <c r="L155" s="41"/>
    </row>
    <row r="156" spans="2:12" ht="14.25" customHeight="1" x14ac:dyDescent="0.3">
      <c r="B156" s="24"/>
      <c r="C156" s="24"/>
      <c r="D156" s="23"/>
      <c r="L156" s="41"/>
    </row>
    <row r="157" spans="2:12" ht="14.25" customHeight="1" x14ac:dyDescent="0.3">
      <c r="B157" s="24"/>
      <c r="C157" s="24"/>
      <c r="D157" s="23"/>
      <c r="L157" s="41"/>
    </row>
    <row r="158" spans="2:12" ht="14.25" customHeight="1" x14ac:dyDescent="0.3">
      <c r="B158" s="24"/>
      <c r="C158" s="24"/>
      <c r="D158" s="23"/>
      <c r="L158" s="41"/>
    </row>
    <row r="159" spans="2:12" ht="14.25" customHeight="1" x14ac:dyDescent="0.3">
      <c r="B159" s="24"/>
      <c r="C159" s="24"/>
      <c r="D159" s="23"/>
      <c r="L159" s="41"/>
    </row>
    <row r="160" spans="2:12" ht="14.25" customHeight="1" x14ac:dyDescent="0.3">
      <c r="B160" s="24"/>
      <c r="C160" s="24"/>
      <c r="D160" s="23"/>
      <c r="L160" s="41"/>
    </row>
    <row r="161" spans="2:12" ht="14.25" customHeight="1" x14ac:dyDescent="0.3">
      <c r="B161" s="24"/>
      <c r="C161" s="24"/>
      <c r="D161" s="23"/>
      <c r="L161" s="41"/>
    </row>
    <row r="162" spans="2:12" ht="14.25" customHeight="1" x14ac:dyDescent="0.3">
      <c r="B162" s="24"/>
      <c r="C162" s="24"/>
      <c r="D162" s="23"/>
      <c r="L162" s="41"/>
    </row>
    <row r="163" spans="2:12" ht="14.25" customHeight="1" x14ac:dyDescent="0.3">
      <c r="B163" s="24"/>
      <c r="C163" s="24"/>
      <c r="D163" s="23"/>
      <c r="L163" s="41"/>
    </row>
    <row r="164" spans="2:12" ht="14.25" customHeight="1" x14ac:dyDescent="0.3">
      <c r="B164" s="24"/>
      <c r="C164" s="24"/>
      <c r="D164" s="23"/>
      <c r="L164" s="41"/>
    </row>
    <row r="165" spans="2:12" ht="14.25" customHeight="1" x14ac:dyDescent="0.3">
      <c r="B165" s="24"/>
      <c r="C165" s="24"/>
      <c r="D165" s="23"/>
      <c r="L165" s="41"/>
    </row>
    <row r="166" spans="2:12" ht="14.25" customHeight="1" x14ac:dyDescent="0.3">
      <c r="B166" s="24"/>
      <c r="C166" s="24"/>
      <c r="D166" s="23"/>
      <c r="L166" s="41"/>
    </row>
    <row r="167" spans="2:12" ht="14.25" customHeight="1" x14ac:dyDescent="0.3">
      <c r="B167" s="24"/>
      <c r="C167" s="24"/>
      <c r="D167" s="23"/>
      <c r="L167" s="41"/>
    </row>
    <row r="168" spans="2:12" ht="14.25" customHeight="1" x14ac:dyDescent="0.3">
      <c r="B168" s="24"/>
      <c r="C168" s="24"/>
      <c r="D168" s="23"/>
      <c r="L168" s="41"/>
    </row>
    <row r="169" spans="2:12" ht="14.25" customHeight="1" x14ac:dyDescent="0.3">
      <c r="B169" s="24"/>
      <c r="C169" s="24"/>
      <c r="D169" s="23"/>
      <c r="L169" s="41"/>
    </row>
    <row r="170" spans="2:12" ht="14.25" customHeight="1" x14ac:dyDescent="0.3">
      <c r="B170" s="24"/>
      <c r="C170" s="24"/>
      <c r="D170" s="23"/>
      <c r="L170" s="41"/>
    </row>
    <row r="171" spans="2:12" ht="14.25" customHeight="1" x14ac:dyDescent="0.3">
      <c r="B171" s="24"/>
      <c r="C171" s="24"/>
      <c r="D171" s="23"/>
      <c r="L171" s="41"/>
    </row>
    <row r="172" spans="2:12" ht="14.25" customHeight="1" x14ac:dyDescent="0.3">
      <c r="B172" s="24"/>
      <c r="C172" s="24"/>
      <c r="D172" s="23"/>
      <c r="L172" s="41"/>
    </row>
    <row r="173" spans="2:12" ht="14.25" customHeight="1" x14ac:dyDescent="0.3">
      <c r="B173" s="24"/>
      <c r="C173" s="24"/>
      <c r="D173" s="23"/>
      <c r="L173" s="41"/>
    </row>
    <row r="174" spans="2:12" ht="14.25" customHeight="1" x14ac:dyDescent="0.3">
      <c r="B174" s="24"/>
      <c r="C174" s="24"/>
      <c r="D174" s="23"/>
      <c r="L174" s="41"/>
    </row>
    <row r="175" spans="2:12" ht="14.25" customHeight="1" x14ac:dyDescent="0.3">
      <c r="B175" s="24"/>
      <c r="C175" s="24"/>
      <c r="D175" s="23"/>
      <c r="L175" s="41"/>
    </row>
    <row r="176" spans="2:12" ht="14.25" customHeight="1" x14ac:dyDescent="0.3">
      <c r="B176" s="24"/>
      <c r="C176" s="24"/>
      <c r="D176" s="23"/>
      <c r="L176" s="41"/>
    </row>
    <row r="177" spans="2:12" ht="14.25" customHeight="1" x14ac:dyDescent="0.3">
      <c r="B177" s="24"/>
      <c r="C177" s="24"/>
      <c r="D177" s="23"/>
      <c r="L177" s="41"/>
    </row>
    <row r="178" spans="2:12" ht="14.25" customHeight="1" x14ac:dyDescent="0.3">
      <c r="B178" s="24"/>
      <c r="C178" s="24"/>
      <c r="D178" s="23"/>
      <c r="L178" s="41"/>
    </row>
    <row r="179" spans="2:12" ht="14.25" customHeight="1" x14ac:dyDescent="0.3">
      <c r="B179" s="24"/>
      <c r="C179" s="24"/>
      <c r="D179" s="23"/>
      <c r="L179" s="41"/>
    </row>
    <row r="180" spans="2:12" ht="14.25" customHeight="1" x14ac:dyDescent="0.3">
      <c r="B180" s="24"/>
      <c r="C180" s="24"/>
      <c r="D180" s="23"/>
      <c r="L180" s="41"/>
    </row>
    <row r="181" spans="2:12" ht="14.25" customHeight="1" x14ac:dyDescent="0.3">
      <c r="B181" s="24"/>
      <c r="C181" s="24"/>
      <c r="D181" s="23"/>
      <c r="L181" s="41"/>
    </row>
    <row r="182" spans="2:12" ht="14.25" customHeight="1" x14ac:dyDescent="0.3">
      <c r="B182" s="24"/>
      <c r="C182" s="24"/>
      <c r="D182" s="23"/>
      <c r="L182" s="41"/>
    </row>
    <row r="183" spans="2:12" ht="14.25" customHeight="1" x14ac:dyDescent="0.3">
      <c r="B183" s="24"/>
      <c r="C183" s="24"/>
      <c r="D183" s="23"/>
      <c r="L183" s="41"/>
    </row>
    <row r="184" spans="2:12" ht="14.25" customHeight="1" x14ac:dyDescent="0.3">
      <c r="B184" s="24"/>
      <c r="C184" s="24"/>
      <c r="D184" s="23"/>
      <c r="L184" s="41"/>
    </row>
    <row r="185" spans="2:12" ht="14.25" customHeight="1" x14ac:dyDescent="0.3">
      <c r="B185" s="24"/>
      <c r="C185" s="24"/>
      <c r="D185" s="23"/>
      <c r="L185" s="41"/>
    </row>
    <row r="186" spans="2:12" ht="14.25" customHeight="1" x14ac:dyDescent="0.3">
      <c r="B186" s="24"/>
      <c r="C186" s="24"/>
      <c r="D186" s="23"/>
      <c r="L186" s="41"/>
    </row>
    <row r="187" spans="2:12" ht="14.25" customHeight="1" x14ac:dyDescent="0.3">
      <c r="B187" s="24"/>
      <c r="C187" s="24"/>
      <c r="D187" s="23"/>
      <c r="L187" s="41"/>
    </row>
    <row r="188" spans="2:12" ht="14.25" customHeight="1" x14ac:dyDescent="0.3">
      <c r="B188" s="24"/>
      <c r="C188" s="24"/>
      <c r="D188" s="23"/>
      <c r="L188" s="41"/>
    </row>
    <row r="189" spans="2:12" ht="14.25" customHeight="1" x14ac:dyDescent="0.3">
      <c r="B189" s="24"/>
      <c r="C189" s="24"/>
      <c r="D189" s="23"/>
      <c r="L189" s="41"/>
    </row>
    <row r="190" spans="2:12" ht="14.25" customHeight="1" x14ac:dyDescent="0.3">
      <c r="B190" s="24"/>
      <c r="C190" s="24"/>
      <c r="D190" s="23"/>
      <c r="L190" s="41"/>
    </row>
    <row r="191" spans="2:12" ht="14.25" customHeight="1" x14ac:dyDescent="0.3">
      <c r="B191" s="24"/>
      <c r="C191" s="24"/>
      <c r="D191" s="23"/>
      <c r="L191" s="41"/>
    </row>
    <row r="192" spans="2:12" ht="14.25" customHeight="1" x14ac:dyDescent="0.3">
      <c r="B192" s="24"/>
      <c r="C192" s="24"/>
      <c r="D192" s="23"/>
      <c r="L192" s="41"/>
    </row>
    <row r="193" spans="2:12" ht="14.25" customHeight="1" x14ac:dyDescent="0.3">
      <c r="B193" s="24"/>
      <c r="C193" s="24"/>
      <c r="D193" s="23"/>
      <c r="L193" s="41"/>
    </row>
    <row r="194" spans="2:12" ht="14.25" customHeight="1" x14ac:dyDescent="0.3">
      <c r="B194" s="24"/>
      <c r="C194" s="24"/>
      <c r="D194" s="23"/>
      <c r="L194" s="41"/>
    </row>
    <row r="195" spans="2:12" ht="14.25" customHeight="1" x14ac:dyDescent="0.3">
      <c r="B195" s="24"/>
      <c r="C195" s="24"/>
      <c r="D195" s="23"/>
      <c r="L195" s="41"/>
    </row>
    <row r="196" spans="2:12" ht="14.25" customHeight="1" x14ac:dyDescent="0.3">
      <c r="B196" s="24"/>
      <c r="C196" s="24"/>
      <c r="D196" s="23"/>
      <c r="L196" s="41"/>
    </row>
    <row r="197" spans="2:12" ht="14.25" customHeight="1" x14ac:dyDescent="0.3">
      <c r="B197" s="24"/>
      <c r="C197" s="24"/>
      <c r="D197" s="23"/>
      <c r="L197" s="41"/>
    </row>
    <row r="198" spans="2:12" ht="14.25" customHeight="1" x14ac:dyDescent="0.3">
      <c r="B198" s="24"/>
      <c r="C198" s="24"/>
      <c r="D198" s="23"/>
      <c r="L198" s="41"/>
    </row>
    <row r="199" spans="2:12" ht="14.25" customHeight="1" x14ac:dyDescent="0.3">
      <c r="B199" s="24"/>
      <c r="C199" s="24"/>
      <c r="D199" s="23"/>
      <c r="L199" s="41"/>
    </row>
    <row r="200" spans="2:12" ht="14.25" customHeight="1" x14ac:dyDescent="0.3">
      <c r="B200" s="24"/>
      <c r="C200" s="24"/>
      <c r="D200" s="23"/>
      <c r="L200" s="41"/>
    </row>
    <row r="201" spans="2:12" ht="14.25" customHeight="1" x14ac:dyDescent="0.3">
      <c r="B201" s="24"/>
      <c r="C201" s="24"/>
      <c r="D201" s="23"/>
      <c r="L201" s="41"/>
    </row>
    <row r="202" spans="2:12" ht="14.25" customHeight="1" x14ac:dyDescent="0.3">
      <c r="B202" s="24"/>
      <c r="C202" s="24"/>
      <c r="D202" s="23"/>
      <c r="L202" s="41"/>
    </row>
    <row r="203" spans="2:12" ht="14.25" customHeight="1" x14ac:dyDescent="0.3">
      <c r="B203" s="24"/>
      <c r="C203" s="24"/>
      <c r="D203" s="23"/>
      <c r="L203" s="41"/>
    </row>
    <row r="204" spans="2:12" ht="14.25" customHeight="1" x14ac:dyDescent="0.3">
      <c r="B204" s="24"/>
      <c r="C204" s="24"/>
      <c r="D204" s="23"/>
      <c r="L204" s="41"/>
    </row>
    <row r="205" spans="2:12" ht="14.25" customHeight="1" x14ac:dyDescent="0.3">
      <c r="B205" s="24"/>
      <c r="C205" s="24"/>
      <c r="D205" s="23"/>
      <c r="L205" s="41"/>
    </row>
    <row r="206" spans="2:12" ht="14.25" customHeight="1" x14ac:dyDescent="0.3">
      <c r="B206" s="24"/>
      <c r="C206" s="24"/>
      <c r="D206" s="23"/>
      <c r="L206" s="41"/>
    </row>
    <row r="207" spans="2:12" ht="14.25" customHeight="1" x14ac:dyDescent="0.3">
      <c r="B207" s="24"/>
      <c r="C207" s="24"/>
      <c r="D207" s="23"/>
      <c r="L207" s="41"/>
    </row>
    <row r="208" spans="2:12" ht="14.25" customHeight="1" x14ac:dyDescent="0.3">
      <c r="B208" s="24"/>
      <c r="C208" s="24"/>
      <c r="D208" s="23"/>
      <c r="L208" s="41"/>
    </row>
    <row r="209" spans="2:12" ht="14.25" customHeight="1" x14ac:dyDescent="0.3">
      <c r="B209" s="24"/>
      <c r="C209" s="24"/>
      <c r="D209" s="23"/>
      <c r="L209" s="41"/>
    </row>
    <row r="210" spans="2:12" ht="14.25" customHeight="1" x14ac:dyDescent="0.3">
      <c r="B210" s="24"/>
      <c r="C210" s="24"/>
      <c r="D210" s="23"/>
      <c r="L210" s="41"/>
    </row>
    <row r="211" spans="2:12" ht="14.25" customHeight="1" x14ac:dyDescent="0.3">
      <c r="B211" s="24"/>
      <c r="C211" s="24"/>
      <c r="D211" s="23"/>
      <c r="L211" s="41"/>
    </row>
    <row r="212" spans="2:12" ht="14.25" customHeight="1" x14ac:dyDescent="0.3">
      <c r="B212" s="24"/>
      <c r="C212" s="24"/>
      <c r="D212" s="23"/>
      <c r="L212" s="41"/>
    </row>
    <row r="213" spans="2:12" ht="14.25" customHeight="1" x14ac:dyDescent="0.3">
      <c r="B213" s="24"/>
      <c r="C213" s="24"/>
      <c r="D213" s="23"/>
      <c r="L213" s="41"/>
    </row>
    <row r="214" spans="2:12" ht="14.25" customHeight="1" x14ac:dyDescent="0.3">
      <c r="B214" s="24"/>
      <c r="C214" s="24"/>
      <c r="D214" s="23"/>
      <c r="L214" s="41"/>
    </row>
    <row r="215" spans="2:12" ht="14.25" customHeight="1" x14ac:dyDescent="0.3">
      <c r="B215" s="24"/>
      <c r="C215" s="24"/>
      <c r="D215" s="23"/>
      <c r="L215" s="41"/>
    </row>
    <row r="216" spans="2:12" ht="14.25" customHeight="1" x14ac:dyDescent="0.3">
      <c r="B216" s="24"/>
      <c r="C216" s="24"/>
      <c r="D216" s="23"/>
      <c r="L216" s="41"/>
    </row>
    <row r="217" spans="2:12" ht="14.25" customHeight="1" x14ac:dyDescent="0.3">
      <c r="B217" s="24"/>
      <c r="C217" s="24"/>
      <c r="D217" s="23"/>
      <c r="L217" s="41"/>
    </row>
    <row r="218" spans="2:12" ht="14.25" customHeight="1" x14ac:dyDescent="0.3">
      <c r="B218" s="24"/>
      <c r="C218" s="24"/>
      <c r="D218" s="23"/>
      <c r="L218" s="41"/>
    </row>
    <row r="219" spans="2:12" ht="14.25" customHeight="1" x14ac:dyDescent="0.3">
      <c r="B219" s="24"/>
      <c r="C219" s="24"/>
      <c r="D219" s="23"/>
      <c r="L219" s="41"/>
    </row>
    <row r="220" spans="2:12" ht="14.25" customHeight="1" x14ac:dyDescent="0.3">
      <c r="B220" s="24"/>
      <c r="C220" s="24"/>
      <c r="D220" s="23"/>
      <c r="L220" s="41"/>
    </row>
    <row r="221" spans="2:12" ht="14.25" customHeight="1" x14ac:dyDescent="0.3">
      <c r="B221" s="24"/>
      <c r="C221" s="24"/>
      <c r="D221" s="23"/>
      <c r="L221" s="41"/>
    </row>
    <row r="222" spans="2:12" ht="14.25" customHeight="1" x14ac:dyDescent="0.3">
      <c r="B222" s="24"/>
      <c r="C222" s="24"/>
      <c r="D222" s="23"/>
      <c r="L222" s="41"/>
    </row>
    <row r="223" spans="2:12" ht="14.25" customHeight="1" x14ac:dyDescent="0.3">
      <c r="B223" s="24"/>
      <c r="C223" s="24"/>
      <c r="D223" s="23"/>
      <c r="L223" s="41"/>
    </row>
    <row r="224" spans="2:12" ht="14.25" customHeight="1" x14ac:dyDescent="0.3">
      <c r="B224" s="24"/>
      <c r="C224" s="24"/>
      <c r="D224" s="23"/>
      <c r="L224" s="41"/>
    </row>
    <row r="225" spans="2:12" ht="14.25" customHeight="1" x14ac:dyDescent="0.3">
      <c r="B225" s="24"/>
      <c r="C225" s="24"/>
      <c r="D225" s="23"/>
      <c r="L225" s="41"/>
    </row>
    <row r="226" spans="2:12" ht="14.25" customHeight="1" x14ac:dyDescent="0.3">
      <c r="B226" s="24"/>
      <c r="C226" s="24"/>
      <c r="D226" s="23"/>
      <c r="L226" s="41"/>
    </row>
    <row r="227" spans="2:12" ht="14.25" customHeight="1" x14ac:dyDescent="0.3">
      <c r="B227" s="24"/>
      <c r="C227" s="24"/>
      <c r="D227" s="23"/>
      <c r="L227" s="41"/>
    </row>
    <row r="228" spans="2:12" ht="14.25" customHeight="1" x14ac:dyDescent="0.3">
      <c r="B228" s="24"/>
      <c r="C228" s="24"/>
      <c r="D228" s="23"/>
      <c r="L228" s="41"/>
    </row>
    <row r="229" spans="2:12" ht="14.25" customHeight="1" x14ac:dyDescent="0.3">
      <c r="B229" s="24"/>
      <c r="C229" s="24"/>
      <c r="D229" s="23"/>
      <c r="L229" s="41"/>
    </row>
    <row r="230" spans="2:12" ht="14.25" customHeight="1" x14ac:dyDescent="0.3">
      <c r="B230" s="24"/>
      <c r="C230" s="24"/>
      <c r="D230" s="23"/>
      <c r="L230" s="41"/>
    </row>
    <row r="231" spans="2:12" ht="14.25" customHeight="1" x14ac:dyDescent="0.3">
      <c r="B231" s="24"/>
      <c r="C231" s="24"/>
      <c r="D231" s="23"/>
      <c r="L231" s="41"/>
    </row>
    <row r="232" spans="2:12" ht="14.25" customHeight="1" x14ac:dyDescent="0.3">
      <c r="B232" s="24"/>
      <c r="C232" s="24"/>
      <c r="D232" s="23"/>
      <c r="L232" s="41"/>
    </row>
    <row r="233" spans="2:12" ht="14.25" customHeight="1" x14ac:dyDescent="0.3">
      <c r="B233" s="24"/>
      <c r="C233" s="24"/>
      <c r="D233" s="23"/>
      <c r="L233" s="41"/>
    </row>
    <row r="234" spans="2:12" ht="14.25" customHeight="1" x14ac:dyDescent="0.3">
      <c r="B234" s="24"/>
      <c r="C234" s="24"/>
      <c r="D234" s="23"/>
      <c r="L234" s="41"/>
    </row>
    <row r="235" spans="2:12" ht="14.25" customHeight="1" x14ac:dyDescent="0.3">
      <c r="B235" s="24"/>
      <c r="C235" s="24"/>
      <c r="D235" s="23"/>
      <c r="L235" s="41"/>
    </row>
    <row r="236" spans="2:12" ht="14.25" customHeight="1" x14ac:dyDescent="0.3">
      <c r="B236" s="24"/>
      <c r="C236" s="24"/>
      <c r="D236" s="23"/>
      <c r="L236" s="41"/>
    </row>
    <row r="237" spans="2:12" ht="14.25" customHeight="1" x14ac:dyDescent="0.3">
      <c r="B237" s="24"/>
      <c r="C237" s="24"/>
      <c r="D237" s="23"/>
      <c r="L237" s="41"/>
    </row>
    <row r="238" spans="2:12" ht="14.25" customHeight="1" x14ac:dyDescent="0.3">
      <c r="B238" s="24"/>
      <c r="C238" s="24"/>
      <c r="D238" s="23"/>
      <c r="L238" s="41"/>
    </row>
    <row r="239" spans="2:12" ht="14.25" customHeight="1" x14ac:dyDescent="0.3">
      <c r="B239" s="24"/>
      <c r="C239" s="24"/>
      <c r="D239" s="23"/>
      <c r="L239" s="41"/>
    </row>
    <row r="240" spans="2:12" ht="14.25" customHeight="1" x14ac:dyDescent="0.3">
      <c r="B240" s="24"/>
      <c r="C240" s="24"/>
      <c r="D240" s="23"/>
      <c r="L240" s="41"/>
    </row>
    <row r="241" spans="2:12" ht="14.25" customHeight="1" x14ac:dyDescent="0.3">
      <c r="B241" s="24"/>
      <c r="C241" s="24"/>
      <c r="D241" s="23"/>
      <c r="L241" s="41"/>
    </row>
    <row r="242" spans="2:12" ht="14.25" customHeight="1" x14ac:dyDescent="0.3">
      <c r="B242" s="24"/>
      <c r="C242" s="24"/>
      <c r="D242" s="23"/>
      <c r="L242" s="41"/>
    </row>
    <row r="243" spans="2:12" ht="14.25" customHeight="1" x14ac:dyDescent="0.3">
      <c r="B243" s="24"/>
      <c r="C243" s="24"/>
      <c r="D243" s="23"/>
      <c r="L243" s="41"/>
    </row>
    <row r="244" spans="2:12" ht="14.25" customHeight="1" x14ac:dyDescent="0.3">
      <c r="B244" s="24"/>
      <c r="C244" s="24"/>
      <c r="D244" s="23"/>
      <c r="L244" s="41"/>
    </row>
    <row r="245" spans="2:12" ht="14.25" customHeight="1" x14ac:dyDescent="0.3">
      <c r="B245" s="24"/>
      <c r="C245" s="24"/>
      <c r="D245" s="23"/>
      <c r="L245" s="41"/>
    </row>
    <row r="246" spans="2:12" ht="14.25" customHeight="1" x14ac:dyDescent="0.3">
      <c r="B246" s="24"/>
      <c r="C246" s="24"/>
      <c r="D246" s="23"/>
      <c r="L246" s="41"/>
    </row>
    <row r="247" spans="2:12" ht="14.25" customHeight="1" x14ac:dyDescent="0.3">
      <c r="B247" s="24"/>
      <c r="C247" s="24"/>
      <c r="D247" s="23"/>
      <c r="L247" s="41"/>
    </row>
    <row r="248" spans="2:12" ht="14.25" customHeight="1" x14ac:dyDescent="0.3">
      <c r="B248" s="24"/>
      <c r="C248" s="24"/>
      <c r="D248" s="23"/>
      <c r="L248" s="41"/>
    </row>
    <row r="249" spans="2:12" ht="14.25" customHeight="1" x14ac:dyDescent="0.3">
      <c r="B249" s="24"/>
      <c r="C249" s="24"/>
      <c r="D249" s="23"/>
      <c r="L249" s="41"/>
    </row>
    <row r="250" spans="2:12" ht="14.25" customHeight="1" x14ac:dyDescent="0.3">
      <c r="B250" s="24"/>
      <c r="C250" s="24"/>
      <c r="D250" s="23"/>
      <c r="L250" s="41"/>
    </row>
    <row r="251" spans="2:12" ht="14.25" customHeight="1" x14ac:dyDescent="0.3">
      <c r="B251" s="24"/>
      <c r="C251" s="24"/>
      <c r="D251" s="23"/>
      <c r="L251" s="41"/>
    </row>
    <row r="252" spans="2:12" ht="14.25" customHeight="1" x14ac:dyDescent="0.3">
      <c r="B252" s="24"/>
      <c r="C252" s="24"/>
      <c r="D252" s="23"/>
      <c r="L252" s="41"/>
    </row>
    <row r="253" spans="2:12" ht="14.25" customHeight="1" x14ac:dyDescent="0.3">
      <c r="B253" s="24"/>
      <c r="C253" s="24"/>
      <c r="D253" s="23"/>
      <c r="L253" s="41"/>
    </row>
    <row r="254" spans="2:12" ht="14.25" customHeight="1" x14ac:dyDescent="0.3">
      <c r="B254" s="24"/>
      <c r="C254" s="24"/>
      <c r="D254" s="23"/>
      <c r="L254" s="41"/>
    </row>
    <row r="255" spans="2:12" ht="14.25" customHeight="1" x14ac:dyDescent="0.3">
      <c r="B255" s="24"/>
      <c r="C255" s="24"/>
      <c r="D255" s="23"/>
      <c r="L255" s="41"/>
    </row>
    <row r="256" spans="2:12" ht="14.25" customHeight="1" x14ac:dyDescent="0.3">
      <c r="B256" s="24"/>
      <c r="C256" s="24"/>
      <c r="D256" s="23"/>
      <c r="L256" s="41"/>
    </row>
    <row r="257" spans="2:12" ht="14.25" customHeight="1" x14ac:dyDescent="0.3">
      <c r="B257" s="24"/>
      <c r="C257" s="24"/>
      <c r="D257" s="23"/>
      <c r="L257" s="41"/>
    </row>
    <row r="258" spans="2:12" ht="14.25" customHeight="1" x14ac:dyDescent="0.3">
      <c r="B258" s="24"/>
      <c r="C258" s="24"/>
      <c r="D258" s="23"/>
      <c r="L258" s="41"/>
    </row>
    <row r="259" spans="2:12" ht="14.25" customHeight="1" x14ac:dyDescent="0.3">
      <c r="B259" s="24"/>
      <c r="C259" s="24"/>
      <c r="D259" s="23"/>
      <c r="L259" s="41"/>
    </row>
    <row r="260" spans="2:12" ht="14.25" customHeight="1" x14ac:dyDescent="0.3">
      <c r="B260" s="24"/>
      <c r="C260" s="24"/>
      <c r="D260" s="23"/>
      <c r="L260" s="41"/>
    </row>
    <row r="261" spans="2:12" ht="14.25" customHeight="1" x14ac:dyDescent="0.3">
      <c r="B261" s="24"/>
      <c r="C261" s="24"/>
      <c r="D261" s="23"/>
      <c r="L261" s="41"/>
    </row>
    <row r="262" spans="2:12" ht="14.25" customHeight="1" x14ac:dyDescent="0.3">
      <c r="B262" s="24"/>
      <c r="C262" s="24"/>
      <c r="D262" s="23"/>
      <c r="L262" s="41"/>
    </row>
    <row r="263" spans="2:12" ht="14.25" customHeight="1" x14ac:dyDescent="0.3">
      <c r="B263" s="24"/>
      <c r="C263" s="24"/>
      <c r="D263" s="23"/>
      <c r="L263" s="41"/>
    </row>
    <row r="264" spans="2:12" ht="14.25" customHeight="1" x14ac:dyDescent="0.3">
      <c r="B264" s="24"/>
      <c r="C264" s="24"/>
      <c r="D264" s="23"/>
      <c r="L264" s="41"/>
    </row>
    <row r="265" spans="2:12" ht="14.25" customHeight="1" x14ac:dyDescent="0.3">
      <c r="B265" s="24"/>
      <c r="C265" s="24"/>
      <c r="D265" s="23"/>
      <c r="L265" s="41"/>
    </row>
    <row r="266" spans="2:12" ht="14.25" customHeight="1" x14ac:dyDescent="0.3">
      <c r="B266" s="24"/>
      <c r="C266" s="24"/>
      <c r="D266" s="23"/>
      <c r="L266" s="41"/>
    </row>
    <row r="267" spans="2:12" ht="14.25" customHeight="1" x14ac:dyDescent="0.3">
      <c r="B267" s="24"/>
      <c r="C267" s="24"/>
      <c r="D267" s="23"/>
      <c r="L267" s="41"/>
    </row>
    <row r="268" spans="2:12" ht="14.25" customHeight="1" x14ac:dyDescent="0.3">
      <c r="B268" s="24"/>
      <c r="C268" s="24"/>
      <c r="D268" s="23"/>
      <c r="L268" s="41"/>
    </row>
    <row r="269" spans="2:12" ht="14.25" customHeight="1" x14ac:dyDescent="0.3">
      <c r="B269" s="24"/>
      <c r="C269" s="24"/>
      <c r="D269" s="23"/>
      <c r="L269" s="41"/>
    </row>
    <row r="270" spans="2:12" ht="14.25" customHeight="1" x14ac:dyDescent="0.3">
      <c r="B270" s="24"/>
      <c r="C270" s="24"/>
      <c r="D270" s="23"/>
      <c r="L270" s="41"/>
    </row>
    <row r="271" spans="2:12" ht="14.25" customHeight="1" x14ac:dyDescent="0.3">
      <c r="B271" s="24"/>
      <c r="C271" s="24"/>
      <c r="D271" s="23"/>
      <c r="L271" s="41"/>
    </row>
    <row r="272" spans="2:12" ht="14.25" customHeight="1" x14ac:dyDescent="0.3">
      <c r="B272" s="24"/>
      <c r="C272" s="24"/>
      <c r="D272" s="23"/>
      <c r="L272" s="41"/>
    </row>
    <row r="273" spans="2:12" ht="14.25" customHeight="1" x14ac:dyDescent="0.3">
      <c r="B273" s="24"/>
      <c r="C273" s="24"/>
      <c r="D273" s="23"/>
      <c r="L273" s="41"/>
    </row>
    <row r="274" spans="2:12" ht="14.25" customHeight="1" x14ac:dyDescent="0.3">
      <c r="B274" s="24"/>
      <c r="C274" s="24"/>
      <c r="D274" s="23"/>
      <c r="L274" s="41"/>
    </row>
    <row r="275" spans="2:12" ht="14.25" customHeight="1" x14ac:dyDescent="0.3">
      <c r="B275" s="24"/>
      <c r="C275" s="24"/>
      <c r="D275" s="23"/>
      <c r="L275" s="41"/>
    </row>
    <row r="276" spans="2:12" ht="14.25" customHeight="1" x14ac:dyDescent="0.3">
      <c r="B276" s="24"/>
      <c r="C276" s="24"/>
      <c r="D276" s="23"/>
      <c r="L276" s="41"/>
    </row>
    <row r="277" spans="2:12" ht="14.25" customHeight="1" x14ac:dyDescent="0.3">
      <c r="B277" s="24"/>
      <c r="C277" s="24"/>
      <c r="D277" s="23"/>
      <c r="L277" s="41"/>
    </row>
    <row r="278" spans="2:12" ht="14.25" customHeight="1" x14ac:dyDescent="0.3">
      <c r="B278" s="24"/>
      <c r="C278" s="24"/>
      <c r="D278" s="23"/>
      <c r="L278" s="41"/>
    </row>
    <row r="279" spans="2:12" ht="14.25" customHeight="1" x14ac:dyDescent="0.3">
      <c r="B279" s="24"/>
      <c r="C279" s="24"/>
      <c r="D279" s="23"/>
      <c r="L279" s="41"/>
    </row>
    <row r="280" spans="2:12" ht="14.25" customHeight="1" x14ac:dyDescent="0.3">
      <c r="B280" s="24"/>
      <c r="C280" s="24"/>
      <c r="D280" s="23"/>
      <c r="L280" s="41"/>
    </row>
    <row r="281" spans="2:12" ht="14.25" customHeight="1" x14ac:dyDescent="0.3">
      <c r="B281" s="24"/>
      <c r="C281" s="24"/>
      <c r="D281" s="23"/>
      <c r="L281" s="41"/>
    </row>
    <row r="282" spans="2:12" ht="14.25" customHeight="1" x14ac:dyDescent="0.3">
      <c r="B282" s="24"/>
      <c r="C282" s="24"/>
      <c r="D282" s="23"/>
      <c r="L282" s="41"/>
    </row>
    <row r="283" spans="2:12" ht="14.25" customHeight="1" x14ac:dyDescent="0.3">
      <c r="B283" s="24"/>
      <c r="C283" s="24"/>
      <c r="D283" s="23"/>
      <c r="L283" s="41"/>
    </row>
    <row r="284" spans="2:12" ht="14.25" customHeight="1" x14ac:dyDescent="0.3">
      <c r="B284" s="24"/>
      <c r="C284" s="24"/>
      <c r="D284" s="23"/>
      <c r="L284" s="41"/>
    </row>
    <row r="285" spans="2:12" ht="14.25" customHeight="1" x14ac:dyDescent="0.3">
      <c r="B285" s="24"/>
      <c r="C285" s="24"/>
      <c r="D285" s="23"/>
      <c r="L285" s="41"/>
    </row>
    <row r="286" spans="2:12" ht="14.25" customHeight="1" x14ac:dyDescent="0.3">
      <c r="B286" s="24"/>
      <c r="C286" s="24"/>
      <c r="D286" s="23"/>
      <c r="L286" s="41"/>
    </row>
    <row r="287" spans="2:12" ht="14.25" customHeight="1" x14ac:dyDescent="0.3">
      <c r="B287" s="24"/>
      <c r="C287" s="24"/>
      <c r="D287" s="23"/>
      <c r="L287" s="41"/>
    </row>
    <row r="288" spans="2:12" ht="14.25" customHeight="1" x14ac:dyDescent="0.3">
      <c r="B288" s="24"/>
      <c r="C288" s="24"/>
      <c r="D288" s="23"/>
      <c r="L288" s="41"/>
    </row>
    <row r="289" spans="2:12" ht="14.25" customHeight="1" x14ac:dyDescent="0.3">
      <c r="B289" s="24"/>
      <c r="C289" s="24"/>
      <c r="D289" s="23"/>
      <c r="L289" s="41"/>
    </row>
    <row r="290" spans="2:12" ht="14.25" customHeight="1" x14ac:dyDescent="0.3">
      <c r="B290" s="24"/>
      <c r="C290" s="24"/>
      <c r="D290" s="23"/>
      <c r="L290" s="41"/>
    </row>
    <row r="291" spans="2:12" ht="14.25" customHeight="1" x14ac:dyDescent="0.3">
      <c r="B291" s="24"/>
      <c r="C291" s="24"/>
      <c r="D291" s="23"/>
      <c r="L291" s="41"/>
    </row>
    <row r="292" spans="2:12" ht="14.25" customHeight="1" x14ac:dyDescent="0.3">
      <c r="B292" s="24"/>
      <c r="C292" s="24"/>
      <c r="D292" s="23"/>
      <c r="L292" s="41"/>
    </row>
    <row r="293" spans="2:12" ht="14.25" customHeight="1" x14ac:dyDescent="0.3">
      <c r="B293" s="24"/>
      <c r="C293" s="24"/>
      <c r="D293" s="23"/>
      <c r="L293" s="41"/>
    </row>
    <row r="294" spans="2:12" ht="14.25" customHeight="1" x14ac:dyDescent="0.3">
      <c r="B294" s="24"/>
      <c r="C294" s="24"/>
      <c r="D294" s="23"/>
      <c r="L294" s="41"/>
    </row>
    <row r="295" spans="2:12" ht="14.25" customHeight="1" x14ac:dyDescent="0.3">
      <c r="B295" s="24"/>
      <c r="C295" s="24"/>
      <c r="D295" s="23"/>
      <c r="L295" s="41"/>
    </row>
    <row r="296" spans="2:12" ht="14.25" customHeight="1" x14ac:dyDescent="0.3">
      <c r="B296" s="24"/>
      <c r="C296" s="24"/>
      <c r="D296" s="23"/>
      <c r="L296" s="41"/>
    </row>
    <row r="297" spans="2:12" ht="14.25" customHeight="1" x14ac:dyDescent="0.3">
      <c r="B297" s="24"/>
      <c r="C297" s="24"/>
      <c r="D297" s="23"/>
      <c r="L297" s="41"/>
    </row>
    <row r="298" spans="2:12" ht="14.25" customHeight="1" x14ac:dyDescent="0.3">
      <c r="B298" s="24"/>
      <c r="C298" s="24"/>
      <c r="D298" s="23"/>
      <c r="L298" s="41"/>
    </row>
    <row r="299" spans="2:12" ht="14.25" customHeight="1" x14ac:dyDescent="0.3">
      <c r="B299" s="24"/>
      <c r="C299" s="24"/>
      <c r="D299" s="23"/>
      <c r="L299" s="41"/>
    </row>
    <row r="300" spans="2:12" ht="14.25" customHeight="1" x14ac:dyDescent="0.3">
      <c r="B300" s="24"/>
      <c r="C300" s="24"/>
      <c r="D300" s="23"/>
      <c r="L300" s="41"/>
    </row>
    <row r="301" spans="2:12" ht="14.25" customHeight="1" x14ac:dyDescent="0.3">
      <c r="B301" s="24"/>
      <c r="C301" s="24"/>
      <c r="D301" s="23"/>
      <c r="L301" s="41"/>
    </row>
    <row r="302" spans="2:12" ht="14.25" customHeight="1" x14ac:dyDescent="0.3">
      <c r="B302" s="24"/>
      <c r="C302" s="24"/>
      <c r="D302" s="23"/>
      <c r="L302" s="41"/>
    </row>
    <row r="303" spans="2:12" ht="14.25" customHeight="1" x14ac:dyDescent="0.3">
      <c r="B303" s="24"/>
      <c r="C303" s="24"/>
      <c r="D303" s="23"/>
      <c r="L303" s="41"/>
    </row>
    <row r="304" spans="2:12" ht="14.25" customHeight="1" x14ac:dyDescent="0.3">
      <c r="B304" s="24"/>
      <c r="C304" s="24"/>
      <c r="D304" s="23"/>
      <c r="L304" s="41"/>
    </row>
    <row r="305" spans="2:12" ht="14.25" customHeight="1" x14ac:dyDescent="0.3">
      <c r="B305" s="24"/>
      <c r="C305" s="24"/>
      <c r="D305" s="23"/>
      <c r="L305" s="41"/>
    </row>
    <row r="306" spans="2:12" ht="14.25" customHeight="1" x14ac:dyDescent="0.3">
      <c r="B306" s="24"/>
      <c r="C306" s="24"/>
      <c r="D306" s="23"/>
      <c r="L306" s="41"/>
    </row>
    <row r="307" spans="2:12" ht="14.25" customHeight="1" x14ac:dyDescent="0.3">
      <c r="B307" s="24"/>
      <c r="C307" s="24"/>
      <c r="D307" s="23"/>
      <c r="L307" s="41"/>
    </row>
    <row r="308" spans="2:12" ht="14.25" customHeight="1" x14ac:dyDescent="0.3">
      <c r="B308" s="24"/>
      <c r="C308" s="24"/>
      <c r="D308" s="23"/>
      <c r="L308" s="41"/>
    </row>
    <row r="309" spans="2:12" ht="14.25" customHeight="1" x14ac:dyDescent="0.3">
      <c r="B309" s="24"/>
      <c r="C309" s="24"/>
      <c r="D309" s="23"/>
      <c r="L309" s="41"/>
    </row>
    <row r="310" spans="2:12" ht="14.25" customHeight="1" x14ac:dyDescent="0.3">
      <c r="B310" s="24"/>
      <c r="C310" s="24"/>
      <c r="D310" s="23"/>
      <c r="L310" s="41"/>
    </row>
    <row r="311" spans="2:12" ht="14.25" customHeight="1" x14ac:dyDescent="0.3">
      <c r="B311" s="24"/>
      <c r="C311" s="24"/>
      <c r="D311" s="23"/>
      <c r="L311" s="41"/>
    </row>
    <row r="312" spans="2:12" ht="14.25" customHeight="1" x14ac:dyDescent="0.3">
      <c r="B312" s="24"/>
      <c r="C312" s="24"/>
      <c r="D312" s="23"/>
      <c r="L312" s="41"/>
    </row>
    <row r="313" spans="2:12" ht="14.25" customHeight="1" x14ac:dyDescent="0.3">
      <c r="B313" s="24"/>
      <c r="C313" s="24"/>
      <c r="D313" s="23"/>
      <c r="L313" s="41"/>
    </row>
    <row r="314" spans="2:12" ht="14.25" customHeight="1" x14ac:dyDescent="0.3">
      <c r="B314" s="24"/>
      <c r="C314" s="24"/>
      <c r="D314" s="23"/>
      <c r="L314" s="41"/>
    </row>
    <row r="315" spans="2:12" ht="14.25" customHeight="1" x14ac:dyDescent="0.3">
      <c r="B315" s="24"/>
      <c r="C315" s="24"/>
      <c r="D315" s="23"/>
      <c r="L315" s="41"/>
    </row>
    <row r="316" spans="2:12" ht="14.25" customHeight="1" x14ac:dyDescent="0.3">
      <c r="B316" s="24"/>
      <c r="C316" s="24"/>
      <c r="D316" s="23"/>
      <c r="L316" s="41"/>
    </row>
    <row r="317" spans="2:12" ht="14.25" customHeight="1" x14ac:dyDescent="0.3">
      <c r="B317" s="24"/>
      <c r="C317" s="24"/>
      <c r="D317" s="23"/>
      <c r="L317" s="41"/>
    </row>
    <row r="318" spans="2:12" ht="14.25" customHeight="1" x14ac:dyDescent="0.3">
      <c r="B318" s="24"/>
      <c r="C318" s="24"/>
      <c r="D318" s="23"/>
      <c r="L318" s="41"/>
    </row>
    <row r="319" spans="2:12" ht="14.25" customHeight="1" x14ac:dyDescent="0.3">
      <c r="B319" s="24"/>
      <c r="C319" s="24"/>
      <c r="D319" s="23"/>
      <c r="L319" s="41"/>
    </row>
    <row r="320" spans="2:12" ht="14.25" customHeight="1" x14ac:dyDescent="0.3">
      <c r="B320" s="24"/>
      <c r="C320" s="24"/>
      <c r="D320" s="23"/>
      <c r="L320" s="41"/>
    </row>
    <row r="321" spans="2:12" ht="14.25" customHeight="1" x14ac:dyDescent="0.3">
      <c r="B321" s="24"/>
      <c r="C321" s="24"/>
      <c r="D321" s="23"/>
      <c r="L321" s="41"/>
    </row>
    <row r="322" spans="2:12" ht="14.25" customHeight="1" x14ac:dyDescent="0.3">
      <c r="B322" s="24"/>
      <c r="C322" s="24"/>
      <c r="D322" s="23"/>
      <c r="L322" s="41"/>
    </row>
    <row r="323" spans="2:12" ht="14.25" customHeight="1" x14ac:dyDescent="0.3">
      <c r="B323" s="24"/>
      <c r="C323" s="24"/>
      <c r="D323" s="23"/>
      <c r="L323" s="41"/>
    </row>
    <row r="324" spans="2:12" ht="14.25" customHeight="1" x14ac:dyDescent="0.3">
      <c r="B324" s="24"/>
      <c r="C324" s="24"/>
      <c r="D324" s="23"/>
      <c r="L324" s="41"/>
    </row>
    <row r="325" spans="2:12" ht="14.25" customHeight="1" x14ac:dyDescent="0.3">
      <c r="B325" s="24"/>
      <c r="C325" s="24"/>
      <c r="D325" s="23"/>
      <c r="L325" s="41"/>
    </row>
    <row r="326" spans="2:12" ht="14.25" customHeight="1" x14ac:dyDescent="0.3">
      <c r="B326" s="24"/>
      <c r="C326" s="24"/>
      <c r="D326" s="23"/>
      <c r="L326" s="41"/>
    </row>
    <row r="327" spans="2:12" ht="14.25" customHeight="1" x14ac:dyDescent="0.3">
      <c r="B327" s="24"/>
      <c r="C327" s="24"/>
      <c r="D327" s="23"/>
      <c r="L327" s="41"/>
    </row>
    <row r="328" spans="2:12" ht="14.25" customHeight="1" x14ac:dyDescent="0.3">
      <c r="B328" s="24"/>
      <c r="C328" s="24"/>
      <c r="D328" s="23"/>
      <c r="L328" s="41"/>
    </row>
    <row r="329" spans="2:12" ht="14.25" customHeight="1" x14ac:dyDescent="0.3">
      <c r="B329" s="24"/>
      <c r="C329" s="24"/>
      <c r="D329" s="23"/>
      <c r="L329" s="41"/>
    </row>
    <row r="330" spans="2:12" ht="14.25" customHeight="1" x14ac:dyDescent="0.3">
      <c r="B330" s="24"/>
      <c r="C330" s="24"/>
      <c r="D330" s="23"/>
      <c r="L330" s="41"/>
    </row>
    <row r="331" spans="2:12" ht="14.25" customHeight="1" x14ac:dyDescent="0.3">
      <c r="B331" s="24"/>
      <c r="C331" s="24"/>
      <c r="D331" s="23"/>
      <c r="L331" s="41"/>
    </row>
    <row r="332" spans="2:12" ht="14.25" customHeight="1" x14ac:dyDescent="0.3">
      <c r="B332" s="24"/>
      <c r="C332" s="24"/>
      <c r="D332" s="23"/>
      <c r="L332" s="41"/>
    </row>
    <row r="333" spans="2:12" ht="14.25" customHeight="1" x14ac:dyDescent="0.3">
      <c r="B333" s="24"/>
      <c r="C333" s="24"/>
      <c r="D333" s="23"/>
      <c r="L333" s="41"/>
    </row>
    <row r="334" spans="2:12" ht="14.25" customHeight="1" x14ac:dyDescent="0.3">
      <c r="B334" s="24"/>
      <c r="C334" s="24"/>
      <c r="D334" s="23"/>
      <c r="L334" s="41"/>
    </row>
    <row r="335" spans="2:12" ht="14.25" customHeight="1" x14ac:dyDescent="0.3">
      <c r="B335" s="24"/>
      <c r="C335" s="24"/>
      <c r="D335" s="23"/>
      <c r="L335" s="41"/>
    </row>
    <row r="336" spans="2:12" ht="14.25" customHeight="1" x14ac:dyDescent="0.3">
      <c r="B336" s="24"/>
      <c r="C336" s="24"/>
      <c r="D336" s="23"/>
      <c r="L336" s="41"/>
    </row>
    <row r="337" spans="2:12" ht="14.25" customHeight="1" x14ac:dyDescent="0.3">
      <c r="B337" s="24"/>
      <c r="C337" s="24"/>
      <c r="D337" s="23"/>
      <c r="L337" s="41"/>
    </row>
    <row r="338" spans="2:12" ht="14.25" customHeight="1" x14ac:dyDescent="0.3">
      <c r="B338" s="24"/>
      <c r="C338" s="24"/>
      <c r="D338" s="23"/>
      <c r="L338" s="41"/>
    </row>
    <row r="339" spans="2:12" ht="14.25" customHeight="1" x14ac:dyDescent="0.3">
      <c r="B339" s="24"/>
      <c r="C339" s="24"/>
      <c r="D339" s="23"/>
      <c r="L339" s="41"/>
    </row>
    <row r="340" spans="2:12" ht="14.25" customHeight="1" x14ac:dyDescent="0.3">
      <c r="B340" s="24"/>
      <c r="C340" s="24"/>
      <c r="D340" s="23"/>
      <c r="L340" s="41"/>
    </row>
    <row r="341" spans="2:12" ht="14.25" customHeight="1" x14ac:dyDescent="0.3">
      <c r="B341" s="24"/>
      <c r="C341" s="24"/>
      <c r="D341" s="23"/>
      <c r="L341" s="41"/>
    </row>
    <row r="342" spans="2:12" ht="14.25" customHeight="1" x14ac:dyDescent="0.3">
      <c r="B342" s="24"/>
      <c r="C342" s="24"/>
      <c r="D342" s="23"/>
      <c r="L342" s="41"/>
    </row>
    <row r="343" spans="2:12" ht="14.25" customHeight="1" x14ac:dyDescent="0.3">
      <c r="B343" s="24"/>
      <c r="C343" s="24"/>
      <c r="D343" s="23"/>
      <c r="L343" s="41"/>
    </row>
    <row r="344" spans="2:12" ht="14.25" customHeight="1" x14ac:dyDescent="0.3">
      <c r="B344" s="24"/>
      <c r="C344" s="24"/>
      <c r="D344" s="23"/>
      <c r="L344" s="41"/>
    </row>
    <row r="345" spans="2:12" ht="14.25" customHeight="1" x14ac:dyDescent="0.3">
      <c r="B345" s="24"/>
      <c r="C345" s="24"/>
      <c r="D345" s="23"/>
      <c r="L345" s="41"/>
    </row>
    <row r="346" spans="2:12" ht="14.25" customHeight="1" x14ac:dyDescent="0.3">
      <c r="B346" s="24"/>
      <c r="C346" s="24"/>
      <c r="D346" s="23"/>
      <c r="L346" s="41"/>
    </row>
    <row r="347" spans="2:12" ht="14.25" customHeight="1" x14ac:dyDescent="0.3">
      <c r="B347" s="24"/>
      <c r="C347" s="24"/>
      <c r="D347" s="23"/>
      <c r="L347" s="41"/>
    </row>
    <row r="348" spans="2:12" ht="14.25" customHeight="1" x14ac:dyDescent="0.3">
      <c r="B348" s="24"/>
      <c r="C348" s="24"/>
      <c r="D348" s="23"/>
      <c r="L348" s="41"/>
    </row>
    <row r="349" spans="2:12" ht="14.25" customHeight="1" x14ac:dyDescent="0.3">
      <c r="B349" s="24"/>
      <c r="C349" s="24"/>
      <c r="D349" s="23"/>
      <c r="L349" s="41"/>
    </row>
    <row r="350" spans="2:12" ht="14.25" customHeight="1" x14ac:dyDescent="0.3">
      <c r="B350" s="24"/>
      <c r="C350" s="24"/>
      <c r="D350" s="23"/>
      <c r="L350" s="41"/>
    </row>
    <row r="351" spans="2:12" ht="14.25" customHeight="1" x14ac:dyDescent="0.3">
      <c r="B351" s="24"/>
      <c r="C351" s="24"/>
      <c r="D351" s="23"/>
      <c r="L351" s="41"/>
    </row>
    <row r="352" spans="2:12" ht="14.25" customHeight="1" x14ac:dyDescent="0.3">
      <c r="B352" s="24"/>
      <c r="C352" s="24"/>
      <c r="D352" s="23"/>
      <c r="L352" s="41"/>
    </row>
    <row r="353" spans="2:12" ht="14.25" customHeight="1" x14ac:dyDescent="0.3">
      <c r="B353" s="24"/>
      <c r="C353" s="24"/>
      <c r="D353" s="23"/>
      <c r="L353" s="41"/>
    </row>
    <row r="354" spans="2:12" ht="14.25" customHeight="1" x14ac:dyDescent="0.3">
      <c r="B354" s="24"/>
      <c r="C354" s="24"/>
      <c r="D354" s="23"/>
      <c r="L354" s="41"/>
    </row>
    <row r="355" spans="2:12" ht="14.25" customHeight="1" x14ac:dyDescent="0.3">
      <c r="B355" s="24"/>
      <c r="C355" s="24"/>
      <c r="D355" s="23"/>
      <c r="L355" s="41"/>
    </row>
    <row r="356" spans="2:12" ht="14.25" customHeight="1" x14ac:dyDescent="0.3">
      <c r="B356" s="24"/>
      <c r="C356" s="24"/>
      <c r="D356" s="23"/>
      <c r="L356" s="41"/>
    </row>
    <row r="357" spans="2:12" ht="14.25" customHeight="1" x14ac:dyDescent="0.3">
      <c r="B357" s="24"/>
      <c r="C357" s="24"/>
      <c r="D357" s="23"/>
      <c r="L357" s="41"/>
    </row>
    <row r="358" spans="2:12" ht="14.25" customHeight="1" x14ac:dyDescent="0.3">
      <c r="B358" s="24"/>
      <c r="C358" s="24"/>
      <c r="D358" s="23"/>
      <c r="L358" s="41"/>
    </row>
    <row r="359" spans="2:12" ht="14.25" customHeight="1" x14ac:dyDescent="0.3">
      <c r="B359" s="24"/>
      <c r="C359" s="24"/>
      <c r="D359" s="23"/>
      <c r="L359" s="41"/>
    </row>
    <row r="360" spans="2:12" ht="14.25" customHeight="1" x14ac:dyDescent="0.3">
      <c r="B360" s="24"/>
      <c r="C360" s="24"/>
      <c r="D360" s="23"/>
      <c r="L360" s="41"/>
    </row>
    <row r="361" spans="2:12" ht="14.25" customHeight="1" x14ac:dyDescent="0.3">
      <c r="B361" s="24"/>
      <c r="C361" s="24"/>
      <c r="D361" s="23"/>
      <c r="L361" s="41"/>
    </row>
    <row r="362" spans="2:12" ht="14.25" customHeight="1" x14ac:dyDescent="0.3">
      <c r="B362" s="24"/>
      <c r="C362" s="24"/>
      <c r="D362" s="23"/>
      <c r="L362" s="41"/>
    </row>
    <row r="363" spans="2:12" ht="14.25" customHeight="1" x14ac:dyDescent="0.3">
      <c r="B363" s="24"/>
      <c r="C363" s="24"/>
      <c r="D363" s="23"/>
      <c r="L363" s="41"/>
    </row>
    <row r="364" spans="2:12" ht="14.25" customHeight="1" x14ac:dyDescent="0.3">
      <c r="B364" s="24"/>
      <c r="C364" s="24"/>
      <c r="D364" s="23"/>
      <c r="L364" s="41"/>
    </row>
    <row r="365" spans="2:12" ht="14.25" customHeight="1" x14ac:dyDescent="0.3">
      <c r="B365" s="24"/>
      <c r="C365" s="24"/>
      <c r="D365" s="23"/>
      <c r="L365" s="41"/>
    </row>
    <row r="366" spans="2:12" ht="14.25" customHeight="1" x14ac:dyDescent="0.3">
      <c r="B366" s="24"/>
      <c r="C366" s="24"/>
      <c r="D366" s="23"/>
      <c r="L366" s="41"/>
    </row>
    <row r="367" spans="2:12" ht="14.25" customHeight="1" x14ac:dyDescent="0.3">
      <c r="B367" s="24"/>
      <c r="C367" s="24"/>
      <c r="D367" s="23"/>
      <c r="L367" s="41"/>
    </row>
    <row r="368" spans="2:12" ht="14.25" customHeight="1" x14ac:dyDescent="0.3">
      <c r="B368" s="24"/>
      <c r="C368" s="24"/>
      <c r="D368" s="23"/>
      <c r="L368" s="41"/>
    </row>
    <row r="369" spans="2:12" ht="14.25" customHeight="1" x14ac:dyDescent="0.3">
      <c r="B369" s="24"/>
      <c r="C369" s="24"/>
      <c r="D369" s="23"/>
      <c r="L369" s="41"/>
    </row>
    <row r="370" spans="2:12" ht="14.25" customHeight="1" x14ac:dyDescent="0.3">
      <c r="B370" s="24"/>
      <c r="C370" s="24"/>
      <c r="D370" s="23"/>
      <c r="L370" s="41"/>
    </row>
    <row r="371" spans="2:12" ht="14.25" customHeight="1" x14ac:dyDescent="0.3">
      <c r="B371" s="24"/>
      <c r="C371" s="24"/>
      <c r="D371" s="23"/>
      <c r="L371" s="41"/>
    </row>
    <row r="372" spans="2:12" ht="14.25" customHeight="1" x14ac:dyDescent="0.3">
      <c r="B372" s="24"/>
      <c r="C372" s="24"/>
      <c r="D372" s="23"/>
      <c r="L372" s="41"/>
    </row>
    <row r="373" spans="2:12" ht="14.25" customHeight="1" x14ac:dyDescent="0.3">
      <c r="B373" s="24"/>
      <c r="C373" s="24"/>
      <c r="D373" s="23"/>
      <c r="L373" s="41"/>
    </row>
    <row r="374" spans="2:12" ht="14.25" customHeight="1" x14ac:dyDescent="0.3">
      <c r="B374" s="24"/>
      <c r="C374" s="24"/>
      <c r="D374" s="23"/>
      <c r="L374" s="41"/>
    </row>
    <row r="375" spans="2:12" ht="14.25" customHeight="1" x14ac:dyDescent="0.3">
      <c r="B375" s="24"/>
      <c r="C375" s="24"/>
      <c r="D375" s="23"/>
      <c r="L375" s="41"/>
    </row>
    <row r="376" spans="2:12" ht="14.25" customHeight="1" x14ac:dyDescent="0.3">
      <c r="B376" s="24"/>
      <c r="C376" s="24"/>
      <c r="D376" s="23"/>
      <c r="L376" s="41"/>
    </row>
    <row r="377" spans="2:12" ht="14.25" customHeight="1" x14ac:dyDescent="0.3">
      <c r="B377" s="24"/>
      <c r="C377" s="24"/>
      <c r="D377" s="23"/>
      <c r="L377" s="41"/>
    </row>
    <row r="378" spans="2:12" ht="14.25" customHeight="1" x14ac:dyDescent="0.3">
      <c r="B378" s="24"/>
      <c r="C378" s="24"/>
      <c r="D378" s="23"/>
      <c r="L378" s="41"/>
    </row>
    <row r="379" spans="2:12" ht="14.25" customHeight="1" x14ac:dyDescent="0.3">
      <c r="B379" s="24"/>
      <c r="C379" s="24"/>
      <c r="D379" s="23"/>
      <c r="L379" s="41"/>
    </row>
    <row r="380" spans="2:12" ht="14.25" customHeight="1" x14ac:dyDescent="0.3">
      <c r="B380" s="24"/>
      <c r="C380" s="24"/>
      <c r="D380" s="23"/>
      <c r="L380" s="41"/>
    </row>
    <row r="381" spans="2:12" ht="14.25" customHeight="1" x14ac:dyDescent="0.3">
      <c r="B381" s="24"/>
      <c r="C381" s="24"/>
      <c r="D381" s="23"/>
      <c r="L381" s="41"/>
    </row>
    <row r="382" spans="2:12" ht="14.25" customHeight="1" x14ac:dyDescent="0.3">
      <c r="B382" s="24"/>
      <c r="C382" s="24"/>
      <c r="D382" s="23"/>
      <c r="L382" s="41"/>
    </row>
    <row r="383" spans="2:12" ht="14.25" customHeight="1" x14ac:dyDescent="0.3">
      <c r="B383" s="24"/>
      <c r="C383" s="24"/>
      <c r="D383" s="23"/>
      <c r="L383" s="41"/>
    </row>
    <row r="384" spans="2:12" ht="14.25" customHeight="1" x14ac:dyDescent="0.3">
      <c r="B384" s="24"/>
      <c r="C384" s="24"/>
      <c r="D384" s="23"/>
      <c r="L384" s="41"/>
    </row>
    <row r="385" spans="2:12" ht="14.25" customHeight="1" x14ac:dyDescent="0.3">
      <c r="B385" s="24"/>
      <c r="C385" s="24"/>
      <c r="D385" s="23"/>
      <c r="L385" s="41"/>
    </row>
    <row r="386" spans="2:12" ht="14.25" customHeight="1" x14ac:dyDescent="0.3">
      <c r="B386" s="24"/>
      <c r="C386" s="24"/>
      <c r="D386" s="23"/>
      <c r="L386" s="41"/>
    </row>
    <row r="387" spans="2:12" ht="14.25" customHeight="1" x14ac:dyDescent="0.3">
      <c r="B387" s="24"/>
      <c r="C387" s="24"/>
      <c r="D387" s="23"/>
      <c r="L387" s="41"/>
    </row>
    <row r="388" spans="2:12" ht="14.25" customHeight="1" x14ac:dyDescent="0.3">
      <c r="B388" s="24"/>
      <c r="C388" s="24"/>
      <c r="D388" s="23"/>
      <c r="L388" s="41"/>
    </row>
    <row r="389" spans="2:12" ht="14.25" customHeight="1" x14ac:dyDescent="0.3">
      <c r="B389" s="24"/>
      <c r="C389" s="24"/>
      <c r="D389" s="23"/>
      <c r="L389" s="41"/>
    </row>
    <row r="390" spans="2:12" ht="14.25" customHeight="1" x14ac:dyDescent="0.3">
      <c r="B390" s="24"/>
      <c r="C390" s="24"/>
      <c r="D390" s="23"/>
      <c r="L390" s="41"/>
    </row>
    <row r="391" spans="2:12" ht="14.25" customHeight="1" x14ac:dyDescent="0.3">
      <c r="B391" s="24"/>
      <c r="C391" s="24"/>
      <c r="D391" s="23"/>
      <c r="L391" s="41"/>
    </row>
    <row r="392" spans="2:12" ht="14.25" customHeight="1" x14ac:dyDescent="0.3">
      <c r="B392" s="24"/>
      <c r="C392" s="24"/>
      <c r="D392" s="23"/>
      <c r="L392" s="41"/>
    </row>
    <row r="393" spans="2:12" ht="14.25" customHeight="1" x14ac:dyDescent="0.3">
      <c r="B393" s="24"/>
      <c r="C393" s="24"/>
      <c r="D393" s="23"/>
      <c r="L393" s="41"/>
    </row>
    <row r="394" spans="2:12" ht="14.25" customHeight="1" x14ac:dyDescent="0.3">
      <c r="B394" s="24"/>
      <c r="C394" s="24"/>
      <c r="D394" s="23"/>
      <c r="L394" s="41"/>
    </row>
    <row r="395" spans="2:12" ht="14.25" customHeight="1" x14ac:dyDescent="0.3">
      <c r="B395" s="24"/>
      <c r="C395" s="24"/>
      <c r="D395" s="23"/>
      <c r="L395" s="41"/>
    </row>
    <row r="396" spans="2:12" ht="14.25" customHeight="1" x14ac:dyDescent="0.3">
      <c r="B396" s="24"/>
      <c r="C396" s="24"/>
      <c r="D396" s="23"/>
      <c r="L396" s="41"/>
    </row>
    <row r="397" spans="2:12" ht="14.25" customHeight="1" x14ac:dyDescent="0.3">
      <c r="B397" s="24"/>
      <c r="C397" s="24"/>
      <c r="D397" s="23"/>
      <c r="L397" s="41"/>
    </row>
    <row r="398" spans="2:12" ht="14.25" customHeight="1" x14ac:dyDescent="0.3">
      <c r="B398" s="24"/>
      <c r="C398" s="24"/>
      <c r="D398" s="23"/>
      <c r="L398" s="41"/>
    </row>
    <row r="399" spans="2:12" ht="14.25" customHeight="1" x14ac:dyDescent="0.3">
      <c r="B399" s="24"/>
      <c r="C399" s="24"/>
      <c r="D399" s="23"/>
      <c r="L399" s="41"/>
    </row>
    <row r="400" spans="2:12" ht="14.25" customHeight="1" x14ac:dyDescent="0.3">
      <c r="B400" s="24"/>
      <c r="C400" s="24"/>
      <c r="D400" s="23"/>
      <c r="L400" s="41"/>
    </row>
    <row r="401" spans="2:12" ht="14.25" customHeight="1" x14ac:dyDescent="0.3">
      <c r="B401" s="24"/>
      <c r="C401" s="24"/>
      <c r="D401" s="23"/>
      <c r="L401" s="41"/>
    </row>
    <row r="402" spans="2:12" ht="14.25" customHeight="1" x14ac:dyDescent="0.3">
      <c r="B402" s="24"/>
      <c r="C402" s="24"/>
      <c r="D402" s="23"/>
      <c r="L402" s="41"/>
    </row>
    <row r="403" spans="2:12" ht="14.25" customHeight="1" x14ac:dyDescent="0.3">
      <c r="B403" s="24"/>
      <c r="C403" s="24"/>
      <c r="D403" s="23"/>
      <c r="L403" s="41"/>
    </row>
    <row r="404" spans="2:12" ht="14.25" customHeight="1" x14ac:dyDescent="0.3">
      <c r="B404" s="24"/>
      <c r="C404" s="24"/>
      <c r="D404" s="23"/>
      <c r="L404" s="41"/>
    </row>
    <row r="405" spans="2:12" ht="14.25" customHeight="1" x14ac:dyDescent="0.3">
      <c r="B405" s="24"/>
      <c r="C405" s="24"/>
      <c r="D405" s="23"/>
      <c r="L405" s="41"/>
    </row>
    <row r="406" spans="2:12" ht="14.25" customHeight="1" x14ac:dyDescent="0.3">
      <c r="B406" s="24"/>
      <c r="C406" s="24"/>
      <c r="D406" s="23"/>
      <c r="L406" s="41"/>
    </row>
    <row r="407" spans="2:12" ht="14.25" customHeight="1" x14ac:dyDescent="0.3">
      <c r="B407" s="24"/>
      <c r="C407" s="24"/>
      <c r="D407" s="23"/>
      <c r="L407" s="41"/>
    </row>
    <row r="408" spans="2:12" ht="14.25" customHeight="1" x14ac:dyDescent="0.3">
      <c r="B408" s="24"/>
      <c r="C408" s="24"/>
      <c r="D408" s="23"/>
      <c r="L408" s="41"/>
    </row>
    <row r="409" spans="2:12" ht="14.25" customHeight="1" x14ac:dyDescent="0.3">
      <c r="B409" s="24"/>
      <c r="C409" s="24"/>
      <c r="D409" s="23"/>
      <c r="L409" s="41"/>
    </row>
    <row r="410" spans="2:12" ht="14.25" customHeight="1" x14ac:dyDescent="0.3">
      <c r="B410" s="24"/>
      <c r="C410" s="24"/>
      <c r="D410" s="23"/>
      <c r="L410" s="41"/>
    </row>
    <row r="411" spans="2:12" ht="14.25" customHeight="1" x14ac:dyDescent="0.3">
      <c r="B411" s="24"/>
      <c r="C411" s="24"/>
      <c r="D411" s="23"/>
      <c r="L411" s="41"/>
    </row>
    <row r="412" spans="2:12" ht="14.25" customHeight="1" x14ac:dyDescent="0.3">
      <c r="B412" s="24"/>
      <c r="C412" s="24"/>
      <c r="D412" s="23"/>
      <c r="L412" s="41"/>
    </row>
    <row r="413" spans="2:12" ht="14.25" customHeight="1" x14ac:dyDescent="0.3">
      <c r="B413" s="24"/>
      <c r="C413" s="24"/>
      <c r="D413" s="23"/>
      <c r="L413" s="41"/>
    </row>
    <row r="414" spans="2:12" ht="14.25" customHeight="1" x14ac:dyDescent="0.3">
      <c r="B414" s="24"/>
      <c r="C414" s="24"/>
      <c r="D414" s="23"/>
      <c r="L414" s="41"/>
    </row>
    <row r="415" spans="2:12" ht="14.25" customHeight="1" x14ac:dyDescent="0.3">
      <c r="B415" s="24"/>
      <c r="C415" s="24"/>
      <c r="D415" s="23"/>
      <c r="L415" s="41"/>
    </row>
    <row r="416" spans="2:12" ht="14.25" customHeight="1" x14ac:dyDescent="0.3">
      <c r="B416" s="24"/>
      <c r="C416" s="24"/>
      <c r="D416" s="23"/>
      <c r="L416" s="41"/>
    </row>
    <row r="417" spans="2:12" ht="14.25" customHeight="1" x14ac:dyDescent="0.3">
      <c r="B417" s="24"/>
      <c r="C417" s="24"/>
      <c r="D417" s="23"/>
      <c r="L417" s="41"/>
    </row>
    <row r="418" spans="2:12" ht="14.25" customHeight="1" x14ac:dyDescent="0.3">
      <c r="B418" s="24"/>
      <c r="C418" s="24"/>
      <c r="D418" s="23"/>
      <c r="L418" s="41"/>
    </row>
    <row r="419" spans="2:12" ht="14.25" customHeight="1" x14ac:dyDescent="0.3">
      <c r="B419" s="24"/>
      <c r="C419" s="24"/>
      <c r="D419" s="23"/>
      <c r="L419" s="41"/>
    </row>
    <row r="420" spans="2:12" ht="14.25" customHeight="1" x14ac:dyDescent="0.3">
      <c r="B420" s="24"/>
      <c r="C420" s="24"/>
      <c r="D420" s="23"/>
      <c r="L420" s="41"/>
    </row>
    <row r="421" spans="2:12" ht="14.25" customHeight="1" x14ac:dyDescent="0.3">
      <c r="B421" s="24"/>
      <c r="C421" s="24"/>
      <c r="D421" s="23"/>
      <c r="L421" s="41"/>
    </row>
    <row r="422" spans="2:12" ht="14.25" customHeight="1" x14ac:dyDescent="0.3">
      <c r="B422" s="24"/>
      <c r="C422" s="24"/>
      <c r="D422" s="23"/>
      <c r="L422" s="41"/>
    </row>
    <row r="423" spans="2:12" ht="14.25" customHeight="1" x14ac:dyDescent="0.3">
      <c r="B423" s="24"/>
      <c r="C423" s="24"/>
      <c r="D423" s="23"/>
      <c r="L423" s="41"/>
    </row>
    <row r="424" spans="2:12" ht="14.25" customHeight="1" x14ac:dyDescent="0.3">
      <c r="B424" s="24"/>
      <c r="C424" s="24"/>
      <c r="D424" s="23"/>
      <c r="L424" s="41"/>
    </row>
    <row r="425" spans="2:12" ht="14.25" customHeight="1" x14ac:dyDescent="0.3">
      <c r="B425" s="24"/>
      <c r="C425" s="24"/>
      <c r="D425" s="23"/>
      <c r="L425" s="41"/>
    </row>
    <row r="426" spans="2:12" ht="14.25" customHeight="1" x14ac:dyDescent="0.3">
      <c r="B426" s="24"/>
      <c r="C426" s="24"/>
      <c r="D426" s="23"/>
      <c r="L426" s="41"/>
    </row>
    <row r="427" spans="2:12" ht="14.25" customHeight="1" x14ac:dyDescent="0.3">
      <c r="B427" s="24"/>
      <c r="C427" s="24"/>
      <c r="D427" s="23"/>
      <c r="L427" s="41"/>
    </row>
    <row r="428" spans="2:12" ht="14.25" customHeight="1" x14ac:dyDescent="0.3">
      <c r="B428" s="24"/>
      <c r="C428" s="24"/>
      <c r="D428" s="23"/>
      <c r="L428" s="41"/>
    </row>
    <row r="429" spans="2:12" ht="14.25" customHeight="1" x14ac:dyDescent="0.3">
      <c r="B429" s="24"/>
      <c r="C429" s="24"/>
      <c r="D429" s="23"/>
      <c r="L429" s="41"/>
    </row>
    <row r="430" spans="2:12" ht="14.25" customHeight="1" x14ac:dyDescent="0.3">
      <c r="B430" s="24"/>
      <c r="C430" s="24"/>
      <c r="D430" s="23"/>
      <c r="L430" s="41"/>
    </row>
    <row r="431" spans="2:12" ht="14.25" customHeight="1" x14ac:dyDescent="0.3">
      <c r="B431" s="24"/>
      <c r="C431" s="24"/>
      <c r="D431" s="23"/>
      <c r="L431" s="41"/>
    </row>
    <row r="432" spans="2:12" ht="14.25" customHeight="1" x14ac:dyDescent="0.3">
      <c r="B432" s="24"/>
      <c r="C432" s="24"/>
      <c r="D432" s="23"/>
      <c r="L432" s="41"/>
    </row>
    <row r="433" spans="2:12" ht="14.25" customHeight="1" x14ac:dyDescent="0.3">
      <c r="B433" s="24"/>
      <c r="C433" s="24"/>
      <c r="D433" s="23"/>
      <c r="L433" s="41"/>
    </row>
    <row r="434" spans="2:12" ht="14.25" customHeight="1" x14ac:dyDescent="0.3">
      <c r="B434" s="24"/>
      <c r="C434" s="24"/>
      <c r="D434" s="23"/>
      <c r="L434" s="41"/>
    </row>
    <row r="435" spans="2:12" ht="14.25" customHeight="1" x14ac:dyDescent="0.3">
      <c r="B435" s="24"/>
      <c r="C435" s="24"/>
      <c r="D435" s="23"/>
      <c r="L435" s="41"/>
    </row>
    <row r="436" spans="2:12" ht="14.25" customHeight="1" x14ac:dyDescent="0.3">
      <c r="B436" s="24"/>
      <c r="C436" s="24"/>
      <c r="D436" s="23"/>
      <c r="L436" s="41"/>
    </row>
    <row r="437" spans="2:12" ht="14.25" customHeight="1" x14ac:dyDescent="0.3">
      <c r="B437" s="24"/>
      <c r="C437" s="24"/>
      <c r="D437" s="23"/>
      <c r="L437" s="41"/>
    </row>
    <row r="438" spans="2:12" ht="14.25" customHeight="1" x14ac:dyDescent="0.3">
      <c r="B438" s="24"/>
      <c r="C438" s="24"/>
      <c r="D438" s="23"/>
      <c r="L438" s="41"/>
    </row>
    <row r="439" spans="2:12" ht="14.25" customHeight="1" x14ac:dyDescent="0.3">
      <c r="B439" s="24"/>
      <c r="C439" s="24"/>
      <c r="D439" s="23"/>
      <c r="L439" s="41"/>
    </row>
    <row r="440" spans="2:12" ht="14.25" customHeight="1" x14ac:dyDescent="0.3">
      <c r="B440" s="24"/>
      <c r="C440" s="24"/>
      <c r="D440" s="23"/>
      <c r="L440" s="41"/>
    </row>
    <row r="441" spans="2:12" ht="14.25" customHeight="1" x14ac:dyDescent="0.3">
      <c r="B441" s="24"/>
      <c r="C441" s="24"/>
      <c r="D441" s="23"/>
      <c r="L441" s="41"/>
    </row>
    <row r="442" spans="2:12" ht="14.25" customHeight="1" x14ac:dyDescent="0.3">
      <c r="B442" s="24"/>
      <c r="C442" s="24"/>
      <c r="D442" s="23"/>
      <c r="L442" s="41"/>
    </row>
    <row r="443" spans="2:12" ht="14.25" customHeight="1" x14ac:dyDescent="0.3">
      <c r="B443" s="24"/>
      <c r="C443" s="24"/>
      <c r="D443" s="23"/>
      <c r="L443" s="41"/>
    </row>
    <row r="444" spans="2:12" ht="14.25" customHeight="1" x14ac:dyDescent="0.3">
      <c r="B444" s="24"/>
      <c r="C444" s="24"/>
      <c r="D444" s="23"/>
      <c r="L444" s="41"/>
    </row>
    <row r="445" spans="2:12" ht="14.25" customHeight="1" x14ac:dyDescent="0.3">
      <c r="B445" s="24"/>
      <c r="C445" s="24"/>
      <c r="D445" s="23"/>
      <c r="L445" s="41"/>
    </row>
    <row r="446" spans="2:12" ht="14.25" customHeight="1" x14ac:dyDescent="0.3">
      <c r="B446" s="24"/>
      <c r="C446" s="24"/>
      <c r="D446" s="23"/>
      <c r="L446" s="41"/>
    </row>
    <row r="447" spans="2:12" ht="14.25" customHeight="1" x14ac:dyDescent="0.3">
      <c r="B447" s="24"/>
      <c r="C447" s="24"/>
      <c r="D447" s="23"/>
      <c r="L447" s="41"/>
    </row>
    <row r="448" spans="2:12" ht="14.25" customHeight="1" x14ac:dyDescent="0.3">
      <c r="B448" s="24"/>
      <c r="C448" s="24"/>
      <c r="D448" s="23"/>
      <c r="L448" s="41"/>
    </row>
    <row r="449" spans="2:12" ht="14.25" customHeight="1" x14ac:dyDescent="0.3">
      <c r="B449" s="24"/>
      <c r="C449" s="24"/>
      <c r="D449" s="23"/>
      <c r="L449" s="41"/>
    </row>
    <row r="450" spans="2:12" ht="14.25" customHeight="1" x14ac:dyDescent="0.3">
      <c r="B450" s="24"/>
      <c r="C450" s="24"/>
      <c r="D450" s="23"/>
      <c r="L450" s="41"/>
    </row>
    <row r="451" spans="2:12" ht="14.25" customHeight="1" x14ac:dyDescent="0.3">
      <c r="B451" s="24"/>
      <c r="C451" s="24"/>
      <c r="D451" s="23"/>
      <c r="L451" s="41"/>
    </row>
    <row r="452" spans="2:12" ht="14.25" customHeight="1" x14ac:dyDescent="0.3">
      <c r="B452" s="24"/>
      <c r="C452" s="24"/>
      <c r="D452" s="23"/>
      <c r="L452" s="41"/>
    </row>
    <row r="453" spans="2:12" ht="14.25" customHeight="1" x14ac:dyDescent="0.3">
      <c r="B453" s="24"/>
      <c r="C453" s="24"/>
      <c r="D453" s="23"/>
      <c r="L453" s="41"/>
    </row>
    <row r="454" spans="2:12" ht="14.25" customHeight="1" x14ac:dyDescent="0.3">
      <c r="B454" s="24"/>
      <c r="C454" s="24"/>
      <c r="D454" s="23"/>
      <c r="L454" s="41"/>
    </row>
    <row r="455" spans="2:12" ht="14.25" customHeight="1" x14ac:dyDescent="0.3">
      <c r="B455" s="24"/>
      <c r="C455" s="24"/>
      <c r="D455" s="23"/>
      <c r="L455" s="41"/>
    </row>
    <row r="456" spans="2:12" ht="14.25" customHeight="1" x14ac:dyDescent="0.3">
      <c r="B456" s="24"/>
      <c r="C456" s="24"/>
      <c r="D456" s="23"/>
      <c r="L456" s="41"/>
    </row>
    <row r="457" spans="2:12" ht="14.25" customHeight="1" x14ac:dyDescent="0.3">
      <c r="B457" s="24"/>
      <c r="C457" s="24"/>
      <c r="D457" s="23"/>
      <c r="L457" s="41"/>
    </row>
    <row r="458" spans="2:12" ht="14.25" customHeight="1" x14ac:dyDescent="0.3">
      <c r="B458" s="24"/>
      <c r="C458" s="24"/>
      <c r="D458" s="23"/>
      <c r="L458" s="41"/>
    </row>
    <row r="459" spans="2:12" ht="14.25" customHeight="1" x14ac:dyDescent="0.3">
      <c r="B459" s="24"/>
      <c r="C459" s="24"/>
      <c r="D459" s="23"/>
      <c r="L459" s="41"/>
    </row>
    <row r="460" spans="2:12" ht="14.25" customHeight="1" x14ac:dyDescent="0.3">
      <c r="B460" s="24"/>
      <c r="C460" s="24"/>
      <c r="D460" s="23"/>
      <c r="L460" s="41"/>
    </row>
    <row r="461" spans="2:12" ht="14.25" customHeight="1" x14ac:dyDescent="0.3">
      <c r="B461" s="24"/>
      <c r="C461" s="24"/>
      <c r="D461" s="23"/>
      <c r="L461" s="41"/>
    </row>
    <row r="462" spans="2:12" ht="14.25" customHeight="1" x14ac:dyDescent="0.3">
      <c r="B462" s="24"/>
      <c r="C462" s="24"/>
      <c r="D462" s="23"/>
      <c r="L462" s="41"/>
    </row>
    <row r="463" spans="2:12" ht="14.25" customHeight="1" x14ac:dyDescent="0.3">
      <c r="B463" s="24"/>
      <c r="C463" s="24"/>
      <c r="D463" s="23"/>
      <c r="L463" s="41"/>
    </row>
    <row r="464" spans="2:12" ht="14.25" customHeight="1" x14ac:dyDescent="0.3">
      <c r="B464" s="24"/>
      <c r="C464" s="24"/>
      <c r="D464" s="23"/>
      <c r="L464" s="41"/>
    </row>
    <row r="465" spans="2:12" ht="14.25" customHeight="1" x14ac:dyDescent="0.3">
      <c r="B465" s="24"/>
      <c r="C465" s="24"/>
      <c r="D465" s="23"/>
      <c r="L465" s="41"/>
    </row>
    <row r="466" spans="2:12" ht="14.25" customHeight="1" x14ac:dyDescent="0.3">
      <c r="B466" s="24"/>
      <c r="C466" s="24"/>
      <c r="D466" s="23"/>
      <c r="L466" s="41"/>
    </row>
    <row r="467" spans="2:12" ht="14.25" customHeight="1" x14ac:dyDescent="0.3">
      <c r="B467" s="24"/>
      <c r="C467" s="24"/>
      <c r="D467" s="23"/>
      <c r="L467" s="41"/>
    </row>
    <row r="468" spans="2:12" ht="14.25" customHeight="1" x14ac:dyDescent="0.3">
      <c r="B468" s="24"/>
      <c r="C468" s="24"/>
      <c r="D468" s="23"/>
      <c r="L468" s="41"/>
    </row>
    <row r="469" spans="2:12" ht="14.25" customHeight="1" x14ac:dyDescent="0.3">
      <c r="B469" s="24"/>
      <c r="C469" s="24"/>
      <c r="D469" s="23"/>
      <c r="L469" s="41"/>
    </row>
    <row r="470" spans="2:12" ht="14.25" customHeight="1" x14ac:dyDescent="0.3">
      <c r="B470" s="24"/>
      <c r="C470" s="24"/>
      <c r="D470" s="23"/>
      <c r="L470" s="41"/>
    </row>
    <row r="471" spans="2:12" ht="14.25" customHeight="1" x14ac:dyDescent="0.3">
      <c r="B471" s="24"/>
      <c r="C471" s="24"/>
      <c r="D471" s="23"/>
      <c r="L471" s="41"/>
    </row>
    <row r="472" spans="2:12" ht="14.25" customHeight="1" x14ac:dyDescent="0.3">
      <c r="B472" s="24"/>
      <c r="C472" s="24"/>
      <c r="D472" s="23"/>
      <c r="L472" s="41"/>
    </row>
    <row r="473" spans="2:12" ht="14.25" customHeight="1" x14ac:dyDescent="0.3">
      <c r="B473" s="24"/>
      <c r="C473" s="24"/>
      <c r="D473" s="23"/>
      <c r="L473" s="41"/>
    </row>
    <row r="474" spans="2:12" ht="14.25" customHeight="1" x14ac:dyDescent="0.3">
      <c r="B474" s="24"/>
      <c r="C474" s="24"/>
      <c r="D474" s="23"/>
      <c r="L474" s="41"/>
    </row>
    <row r="475" spans="2:12" ht="14.25" customHeight="1" x14ac:dyDescent="0.3">
      <c r="B475" s="24"/>
      <c r="C475" s="24"/>
      <c r="D475" s="23"/>
      <c r="L475" s="41"/>
    </row>
    <row r="476" spans="2:12" ht="14.25" customHeight="1" x14ac:dyDescent="0.3">
      <c r="B476" s="24"/>
      <c r="C476" s="24"/>
      <c r="D476" s="23"/>
      <c r="L476" s="41"/>
    </row>
    <row r="477" spans="2:12" ht="14.25" customHeight="1" x14ac:dyDescent="0.3">
      <c r="B477" s="24"/>
      <c r="C477" s="24"/>
      <c r="D477" s="23"/>
      <c r="L477" s="41"/>
    </row>
    <row r="478" spans="2:12" ht="14.25" customHeight="1" x14ac:dyDescent="0.3">
      <c r="B478" s="24"/>
      <c r="C478" s="24"/>
      <c r="D478" s="23"/>
      <c r="L478" s="41"/>
    </row>
    <row r="479" spans="2:12" ht="14.25" customHeight="1" x14ac:dyDescent="0.3">
      <c r="B479" s="24"/>
      <c r="C479" s="24"/>
      <c r="D479" s="23"/>
      <c r="L479" s="41"/>
    </row>
    <row r="480" spans="2:12" ht="14.25" customHeight="1" x14ac:dyDescent="0.3">
      <c r="B480" s="24"/>
      <c r="C480" s="24"/>
      <c r="D480" s="23"/>
      <c r="L480" s="41"/>
    </row>
    <row r="481" spans="2:12" ht="14.25" customHeight="1" x14ac:dyDescent="0.3">
      <c r="B481" s="24"/>
      <c r="C481" s="24"/>
      <c r="D481" s="23"/>
      <c r="L481" s="41"/>
    </row>
    <row r="482" spans="2:12" ht="14.25" customHeight="1" x14ac:dyDescent="0.3">
      <c r="B482" s="24"/>
      <c r="C482" s="24"/>
      <c r="D482" s="23"/>
      <c r="L482" s="41"/>
    </row>
    <row r="483" spans="2:12" ht="14.25" customHeight="1" x14ac:dyDescent="0.3">
      <c r="B483" s="24"/>
      <c r="C483" s="24"/>
      <c r="D483" s="23"/>
      <c r="L483" s="41"/>
    </row>
    <row r="484" spans="2:12" ht="14.25" customHeight="1" x14ac:dyDescent="0.3">
      <c r="B484" s="24"/>
      <c r="C484" s="24"/>
      <c r="D484" s="23"/>
      <c r="L484" s="41"/>
    </row>
    <row r="485" spans="2:12" ht="14.25" customHeight="1" x14ac:dyDescent="0.3">
      <c r="B485" s="24"/>
      <c r="C485" s="24"/>
      <c r="D485" s="23"/>
      <c r="L485" s="41"/>
    </row>
    <row r="486" spans="2:12" ht="14.25" customHeight="1" x14ac:dyDescent="0.3">
      <c r="B486" s="24"/>
      <c r="C486" s="24"/>
      <c r="D486" s="23"/>
      <c r="L486" s="41"/>
    </row>
    <row r="487" spans="2:12" ht="14.25" customHeight="1" x14ac:dyDescent="0.3">
      <c r="B487" s="24"/>
      <c r="C487" s="24"/>
      <c r="D487" s="23"/>
      <c r="L487" s="41"/>
    </row>
    <row r="488" spans="2:12" ht="14.25" customHeight="1" x14ac:dyDescent="0.3">
      <c r="B488" s="24"/>
      <c r="C488" s="24"/>
      <c r="D488" s="23"/>
      <c r="L488" s="41"/>
    </row>
    <row r="489" spans="2:12" ht="14.25" customHeight="1" x14ac:dyDescent="0.3">
      <c r="B489" s="24"/>
      <c r="C489" s="24"/>
      <c r="D489" s="23"/>
      <c r="L489" s="41"/>
    </row>
    <row r="490" spans="2:12" ht="14.25" customHeight="1" x14ac:dyDescent="0.3">
      <c r="B490" s="24"/>
      <c r="C490" s="24"/>
      <c r="D490" s="23"/>
      <c r="L490" s="41"/>
    </row>
    <row r="491" spans="2:12" ht="14.25" customHeight="1" x14ac:dyDescent="0.3">
      <c r="B491" s="24"/>
      <c r="C491" s="24"/>
      <c r="D491" s="23"/>
      <c r="L491" s="41"/>
    </row>
    <row r="492" spans="2:12" ht="14.25" customHeight="1" x14ac:dyDescent="0.3">
      <c r="B492" s="24"/>
      <c r="C492" s="24"/>
      <c r="D492" s="23"/>
      <c r="L492" s="41"/>
    </row>
    <row r="493" spans="2:12" ht="14.25" customHeight="1" x14ac:dyDescent="0.3">
      <c r="B493" s="24"/>
      <c r="C493" s="24"/>
      <c r="D493" s="23"/>
      <c r="L493" s="41"/>
    </row>
    <row r="494" spans="2:12" ht="14.25" customHeight="1" x14ac:dyDescent="0.3">
      <c r="B494" s="24"/>
      <c r="C494" s="24"/>
      <c r="D494" s="23"/>
      <c r="L494" s="41"/>
    </row>
    <row r="495" spans="2:12" ht="14.25" customHeight="1" x14ac:dyDescent="0.3">
      <c r="B495" s="24"/>
      <c r="C495" s="24"/>
      <c r="D495" s="23"/>
      <c r="L495" s="41"/>
    </row>
    <row r="496" spans="2:12" ht="14.25" customHeight="1" x14ac:dyDescent="0.3">
      <c r="B496" s="24"/>
      <c r="C496" s="24"/>
      <c r="D496" s="23"/>
      <c r="L496" s="41"/>
    </row>
    <row r="497" spans="2:12" ht="14.25" customHeight="1" x14ac:dyDescent="0.3">
      <c r="B497" s="24"/>
      <c r="C497" s="24"/>
      <c r="D497" s="23"/>
      <c r="L497" s="41"/>
    </row>
    <row r="498" spans="2:12" ht="14.25" customHeight="1" x14ac:dyDescent="0.3">
      <c r="B498" s="24"/>
      <c r="C498" s="24"/>
      <c r="D498" s="23"/>
      <c r="L498" s="41"/>
    </row>
    <row r="499" spans="2:12" ht="14.25" customHeight="1" x14ac:dyDescent="0.3">
      <c r="B499" s="24"/>
      <c r="C499" s="24"/>
      <c r="D499" s="23"/>
      <c r="L499" s="41"/>
    </row>
    <row r="500" spans="2:12" ht="14.25" customHeight="1" x14ac:dyDescent="0.3">
      <c r="B500" s="24"/>
      <c r="C500" s="24"/>
      <c r="D500" s="23"/>
      <c r="L500" s="41"/>
    </row>
    <row r="501" spans="2:12" ht="14.25" customHeight="1" x14ac:dyDescent="0.3">
      <c r="B501" s="24"/>
      <c r="C501" s="24"/>
      <c r="D501" s="23"/>
      <c r="L501" s="41"/>
    </row>
    <row r="502" spans="2:12" ht="14.25" customHeight="1" x14ac:dyDescent="0.3">
      <c r="B502" s="24"/>
      <c r="C502" s="24"/>
      <c r="D502" s="23"/>
      <c r="L502" s="41"/>
    </row>
    <row r="503" spans="2:12" ht="14.25" customHeight="1" x14ac:dyDescent="0.3">
      <c r="B503" s="24"/>
      <c r="C503" s="24"/>
      <c r="D503" s="23"/>
      <c r="L503" s="41"/>
    </row>
    <row r="504" spans="2:12" ht="14.25" customHeight="1" x14ac:dyDescent="0.3">
      <c r="B504" s="24"/>
      <c r="C504" s="24"/>
      <c r="D504" s="23"/>
      <c r="L504" s="41"/>
    </row>
    <row r="505" spans="2:12" ht="14.25" customHeight="1" x14ac:dyDescent="0.3">
      <c r="B505" s="24"/>
      <c r="C505" s="24"/>
      <c r="D505" s="23"/>
      <c r="L505" s="41"/>
    </row>
    <row r="506" spans="2:12" ht="14.25" customHeight="1" x14ac:dyDescent="0.3">
      <c r="B506" s="24"/>
      <c r="C506" s="24"/>
      <c r="D506" s="23"/>
      <c r="L506" s="41"/>
    </row>
    <row r="507" spans="2:12" ht="14.25" customHeight="1" x14ac:dyDescent="0.3">
      <c r="B507" s="24"/>
      <c r="C507" s="24"/>
      <c r="D507" s="23"/>
      <c r="L507" s="41"/>
    </row>
    <row r="508" spans="2:12" ht="14.25" customHeight="1" x14ac:dyDescent="0.3">
      <c r="B508" s="24"/>
      <c r="C508" s="24"/>
      <c r="D508" s="23"/>
      <c r="L508" s="41"/>
    </row>
    <row r="509" spans="2:12" ht="14.25" customHeight="1" x14ac:dyDescent="0.3">
      <c r="B509" s="24"/>
      <c r="C509" s="24"/>
      <c r="D509" s="23"/>
      <c r="L509" s="41"/>
    </row>
    <row r="510" spans="2:12" ht="14.25" customHeight="1" x14ac:dyDescent="0.3">
      <c r="B510" s="24"/>
      <c r="C510" s="24"/>
      <c r="D510" s="23"/>
      <c r="L510" s="41"/>
    </row>
    <row r="511" spans="2:12" ht="14.25" customHeight="1" x14ac:dyDescent="0.3">
      <c r="B511" s="24"/>
      <c r="C511" s="24"/>
      <c r="D511" s="23"/>
      <c r="L511" s="41"/>
    </row>
    <row r="512" spans="2:12" ht="14.25" customHeight="1" x14ac:dyDescent="0.3">
      <c r="B512" s="24"/>
      <c r="C512" s="24"/>
      <c r="D512" s="23"/>
      <c r="L512" s="41"/>
    </row>
    <row r="513" spans="2:12" ht="14.25" customHeight="1" x14ac:dyDescent="0.3">
      <c r="B513" s="24"/>
      <c r="C513" s="24"/>
      <c r="D513" s="23"/>
      <c r="L513" s="41"/>
    </row>
    <row r="514" spans="2:12" ht="14.25" customHeight="1" x14ac:dyDescent="0.3">
      <c r="B514" s="24"/>
      <c r="C514" s="24"/>
      <c r="D514" s="23"/>
      <c r="L514" s="41"/>
    </row>
    <row r="515" spans="2:12" ht="14.25" customHeight="1" x14ac:dyDescent="0.3">
      <c r="B515" s="24"/>
      <c r="C515" s="24"/>
      <c r="D515" s="23"/>
      <c r="L515" s="41"/>
    </row>
    <row r="516" spans="2:12" ht="14.25" customHeight="1" x14ac:dyDescent="0.3">
      <c r="B516" s="24"/>
      <c r="C516" s="24"/>
      <c r="D516" s="23"/>
      <c r="L516" s="41"/>
    </row>
    <row r="517" spans="2:12" ht="14.25" customHeight="1" x14ac:dyDescent="0.3">
      <c r="B517" s="24"/>
      <c r="C517" s="24"/>
      <c r="D517" s="23"/>
      <c r="L517" s="41"/>
    </row>
    <row r="518" spans="2:12" ht="14.25" customHeight="1" x14ac:dyDescent="0.3">
      <c r="B518" s="24"/>
      <c r="C518" s="24"/>
      <c r="D518" s="23"/>
      <c r="L518" s="41"/>
    </row>
    <row r="519" spans="2:12" ht="14.25" customHeight="1" x14ac:dyDescent="0.3">
      <c r="B519" s="24"/>
      <c r="C519" s="24"/>
      <c r="D519" s="23"/>
      <c r="L519" s="41"/>
    </row>
    <row r="520" spans="2:12" ht="14.25" customHeight="1" x14ac:dyDescent="0.3">
      <c r="B520" s="24"/>
      <c r="C520" s="24"/>
      <c r="D520" s="23"/>
      <c r="L520" s="41"/>
    </row>
    <row r="521" spans="2:12" ht="14.25" customHeight="1" x14ac:dyDescent="0.3">
      <c r="B521" s="24"/>
      <c r="C521" s="24"/>
      <c r="D521" s="23"/>
      <c r="L521" s="41"/>
    </row>
    <row r="522" spans="2:12" ht="14.25" customHeight="1" x14ac:dyDescent="0.3">
      <c r="B522" s="24"/>
      <c r="C522" s="24"/>
      <c r="D522" s="23"/>
      <c r="L522" s="41"/>
    </row>
    <row r="523" spans="2:12" ht="14.25" customHeight="1" x14ac:dyDescent="0.3">
      <c r="B523" s="24"/>
      <c r="C523" s="24"/>
      <c r="D523" s="23"/>
      <c r="L523" s="41"/>
    </row>
    <row r="524" spans="2:12" ht="14.25" customHeight="1" x14ac:dyDescent="0.3">
      <c r="B524" s="24"/>
      <c r="C524" s="24"/>
      <c r="D524" s="23"/>
      <c r="L524" s="41"/>
    </row>
    <row r="525" spans="2:12" ht="14.25" customHeight="1" x14ac:dyDescent="0.3">
      <c r="B525" s="24"/>
      <c r="C525" s="24"/>
      <c r="D525" s="23"/>
      <c r="L525" s="41"/>
    </row>
    <row r="526" spans="2:12" ht="14.25" customHeight="1" x14ac:dyDescent="0.3">
      <c r="B526" s="24"/>
      <c r="C526" s="24"/>
      <c r="D526" s="23"/>
      <c r="L526" s="41"/>
    </row>
    <row r="527" spans="2:12" ht="14.25" customHeight="1" x14ac:dyDescent="0.3">
      <c r="B527" s="24"/>
      <c r="C527" s="24"/>
      <c r="D527" s="23"/>
      <c r="L527" s="41"/>
    </row>
    <row r="528" spans="2:12" ht="14.25" customHeight="1" x14ac:dyDescent="0.3">
      <c r="B528" s="24"/>
      <c r="C528" s="24"/>
      <c r="D528" s="23"/>
      <c r="L528" s="41"/>
    </row>
    <row r="529" spans="2:12" ht="14.25" customHeight="1" x14ac:dyDescent="0.3">
      <c r="B529" s="24"/>
      <c r="C529" s="24"/>
      <c r="D529" s="23"/>
      <c r="L529" s="41"/>
    </row>
    <row r="530" spans="2:12" ht="14.25" customHeight="1" x14ac:dyDescent="0.3">
      <c r="B530" s="24"/>
      <c r="C530" s="24"/>
      <c r="D530" s="23"/>
      <c r="L530" s="41"/>
    </row>
    <row r="531" spans="2:12" ht="14.25" customHeight="1" x14ac:dyDescent="0.3">
      <c r="B531" s="24"/>
      <c r="C531" s="24"/>
      <c r="D531" s="23"/>
      <c r="L531" s="41"/>
    </row>
    <row r="532" spans="2:12" ht="14.25" customHeight="1" x14ac:dyDescent="0.3">
      <c r="B532" s="24"/>
      <c r="C532" s="24"/>
      <c r="D532" s="23"/>
      <c r="L532" s="41"/>
    </row>
    <row r="533" spans="2:12" ht="14.25" customHeight="1" x14ac:dyDescent="0.3">
      <c r="B533" s="24"/>
      <c r="C533" s="24"/>
      <c r="D533" s="23"/>
      <c r="L533" s="41"/>
    </row>
    <row r="534" spans="2:12" ht="14.25" customHeight="1" x14ac:dyDescent="0.3">
      <c r="B534" s="24"/>
      <c r="C534" s="24"/>
      <c r="D534" s="23"/>
      <c r="L534" s="41"/>
    </row>
    <row r="535" spans="2:12" ht="14.25" customHeight="1" x14ac:dyDescent="0.3">
      <c r="B535" s="24"/>
      <c r="C535" s="24"/>
      <c r="D535" s="23"/>
      <c r="L535" s="41"/>
    </row>
    <row r="536" spans="2:12" ht="14.25" customHeight="1" x14ac:dyDescent="0.3">
      <c r="B536" s="24"/>
      <c r="C536" s="24"/>
      <c r="D536" s="23"/>
      <c r="L536" s="41"/>
    </row>
    <row r="537" spans="2:12" ht="14.25" customHeight="1" x14ac:dyDescent="0.3">
      <c r="B537" s="24"/>
      <c r="C537" s="24"/>
      <c r="D537" s="23"/>
      <c r="L537" s="41"/>
    </row>
    <row r="538" spans="2:12" ht="14.25" customHeight="1" x14ac:dyDescent="0.3">
      <c r="B538" s="24"/>
      <c r="C538" s="24"/>
      <c r="D538" s="23"/>
      <c r="L538" s="41"/>
    </row>
    <row r="539" spans="2:12" ht="14.25" customHeight="1" x14ac:dyDescent="0.3">
      <c r="B539" s="24"/>
      <c r="C539" s="24"/>
      <c r="D539" s="23"/>
      <c r="L539" s="41"/>
    </row>
    <row r="540" spans="2:12" ht="14.25" customHeight="1" x14ac:dyDescent="0.3">
      <c r="B540" s="24"/>
      <c r="C540" s="24"/>
      <c r="D540" s="23"/>
      <c r="L540" s="41"/>
    </row>
    <row r="541" spans="2:12" ht="14.25" customHeight="1" x14ac:dyDescent="0.3">
      <c r="B541" s="24"/>
      <c r="C541" s="24"/>
      <c r="D541" s="23"/>
      <c r="L541" s="41"/>
    </row>
    <row r="542" spans="2:12" ht="14.25" customHeight="1" x14ac:dyDescent="0.3">
      <c r="B542" s="24"/>
      <c r="C542" s="24"/>
      <c r="D542" s="23"/>
      <c r="L542" s="41"/>
    </row>
    <row r="543" spans="2:12" ht="14.25" customHeight="1" x14ac:dyDescent="0.3">
      <c r="B543" s="24"/>
      <c r="C543" s="24"/>
      <c r="D543" s="23"/>
      <c r="L543" s="41"/>
    </row>
    <row r="544" spans="2:12" ht="14.25" customHeight="1" x14ac:dyDescent="0.3">
      <c r="B544" s="24"/>
      <c r="C544" s="24"/>
      <c r="D544" s="23"/>
      <c r="L544" s="41"/>
    </row>
    <row r="545" spans="2:12" ht="14.25" customHeight="1" x14ac:dyDescent="0.3">
      <c r="B545" s="24"/>
      <c r="C545" s="24"/>
      <c r="D545" s="23"/>
      <c r="L545" s="41"/>
    </row>
    <row r="546" spans="2:12" ht="14.25" customHeight="1" x14ac:dyDescent="0.3">
      <c r="B546" s="24"/>
      <c r="C546" s="24"/>
      <c r="D546" s="23"/>
      <c r="L546" s="41"/>
    </row>
    <row r="547" spans="2:12" ht="14.25" customHeight="1" x14ac:dyDescent="0.3">
      <c r="B547" s="24"/>
      <c r="C547" s="24"/>
      <c r="D547" s="23"/>
      <c r="L547" s="41"/>
    </row>
    <row r="548" spans="2:12" ht="14.25" customHeight="1" x14ac:dyDescent="0.3">
      <c r="B548" s="24"/>
      <c r="C548" s="24"/>
      <c r="D548" s="23"/>
      <c r="L548" s="41"/>
    </row>
    <row r="549" spans="2:12" ht="14.25" customHeight="1" x14ac:dyDescent="0.3">
      <c r="B549" s="24"/>
      <c r="C549" s="24"/>
      <c r="D549" s="23"/>
      <c r="L549" s="41"/>
    </row>
    <row r="550" spans="2:12" ht="14.25" customHeight="1" x14ac:dyDescent="0.3">
      <c r="B550" s="24"/>
      <c r="C550" s="24"/>
      <c r="D550" s="23"/>
      <c r="L550" s="41"/>
    </row>
    <row r="551" spans="2:12" ht="14.25" customHeight="1" x14ac:dyDescent="0.3">
      <c r="B551" s="24"/>
      <c r="C551" s="24"/>
      <c r="D551" s="23"/>
      <c r="L551" s="41"/>
    </row>
    <row r="552" spans="2:12" ht="14.25" customHeight="1" x14ac:dyDescent="0.3">
      <c r="B552" s="24"/>
      <c r="C552" s="24"/>
      <c r="D552" s="23"/>
      <c r="L552" s="41"/>
    </row>
    <row r="553" spans="2:12" ht="14.25" customHeight="1" x14ac:dyDescent="0.3">
      <c r="B553" s="24"/>
      <c r="C553" s="24"/>
      <c r="D553" s="23"/>
      <c r="L553" s="41"/>
    </row>
    <row r="554" spans="2:12" ht="14.25" customHeight="1" x14ac:dyDescent="0.3">
      <c r="B554" s="24"/>
      <c r="C554" s="24"/>
      <c r="D554" s="23"/>
      <c r="L554" s="41"/>
    </row>
    <row r="555" spans="2:12" ht="14.25" customHeight="1" x14ac:dyDescent="0.3">
      <c r="B555" s="24"/>
      <c r="C555" s="24"/>
      <c r="D555" s="23"/>
      <c r="L555" s="41"/>
    </row>
    <row r="556" spans="2:12" ht="14.25" customHeight="1" x14ac:dyDescent="0.3">
      <c r="B556" s="24"/>
      <c r="C556" s="24"/>
      <c r="D556" s="23"/>
      <c r="L556" s="41"/>
    </row>
    <row r="557" spans="2:12" ht="14.25" customHeight="1" x14ac:dyDescent="0.3">
      <c r="B557" s="24"/>
      <c r="C557" s="24"/>
      <c r="D557" s="23"/>
      <c r="L557" s="41"/>
    </row>
    <row r="558" spans="2:12" ht="14.25" customHeight="1" x14ac:dyDescent="0.3">
      <c r="B558" s="24"/>
      <c r="C558" s="24"/>
      <c r="D558" s="23"/>
      <c r="L558" s="41"/>
    </row>
    <row r="559" spans="2:12" ht="14.25" customHeight="1" x14ac:dyDescent="0.3">
      <c r="B559" s="24"/>
      <c r="C559" s="24"/>
      <c r="D559" s="23"/>
      <c r="L559" s="41"/>
    </row>
    <row r="560" spans="2:12" ht="14.25" customHeight="1" x14ac:dyDescent="0.3">
      <c r="B560" s="24"/>
      <c r="C560" s="24"/>
      <c r="D560" s="23"/>
      <c r="L560" s="41"/>
    </row>
    <row r="561" spans="2:12" ht="14.25" customHeight="1" x14ac:dyDescent="0.3">
      <c r="B561" s="24"/>
      <c r="C561" s="24"/>
      <c r="D561" s="23"/>
      <c r="L561" s="41"/>
    </row>
    <row r="562" spans="2:12" ht="14.25" customHeight="1" x14ac:dyDescent="0.3">
      <c r="B562" s="24"/>
      <c r="C562" s="24"/>
      <c r="D562" s="23"/>
      <c r="L562" s="41"/>
    </row>
    <row r="563" spans="2:12" ht="14.25" customHeight="1" x14ac:dyDescent="0.3">
      <c r="B563" s="24"/>
      <c r="C563" s="24"/>
      <c r="D563" s="23"/>
      <c r="L563" s="41"/>
    </row>
    <row r="564" spans="2:12" ht="14.25" customHeight="1" x14ac:dyDescent="0.3">
      <c r="B564" s="24"/>
      <c r="C564" s="24"/>
      <c r="D564" s="23"/>
      <c r="L564" s="41"/>
    </row>
    <row r="565" spans="2:12" ht="14.25" customHeight="1" x14ac:dyDescent="0.3">
      <c r="B565" s="24"/>
      <c r="C565" s="24"/>
      <c r="D565" s="23"/>
      <c r="L565" s="41"/>
    </row>
    <row r="566" spans="2:12" ht="14.25" customHeight="1" x14ac:dyDescent="0.3">
      <c r="B566" s="24"/>
      <c r="C566" s="24"/>
      <c r="D566" s="23"/>
      <c r="L566" s="41"/>
    </row>
    <row r="567" spans="2:12" ht="14.25" customHeight="1" x14ac:dyDescent="0.3">
      <c r="B567" s="24"/>
      <c r="C567" s="24"/>
      <c r="D567" s="23"/>
      <c r="L567" s="41"/>
    </row>
    <row r="568" spans="2:12" ht="14.25" customHeight="1" x14ac:dyDescent="0.3">
      <c r="B568" s="24"/>
      <c r="C568" s="24"/>
      <c r="D568" s="23"/>
      <c r="L568" s="41"/>
    </row>
    <row r="569" spans="2:12" ht="14.25" customHeight="1" x14ac:dyDescent="0.3">
      <c r="B569" s="24"/>
      <c r="C569" s="24"/>
      <c r="D569" s="23"/>
      <c r="L569" s="41"/>
    </row>
    <row r="570" spans="2:12" ht="14.25" customHeight="1" x14ac:dyDescent="0.3">
      <c r="B570" s="24"/>
      <c r="C570" s="24"/>
      <c r="D570" s="23"/>
      <c r="L570" s="41"/>
    </row>
    <row r="571" spans="2:12" ht="14.25" customHeight="1" x14ac:dyDescent="0.3">
      <c r="B571" s="24"/>
      <c r="C571" s="24"/>
      <c r="D571" s="23"/>
      <c r="L571" s="41"/>
    </row>
    <row r="572" spans="2:12" ht="14.25" customHeight="1" x14ac:dyDescent="0.3">
      <c r="B572" s="24"/>
      <c r="C572" s="24"/>
      <c r="D572" s="23"/>
      <c r="L572" s="41"/>
    </row>
    <row r="573" spans="2:12" ht="14.25" customHeight="1" x14ac:dyDescent="0.3">
      <c r="B573" s="24"/>
      <c r="C573" s="24"/>
      <c r="D573" s="23"/>
      <c r="L573" s="41"/>
    </row>
    <row r="574" spans="2:12" ht="14.25" customHeight="1" x14ac:dyDescent="0.3">
      <c r="B574" s="24"/>
      <c r="C574" s="24"/>
      <c r="D574" s="23"/>
      <c r="L574" s="41"/>
    </row>
    <row r="575" spans="2:12" ht="14.25" customHeight="1" x14ac:dyDescent="0.3">
      <c r="B575" s="24"/>
      <c r="C575" s="24"/>
      <c r="D575" s="23"/>
      <c r="L575" s="41"/>
    </row>
    <row r="576" spans="2:12" ht="14.25" customHeight="1" x14ac:dyDescent="0.3">
      <c r="B576" s="24"/>
      <c r="C576" s="24"/>
      <c r="D576" s="23"/>
      <c r="L576" s="41"/>
    </row>
    <row r="577" spans="2:12" ht="14.25" customHeight="1" x14ac:dyDescent="0.3">
      <c r="B577" s="24"/>
      <c r="C577" s="24"/>
      <c r="D577" s="23"/>
      <c r="L577" s="41"/>
    </row>
    <row r="578" spans="2:12" ht="14.25" customHeight="1" x14ac:dyDescent="0.3">
      <c r="B578" s="24"/>
      <c r="C578" s="24"/>
      <c r="D578" s="23"/>
      <c r="L578" s="41"/>
    </row>
    <row r="579" spans="2:12" ht="14.25" customHeight="1" x14ac:dyDescent="0.3">
      <c r="B579" s="24"/>
      <c r="C579" s="24"/>
      <c r="D579" s="23"/>
      <c r="L579" s="41"/>
    </row>
    <row r="580" spans="2:12" ht="14.25" customHeight="1" x14ac:dyDescent="0.3">
      <c r="B580" s="24"/>
      <c r="C580" s="24"/>
      <c r="D580" s="23"/>
      <c r="L580" s="41"/>
    </row>
    <row r="581" spans="2:12" ht="14.25" customHeight="1" x14ac:dyDescent="0.3">
      <c r="B581" s="24"/>
      <c r="C581" s="24"/>
      <c r="D581" s="23"/>
      <c r="L581" s="41"/>
    </row>
    <row r="582" spans="2:12" ht="14.25" customHeight="1" x14ac:dyDescent="0.3">
      <c r="B582" s="24"/>
      <c r="C582" s="24"/>
      <c r="D582" s="23"/>
      <c r="L582" s="41"/>
    </row>
    <row r="583" spans="2:12" ht="14.25" customHeight="1" x14ac:dyDescent="0.3">
      <c r="B583" s="24"/>
      <c r="C583" s="24"/>
      <c r="D583" s="23"/>
      <c r="L583" s="41"/>
    </row>
    <row r="584" spans="2:12" ht="14.25" customHeight="1" x14ac:dyDescent="0.3">
      <c r="B584" s="24"/>
      <c r="C584" s="24"/>
      <c r="D584" s="23"/>
      <c r="L584" s="41"/>
    </row>
    <row r="585" spans="2:12" ht="14.25" customHeight="1" x14ac:dyDescent="0.3">
      <c r="B585" s="24"/>
      <c r="C585" s="24"/>
      <c r="D585" s="23"/>
      <c r="L585" s="41"/>
    </row>
    <row r="586" spans="2:12" ht="14.25" customHeight="1" x14ac:dyDescent="0.3">
      <c r="B586" s="24"/>
      <c r="C586" s="24"/>
      <c r="D586" s="23"/>
      <c r="L586" s="41"/>
    </row>
    <row r="587" spans="2:12" ht="14.25" customHeight="1" x14ac:dyDescent="0.3">
      <c r="B587" s="24"/>
      <c r="C587" s="24"/>
      <c r="D587" s="23"/>
      <c r="L587" s="41"/>
    </row>
    <row r="588" spans="2:12" ht="14.25" customHeight="1" x14ac:dyDescent="0.3">
      <c r="B588" s="24"/>
      <c r="C588" s="24"/>
      <c r="D588" s="23"/>
      <c r="L588" s="41"/>
    </row>
    <row r="589" spans="2:12" ht="14.25" customHeight="1" x14ac:dyDescent="0.3">
      <c r="B589" s="24"/>
      <c r="C589" s="24"/>
      <c r="D589" s="23"/>
      <c r="L589" s="41"/>
    </row>
    <row r="590" spans="2:12" ht="14.25" customHeight="1" x14ac:dyDescent="0.3">
      <c r="B590" s="24"/>
      <c r="C590" s="24"/>
      <c r="D590" s="23"/>
      <c r="L590" s="41"/>
    </row>
    <row r="591" spans="2:12" ht="14.25" customHeight="1" x14ac:dyDescent="0.3">
      <c r="B591" s="24"/>
      <c r="C591" s="24"/>
      <c r="D591" s="23"/>
      <c r="L591" s="41"/>
    </row>
    <row r="592" spans="2:12" ht="14.25" customHeight="1" x14ac:dyDescent="0.3">
      <c r="B592" s="24"/>
      <c r="C592" s="24"/>
      <c r="D592" s="23"/>
      <c r="L592" s="41"/>
    </row>
    <row r="593" spans="2:12" ht="14.25" customHeight="1" x14ac:dyDescent="0.3">
      <c r="B593" s="24"/>
      <c r="C593" s="24"/>
      <c r="D593" s="23"/>
      <c r="L593" s="41"/>
    </row>
    <row r="594" spans="2:12" ht="14.25" customHeight="1" x14ac:dyDescent="0.3">
      <c r="B594" s="24"/>
      <c r="C594" s="24"/>
      <c r="D594" s="23"/>
      <c r="L594" s="41"/>
    </row>
    <row r="595" spans="2:12" ht="14.25" customHeight="1" x14ac:dyDescent="0.3">
      <c r="B595" s="24"/>
      <c r="C595" s="24"/>
      <c r="D595" s="23"/>
      <c r="L595" s="41"/>
    </row>
    <row r="596" spans="2:12" ht="14.25" customHeight="1" x14ac:dyDescent="0.3">
      <c r="B596" s="24"/>
      <c r="C596" s="24"/>
      <c r="D596" s="23"/>
      <c r="L596" s="41"/>
    </row>
    <row r="597" spans="2:12" ht="14.25" customHeight="1" x14ac:dyDescent="0.3">
      <c r="B597" s="24"/>
      <c r="C597" s="24"/>
      <c r="D597" s="23"/>
      <c r="L597" s="41"/>
    </row>
    <row r="598" spans="2:12" ht="14.25" customHeight="1" x14ac:dyDescent="0.3">
      <c r="B598" s="24"/>
      <c r="C598" s="24"/>
      <c r="D598" s="23"/>
      <c r="L598" s="41"/>
    </row>
    <row r="599" spans="2:12" ht="14.25" customHeight="1" x14ac:dyDescent="0.3">
      <c r="B599" s="24"/>
      <c r="C599" s="24"/>
      <c r="D599" s="23"/>
      <c r="L599" s="41"/>
    </row>
    <row r="600" spans="2:12" ht="14.25" customHeight="1" x14ac:dyDescent="0.3">
      <c r="B600" s="24"/>
      <c r="C600" s="24"/>
      <c r="D600" s="23"/>
      <c r="L600" s="41"/>
    </row>
    <row r="601" spans="2:12" ht="14.25" customHeight="1" x14ac:dyDescent="0.3">
      <c r="B601" s="24"/>
      <c r="C601" s="24"/>
      <c r="D601" s="23"/>
      <c r="L601" s="41"/>
    </row>
    <row r="602" spans="2:12" ht="14.25" customHeight="1" x14ac:dyDescent="0.3">
      <c r="B602" s="24"/>
      <c r="C602" s="24"/>
      <c r="D602" s="23"/>
      <c r="L602" s="41"/>
    </row>
    <row r="603" spans="2:12" ht="14.25" customHeight="1" x14ac:dyDescent="0.3">
      <c r="B603" s="24"/>
      <c r="C603" s="24"/>
      <c r="D603" s="23"/>
      <c r="L603" s="41"/>
    </row>
    <row r="604" spans="2:12" ht="14.25" customHeight="1" x14ac:dyDescent="0.3">
      <c r="B604" s="24"/>
      <c r="C604" s="24"/>
      <c r="D604" s="23"/>
      <c r="L604" s="41"/>
    </row>
    <row r="605" spans="2:12" ht="14.25" customHeight="1" x14ac:dyDescent="0.3">
      <c r="B605" s="24"/>
      <c r="C605" s="24"/>
      <c r="D605" s="23"/>
      <c r="L605" s="41"/>
    </row>
    <row r="606" spans="2:12" ht="14.25" customHeight="1" x14ac:dyDescent="0.3">
      <c r="B606" s="24"/>
      <c r="C606" s="24"/>
      <c r="D606" s="23"/>
      <c r="L606" s="41"/>
    </row>
    <row r="607" spans="2:12" ht="14.25" customHeight="1" x14ac:dyDescent="0.3">
      <c r="B607" s="24"/>
      <c r="C607" s="24"/>
      <c r="D607" s="23"/>
      <c r="L607" s="41"/>
    </row>
    <row r="608" spans="2:12" ht="14.25" customHeight="1" x14ac:dyDescent="0.3">
      <c r="B608" s="24"/>
      <c r="C608" s="24"/>
      <c r="D608" s="23"/>
      <c r="L608" s="41"/>
    </row>
    <row r="609" spans="2:12" ht="14.25" customHeight="1" x14ac:dyDescent="0.3">
      <c r="B609" s="24"/>
      <c r="C609" s="24"/>
      <c r="D609" s="23"/>
      <c r="L609" s="41"/>
    </row>
    <row r="610" spans="2:12" ht="14.25" customHeight="1" x14ac:dyDescent="0.3">
      <c r="B610" s="24"/>
      <c r="C610" s="24"/>
      <c r="D610" s="23"/>
      <c r="L610" s="41"/>
    </row>
    <row r="611" spans="2:12" ht="14.25" customHeight="1" x14ac:dyDescent="0.3">
      <c r="B611" s="24"/>
      <c r="C611" s="24"/>
      <c r="D611" s="23"/>
      <c r="L611" s="41"/>
    </row>
    <row r="612" spans="2:12" ht="14.25" customHeight="1" x14ac:dyDescent="0.3">
      <c r="B612" s="24"/>
      <c r="C612" s="24"/>
      <c r="D612" s="23"/>
      <c r="L612" s="41"/>
    </row>
    <row r="613" spans="2:12" ht="14.25" customHeight="1" x14ac:dyDescent="0.3">
      <c r="B613" s="24"/>
      <c r="C613" s="24"/>
      <c r="D613" s="23"/>
      <c r="L613" s="41"/>
    </row>
    <row r="614" spans="2:12" ht="14.25" customHeight="1" x14ac:dyDescent="0.3">
      <c r="B614" s="24"/>
      <c r="C614" s="24"/>
      <c r="D614" s="23"/>
      <c r="L614" s="41"/>
    </row>
    <row r="615" spans="2:12" ht="14.25" customHeight="1" x14ac:dyDescent="0.3">
      <c r="B615" s="24"/>
      <c r="C615" s="24"/>
      <c r="D615" s="23"/>
      <c r="L615" s="41"/>
    </row>
    <row r="616" spans="2:12" ht="14.25" customHeight="1" x14ac:dyDescent="0.3">
      <c r="B616" s="24"/>
      <c r="C616" s="24"/>
      <c r="D616" s="23"/>
      <c r="L616" s="41"/>
    </row>
    <row r="617" spans="2:12" ht="14.25" customHeight="1" x14ac:dyDescent="0.3">
      <c r="B617" s="24"/>
      <c r="C617" s="24"/>
      <c r="D617" s="23"/>
      <c r="L617" s="41"/>
    </row>
    <row r="618" spans="2:12" ht="14.25" customHeight="1" x14ac:dyDescent="0.3">
      <c r="B618" s="24"/>
      <c r="C618" s="24"/>
      <c r="D618" s="23"/>
      <c r="L618" s="41"/>
    </row>
    <row r="619" spans="2:12" ht="14.25" customHeight="1" x14ac:dyDescent="0.3">
      <c r="B619" s="24"/>
      <c r="C619" s="24"/>
      <c r="D619" s="23"/>
      <c r="L619" s="41"/>
    </row>
    <row r="620" spans="2:12" ht="14.25" customHeight="1" x14ac:dyDescent="0.3">
      <c r="B620" s="24"/>
      <c r="C620" s="24"/>
      <c r="D620" s="23"/>
      <c r="L620" s="41"/>
    </row>
    <row r="621" spans="2:12" ht="14.25" customHeight="1" x14ac:dyDescent="0.3">
      <c r="B621" s="24"/>
      <c r="C621" s="24"/>
      <c r="D621" s="23"/>
      <c r="L621" s="41"/>
    </row>
    <row r="622" spans="2:12" ht="14.25" customHeight="1" x14ac:dyDescent="0.3">
      <c r="B622" s="24"/>
      <c r="C622" s="24"/>
      <c r="D622" s="23"/>
      <c r="L622" s="41"/>
    </row>
    <row r="623" spans="2:12" ht="14.25" customHeight="1" x14ac:dyDescent="0.3">
      <c r="B623" s="24"/>
      <c r="C623" s="24"/>
      <c r="D623" s="23"/>
      <c r="L623" s="41"/>
    </row>
    <row r="624" spans="2:12" ht="14.25" customHeight="1" x14ac:dyDescent="0.3">
      <c r="B624" s="24"/>
      <c r="C624" s="24"/>
      <c r="D624" s="23"/>
      <c r="L624" s="41"/>
    </row>
    <row r="625" spans="2:12" ht="14.25" customHeight="1" x14ac:dyDescent="0.3">
      <c r="B625" s="24"/>
      <c r="C625" s="24"/>
      <c r="D625" s="23"/>
      <c r="L625" s="41"/>
    </row>
    <row r="626" spans="2:12" ht="14.25" customHeight="1" x14ac:dyDescent="0.3">
      <c r="B626" s="24"/>
      <c r="C626" s="24"/>
      <c r="D626" s="23"/>
      <c r="L626" s="41"/>
    </row>
    <row r="627" spans="2:12" ht="14.25" customHeight="1" x14ac:dyDescent="0.3">
      <c r="B627" s="24"/>
      <c r="C627" s="24"/>
      <c r="D627" s="23"/>
      <c r="L627" s="41"/>
    </row>
    <row r="628" spans="2:12" ht="14.25" customHeight="1" x14ac:dyDescent="0.3">
      <c r="B628" s="24"/>
      <c r="C628" s="24"/>
      <c r="D628" s="23"/>
      <c r="L628" s="41"/>
    </row>
    <row r="629" spans="2:12" ht="14.25" customHeight="1" x14ac:dyDescent="0.3">
      <c r="B629" s="24"/>
      <c r="C629" s="24"/>
      <c r="D629" s="23"/>
      <c r="L629" s="41"/>
    </row>
    <row r="630" spans="2:12" ht="14.25" customHeight="1" x14ac:dyDescent="0.3">
      <c r="B630" s="24"/>
      <c r="C630" s="24"/>
      <c r="D630" s="23"/>
      <c r="L630" s="41"/>
    </row>
    <row r="631" spans="2:12" ht="14.25" customHeight="1" x14ac:dyDescent="0.3">
      <c r="B631" s="24"/>
      <c r="C631" s="24"/>
      <c r="D631" s="23"/>
      <c r="L631" s="41"/>
    </row>
    <row r="632" spans="2:12" ht="14.25" customHeight="1" x14ac:dyDescent="0.3">
      <c r="B632" s="24"/>
      <c r="C632" s="24"/>
      <c r="D632" s="23"/>
      <c r="L632" s="41"/>
    </row>
    <row r="633" spans="2:12" ht="14.25" customHeight="1" x14ac:dyDescent="0.3">
      <c r="B633" s="24"/>
      <c r="C633" s="24"/>
      <c r="D633" s="23"/>
      <c r="L633" s="41"/>
    </row>
    <row r="634" spans="2:12" ht="14.25" customHeight="1" x14ac:dyDescent="0.3">
      <c r="B634" s="24"/>
      <c r="C634" s="24"/>
      <c r="D634" s="23"/>
      <c r="L634" s="41"/>
    </row>
    <row r="635" spans="2:12" ht="14.25" customHeight="1" x14ac:dyDescent="0.3">
      <c r="B635" s="24"/>
      <c r="C635" s="24"/>
      <c r="D635" s="23"/>
      <c r="L635" s="41"/>
    </row>
    <row r="636" spans="2:12" ht="14.25" customHeight="1" x14ac:dyDescent="0.3">
      <c r="B636" s="24"/>
      <c r="C636" s="24"/>
      <c r="D636" s="23"/>
      <c r="L636" s="41"/>
    </row>
    <row r="637" spans="2:12" ht="14.25" customHeight="1" x14ac:dyDescent="0.3">
      <c r="B637" s="24"/>
      <c r="C637" s="24"/>
      <c r="D637" s="23"/>
      <c r="L637" s="41"/>
    </row>
    <row r="638" spans="2:12" ht="14.25" customHeight="1" x14ac:dyDescent="0.3">
      <c r="B638" s="24"/>
      <c r="C638" s="24"/>
      <c r="D638" s="23"/>
      <c r="L638" s="41"/>
    </row>
    <row r="639" spans="2:12" ht="14.25" customHeight="1" x14ac:dyDescent="0.3">
      <c r="B639" s="24"/>
      <c r="C639" s="24"/>
      <c r="D639" s="23"/>
      <c r="L639" s="41"/>
    </row>
    <row r="640" spans="2:12" ht="14.25" customHeight="1" x14ac:dyDescent="0.3">
      <c r="B640" s="24"/>
      <c r="C640" s="24"/>
      <c r="D640" s="23"/>
      <c r="L640" s="41"/>
    </row>
    <row r="641" spans="2:12" ht="14.25" customHeight="1" x14ac:dyDescent="0.3">
      <c r="B641" s="24"/>
      <c r="C641" s="24"/>
      <c r="D641" s="23"/>
      <c r="L641" s="41"/>
    </row>
    <row r="642" spans="2:12" ht="14.25" customHeight="1" x14ac:dyDescent="0.3">
      <c r="B642" s="24"/>
      <c r="C642" s="24"/>
      <c r="D642" s="23"/>
      <c r="L642" s="41"/>
    </row>
    <row r="643" spans="2:12" ht="14.25" customHeight="1" x14ac:dyDescent="0.3">
      <c r="B643" s="24"/>
      <c r="C643" s="24"/>
      <c r="D643" s="23"/>
      <c r="L643" s="41"/>
    </row>
    <row r="644" spans="2:12" ht="14.25" customHeight="1" x14ac:dyDescent="0.3">
      <c r="B644" s="24"/>
      <c r="C644" s="24"/>
      <c r="D644" s="23"/>
      <c r="L644" s="41"/>
    </row>
    <row r="645" spans="2:12" ht="14.25" customHeight="1" x14ac:dyDescent="0.3">
      <c r="B645" s="24"/>
      <c r="C645" s="24"/>
      <c r="D645" s="23"/>
      <c r="L645" s="41"/>
    </row>
    <row r="646" spans="2:12" ht="14.25" customHeight="1" x14ac:dyDescent="0.3">
      <c r="B646" s="24"/>
      <c r="C646" s="24"/>
      <c r="D646" s="23"/>
      <c r="L646" s="41"/>
    </row>
    <row r="647" spans="2:12" ht="14.25" customHeight="1" x14ac:dyDescent="0.3">
      <c r="B647" s="24"/>
      <c r="C647" s="24"/>
      <c r="D647" s="23"/>
      <c r="L647" s="41"/>
    </row>
    <row r="648" spans="2:12" ht="14.25" customHeight="1" x14ac:dyDescent="0.3">
      <c r="B648" s="24"/>
      <c r="C648" s="24"/>
      <c r="D648" s="23"/>
      <c r="L648" s="41"/>
    </row>
    <row r="649" spans="2:12" ht="14.25" customHeight="1" x14ac:dyDescent="0.3">
      <c r="B649" s="24"/>
      <c r="C649" s="24"/>
      <c r="D649" s="23"/>
      <c r="L649" s="41"/>
    </row>
    <row r="650" spans="2:12" ht="14.25" customHeight="1" x14ac:dyDescent="0.3">
      <c r="B650" s="24"/>
      <c r="C650" s="24"/>
      <c r="D650" s="23"/>
      <c r="L650" s="41"/>
    </row>
    <row r="651" spans="2:12" ht="14.25" customHeight="1" x14ac:dyDescent="0.3">
      <c r="B651" s="24"/>
      <c r="C651" s="24"/>
      <c r="D651" s="23"/>
      <c r="L651" s="41"/>
    </row>
    <row r="652" spans="2:12" ht="14.25" customHeight="1" x14ac:dyDescent="0.3">
      <c r="B652" s="24"/>
      <c r="C652" s="24"/>
      <c r="D652" s="23"/>
      <c r="L652" s="41"/>
    </row>
    <row r="653" spans="2:12" ht="14.25" customHeight="1" x14ac:dyDescent="0.3">
      <c r="B653" s="24"/>
      <c r="C653" s="24"/>
      <c r="D653" s="23"/>
      <c r="L653" s="41"/>
    </row>
    <row r="654" spans="2:12" ht="14.25" customHeight="1" x14ac:dyDescent="0.3">
      <c r="B654" s="24"/>
      <c r="C654" s="24"/>
      <c r="D654" s="23"/>
      <c r="L654" s="41"/>
    </row>
    <row r="655" spans="2:12" ht="14.25" customHeight="1" x14ac:dyDescent="0.3">
      <c r="B655" s="24"/>
      <c r="C655" s="24"/>
      <c r="D655" s="23"/>
      <c r="L655" s="41"/>
    </row>
    <row r="656" spans="2:12" ht="14.25" customHeight="1" x14ac:dyDescent="0.3">
      <c r="B656" s="24"/>
      <c r="C656" s="24"/>
      <c r="D656" s="23"/>
      <c r="L656" s="41"/>
    </row>
    <row r="657" spans="2:12" ht="14.25" customHeight="1" x14ac:dyDescent="0.3">
      <c r="B657" s="24"/>
      <c r="C657" s="24"/>
      <c r="D657" s="23"/>
      <c r="L657" s="41"/>
    </row>
    <row r="658" spans="2:12" ht="14.25" customHeight="1" x14ac:dyDescent="0.3">
      <c r="B658" s="24"/>
      <c r="C658" s="24"/>
      <c r="D658" s="23"/>
      <c r="L658" s="41"/>
    </row>
    <row r="659" spans="2:12" ht="14.25" customHeight="1" x14ac:dyDescent="0.3">
      <c r="B659" s="24"/>
      <c r="C659" s="24"/>
      <c r="D659" s="23"/>
      <c r="L659" s="41"/>
    </row>
    <row r="660" spans="2:12" ht="14.25" customHeight="1" x14ac:dyDescent="0.3">
      <c r="B660" s="24"/>
      <c r="C660" s="24"/>
      <c r="D660" s="23"/>
      <c r="L660" s="41"/>
    </row>
    <row r="661" spans="2:12" ht="14.25" customHeight="1" x14ac:dyDescent="0.3">
      <c r="B661" s="24"/>
      <c r="C661" s="24"/>
      <c r="D661" s="23"/>
      <c r="L661" s="41"/>
    </row>
    <row r="662" spans="2:12" ht="14.25" customHeight="1" x14ac:dyDescent="0.3">
      <c r="B662" s="24"/>
      <c r="C662" s="24"/>
      <c r="D662" s="23"/>
      <c r="L662" s="41"/>
    </row>
    <row r="663" spans="2:12" ht="14.25" customHeight="1" x14ac:dyDescent="0.3">
      <c r="B663" s="24"/>
      <c r="C663" s="24"/>
      <c r="D663" s="23"/>
      <c r="L663" s="41"/>
    </row>
    <row r="664" spans="2:12" ht="14.25" customHeight="1" x14ac:dyDescent="0.3">
      <c r="B664" s="24"/>
      <c r="C664" s="24"/>
      <c r="D664" s="23"/>
      <c r="L664" s="41"/>
    </row>
    <row r="665" spans="2:12" ht="14.25" customHeight="1" x14ac:dyDescent="0.3">
      <c r="B665" s="24"/>
      <c r="C665" s="24"/>
      <c r="D665" s="23"/>
      <c r="L665" s="41"/>
    </row>
    <row r="666" spans="2:12" ht="14.25" customHeight="1" x14ac:dyDescent="0.3">
      <c r="B666" s="24"/>
      <c r="C666" s="24"/>
      <c r="D666" s="23"/>
      <c r="L666" s="41"/>
    </row>
    <row r="667" spans="2:12" ht="14.25" customHeight="1" x14ac:dyDescent="0.3">
      <c r="B667" s="24"/>
      <c r="C667" s="24"/>
      <c r="D667" s="23"/>
      <c r="L667" s="41"/>
    </row>
    <row r="668" spans="2:12" ht="14.25" customHeight="1" x14ac:dyDescent="0.3">
      <c r="B668" s="24"/>
      <c r="C668" s="24"/>
      <c r="D668" s="23"/>
      <c r="L668" s="41"/>
    </row>
    <row r="669" spans="2:12" ht="14.25" customHeight="1" x14ac:dyDescent="0.3">
      <c r="B669" s="24"/>
      <c r="C669" s="24"/>
      <c r="D669" s="23"/>
      <c r="L669" s="41"/>
    </row>
    <row r="670" spans="2:12" ht="14.25" customHeight="1" x14ac:dyDescent="0.3">
      <c r="B670" s="24"/>
      <c r="C670" s="24"/>
      <c r="D670" s="23"/>
      <c r="L670" s="41"/>
    </row>
    <row r="671" spans="2:12" ht="14.25" customHeight="1" x14ac:dyDescent="0.3">
      <c r="B671" s="24"/>
      <c r="C671" s="24"/>
      <c r="D671" s="23"/>
      <c r="L671" s="41"/>
    </row>
    <row r="672" spans="2:12" ht="14.25" customHeight="1" x14ac:dyDescent="0.3">
      <c r="B672" s="24"/>
      <c r="C672" s="24"/>
      <c r="D672" s="23"/>
      <c r="L672" s="41"/>
    </row>
    <row r="673" spans="2:12" ht="14.25" customHeight="1" x14ac:dyDescent="0.3">
      <c r="B673" s="24"/>
      <c r="C673" s="24"/>
      <c r="D673" s="23"/>
      <c r="L673" s="41"/>
    </row>
    <row r="674" spans="2:12" ht="14.25" customHeight="1" x14ac:dyDescent="0.3">
      <c r="B674" s="24"/>
      <c r="C674" s="24"/>
      <c r="D674" s="23"/>
      <c r="L674" s="41"/>
    </row>
    <row r="675" spans="2:12" ht="14.25" customHeight="1" x14ac:dyDescent="0.3">
      <c r="B675" s="24"/>
      <c r="C675" s="24"/>
      <c r="D675" s="23"/>
      <c r="L675" s="41"/>
    </row>
    <row r="676" spans="2:12" ht="14.25" customHeight="1" x14ac:dyDescent="0.3">
      <c r="B676" s="24"/>
      <c r="C676" s="24"/>
      <c r="D676" s="23"/>
      <c r="L676" s="41"/>
    </row>
    <row r="677" spans="2:12" ht="14.25" customHeight="1" x14ac:dyDescent="0.3">
      <c r="B677" s="24"/>
      <c r="C677" s="24"/>
      <c r="D677" s="23"/>
      <c r="L677" s="41"/>
    </row>
    <row r="678" spans="2:12" ht="14.25" customHeight="1" x14ac:dyDescent="0.3">
      <c r="B678" s="24"/>
      <c r="C678" s="24"/>
      <c r="D678" s="23"/>
      <c r="L678" s="41"/>
    </row>
    <row r="679" spans="2:12" ht="14.25" customHeight="1" x14ac:dyDescent="0.3">
      <c r="B679" s="24"/>
      <c r="C679" s="24"/>
      <c r="D679" s="23"/>
      <c r="L679" s="41"/>
    </row>
    <row r="680" spans="2:12" ht="14.25" customHeight="1" x14ac:dyDescent="0.3">
      <c r="B680" s="24"/>
      <c r="C680" s="24"/>
      <c r="D680" s="23"/>
      <c r="L680" s="41"/>
    </row>
    <row r="681" spans="2:12" ht="14.25" customHeight="1" x14ac:dyDescent="0.3">
      <c r="B681" s="24"/>
      <c r="C681" s="24"/>
      <c r="D681" s="23"/>
      <c r="L681" s="41"/>
    </row>
    <row r="682" spans="2:12" ht="14.25" customHeight="1" x14ac:dyDescent="0.3">
      <c r="B682" s="24"/>
      <c r="C682" s="24"/>
      <c r="D682" s="23"/>
      <c r="L682" s="41"/>
    </row>
    <row r="683" spans="2:12" ht="14.25" customHeight="1" x14ac:dyDescent="0.3">
      <c r="B683" s="24"/>
      <c r="C683" s="24"/>
      <c r="D683" s="23"/>
      <c r="L683" s="41"/>
    </row>
    <row r="684" spans="2:12" ht="14.25" customHeight="1" x14ac:dyDescent="0.3">
      <c r="B684" s="24"/>
      <c r="C684" s="24"/>
      <c r="D684" s="23"/>
      <c r="L684" s="41"/>
    </row>
    <row r="685" spans="2:12" ht="14.25" customHeight="1" x14ac:dyDescent="0.3">
      <c r="B685" s="24"/>
      <c r="C685" s="24"/>
      <c r="D685" s="23"/>
      <c r="L685" s="41"/>
    </row>
    <row r="686" spans="2:12" ht="14.25" customHeight="1" x14ac:dyDescent="0.3">
      <c r="B686" s="24"/>
      <c r="C686" s="24"/>
      <c r="D686" s="23"/>
      <c r="L686" s="41"/>
    </row>
    <row r="687" spans="2:12" ht="14.25" customHeight="1" x14ac:dyDescent="0.3">
      <c r="B687" s="24"/>
      <c r="C687" s="24"/>
      <c r="D687" s="23"/>
      <c r="L687" s="41"/>
    </row>
    <row r="688" spans="2:12" ht="14.25" customHeight="1" x14ac:dyDescent="0.3">
      <c r="B688" s="24"/>
      <c r="C688" s="24"/>
      <c r="D688" s="23"/>
      <c r="L688" s="41"/>
    </row>
    <row r="689" spans="2:12" ht="14.25" customHeight="1" x14ac:dyDescent="0.3">
      <c r="B689" s="24"/>
      <c r="C689" s="24"/>
      <c r="D689" s="23"/>
      <c r="L689" s="41"/>
    </row>
    <row r="690" spans="2:12" ht="14.25" customHeight="1" x14ac:dyDescent="0.3">
      <c r="B690" s="24"/>
      <c r="C690" s="24"/>
      <c r="D690" s="23"/>
      <c r="L690" s="41"/>
    </row>
    <row r="691" spans="2:12" ht="14.25" customHeight="1" x14ac:dyDescent="0.3">
      <c r="B691" s="24"/>
      <c r="C691" s="24"/>
      <c r="D691" s="23"/>
      <c r="L691" s="41"/>
    </row>
    <row r="692" spans="2:12" ht="14.25" customHeight="1" x14ac:dyDescent="0.3">
      <c r="B692" s="24"/>
      <c r="C692" s="24"/>
      <c r="D692" s="23"/>
      <c r="L692" s="41"/>
    </row>
    <row r="693" spans="2:12" ht="14.25" customHeight="1" x14ac:dyDescent="0.3">
      <c r="B693" s="24"/>
      <c r="C693" s="24"/>
      <c r="D693" s="23"/>
      <c r="L693" s="41"/>
    </row>
    <row r="694" spans="2:12" ht="14.25" customHeight="1" x14ac:dyDescent="0.3">
      <c r="B694" s="24"/>
      <c r="C694" s="24"/>
      <c r="D694" s="23"/>
      <c r="L694" s="41"/>
    </row>
    <row r="695" spans="2:12" ht="14.25" customHeight="1" x14ac:dyDescent="0.3">
      <c r="B695" s="24"/>
      <c r="C695" s="24"/>
      <c r="D695" s="23"/>
      <c r="L695" s="41"/>
    </row>
    <row r="696" spans="2:12" ht="14.25" customHeight="1" x14ac:dyDescent="0.3">
      <c r="B696" s="24"/>
      <c r="C696" s="24"/>
      <c r="D696" s="23"/>
      <c r="L696" s="41"/>
    </row>
    <row r="697" spans="2:12" ht="14.25" customHeight="1" x14ac:dyDescent="0.3">
      <c r="B697" s="24"/>
      <c r="C697" s="24"/>
      <c r="D697" s="23"/>
      <c r="L697" s="41"/>
    </row>
    <row r="698" spans="2:12" ht="14.25" customHeight="1" x14ac:dyDescent="0.3">
      <c r="B698" s="24"/>
      <c r="C698" s="24"/>
      <c r="D698" s="23"/>
      <c r="L698" s="41"/>
    </row>
    <row r="699" spans="2:12" ht="14.25" customHeight="1" x14ac:dyDescent="0.3">
      <c r="B699" s="24"/>
      <c r="C699" s="24"/>
      <c r="D699" s="23"/>
      <c r="L699" s="41"/>
    </row>
    <row r="700" spans="2:12" ht="14.25" customHeight="1" x14ac:dyDescent="0.3">
      <c r="B700" s="24"/>
      <c r="C700" s="24"/>
      <c r="D700" s="23"/>
      <c r="L700" s="41"/>
    </row>
    <row r="701" spans="2:12" ht="14.25" customHeight="1" x14ac:dyDescent="0.3">
      <c r="B701" s="24"/>
      <c r="C701" s="24"/>
      <c r="D701" s="23"/>
      <c r="L701" s="41"/>
    </row>
    <row r="702" spans="2:12" ht="14.25" customHeight="1" x14ac:dyDescent="0.3">
      <c r="B702" s="24"/>
      <c r="C702" s="24"/>
      <c r="D702" s="23"/>
      <c r="L702" s="41"/>
    </row>
    <row r="703" spans="2:12" ht="14.25" customHeight="1" x14ac:dyDescent="0.3">
      <c r="B703" s="24"/>
      <c r="C703" s="24"/>
      <c r="D703" s="23"/>
      <c r="L703" s="41"/>
    </row>
    <row r="704" spans="2:12" ht="14.25" customHeight="1" x14ac:dyDescent="0.3">
      <c r="B704" s="24"/>
      <c r="C704" s="24"/>
      <c r="D704" s="23"/>
      <c r="L704" s="41"/>
    </row>
    <row r="705" spans="2:12" ht="14.25" customHeight="1" x14ac:dyDescent="0.3">
      <c r="B705" s="24"/>
      <c r="C705" s="24"/>
      <c r="D705" s="23"/>
      <c r="L705" s="41"/>
    </row>
    <row r="706" spans="2:12" ht="14.25" customHeight="1" x14ac:dyDescent="0.3">
      <c r="B706" s="24"/>
      <c r="C706" s="24"/>
      <c r="D706" s="23"/>
      <c r="L706" s="41"/>
    </row>
    <row r="707" spans="2:12" ht="14.25" customHeight="1" x14ac:dyDescent="0.3">
      <c r="B707" s="24"/>
      <c r="C707" s="24"/>
      <c r="D707" s="23"/>
      <c r="L707" s="41"/>
    </row>
    <row r="708" spans="2:12" ht="14.25" customHeight="1" x14ac:dyDescent="0.3">
      <c r="B708" s="24"/>
      <c r="C708" s="24"/>
      <c r="D708" s="23"/>
      <c r="L708" s="41"/>
    </row>
    <row r="709" spans="2:12" ht="14.25" customHeight="1" x14ac:dyDescent="0.3">
      <c r="B709" s="24"/>
      <c r="C709" s="24"/>
      <c r="D709" s="23"/>
      <c r="L709" s="41"/>
    </row>
    <row r="710" spans="2:12" ht="14.25" customHeight="1" x14ac:dyDescent="0.3">
      <c r="B710" s="24"/>
      <c r="C710" s="24"/>
      <c r="D710" s="23"/>
      <c r="L710" s="41"/>
    </row>
    <row r="711" spans="2:12" ht="14.25" customHeight="1" x14ac:dyDescent="0.3">
      <c r="B711" s="24"/>
      <c r="C711" s="24"/>
      <c r="D711" s="23"/>
      <c r="L711" s="41"/>
    </row>
    <row r="712" spans="2:12" ht="14.25" customHeight="1" x14ac:dyDescent="0.3">
      <c r="B712" s="24"/>
      <c r="C712" s="24"/>
      <c r="D712" s="23"/>
      <c r="L712" s="41"/>
    </row>
    <row r="713" spans="2:12" ht="14.25" customHeight="1" x14ac:dyDescent="0.3">
      <c r="B713" s="24"/>
      <c r="C713" s="24"/>
      <c r="D713" s="23"/>
      <c r="L713" s="41"/>
    </row>
    <row r="714" spans="2:12" ht="14.25" customHeight="1" x14ac:dyDescent="0.3">
      <c r="B714" s="24"/>
      <c r="C714" s="24"/>
      <c r="D714" s="23"/>
      <c r="L714" s="41"/>
    </row>
    <row r="715" spans="2:12" ht="14.25" customHeight="1" x14ac:dyDescent="0.3">
      <c r="B715" s="24"/>
      <c r="C715" s="24"/>
      <c r="D715" s="23"/>
      <c r="L715" s="41"/>
    </row>
    <row r="716" spans="2:12" ht="14.25" customHeight="1" x14ac:dyDescent="0.3">
      <c r="B716" s="24"/>
      <c r="C716" s="24"/>
      <c r="D716" s="23"/>
      <c r="L716" s="41"/>
    </row>
    <row r="717" spans="2:12" ht="14.25" customHeight="1" x14ac:dyDescent="0.3">
      <c r="B717" s="24"/>
      <c r="C717" s="24"/>
      <c r="D717" s="23"/>
      <c r="L717" s="41"/>
    </row>
    <row r="718" spans="2:12" ht="14.25" customHeight="1" x14ac:dyDescent="0.3">
      <c r="B718" s="24"/>
      <c r="C718" s="24"/>
      <c r="D718" s="23"/>
      <c r="L718" s="41"/>
    </row>
    <row r="719" spans="2:12" ht="14.25" customHeight="1" x14ac:dyDescent="0.3">
      <c r="B719" s="24"/>
      <c r="C719" s="24"/>
      <c r="D719" s="23"/>
      <c r="L719" s="41"/>
    </row>
    <row r="720" spans="2:12" ht="14.25" customHeight="1" x14ac:dyDescent="0.3">
      <c r="B720" s="24"/>
      <c r="C720" s="24"/>
      <c r="D720" s="23"/>
      <c r="L720" s="41"/>
    </row>
    <row r="721" spans="2:12" ht="14.25" customHeight="1" x14ac:dyDescent="0.3">
      <c r="B721" s="24"/>
      <c r="C721" s="24"/>
      <c r="D721" s="23"/>
      <c r="L721" s="41"/>
    </row>
    <row r="722" spans="2:12" ht="14.25" customHeight="1" x14ac:dyDescent="0.3">
      <c r="B722" s="24"/>
      <c r="C722" s="24"/>
      <c r="D722" s="23"/>
      <c r="L722" s="41"/>
    </row>
    <row r="723" spans="2:12" ht="14.25" customHeight="1" x14ac:dyDescent="0.3">
      <c r="B723" s="24"/>
      <c r="C723" s="24"/>
      <c r="D723" s="23"/>
      <c r="L723" s="41"/>
    </row>
    <row r="724" spans="2:12" ht="14.25" customHeight="1" x14ac:dyDescent="0.3">
      <c r="B724" s="24"/>
      <c r="C724" s="24"/>
      <c r="D724" s="23"/>
      <c r="L724" s="41"/>
    </row>
    <row r="725" spans="2:12" ht="14.25" customHeight="1" x14ac:dyDescent="0.3">
      <c r="B725" s="24"/>
      <c r="C725" s="24"/>
      <c r="D725" s="23"/>
      <c r="L725" s="41"/>
    </row>
    <row r="726" spans="2:12" ht="14.25" customHeight="1" x14ac:dyDescent="0.3">
      <c r="B726" s="24"/>
      <c r="C726" s="24"/>
      <c r="D726" s="23"/>
      <c r="L726" s="41"/>
    </row>
    <row r="727" spans="2:12" ht="14.25" customHeight="1" x14ac:dyDescent="0.3">
      <c r="B727" s="24"/>
      <c r="C727" s="24"/>
      <c r="D727" s="23"/>
      <c r="L727" s="41"/>
    </row>
    <row r="728" spans="2:12" ht="14.25" customHeight="1" x14ac:dyDescent="0.3">
      <c r="B728" s="24"/>
      <c r="C728" s="24"/>
      <c r="D728" s="23"/>
      <c r="L728" s="41"/>
    </row>
    <row r="729" spans="2:12" ht="14.25" customHeight="1" x14ac:dyDescent="0.3">
      <c r="B729" s="24"/>
      <c r="C729" s="24"/>
      <c r="D729" s="23"/>
      <c r="L729" s="41"/>
    </row>
    <row r="730" spans="2:12" ht="14.25" customHeight="1" x14ac:dyDescent="0.3">
      <c r="B730" s="24"/>
      <c r="C730" s="24"/>
      <c r="D730" s="23"/>
      <c r="L730" s="41"/>
    </row>
    <row r="731" spans="2:12" ht="14.25" customHeight="1" x14ac:dyDescent="0.3">
      <c r="B731" s="24"/>
      <c r="C731" s="24"/>
      <c r="D731" s="23"/>
      <c r="L731" s="41"/>
    </row>
    <row r="732" spans="2:12" ht="14.25" customHeight="1" x14ac:dyDescent="0.3">
      <c r="B732" s="24"/>
      <c r="C732" s="24"/>
      <c r="D732" s="23"/>
      <c r="L732" s="41"/>
    </row>
    <row r="733" spans="2:12" ht="14.25" customHeight="1" x14ac:dyDescent="0.3">
      <c r="B733" s="24"/>
      <c r="C733" s="24"/>
      <c r="D733" s="23"/>
      <c r="L733" s="41"/>
    </row>
    <row r="734" spans="2:12" ht="14.25" customHeight="1" x14ac:dyDescent="0.3">
      <c r="B734" s="24"/>
      <c r="C734" s="24"/>
      <c r="D734" s="23"/>
      <c r="L734" s="41"/>
    </row>
    <row r="735" spans="2:12" ht="14.25" customHeight="1" x14ac:dyDescent="0.3">
      <c r="B735" s="24"/>
      <c r="C735" s="24"/>
      <c r="D735" s="23"/>
      <c r="L735" s="41"/>
    </row>
    <row r="736" spans="2:12" ht="14.25" customHeight="1" x14ac:dyDescent="0.3">
      <c r="B736" s="24"/>
      <c r="C736" s="24"/>
      <c r="D736" s="23"/>
      <c r="L736" s="41"/>
    </row>
    <row r="737" spans="2:12" ht="14.25" customHeight="1" x14ac:dyDescent="0.3">
      <c r="B737" s="24"/>
      <c r="C737" s="24"/>
      <c r="D737" s="23"/>
      <c r="L737" s="41"/>
    </row>
    <row r="738" spans="2:12" ht="14.25" customHeight="1" x14ac:dyDescent="0.3">
      <c r="B738" s="24"/>
      <c r="C738" s="24"/>
      <c r="D738" s="23"/>
      <c r="L738" s="41"/>
    </row>
    <row r="739" spans="2:12" ht="14.25" customHeight="1" x14ac:dyDescent="0.3">
      <c r="B739" s="24"/>
      <c r="C739" s="24"/>
      <c r="D739" s="23"/>
      <c r="L739" s="41"/>
    </row>
    <row r="740" spans="2:12" ht="14.25" customHeight="1" x14ac:dyDescent="0.3">
      <c r="B740" s="24"/>
      <c r="C740" s="24"/>
      <c r="D740" s="23"/>
      <c r="L740" s="41"/>
    </row>
    <row r="741" spans="2:12" ht="14.25" customHeight="1" x14ac:dyDescent="0.3">
      <c r="B741" s="24"/>
      <c r="C741" s="24"/>
      <c r="D741" s="23"/>
      <c r="L741" s="41"/>
    </row>
    <row r="742" spans="2:12" ht="14.25" customHeight="1" x14ac:dyDescent="0.3">
      <c r="B742" s="24"/>
      <c r="C742" s="24"/>
      <c r="D742" s="23"/>
      <c r="L742" s="41"/>
    </row>
    <row r="743" spans="2:12" ht="14.25" customHeight="1" x14ac:dyDescent="0.3">
      <c r="B743" s="24"/>
      <c r="C743" s="24"/>
      <c r="D743" s="23"/>
      <c r="L743" s="41"/>
    </row>
    <row r="744" spans="2:12" ht="14.25" customHeight="1" x14ac:dyDescent="0.3">
      <c r="B744" s="24"/>
      <c r="C744" s="24"/>
      <c r="D744" s="23"/>
      <c r="L744" s="41"/>
    </row>
    <row r="745" spans="2:12" ht="14.25" customHeight="1" x14ac:dyDescent="0.3">
      <c r="B745" s="24"/>
      <c r="C745" s="24"/>
      <c r="D745" s="23"/>
      <c r="L745" s="41"/>
    </row>
    <row r="746" spans="2:12" ht="14.25" customHeight="1" x14ac:dyDescent="0.3">
      <c r="B746" s="24"/>
      <c r="C746" s="24"/>
      <c r="D746" s="23"/>
      <c r="L746" s="41"/>
    </row>
    <row r="747" spans="2:12" ht="14.25" customHeight="1" x14ac:dyDescent="0.3">
      <c r="B747" s="24"/>
      <c r="C747" s="24"/>
      <c r="D747" s="23"/>
      <c r="L747" s="41"/>
    </row>
    <row r="748" spans="2:12" ht="14.25" customHeight="1" x14ac:dyDescent="0.3">
      <c r="B748" s="24"/>
      <c r="C748" s="24"/>
      <c r="D748" s="23"/>
      <c r="L748" s="41"/>
    </row>
    <row r="749" spans="2:12" ht="14.25" customHeight="1" x14ac:dyDescent="0.3">
      <c r="B749" s="24"/>
      <c r="C749" s="24"/>
      <c r="D749" s="23"/>
      <c r="L749" s="41"/>
    </row>
    <row r="750" spans="2:12" ht="14.25" customHeight="1" x14ac:dyDescent="0.3">
      <c r="B750" s="24"/>
      <c r="C750" s="24"/>
      <c r="D750" s="23"/>
      <c r="L750" s="41"/>
    </row>
    <row r="751" spans="2:12" ht="14.25" customHeight="1" x14ac:dyDescent="0.3">
      <c r="B751" s="24"/>
      <c r="C751" s="24"/>
      <c r="D751" s="23"/>
      <c r="L751" s="41"/>
    </row>
    <row r="752" spans="2:12" ht="14.25" customHeight="1" x14ac:dyDescent="0.3">
      <c r="B752" s="24"/>
      <c r="C752" s="24"/>
      <c r="D752" s="23"/>
      <c r="L752" s="41"/>
    </row>
    <row r="753" spans="2:12" ht="14.25" customHeight="1" x14ac:dyDescent="0.3">
      <c r="B753" s="24"/>
      <c r="C753" s="24"/>
      <c r="D753" s="23"/>
      <c r="L753" s="41"/>
    </row>
    <row r="754" spans="2:12" ht="14.25" customHeight="1" x14ac:dyDescent="0.3">
      <c r="B754" s="24"/>
      <c r="C754" s="24"/>
      <c r="D754" s="23"/>
      <c r="L754" s="41"/>
    </row>
    <row r="755" spans="2:12" ht="14.25" customHeight="1" x14ac:dyDescent="0.3">
      <c r="B755" s="24"/>
      <c r="C755" s="24"/>
      <c r="D755" s="23"/>
      <c r="L755" s="41"/>
    </row>
    <row r="756" spans="2:12" ht="14.25" customHeight="1" x14ac:dyDescent="0.3">
      <c r="B756" s="24"/>
      <c r="C756" s="24"/>
      <c r="D756" s="23"/>
      <c r="L756" s="41"/>
    </row>
    <row r="757" spans="2:12" ht="14.25" customHeight="1" x14ac:dyDescent="0.3">
      <c r="B757" s="24"/>
      <c r="C757" s="24"/>
      <c r="D757" s="23"/>
      <c r="L757" s="41"/>
    </row>
    <row r="758" spans="2:12" ht="14.25" customHeight="1" x14ac:dyDescent="0.3">
      <c r="B758" s="24"/>
      <c r="C758" s="24"/>
      <c r="D758" s="23"/>
      <c r="L758" s="41"/>
    </row>
    <row r="759" spans="2:12" ht="14.25" customHeight="1" x14ac:dyDescent="0.3">
      <c r="B759" s="24"/>
      <c r="C759" s="24"/>
      <c r="D759" s="23"/>
      <c r="L759" s="41"/>
    </row>
    <row r="760" spans="2:12" ht="14.25" customHeight="1" x14ac:dyDescent="0.3">
      <c r="B760" s="24"/>
      <c r="C760" s="24"/>
      <c r="D760" s="23"/>
      <c r="L760" s="41"/>
    </row>
    <row r="761" spans="2:12" ht="14.25" customHeight="1" x14ac:dyDescent="0.3">
      <c r="B761" s="24"/>
      <c r="C761" s="24"/>
      <c r="D761" s="23"/>
      <c r="L761" s="41"/>
    </row>
    <row r="762" spans="2:12" ht="14.25" customHeight="1" x14ac:dyDescent="0.3">
      <c r="B762" s="24"/>
      <c r="C762" s="24"/>
      <c r="D762" s="23"/>
      <c r="L762" s="41"/>
    </row>
    <row r="763" spans="2:12" ht="14.25" customHeight="1" x14ac:dyDescent="0.3">
      <c r="B763" s="24"/>
      <c r="C763" s="24"/>
      <c r="D763" s="23"/>
      <c r="L763" s="41"/>
    </row>
    <row r="764" spans="2:12" ht="14.25" customHeight="1" x14ac:dyDescent="0.3">
      <c r="B764" s="24"/>
      <c r="C764" s="24"/>
      <c r="D764" s="23"/>
      <c r="L764" s="41"/>
    </row>
    <row r="765" spans="2:12" ht="14.25" customHeight="1" x14ac:dyDescent="0.3">
      <c r="B765" s="24"/>
      <c r="C765" s="24"/>
      <c r="D765" s="23"/>
      <c r="L765" s="41"/>
    </row>
    <row r="766" spans="2:12" ht="14.25" customHeight="1" x14ac:dyDescent="0.3">
      <c r="B766" s="24"/>
      <c r="C766" s="24"/>
      <c r="D766" s="23"/>
      <c r="L766" s="41"/>
    </row>
    <row r="767" spans="2:12" ht="14.25" customHeight="1" x14ac:dyDescent="0.3">
      <c r="B767" s="24"/>
      <c r="C767" s="24"/>
      <c r="D767" s="23"/>
      <c r="L767" s="41"/>
    </row>
    <row r="768" spans="2:12" ht="14.25" customHeight="1" x14ac:dyDescent="0.3">
      <c r="B768" s="24"/>
      <c r="C768" s="24"/>
      <c r="D768" s="23"/>
      <c r="L768" s="41"/>
    </row>
    <row r="769" spans="2:12" ht="14.25" customHeight="1" x14ac:dyDescent="0.3">
      <c r="B769" s="24"/>
      <c r="C769" s="24"/>
      <c r="D769" s="23"/>
      <c r="L769" s="41"/>
    </row>
    <row r="770" spans="2:12" ht="14.25" customHeight="1" x14ac:dyDescent="0.3">
      <c r="B770" s="24"/>
      <c r="C770" s="24"/>
      <c r="D770" s="23"/>
      <c r="L770" s="41"/>
    </row>
    <row r="771" spans="2:12" ht="14.25" customHeight="1" x14ac:dyDescent="0.3">
      <c r="B771" s="24"/>
      <c r="C771" s="24"/>
      <c r="D771" s="23"/>
      <c r="L771" s="41"/>
    </row>
    <row r="772" spans="2:12" ht="14.25" customHeight="1" x14ac:dyDescent="0.3">
      <c r="B772" s="24"/>
      <c r="C772" s="24"/>
      <c r="D772" s="23"/>
      <c r="L772" s="41"/>
    </row>
    <row r="773" spans="2:12" ht="14.25" customHeight="1" x14ac:dyDescent="0.3">
      <c r="B773" s="24"/>
      <c r="C773" s="24"/>
      <c r="D773" s="23"/>
      <c r="L773" s="41"/>
    </row>
    <row r="774" spans="2:12" ht="14.25" customHeight="1" x14ac:dyDescent="0.3">
      <c r="B774" s="24"/>
      <c r="C774" s="24"/>
      <c r="D774" s="23"/>
      <c r="L774" s="41"/>
    </row>
    <row r="775" spans="2:12" ht="14.25" customHeight="1" x14ac:dyDescent="0.3">
      <c r="B775" s="24"/>
      <c r="C775" s="24"/>
      <c r="D775" s="23"/>
      <c r="L775" s="41"/>
    </row>
    <row r="776" spans="2:12" ht="14.25" customHeight="1" x14ac:dyDescent="0.3">
      <c r="B776" s="24"/>
      <c r="C776" s="24"/>
      <c r="D776" s="23"/>
      <c r="L776" s="41"/>
    </row>
    <row r="777" spans="2:12" ht="14.25" customHeight="1" x14ac:dyDescent="0.3">
      <c r="B777" s="24"/>
      <c r="C777" s="24"/>
      <c r="D777" s="23"/>
      <c r="L777" s="41"/>
    </row>
    <row r="778" spans="2:12" ht="14.25" customHeight="1" x14ac:dyDescent="0.3">
      <c r="B778" s="24"/>
      <c r="C778" s="24"/>
      <c r="D778" s="23"/>
      <c r="L778" s="41"/>
    </row>
    <row r="779" spans="2:12" ht="14.25" customHeight="1" x14ac:dyDescent="0.3">
      <c r="B779" s="24"/>
      <c r="C779" s="24"/>
      <c r="D779" s="23"/>
      <c r="L779" s="41"/>
    </row>
    <row r="780" spans="2:12" ht="14.25" customHeight="1" x14ac:dyDescent="0.3">
      <c r="B780" s="24"/>
      <c r="C780" s="24"/>
      <c r="D780" s="23"/>
      <c r="L780" s="41"/>
    </row>
    <row r="781" spans="2:12" ht="14.25" customHeight="1" x14ac:dyDescent="0.3">
      <c r="B781" s="24"/>
      <c r="C781" s="24"/>
      <c r="D781" s="23"/>
      <c r="L781" s="41"/>
    </row>
    <row r="782" spans="2:12" ht="14.25" customHeight="1" x14ac:dyDescent="0.3">
      <c r="B782" s="24"/>
      <c r="C782" s="24"/>
      <c r="D782" s="23"/>
      <c r="L782" s="41"/>
    </row>
    <row r="783" spans="2:12" ht="14.25" customHeight="1" x14ac:dyDescent="0.3">
      <c r="B783" s="24"/>
      <c r="C783" s="24"/>
      <c r="D783" s="23"/>
      <c r="L783" s="41"/>
    </row>
    <row r="784" spans="2:12" ht="14.25" customHeight="1" x14ac:dyDescent="0.3">
      <c r="B784" s="24"/>
      <c r="C784" s="24"/>
      <c r="D784" s="23"/>
      <c r="L784" s="41"/>
    </row>
    <row r="785" spans="2:12" ht="14.25" customHeight="1" x14ac:dyDescent="0.3">
      <c r="B785" s="24"/>
      <c r="C785" s="24"/>
      <c r="D785" s="23"/>
      <c r="L785" s="41"/>
    </row>
    <row r="786" spans="2:12" ht="14.25" customHeight="1" x14ac:dyDescent="0.3">
      <c r="B786" s="24"/>
      <c r="C786" s="24"/>
      <c r="D786" s="23"/>
      <c r="L786" s="41"/>
    </row>
    <row r="787" spans="2:12" ht="14.25" customHeight="1" x14ac:dyDescent="0.3">
      <c r="B787" s="24"/>
      <c r="C787" s="24"/>
      <c r="D787" s="23"/>
      <c r="L787" s="41"/>
    </row>
    <row r="788" spans="2:12" ht="14.25" customHeight="1" x14ac:dyDescent="0.3">
      <c r="B788" s="24"/>
      <c r="C788" s="24"/>
      <c r="D788" s="23"/>
      <c r="L788" s="41"/>
    </row>
    <row r="789" spans="2:12" ht="14.25" customHeight="1" x14ac:dyDescent="0.3">
      <c r="B789" s="24"/>
      <c r="C789" s="24"/>
      <c r="D789" s="23"/>
      <c r="L789" s="41"/>
    </row>
    <row r="790" spans="2:12" ht="14.25" customHeight="1" x14ac:dyDescent="0.3">
      <c r="B790" s="24"/>
      <c r="C790" s="24"/>
      <c r="D790" s="23"/>
      <c r="L790" s="41"/>
    </row>
    <row r="791" spans="2:12" ht="14.25" customHeight="1" x14ac:dyDescent="0.3">
      <c r="B791" s="24"/>
      <c r="C791" s="24"/>
      <c r="D791" s="23"/>
      <c r="L791" s="41"/>
    </row>
    <row r="792" spans="2:12" ht="14.25" customHeight="1" x14ac:dyDescent="0.3">
      <c r="B792" s="24"/>
      <c r="C792" s="24"/>
      <c r="D792" s="23"/>
      <c r="L792" s="41"/>
    </row>
    <row r="793" spans="2:12" ht="14.25" customHeight="1" x14ac:dyDescent="0.3">
      <c r="B793" s="24"/>
      <c r="C793" s="24"/>
      <c r="D793" s="23"/>
      <c r="L793" s="41"/>
    </row>
    <row r="794" spans="2:12" ht="14.25" customHeight="1" x14ac:dyDescent="0.3">
      <c r="B794" s="24"/>
      <c r="C794" s="24"/>
      <c r="D794" s="23"/>
      <c r="L794" s="41"/>
    </row>
    <row r="795" spans="2:12" ht="14.25" customHeight="1" x14ac:dyDescent="0.3">
      <c r="B795" s="24"/>
      <c r="C795" s="24"/>
      <c r="D795" s="23"/>
      <c r="L795" s="41"/>
    </row>
    <row r="796" spans="2:12" ht="14.25" customHeight="1" x14ac:dyDescent="0.3">
      <c r="B796" s="24"/>
      <c r="C796" s="24"/>
      <c r="D796" s="23"/>
      <c r="L796" s="41"/>
    </row>
    <row r="797" spans="2:12" ht="14.25" customHeight="1" x14ac:dyDescent="0.3">
      <c r="B797" s="24"/>
      <c r="C797" s="24"/>
      <c r="D797" s="23"/>
      <c r="L797" s="41"/>
    </row>
    <row r="798" spans="2:12" ht="14.25" customHeight="1" x14ac:dyDescent="0.3">
      <c r="B798" s="24"/>
      <c r="C798" s="24"/>
      <c r="D798" s="23"/>
      <c r="L798" s="41"/>
    </row>
    <row r="799" spans="2:12" ht="14.25" customHeight="1" x14ac:dyDescent="0.3">
      <c r="B799" s="24"/>
      <c r="C799" s="24"/>
      <c r="D799" s="23"/>
      <c r="L799" s="41"/>
    </row>
    <row r="800" spans="2:12" ht="14.25" customHeight="1" x14ac:dyDescent="0.3">
      <c r="B800" s="24"/>
      <c r="C800" s="24"/>
      <c r="D800" s="23"/>
      <c r="L800" s="41"/>
    </row>
    <row r="801" spans="2:12" ht="14.25" customHeight="1" x14ac:dyDescent="0.3">
      <c r="B801" s="24"/>
      <c r="C801" s="24"/>
      <c r="D801" s="23"/>
      <c r="L801" s="41"/>
    </row>
    <row r="802" spans="2:12" ht="14.25" customHeight="1" x14ac:dyDescent="0.3">
      <c r="B802" s="24"/>
      <c r="C802" s="24"/>
      <c r="D802" s="23"/>
      <c r="L802" s="41"/>
    </row>
    <row r="803" spans="2:12" ht="14.25" customHeight="1" x14ac:dyDescent="0.3">
      <c r="B803" s="24"/>
      <c r="C803" s="24"/>
      <c r="D803" s="23"/>
      <c r="L803" s="41"/>
    </row>
    <row r="804" spans="2:12" ht="14.25" customHeight="1" x14ac:dyDescent="0.3">
      <c r="B804" s="24"/>
      <c r="C804" s="24"/>
      <c r="D804" s="23"/>
      <c r="L804" s="41"/>
    </row>
    <row r="805" spans="2:12" ht="14.25" customHeight="1" x14ac:dyDescent="0.3">
      <c r="B805" s="24"/>
      <c r="C805" s="24"/>
      <c r="D805" s="23"/>
      <c r="L805" s="41"/>
    </row>
    <row r="806" spans="2:12" ht="14.25" customHeight="1" x14ac:dyDescent="0.3">
      <c r="B806" s="24"/>
      <c r="C806" s="24"/>
      <c r="D806" s="23"/>
      <c r="L806" s="41"/>
    </row>
    <row r="807" spans="2:12" ht="14.25" customHeight="1" x14ac:dyDescent="0.3">
      <c r="B807" s="24"/>
      <c r="C807" s="24"/>
      <c r="D807" s="23"/>
      <c r="L807" s="41"/>
    </row>
    <row r="808" spans="2:12" ht="14.25" customHeight="1" x14ac:dyDescent="0.3">
      <c r="B808" s="24"/>
      <c r="C808" s="24"/>
      <c r="D808" s="23"/>
      <c r="L808" s="41"/>
    </row>
    <row r="809" spans="2:12" ht="14.25" customHeight="1" x14ac:dyDescent="0.3">
      <c r="B809" s="24"/>
      <c r="C809" s="24"/>
      <c r="D809" s="23"/>
      <c r="L809" s="41"/>
    </row>
    <row r="810" spans="2:12" ht="14.25" customHeight="1" x14ac:dyDescent="0.3">
      <c r="B810" s="24"/>
      <c r="C810" s="24"/>
      <c r="D810" s="23"/>
      <c r="L810" s="41"/>
    </row>
    <row r="811" spans="2:12" ht="14.25" customHeight="1" x14ac:dyDescent="0.3">
      <c r="B811" s="24"/>
      <c r="C811" s="24"/>
      <c r="D811" s="23"/>
      <c r="L811" s="41"/>
    </row>
    <row r="812" spans="2:12" ht="14.25" customHeight="1" x14ac:dyDescent="0.3">
      <c r="B812" s="24"/>
      <c r="C812" s="24"/>
      <c r="D812" s="23"/>
      <c r="L812" s="41"/>
    </row>
    <row r="813" spans="2:12" ht="14.25" customHeight="1" x14ac:dyDescent="0.3">
      <c r="B813" s="24"/>
      <c r="C813" s="24"/>
      <c r="D813" s="23"/>
      <c r="L813" s="41"/>
    </row>
    <row r="814" spans="2:12" ht="14.25" customHeight="1" x14ac:dyDescent="0.3">
      <c r="B814" s="24"/>
      <c r="C814" s="24"/>
      <c r="D814" s="23"/>
      <c r="L814" s="41"/>
    </row>
    <row r="815" spans="2:12" ht="14.25" customHeight="1" x14ac:dyDescent="0.3">
      <c r="B815" s="24"/>
      <c r="C815" s="24"/>
      <c r="D815" s="23"/>
      <c r="L815" s="41"/>
    </row>
    <row r="816" spans="2:12" ht="14.25" customHeight="1" x14ac:dyDescent="0.3">
      <c r="B816" s="24"/>
      <c r="C816" s="24"/>
      <c r="D816" s="23"/>
      <c r="L816" s="41"/>
    </row>
    <row r="817" spans="2:12" ht="14.25" customHeight="1" x14ac:dyDescent="0.3">
      <c r="B817" s="24"/>
      <c r="C817" s="24"/>
      <c r="D817" s="23"/>
      <c r="L817" s="41"/>
    </row>
    <row r="818" spans="2:12" ht="14.25" customHeight="1" x14ac:dyDescent="0.3">
      <c r="B818" s="24"/>
      <c r="C818" s="24"/>
      <c r="D818" s="23"/>
      <c r="L818" s="41"/>
    </row>
    <row r="819" spans="2:12" ht="14.25" customHeight="1" x14ac:dyDescent="0.3">
      <c r="B819" s="24"/>
      <c r="C819" s="24"/>
      <c r="D819" s="23"/>
      <c r="L819" s="41"/>
    </row>
    <row r="820" spans="2:12" ht="14.25" customHeight="1" x14ac:dyDescent="0.3">
      <c r="B820" s="24"/>
      <c r="C820" s="24"/>
      <c r="D820" s="23"/>
      <c r="L820" s="41"/>
    </row>
    <row r="821" spans="2:12" ht="14.25" customHeight="1" x14ac:dyDescent="0.3">
      <c r="B821" s="24"/>
      <c r="C821" s="24"/>
      <c r="D821" s="23"/>
      <c r="L821" s="41"/>
    </row>
    <row r="822" spans="2:12" ht="14.25" customHeight="1" x14ac:dyDescent="0.3">
      <c r="B822" s="24"/>
      <c r="C822" s="24"/>
      <c r="D822" s="23"/>
      <c r="L822" s="41"/>
    </row>
    <row r="823" spans="2:12" ht="14.25" customHeight="1" x14ac:dyDescent="0.3">
      <c r="B823" s="24"/>
      <c r="C823" s="24"/>
      <c r="D823" s="23"/>
      <c r="L823" s="41"/>
    </row>
    <row r="824" spans="2:12" ht="14.25" customHeight="1" x14ac:dyDescent="0.3">
      <c r="B824" s="24"/>
      <c r="C824" s="24"/>
      <c r="D824" s="23"/>
      <c r="L824" s="41"/>
    </row>
    <row r="825" spans="2:12" ht="14.25" customHeight="1" x14ac:dyDescent="0.3">
      <c r="B825" s="24"/>
      <c r="C825" s="24"/>
      <c r="D825" s="23"/>
      <c r="L825" s="41"/>
    </row>
    <row r="826" spans="2:12" ht="14.25" customHeight="1" x14ac:dyDescent="0.3">
      <c r="B826" s="24"/>
      <c r="C826" s="24"/>
      <c r="D826" s="23"/>
      <c r="L826" s="41"/>
    </row>
    <row r="827" spans="2:12" ht="14.25" customHeight="1" x14ac:dyDescent="0.3">
      <c r="B827" s="24"/>
      <c r="C827" s="24"/>
      <c r="D827" s="23"/>
      <c r="L827" s="41"/>
    </row>
    <row r="828" spans="2:12" ht="14.25" customHeight="1" x14ac:dyDescent="0.3">
      <c r="B828" s="24"/>
      <c r="C828" s="24"/>
      <c r="D828" s="23"/>
      <c r="L828" s="41"/>
    </row>
    <row r="829" spans="2:12" ht="14.25" customHeight="1" x14ac:dyDescent="0.3">
      <c r="B829" s="24"/>
      <c r="C829" s="24"/>
      <c r="D829" s="23"/>
      <c r="L829" s="41"/>
    </row>
    <row r="830" spans="2:12" ht="14.25" customHeight="1" x14ac:dyDescent="0.3">
      <c r="B830" s="24"/>
      <c r="C830" s="24"/>
      <c r="D830" s="23"/>
      <c r="L830" s="41"/>
    </row>
    <row r="831" spans="2:12" ht="14.25" customHeight="1" x14ac:dyDescent="0.3">
      <c r="B831" s="24"/>
      <c r="C831" s="24"/>
      <c r="D831" s="23"/>
      <c r="L831" s="41"/>
    </row>
    <row r="832" spans="2:12" ht="14.25" customHeight="1" x14ac:dyDescent="0.3">
      <c r="B832" s="24"/>
      <c r="C832" s="24"/>
      <c r="D832" s="23"/>
      <c r="L832" s="41"/>
    </row>
    <row r="833" spans="2:12" ht="14.25" customHeight="1" x14ac:dyDescent="0.3">
      <c r="B833" s="24"/>
      <c r="C833" s="24"/>
      <c r="D833" s="23"/>
      <c r="L833" s="41"/>
    </row>
    <row r="834" spans="2:12" ht="14.25" customHeight="1" x14ac:dyDescent="0.3">
      <c r="B834" s="24"/>
      <c r="C834" s="24"/>
      <c r="D834" s="23"/>
      <c r="L834" s="41"/>
    </row>
    <row r="835" spans="2:12" ht="14.25" customHeight="1" x14ac:dyDescent="0.3">
      <c r="B835" s="24"/>
      <c r="C835" s="24"/>
      <c r="D835" s="23"/>
      <c r="L835" s="41"/>
    </row>
    <row r="836" spans="2:12" ht="14.25" customHeight="1" x14ac:dyDescent="0.3">
      <c r="B836" s="24"/>
      <c r="C836" s="24"/>
      <c r="D836" s="23"/>
      <c r="L836" s="41"/>
    </row>
    <row r="837" spans="2:12" ht="14.25" customHeight="1" x14ac:dyDescent="0.3">
      <c r="B837" s="24"/>
      <c r="C837" s="24"/>
      <c r="D837" s="23"/>
      <c r="L837" s="41"/>
    </row>
    <row r="838" spans="2:12" ht="14.25" customHeight="1" x14ac:dyDescent="0.3">
      <c r="B838" s="24"/>
      <c r="C838" s="24"/>
      <c r="D838" s="23"/>
      <c r="L838" s="41"/>
    </row>
    <row r="839" spans="2:12" ht="14.25" customHeight="1" x14ac:dyDescent="0.3">
      <c r="B839" s="24"/>
      <c r="C839" s="24"/>
      <c r="D839" s="23"/>
      <c r="L839" s="41"/>
    </row>
    <row r="840" spans="2:12" ht="14.25" customHeight="1" x14ac:dyDescent="0.3">
      <c r="B840" s="24"/>
      <c r="C840" s="24"/>
      <c r="D840" s="23"/>
      <c r="L840" s="41"/>
    </row>
    <row r="841" spans="2:12" ht="14.25" customHeight="1" x14ac:dyDescent="0.3">
      <c r="B841" s="24"/>
      <c r="C841" s="24"/>
      <c r="D841" s="23"/>
      <c r="L841" s="41"/>
    </row>
    <row r="842" spans="2:12" ht="14.25" customHeight="1" x14ac:dyDescent="0.3">
      <c r="B842" s="24"/>
      <c r="C842" s="24"/>
      <c r="D842" s="23"/>
      <c r="L842" s="41"/>
    </row>
    <row r="843" spans="2:12" ht="14.25" customHeight="1" x14ac:dyDescent="0.3">
      <c r="B843" s="24"/>
      <c r="C843" s="24"/>
      <c r="D843" s="23"/>
      <c r="L843" s="41"/>
    </row>
    <row r="844" spans="2:12" ht="14.25" customHeight="1" x14ac:dyDescent="0.3">
      <c r="B844" s="24"/>
      <c r="C844" s="24"/>
      <c r="D844" s="23"/>
      <c r="L844" s="41"/>
    </row>
    <row r="845" spans="2:12" ht="14.25" customHeight="1" x14ac:dyDescent="0.3">
      <c r="B845" s="24"/>
      <c r="C845" s="24"/>
      <c r="D845" s="23"/>
      <c r="L845" s="41"/>
    </row>
    <row r="846" spans="2:12" ht="14.25" customHeight="1" x14ac:dyDescent="0.3">
      <c r="B846" s="24"/>
      <c r="C846" s="24"/>
      <c r="D846" s="23"/>
      <c r="L846" s="41"/>
    </row>
    <row r="847" spans="2:12" ht="14.25" customHeight="1" x14ac:dyDescent="0.3">
      <c r="B847" s="24"/>
      <c r="C847" s="24"/>
      <c r="D847" s="23"/>
      <c r="L847" s="41"/>
    </row>
    <row r="848" spans="2:12" ht="14.25" customHeight="1" x14ac:dyDescent="0.3">
      <c r="B848" s="24"/>
      <c r="C848" s="24"/>
      <c r="D848" s="23"/>
      <c r="L848" s="41"/>
    </row>
    <row r="849" spans="2:12" ht="14.25" customHeight="1" x14ac:dyDescent="0.3">
      <c r="B849" s="24"/>
      <c r="C849" s="24"/>
      <c r="D849" s="23"/>
      <c r="L849" s="41"/>
    </row>
    <row r="850" spans="2:12" ht="14.25" customHeight="1" x14ac:dyDescent="0.3">
      <c r="B850" s="24"/>
      <c r="C850" s="24"/>
      <c r="D850" s="23"/>
      <c r="L850" s="41"/>
    </row>
    <row r="851" spans="2:12" ht="14.25" customHeight="1" x14ac:dyDescent="0.3">
      <c r="B851" s="24"/>
      <c r="C851" s="24"/>
      <c r="D851" s="23"/>
      <c r="L851" s="41"/>
    </row>
    <row r="852" spans="2:12" ht="14.25" customHeight="1" x14ac:dyDescent="0.3">
      <c r="B852" s="24"/>
      <c r="C852" s="24"/>
      <c r="D852" s="23"/>
      <c r="L852" s="41"/>
    </row>
    <row r="853" spans="2:12" ht="14.25" customHeight="1" x14ac:dyDescent="0.3">
      <c r="B853" s="24"/>
      <c r="C853" s="24"/>
      <c r="D853" s="23"/>
      <c r="L853" s="41"/>
    </row>
    <row r="854" spans="2:12" ht="14.25" customHeight="1" x14ac:dyDescent="0.3">
      <c r="B854" s="24"/>
      <c r="C854" s="24"/>
      <c r="D854" s="23"/>
      <c r="L854" s="41"/>
    </row>
    <row r="855" spans="2:12" ht="14.25" customHeight="1" x14ac:dyDescent="0.3">
      <c r="B855" s="24"/>
      <c r="C855" s="24"/>
      <c r="D855" s="23"/>
      <c r="L855" s="41"/>
    </row>
    <row r="856" spans="2:12" ht="14.25" customHeight="1" x14ac:dyDescent="0.3">
      <c r="B856" s="24"/>
      <c r="C856" s="24"/>
      <c r="D856" s="23"/>
      <c r="L856" s="41"/>
    </row>
    <row r="857" spans="2:12" ht="14.25" customHeight="1" x14ac:dyDescent="0.3">
      <c r="B857" s="24"/>
      <c r="C857" s="24"/>
      <c r="D857" s="23"/>
      <c r="L857" s="41"/>
    </row>
    <row r="858" spans="2:12" ht="14.25" customHeight="1" x14ac:dyDescent="0.3">
      <c r="B858" s="24"/>
      <c r="C858" s="24"/>
      <c r="D858" s="23"/>
      <c r="L858" s="41"/>
    </row>
    <row r="859" spans="2:12" ht="14.25" customHeight="1" x14ac:dyDescent="0.3">
      <c r="B859" s="24"/>
      <c r="C859" s="24"/>
      <c r="D859" s="23"/>
      <c r="L859" s="41"/>
    </row>
    <row r="860" spans="2:12" ht="14.25" customHeight="1" x14ac:dyDescent="0.3">
      <c r="B860" s="24"/>
      <c r="C860" s="24"/>
      <c r="D860" s="23"/>
      <c r="L860" s="41"/>
    </row>
    <row r="861" spans="2:12" ht="14.25" customHeight="1" x14ac:dyDescent="0.3">
      <c r="B861" s="24"/>
      <c r="C861" s="24"/>
      <c r="D861" s="23"/>
      <c r="L861" s="41"/>
    </row>
    <row r="862" spans="2:12" ht="14.25" customHeight="1" x14ac:dyDescent="0.3">
      <c r="B862" s="24"/>
      <c r="C862" s="24"/>
      <c r="D862" s="23"/>
      <c r="L862" s="41"/>
    </row>
    <row r="863" spans="2:12" ht="14.25" customHeight="1" x14ac:dyDescent="0.3">
      <c r="B863" s="24"/>
      <c r="C863" s="24"/>
      <c r="D863" s="23"/>
      <c r="L863" s="41"/>
    </row>
    <row r="864" spans="2:12" ht="14.25" customHeight="1" x14ac:dyDescent="0.3">
      <c r="B864" s="24"/>
      <c r="C864" s="24"/>
      <c r="D864" s="23"/>
      <c r="L864" s="41"/>
    </row>
    <row r="865" spans="2:12" ht="14.25" customHeight="1" x14ac:dyDescent="0.3">
      <c r="B865" s="24"/>
      <c r="C865" s="24"/>
      <c r="D865" s="23"/>
      <c r="L865" s="41"/>
    </row>
    <row r="866" spans="2:12" ht="14.25" customHeight="1" x14ac:dyDescent="0.3">
      <c r="B866" s="24"/>
      <c r="C866" s="24"/>
      <c r="D866" s="23"/>
      <c r="L866" s="41"/>
    </row>
    <row r="867" spans="2:12" ht="14.25" customHeight="1" x14ac:dyDescent="0.3">
      <c r="B867" s="24"/>
      <c r="C867" s="24"/>
      <c r="D867" s="23"/>
      <c r="L867" s="41"/>
    </row>
    <row r="868" spans="2:12" ht="14.25" customHeight="1" x14ac:dyDescent="0.3">
      <c r="B868" s="24"/>
      <c r="C868" s="24"/>
      <c r="D868" s="23"/>
      <c r="L868" s="41"/>
    </row>
    <row r="869" spans="2:12" ht="14.25" customHeight="1" x14ac:dyDescent="0.3">
      <c r="B869" s="24"/>
      <c r="C869" s="24"/>
      <c r="D869" s="23"/>
      <c r="L869" s="41"/>
    </row>
    <row r="870" spans="2:12" ht="14.25" customHeight="1" x14ac:dyDescent="0.3">
      <c r="B870" s="24"/>
      <c r="C870" s="24"/>
      <c r="D870" s="23"/>
      <c r="L870" s="41"/>
    </row>
    <row r="871" spans="2:12" ht="14.25" customHeight="1" x14ac:dyDescent="0.3">
      <c r="B871" s="24"/>
      <c r="C871" s="24"/>
      <c r="D871" s="23"/>
      <c r="L871" s="41"/>
    </row>
    <row r="872" spans="2:12" ht="14.25" customHeight="1" x14ac:dyDescent="0.3">
      <c r="B872" s="24"/>
      <c r="C872" s="24"/>
      <c r="D872" s="23"/>
      <c r="L872" s="41"/>
    </row>
    <row r="873" spans="2:12" ht="14.25" customHeight="1" x14ac:dyDescent="0.3">
      <c r="B873" s="24"/>
      <c r="C873" s="24"/>
      <c r="D873" s="23"/>
      <c r="L873" s="41"/>
    </row>
    <row r="874" spans="2:12" ht="14.25" customHeight="1" x14ac:dyDescent="0.3">
      <c r="B874" s="24"/>
      <c r="C874" s="24"/>
      <c r="D874" s="23"/>
      <c r="L874" s="41"/>
    </row>
    <row r="875" spans="2:12" ht="14.25" customHeight="1" x14ac:dyDescent="0.3">
      <c r="B875" s="24"/>
      <c r="C875" s="24"/>
      <c r="D875" s="23"/>
      <c r="L875" s="41"/>
    </row>
    <row r="876" spans="2:12" ht="14.25" customHeight="1" x14ac:dyDescent="0.3">
      <c r="B876" s="24"/>
      <c r="C876" s="24"/>
      <c r="D876" s="23"/>
      <c r="L876" s="41"/>
    </row>
    <row r="877" spans="2:12" ht="14.25" customHeight="1" x14ac:dyDescent="0.3">
      <c r="B877" s="24"/>
      <c r="C877" s="24"/>
      <c r="D877" s="23"/>
      <c r="L877" s="41"/>
    </row>
    <row r="878" spans="2:12" ht="14.25" customHeight="1" x14ac:dyDescent="0.3">
      <c r="B878" s="24"/>
      <c r="C878" s="24"/>
      <c r="D878" s="23"/>
      <c r="L878" s="41"/>
    </row>
    <row r="879" spans="2:12" ht="14.25" customHeight="1" x14ac:dyDescent="0.3">
      <c r="B879" s="24"/>
      <c r="C879" s="24"/>
      <c r="D879" s="23"/>
      <c r="L879" s="41"/>
    </row>
    <row r="880" spans="2:12" ht="14.25" customHeight="1" x14ac:dyDescent="0.3">
      <c r="B880" s="24"/>
      <c r="C880" s="24"/>
      <c r="D880" s="23"/>
      <c r="L880" s="41"/>
    </row>
    <row r="881" spans="2:12" ht="14.25" customHeight="1" x14ac:dyDescent="0.3">
      <c r="B881" s="24"/>
      <c r="C881" s="24"/>
      <c r="D881" s="23"/>
      <c r="L881" s="41"/>
    </row>
    <row r="882" spans="2:12" ht="14.25" customHeight="1" x14ac:dyDescent="0.3">
      <c r="B882" s="24"/>
      <c r="C882" s="24"/>
      <c r="D882" s="23"/>
      <c r="L882" s="41"/>
    </row>
    <row r="883" spans="2:12" ht="14.25" customHeight="1" x14ac:dyDescent="0.3">
      <c r="B883" s="24"/>
      <c r="C883" s="24"/>
      <c r="D883" s="23"/>
      <c r="L883" s="41"/>
    </row>
    <row r="884" spans="2:12" ht="14.25" customHeight="1" x14ac:dyDescent="0.3">
      <c r="B884" s="24"/>
      <c r="C884" s="24"/>
      <c r="D884" s="23"/>
      <c r="L884" s="41"/>
    </row>
    <row r="885" spans="2:12" ht="14.25" customHeight="1" x14ac:dyDescent="0.3">
      <c r="B885" s="24"/>
      <c r="C885" s="24"/>
      <c r="D885" s="23"/>
      <c r="L885" s="41"/>
    </row>
    <row r="886" spans="2:12" ht="14.25" customHeight="1" x14ac:dyDescent="0.3">
      <c r="B886" s="24"/>
      <c r="C886" s="24"/>
      <c r="D886" s="23"/>
      <c r="L886" s="41"/>
    </row>
    <row r="887" spans="2:12" ht="14.25" customHeight="1" x14ac:dyDescent="0.3">
      <c r="B887" s="24"/>
      <c r="C887" s="24"/>
      <c r="D887" s="23"/>
      <c r="L887" s="41"/>
    </row>
    <row r="888" spans="2:12" ht="14.25" customHeight="1" x14ac:dyDescent="0.3">
      <c r="B888" s="24"/>
      <c r="C888" s="24"/>
      <c r="D888" s="23"/>
      <c r="L888" s="41"/>
    </row>
    <row r="889" spans="2:12" ht="14.25" customHeight="1" x14ac:dyDescent="0.3">
      <c r="B889" s="24"/>
      <c r="C889" s="24"/>
      <c r="D889" s="23"/>
      <c r="L889" s="41"/>
    </row>
    <row r="890" spans="2:12" ht="14.25" customHeight="1" x14ac:dyDescent="0.3">
      <c r="B890" s="24"/>
      <c r="C890" s="24"/>
      <c r="D890" s="23"/>
      <c r="L890" s="41"/>
    </row>
    <row r="891" spans="2:12" ht="14.25" customHeight="1" x14ac:dyDescent="0.3">
      <c r="B891" s="24"/>
      <c r="C891" s="24"/>
      <c r="D891" s="23"/>
      <c r="L891" s="41"/>
    </row>
    <row r="892" spans="2:12" ht="14.25" customHeight="1" x14ac:dyDescent="0.3">
      <c r="B892" s="24"/>
      <c r="C892" s="24"/>
      <c r="D892" s="23"/>
      <c r="L892" s="41"/>
    </row>
    <row r="893" spans="2:12" ht="14.25" customHeight="1" x14ac:dyDescent="0.3">
      <c r="B893" s="24"/>
      <c r="C893" s="24"/>
      <c r="D893" s="23"/>
      <c r="L893" s="41"/>
    </row>
    <row r="894" spans="2:12" ht="14.25" customHeight="1" x14ac:dyDescent="0.3">
      <c r="B894" s="24"/>
      <c r="C894" s="24"/>
      <c r="D894" s="23"/>
      <c r="L894" s="41"/>
    </row>
    <row r="895" spans="2:12" ht="14.25" customHeight="1" x14ac:dyDescent="0.3">
      <c r="B895" s="24"/>
      <c r="C895" s="24"/>
      <c r="D895" s="23"/>
      <c r="L895" s="41"/>
    </row>
    <row r="896" spans="2:12" ht="14.25" customHeight="1" x14ac:dyDescent="0.3">
      <c r="B896" s="24"/>
      <c r="C896" s="24"/>
      <c r="D896" s="23"/>
      <c r="L896" s="41"/>
    </row>
    <row r="897" spans="2:12" ht="14.25" customHeight="1" x14ac:dyDescent="0.3">
      <c r="B897" s="24"/>
      <c r="C897" s="24"/>
      <c r="D897" s="23"/>
      <c r="L897" s="41"/>
    </row>
    <row r="898" spans="2:12" ht="14.25" customHeight="1" x14ac:dyDescent="0.3">
      <c r="B898" s="24"/>
      <c r="C898" s="24"/>
      <c r="D898" s="23"/>
      <c r="L898" s="41"/>
    </row>
    <row r="899" spans="2:12" ht="14.25" customHeight="1" x14ac:dyDescent="0.3">
      <c r="B899" s="24"/>
      <c r="C899" s="24"/>
      <c r="D899" s="23"/>
      <c r="L899" s="41"/>
    </row>
    <row r="900" spans="2:12" ht="14.25" customHeight="1" x14ac:dyDescent="0.3">
      <c r="B900" s="24"/>
      <c r="C900" s="24"/>
      <c r="D900" s="23"/>
      <c r="L900" s="41"/>
    </row>
    <row r="901" spans="2:12" ht="14.25" customHeight="1" x14ac:dyDescent="0.3">
      <c r="B901" s="24"/>
      <c r="C901" s="24"/>
      <c r="D901" s="23"/>
      <c r="L901" s="41"/>
    </row>
    <row r="902" spans="2:12" ht="14.25" customHeight="1" x14ac:dyDescent="0.3">
      <c r="B902" s="24"/>
      <c r="C902" s="24"/>
      <c r="D902" s="23"/>
      <c r="L902" s="41"/>
    </row>
    <row r="903" spans="2:12" ht="14.25" customHeight="1" x14ac:dyDescent="0.3">
      <c r="B903" s="24"/>
      <c r="C903" s="24"/>
      <c r="D903" s="23"/>
      <c r="L903" s="41"/>
    </row>
    <row r="904" spans="2:12" ht="14.25" customHeight="1" x14ac:dyDescent="0.3">
      <c r="B904" s="24"/>
      <c r="C904" s="24"/>
      <c r="D904" s="23"/>
      <c r="L904" s="41"/>
    </row>
    <row r="905" spans="2:12" ht="14.25" customHeight="1" x14ac:dyDescent="0.3">
      <c r="B905" s="24"/>
      <c r="C905" s="24"/>
      <c r="D905" s="23"/>
      <c r="L905" s="41"/>
    </row>
    <row r="906" spans="2:12" ht="14.25" customHeight="1" x14ac:dyDescent="0.3">
      <c r="B906" s="24"/>
      <c r="C906" s="24"/>
      <c r="D906" s="23"/>
      <c r="L906" s="41"/>
    </row>
    <row r="907" spans="2:12" ht="14.25" customHeight="1" x14ac:dyDescent="0.3">
      <c r="B907" s="24"/>
      <c r="C907" s="24"/>
      <c r="D907" s="23"/>
      <c r="L907" s="41"/>
    </row>
    <row r="908" spans="2:12" ht="14.25" customHeight="1" x14ac:dyDescent="0.3">
      <c r="B908" s="24"/>
      <c r="C908" s="24"/>
      <c r="D908" s="23"/>
      <c r="L908" s="41"/>
    </row>
    <row r="909" spans="2:12" ht="14.25" customHeight="1" x14ac:dyDescent="0.3">
      <c r="B909" s="24"/>
      <c r="C909" s="24"/>
      <c r="D909" s="23"/>
      <c r="L909" s="41"/>
    </row>
    <row r="910" spans="2:12" ht="14.25" customHeight="1" x14ac:dyDescent="0.3">
      <c r="B910" s="24"/>
      <c r="C910" s="24"/>
      <c r="D910" s="23"/>
      <c r="L910" s="41"/>
    </row>
    <row r="911" spans="2:12" ht="14.25" customHeight="1" x14ac:dyDescent="0.3">
      <c r="B911" s="24"/>
      <c r="C911" s="24"/>
      <c r="D911" s="23"/>
      <c r="L911" s="41"/>
    </row>
    <row r="912" spans="2:12" ht="14.25" customHeight="1" x14ac:dyDescent="0.3">
      <c r="B912" s="24"/>
      <c r="C912" s="24"/>
      <c r="D912" s="23"/>
      <c r="L912" s="41"/>
    </row>
    <row r="913" spans="2:12" ht="14.25" customHeight="1" x14ac:dyDescent="0.3">
      <c r="B913" s="24"/>
      <c r="C913" s="24"/>
      <c r="D913" s="23"/>
      <c r="L913" s="41"/>
    </row>
    <row r="914" spans="2:12" ht="14.25" customHeight="1" x14ac:dyDescent="0.3">
      <c r="B914" s="24"/>
      <c r="C914" s="24"/>
      <c r="D914" s="23"/>
      <c r="L914" s="41"/>
    </row>
    <row r="915" spans="2:12" ht="14.25" customHeight="1" x14ac:dyDescent="0.3">
      <c r="B915" s="24"/>
      <c r="C915" s="24"/>
      <c r="D915" s="23"/>
      <c r="L915" s="41"/>
    </row>
    <row r="916" spans="2:12" ht="14.25" customHeight="1" x14ac:dyDescent="0.3">
      <c r="B916" s="24"/>
      <c r="C916" s="24"/>
      <c r="D916" s="23"/>
      <c r="L916" s="41"/>
    </row>
    <row r="917" spans="2:12" ht="14.25" customHeight="1" x14ac:dyDescent="0.3">
      <c r="B917" s="24"/>
      <c r="C917" s="24"/>
      <c r="D917" s="23"/>
      <c r="L917" s="41"/>
    </row>
    <row r="918" spans="2:12" ht="14.25" customHeight="1" x14ac:dyDescent="0.3">
      <c r="B918" s="24"/>
      <c r="C918" s="24"/>
      <c r="D918" s="23"/>
      <c r="L918" s="41"/>
    </row>
    <row r="919" spans="2:12" ht="14.25" customHeight="1" x14ac:dyDescent="0.3">
      <c r="B919" s="24"/>
      <c r="C919" s="24"/>
      <c r="D919" s="23"/>
      <c r="L919" s="41"/>
    </row>
    <row r="920" spans="2:12" ht="14.25" customHeight="1" x14ac:dyDescent="0.3">
      <c r="B920" s="24"/>
      <c r="C920" s="24"/>
      <c r="D920" s="23"/>
      <c r="L920" s="41"/>
    </row>
    <row r="921" spans="2:12" ht="14.25" customHeight="1" x14ac:dyDescent="0.3">
      <c r="B921" s="24"/>
      <c r="C921" s="24"/>
      <c r="D921" s="23"/>
      <c r="L921" s="41"/>
    </row>
    <row r="922" spans="2:12" ht="14.25" customHeight="1" x14ac:dyDescent="0.3">
      <c r="B922" s="24"/>
      <c r="C922" s="24"/>
      <c r="D922" s="23"/>
      <c r="L922" s="41"/>
    </row>
    <row r="923" spans="2:12" ht="14.25" customHeight="1" x14ac:dyDescent="0.3">
      <c r="B923" s="24"/>
      <c r="C923" s="24"/>
      <c r="D923" s="23"/>
      <c r="L923" s="41"/>
    </row>
    <row r="924" spans="2:12" ht="14.25" customHeight="1" x14ac:dyDescent="0.3">
      <c r="B924" s="24"/>
      <c r="C924" s="24"/>
      <c r="D924" s="23"/>
      <c r="L924" s="41"/>
    </row>
    <row r="925" spans="2:12" ht="14.25" customHeight="1" x14ac:dyDescent="0.3">
      <c r="B925" s="24"/>
      <c r="C925" s="24"/>
      <c r="D925" s="23"/>
      <c r="L925" s="41"/>
    </row>
    <row r="926" spans="2:12" ht="14.25" customHeight="1" x14ac:dyDescent="0.3">
      <c r="B926" s="24"/>
      <c r="C926" s="24"/>
      <c r="D926" s="23"/>
      <c r="L926" s="41"/>
    </row>
    <row r="927" spans="2:12" ht="14.25" customHeight="1" x14ac:dyDescent="0.3">
      <c r="B927" s="24"/>
      <c r="C927" s="24"/>
      <c r="D927" s="23"/>
      <c r="L927" s="41"/>
    </row>
    <row r="928" spans="2:12" ht="14.25" customHeight="1" x14ac:dyDescent="0.3">
      <c r="B928" s="24"/>
      <c r="C928" s="24"/>
      <c r="D928" s="23"/>
      <c r="L928" s="41"/>
    </row>
    <row r="929" spans="2:12" ht="14.25" customHeight="1" x14ac:dyDescent="0.3">
      <c r="B929" s="24"/>
      <c r="C929" s="24"/>
      <c r="D929" s="23"/>
      <c r="L929" s="41"/>
    </row>
    <row r="930" spans="2:12" ht="14.25" customHeight="1" x14ac:dyDescent="0.3">
      <c r="B930" s="24"/>
      <c r="C930" s="24"/>
      <c r="D930" s="23"/>
      <c r="L930" s="41"/>
    </row>
    <row r="931" spans="2:12" ht="14.25" customHeight="1" x14ac:dyDescent="0.3">
      <c r="B931" s="24"/>
      <c r="C931" s="24"/>
      <c r="D931" s="23"/>
      <c r="L931" s="41"/>
    </row>
    <row r="932" spans="2:12" ht="14.25" customHeight="1" x14ac:dyDescent="0.3">
      <c r="B932" s="24"/>
      <c r="C932" s="24"/>
      <c r="D932" s="23"/>
      <c r="L932" s="41"/>
    </row>
    <row r="933" spans="2:12" ht="14.25" customHeight="1" x14ac:dyDescent="0.3">
      <c r="B933" s="24"/>
      <c r="C933" s="24"/>
      <c r="D933" s="23"/>
      <c r="L933" s="41"/>
    </row>
    <row r="934" spans="2:12" ht="14.25" customHeight="1" x14ac:dyDescent="0.3">
      <c r="B934" s="24"/>
      <c r="C934" s="24"/>
      <c r="D934" s="23"/>
      <c r="L934" s="41"/>
    </row>
    <row r="935" spans="2:12" ht="14.25" customHeight="1" x14ac:dyDescent="0.3">
      <c r="B935" s="24"/>
      <c r="C935" s="24"/>
      <c r="D935" s="23"/>
      <c r="L935" s="41"/>
    </row>
    <row r="936" spans="2:12" ht="14.25" customHeight="1" x14ac:dyDescent="0.3">
      <c r="B936" s="24"/>
      <c r="C936" s="24"/>
      <c r="D936" s="23"/>
      <c r="L936" s="41"/>
    </row>
    <row r="937" spans="2:12" ht="14.25" customHeight="1" x14ac:dyDescent="0.3">
      <c r="B937" s="24"/>
      <c r="C937" s="24"/>
      <c r="D937" s="23"/>
      <c r="L937" s="41"/>
    </row>
    <row r="938" spans="2:12" ht="14.25" customHeight="1" x14ac:dyDescent="0.3">
      <c r="B938" s="24"/>
      <c r="C938" s="24"/>
      <c r="D938" s="23"/>
      <c r="L938" s="41"/>
    </row>
    <row r="939" spans="2:12" ht="14.25" customHeight="1" x14ac:dyDescent="0.3">
      <c r="B939" s="24"/>
      <c r="C939" s="24"/>
      <c r="D939" s="23"/>
      <c r="L939" s="41"/>
    </row>
    <row r="940" spans="2:12" ht="14.25" customHeight="1" x14ac:dyDescent="0.3">
      <c r="B940" s="24"/>
      <c r="C940" s="24"/>
      <c r="D940" s="23"/>
      <c r="L940" s="41"/>
    </row>
    <row r="941" spans="2:12" ht="14.25" customHeight="1" x14ac:dyDescent="0.3">
      <c r="B941" s="24"/>
      <c r="C941" s="24"/>
      <c r="D941" s="23"/>
      <c r="L941" s="41"/>
    </row>
    <row r="942" spans="2:12" ht="14.25" customHeight="1" x14ac:dyDescent="0.3">
      <c r="B942" s="24"/>
      <c r="C942" s="24"/>
      <c r="D942" s="23"/>
      <c r="L942" s="41"/>
    </row>
    <row r="943" spans="2:12" ht="14.25" customHeight="1" x14ac:dyDescent="0.3">
      <c r="B943" s="24"/>
      <c r="C943" s="24"/>
      <c r="D943" s="23"/>
      <c r="L943" s="41"/>
    </row>
    <row r="944" spans="2:12" ht="14.25" customHeight="1" x14ac:dyDescent="0.3">
      <c r="B944" s="24"/>
      <c r="C944" s="24"/>
      <c r="D944" s="23"/>
      <c r="L944" s="41"/>
    </row>
    <row r="945" spans="2:12" ht="14.25" customHeight="1" x14ac:dyDescent="0.3">
      <c r="B945" s="24"/>
      <c r="C945" s="24"/>
      <c r="D945" s="23"/>
      <c r="L945" s="41"/>
    </row>
    <row r="946" spans="2:12" ht="14.25" customHeight="1" x14ac:dyDescent="0.3">
      <c r="B946" s="24"/>
      <c r="C946" s="24"/>
      <c r="D946" s="23"/>
      <c r="L946" s="41"/>
    </row>
    <row r="947" spans="2:12" ht="14.25" customHeight="1" x14ac:dyDescent="0.3">
      <c r="B947" s="24"/>
      <c r="C947" s="24"/>
      <c r="D947" s="23"/>
      <c r="L947" s="41"/>
    </row>
    <row r="948" spans="2:12" ht="14.25" customHeight="1" x14ac:dyDescent="0.3">
      <c r="B948" s="24"/>
      <c r="C948" s="24"/>
      <c r="D948" s="23"/>
      <c r="L948" s="41"/>
    </row>
    <row r="949" spans="2:12" ht="14.25" customHeight="1" x14ac:dyDescent="0.3">
      <c r="B949" s="24"/>
      <c r="C949" s="24"/>
      <c r="D949" s="23"/>
      <c r="L949" s="41"/>
    </row>
    <row r="950" spans="2:12" ht="14.25" customHeight="1" x14ac:dyDescent="0.3">
      <c r="B950" s="24"/>
      <c r="C950" s="24"/>
      <c r="D950" s="23"/>
      <c r="L950" s="41"/>
    </row>
    <row r="951" spans="2:12" ht="14.25" customHeight="1" x14ac:dyDescent="0.3">
      <c r="B951" s="24"/>
      <c r="C951" s="24"/>
      <c r="D951" s="23"/>
      <c r="L951" s="41"/>
    </row>
    <row r="952" spans="2:12" ht="14.25" customHeight="1" x14ac:dyDescent="0.3">
      <c r="B952" s="24"/>
      <c r="C952" s="24"/>
      <c r="D952" s="23"/>
      <c r="L952" s="41"/>
    </row>
    <row r="953" spans="2:12" ht="14.25" customHeight="1" x14ac:dyDescent="0.3">
      <c r="B953" s="24"/>
      <c r="C953" s="24"/>
      <c r="D953" s="23"/>
      <c r="L953" s="41"/>
    </row>
    <row r="954" spans="2:12" ht="14.25" customHeight="1" x14ac:dyDescent="0.3">
      <c r="B954" s="24"/>
      <c r="C954" s="24"/>
      <c r="D954" s="23"/>
      <c r="L954" s="41"/>
    </row>
    <row r="955" spans="2:12" ht="14.25" customHeight="1" x14ac:dyDescent="0.3">
      <c r="B955" s="24"/>
      <c r="C955" s="24"/>
      <c r="D955" s="23"/>
      <c r="L955" s="41"/>
    </row>
    <row r="956" spans="2:12" ht="14.25" customHeight="1" x14ac:dyDescent="0.3">
      <c r="B956" s="24"/>
      <c r="C956" s="24"/>
      <c r="D956" s="23"/>
      <c r="L956" s="41"/>
    </row>
    <row r="957" spans="2:12" ht="14.25" customHeight="1" x14ac:dyDescent="0.3">
      <c r="B957" s="24"/>
      <c r="C957" s="24"/>
      <c r="D957" s="23"/>
      <c r="L957" s="41"/>
    </row>
    <row r="958" spans="2:12" ht="14.25" customHeight="1" x14ac:dyDescent="0.3">
      <c r="B958" s="24"/>
      <c r="C958" s="24"/>
      <c r="D958" s="23"/>
      <c r="L958" s="41"/>
    </row>
    <row r="959" spans="2:12" ht="14.25" customHeight="1" x14ac:dyDescent="0.3">
      <c r="B959" s="24"/>
      <c r="C959" s="24"/>
      <c r="D959" s="23"/>
      <c r="L959" s="41"/>
    </row>
    <row r="960" spans="2:12" ht="14.25" customHeight="1" x14ac:dyDescent="0.3">
      <c r="B960" s="24"/>
      <c r="C960" s="24"/>
      <c r="D960" s="23"/>
      <c r="L960" s="41"/>
    </row>
    <row r="961" spans="2:12" ht="14.25" customHeight="1" x14ac:dyDescent="0.3">
      <c r="B961" s="24"/>
      <c r="C961" s="24"/>
      <c r="D961" s="23"/>
      <c r="L961" s="41"/>
    </row>
    <row r="962" spans="2:12" ht="14.25" customHeight="1" x14ac:dyDescent="0.3">
      <c r="B962" s="24"/>
      <c r="C962" s="24"/>
      <c r="D962" s="23"/>
      <c r="L962" s="41"/>
    </row>
    <row r="963" spans="2:12" ht="14.25" customHeight="1" x14ac:dyDescent="0.3">
      <c r="B963" s="24"/>
      <c r="C963" s="24"/>
      <c r="D963" s="23"/>
      <c r="L963" s="41"/>
    </row>
    <row r="964" spans="2:12" ht="14.25" customHeight="1" x14ac:dyDescent="0.3">
      <c r="B964" s="24"/>
      <c r="C964" s="24"/>
      <c r="D964" s="23"/>
      <c r="L964" s="41"/>
    </row>
    <row r="965" spans="2:12" ht="14.25" customHeight="1" x14ac:dyDescent="0.3">
      <c r="B965" s="24"/>
      <c r="C965" s="24"/>
      <c r="D965" s="23"/>
      <c r="L965" s="41"/>
    </row>
    <row r="966" spans="2:12" ht="14.25" customHeight="1" x14ac:dyDescent="0.3">
      <c r="B966" s="24"/>
      <c r="C966" s="24"/>
      <c r="D966" s="23"/>
      <c r="L966" s="41"/>
    </row>
    <row r="967" spans="2:12" ht="14.25" customHeight="1" x14ac:dyDescent="0.3">
      <c r="B967" s="24"/>
      <c r="C967" s="24"/>
      <c r="D967" s="23"/>
      <c r="L967" s="41"/>
    </row>
    <row r="968" spans="2:12" ht="14.25" customHeight="1" x14ac:dyDescent="0.3">
      <c r="B968" s="24"/>
      <c r="C968" s="24"/>
      <c r="D968" s="23"/>
      <c r="L968" s="41"/>
    </row>
    <row r="969" spans="2:12" ht="14.25" customHeight="1" x14ac:dyDescent="0.3">
      <c r="B969" s="24"/>
      <c r="C969" s="24"/>
      <c r="D969" s="23"/>
      <c r="L969" s="41"/>
    </row>
    <row r="970" spans="2:12" ht="14.25" customHeight="1" x14ac:dyDescent="0.3">
      <c r="B970" s="24"/>
      <c r="C970" s="24"/>
      <c r="D970" s="23"/>
      <c r="L970" s="41"/>
    </row>
    <row r="971" spans="2:12" ht="14.25" customHeight="1" x14ac:dyDescent="0.3">
      <c r="B971" s="24"/>
      <c r="C971" s="24"/>
      <c r="D971" s="23"/>
      <c r="L971" s="41"/>
    </row>
    <row r="972" spans="2:12" ht="14.25" customHeight="1" x14ac:dyDescent="0.3">
      <c r="B972" s="24"/>
      <c r="C972" s="24"/>
      <c r="D972" s="23"/>
      <c r="L972" s="41"/>
    </row>
    <row r="973" spans="2:12" ht="14.25" customHeight="1" x14ac:dyDescent="0.3">
      <c r="B973" s="24"/>
      <c r="C973" s="24"/>
      <c r="D973" s="23"/>
      <c r="L973" s="41"/>
    </row>
    <row r="974" spans="2:12" ht="14.25" customHeight="1" x14ac:dyDescent="0.3">
      <c r="B974" s="24"/>
      <c r="C974" s="24"/>
      <c r="D974" s="23"/>
      <c r="L974" s="41"/>
    </row>
    <row r="975" spans="2:12" ht="14.25" customHeight="1" x14ac:dyDescent="0.3">
      <c r="B975" s="24"/>
      <c r="C975" s="24"/>
      <c r="D975" s="23"/>
      <c r="L975" s="41"/>
    </row>
    <row r="976" spans="2:12" ht="14.25" customHeight="1" x14ac:dyDescent="0.3">
      <c r="B976" s="24"/>
      <c r="C976" s="24"/>
      <c r="D976" s="23"/>
      <c r="L976" s="41"/>
    </row>
    <row r="977" spans="2:12" ht="14.25" customHeight="1" x14ac:dyDescent="0.3">
      <c r="B977" s="24"/>
      <c r="C977" s="24"/>
      <c r="D977" s="23"/>
      <c r="L977" s="41"/>
    </row>
    <row r="978" spans="2:12" ht="14.25" customHeight="1" x14ac:dyDescent="0.3">
      <c r="B978" s="24"/>
      <c r="C978" s="24"/>
      <c r="D978" s="23"/>
      <c r="L978" s="41"/>
    </row>
    <row r="979" spans="2:12" ht="14.25" customHeight="1" x14ac:dyDescent="0.3">
      <c r="B979" s="24"/>
      <c r="C979" s="24"/>
      <c r="D979" s="23"/>
      <c r="L979" s="41"/>
    </row>
    <row r="980" spans="2:12" ht="14.25" customHeight="1" x14ac:dyDescent="0.3">
      <c r="B980" s="24"/>
      <c r="C980" s="24"/>
      <c r="D980" s="23"/>
      <c r="L980" s="41"/>
    </row>
    <row r="981" spans="2:12" ht="14.25" customHeight="1" x14ac:dyDescent="0.3">
      <c r="B981" s="24"/>
      <c r="C981" s="24"/>
      <c r="D981" s="23"/>
      <c r="L981" s="41"/>
    </row>
    <row r="982" spans="2:12" ht="14.25" customHeight="1" x14ac:dyDescent="0.3">
      <c r="B982" s="24"/>
      <c r="C982" s="24"/>
      <c r="D982" s="23"/>
      <c r="L982" s="41"/>
    </row>
    <row r="983" spans="2:12" ht="14.25" customHeight="1" x14ac:dyDescent="0.3">
      <c r="B983" s="24"/>
      <c r="C983" s="24"/>
      <c r="D983" s="23"/>
      <c r="L983" s="41"/>
    </row>
    <row r="984" spans="2:12" ht="14.25" customHeight="1" x14ac:dyDescent="0.3">
      <c r="B984" s="24"/>
      <c r="C984" s="24"/>
      <c r="D984" s="23"/>
      <c r="L984" s="41"/>
    </row>
    <row r="985" spans="2:12" ht="14.25" customHeight="1" x14ac:dyDescent="0.3">
      <c r="B985" s="24"/>
      <c r="C985" s="24"/>
      <c r="D985" s="23"/>
      <c r="L985" s="41"/>
    </row>
    <row r="986" spans="2:12" ht="14.25" customHeight="1" x14ac:dyDescent="0.3">
      <c r="B986" s="24"/>
      <c r="C986" s="24"/>
      <c r="D986" s="23"/>
      <c r="L986" s="41"/>
    </row>
    <row r="987" spans="2:12" ht="14.25" customHeight="1" x14ac:dyDescent="0.3">
      <c r="B987" s="24"/>
      <c r="C987" s="24"/>
      <c r="D987" s="23"/>
      <c r="L987" s="41"/>
    </row>
    <row r="988" spans="2:12" ht="14.25" customHeight="1" x14ac:dyDescent="0.3">
      <c r="B988" s="24"/>
      <c r="C988" s="24"/>
      <c r="D988" s="23"/>
      <c r="L988" s="41"/>
    </row>
    <row r="989" spans="2:12" ht="14.25" customHeight="1" x14ac:dyDescent="0.3">
      <c r="B989" s="24"/>
      <c r="C989" s="24"/>
      <c r="D989" s="23"/>
      <c r="L989" s="41"/>
    </row>
    <row r="990" spans="2:12" ht="14.25" customHeight="1" x14ac:dyDescent="0.3">
      <c r="B990" s="24"/>
      <c r="C990" s="24"/>
      <c r="D990" s="23"/>
      <c r="L990" s="41"/>
    </row>
    <row r="991" spans="2:12" ht="14.25" customHeight="1" x14ac:dyDescent="0.3">
      <c r="B991" s="24"/>
      <c r="C991" s="24"/>
      <c r="D991" s="23"/>
      <c r="L991" s="41"/>
    </row>
    <row r="992" spans="2:12" ht="14.25" customHeight="1" x14ac:dyDescent="0.3">
      <c r="B992" s="24"/>
      <c r="C992" s="24"/>
      <c r="D992" s="23"/>
      <c r="L992" s="41"/>
    </row>
    <row r="993" spans="2:12" ht="14.25" customHeight="1" x14ac:dyDescent="0.3">
      <c r="B993" s="24"/>
      <c r="C993" s="24"/>
      <c r="D993" s="23"/>
      <c r="L993" s="41"/>
    </row>
    <row r="994" spans="2:12" ht="14.25" customHeight="1" x14ac:dyDescent="0.3">
      <c r="B994" s="24"/>
      <c r="C994" s="24"/>
      <c r="D994" s="23"/>
      <c r="L994" s="41"/>
    </row>
    <row r="995" spans="2:12" ht="14.25" customHeight="1" x14ac:dyDescent="0.3">
      <c r="B995" s="24"/>
      <c r="C995" s="24"/>
      <c r="D995" s="23"/>
      <c r="L995" s="41"/>
    </row>
    <row r="996" spans="2:12" ht="14.25" customHeight="1" x14ac:dyDescent="0.3">
      <c r="B996" s="24"/>
      <c r="C996" s="24"/>
      <c r="D996" s="23"/>
      <c r="L996" s="41"/>
    </row>
    <row r="997" spans="2:12" ht="14.25" customHeight="1" x14ac:dyDescent="0.3">
      <c r="B997" s="24"/>
      <c r="C997" s="24"/>
      <c r="D997" s="23"/>
      <c r="L997" s="41"/>
    </row>
    <row r="998" spans="2:12" ht="14.25" customHeight="1" x14ac:dyDescent="0.3">
      <c r="B998" s="24"/>
      <c r="C998" s="24"/>
      <c r="D998" s="23"/>
      <c r="L998" s="41"/>
    </row>
    <row r="999" spans="2:12" ht="14.25" customHeight="1" x14ac:dyDescent="0.3">
      <c r="B999" s="24"/>
      <c r="C999" s="24"/>
      <c r="D999" s="23"/>
      <c r="L999" s="41"/>
    </row>
    <row r="1000" spans="2:12" ht="14.25" customHeight="1" x14ac:dyDescent="0.3">
      <c r="B1000" s="24"/>
      <c r="C1000" s="24"/>
      <c r="D1000" s="23"/>
      <c r="L1000" s="41"/>
    </row>
    <row r="1001" spans="2:12" ht="14.25" customHeight="1" x14ac:dyDescent="0.3">
      <c r="B1001" s="24"/>
      <c r="C1001" s="24"/>
      <c r="D1001" s="23"/>
      <c r="L1001" s="41"/>
    </row>
  </sheetData>
  <conditionalFormatting sqref="J2:K61 D2:I66 A2:C73 L2:L73 J63:J66 K64:K66 D73:K73">
    <cfRule type="expression" dxfId="0" priority="1">
      <formula>OR($C2="DMC",$C2="DPM",$C2="DQC",$C2="DRH",$C2="DSN")</formula>
    </cfRule>
  </conditionalFormatting>
  <dataValidations count="1">
    <dataValidation type="list" allowBlank="1" showErrorMessage="1" sqref="A47:A72" xr:uid="{00000000-0002-0000-0000-000000000000}">
      <formula1>"Xuan,Tu,Van,Uyen,Trong"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81"/>
  <sheetViews>
    <sheetView workbookViewId="0"/>
  </sheetViews>
  <sheetFormatPr defaultColWidth="14.44140625" defaultRowHeight="15" customHeight="1" x14ac:dyDescent="0.3"/>
  <cols>
    <col min="1" max="1" width="19.33203125" customWidth="1"/>
    <col min="2" max="2" width="34.33203125" customWidth="1"/>
    <col min="3" max="3" width="35.6640625" customWidth="1"/>
    <col min="4" max="4" width="27.109375" customWidth="1"/>
    <col min="5" max="5" width="22.5546875" customWidth="1"/>
    <col min="6" max="6" width="30.44140625" customWidth="1"/>
    <col min="7" max="7" width="34.6640625" customWidth="1"/>
    <col min="8" max="8" width="21.44140625" customWidth="1"/>
    <col min="9" max="10" width="14.44140625" customWidth="1"/>
    <col min="11" max="11" width="17" customWidth="1"/>
  </cols>
  <sheetData>
    <row r="1" spans="1:15" x14ac:dyDescent="0.3">
      <c r="A1" s="99" t="s">
        <v>46</v>
      </c>
      <c r="B1" s="98"/>
      <c r="C1" s="98"/>
      <c r="D1" s="98"/>
      <c r="E1" s="98"/>
      <c r="F1" s="98"/>
      <c r="G1" s="1"/>
      <c r="H1" s="1"/>
      <c r="I1" s="1"/>
      <c r="J1" s="1"/>
      <c r="K1" s="1"/>
      <c r="L1" s="1"/>
    </row>
    <row r="2" spans="1:15" x14ac:dyDescent="0.3">
      <c r="A2" s="98"/>
      <c r="B2" s="98"/>
      <c r="C2" s="98"/>
      <c r="D2" s="98"/>
      <c r="E2" s="98"/>
      <c r="F2" s="98"/>
      <c r="G2" s="1"/>
      <c r="H2" s="1"/>
      <c r="I2" s="1"/>
      <c r="J2" s="1"/>
      <c r="K2" s="1"/>
      <c r="L2" s="1"/>
    </row>
    <row r="3" spans="1:15" x14ac:dyDescent="0.3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/>
      <c r="J3" s="1" t="s">
        <v>9</v>
      </c>
      <c r="K3" s="1" t="s">
        <v>10</v>
      </c>
      <c r="L3" s="1" t="s">
        <v>11</v>
      </c>
    </row>
    <row r="4" spans="1:15" x14ac:dyDescent="0.3">
      <c r="A4" s="40">
        <v>2017</v>
      </c>
      <c r="B4" s="60" t="s">
        <v>12</v>
      </c>
      <c r="C4" s="8">
        <v>1363513240162</v>
      </c>
      <c r="D4" s="8">
        <v>804867971667</v>
      </c>
      <c r="E4" s="8">
        <v>-595617464</v>
      </c>
      <c r="F4" s="8">
        <v>197567029628</v>
      </c>
      <c r="G4" s="8">
        <v>55541499368</v>
      </c>
      <c r="H4" s="8">
        <v>244889043055</v>
      </c>
      <c r="I4" s="8"/>
      <c r="J4" s="8">
        <v>12001581740</v>
      </c>
      <c r="K4" s="8">
        <v>1305473339191</v>
      </c>
      <c r="L4" s="8">
        <v>811814811</v>
      </c>
    </row>
    <row r="5" spans="1:15" x14ac:dyDescent="0.3">
      <c r="A5" s="61">
        <v>2018</v>
      </c>
      <c r="B5" s="60" t="s">
        <v>12</v>
      </c>
      <c r="C5" s="8">
        <v>1463997591211</v>
      </c>
      <c r="D5" s="8">
        <v>896095666781</v>
      </c>
      <c r="E5" s="8">
        <v>2523401458</v>
      </c>
      <c r="F5" s="8">
        <v>138614539773</v>
      </c>
      <c r="G5" s="8">
        <v>52285625200</v>
      </c>
      <c r="H5" s="8">
        <v>266490181601</v>
      </c>
      <c r="I5" s="8"/>
      <c r="J5" s="8">
        <v>12137262343</v>
      </c>
      <c r="K5" s="8">
        <v>1465088856531</v>
      </c>
      <c r="L5" s="8">
        <v>1058335759</v>
      </c>
    </row>
    <row r="6" spans="1:15" x14ac:dyDescent="0.3">
      <c r="A6" s="61">
        <v>2019</v>
      </c>
      <c r="B6" s="60" t="s">
        <v>12</v>
      </c>
      <c r="C6" s="8">
        <v>1533850591042</v>
      </c>
      <c r="D6" s="8">
        <v>975656507824</v>
      </c>
      <c r="E6" s="8">
        <v>1353416323</v>
      </c>
      <c r="F6" s="8">
        <v>145891689430</v>
      </c>
      <c r="G6" s="8">
        <v>54386519134</v>
      </c>
      <c r="H6" s="8">
        <v>219139200228</v>
      </c>
      <c r="I6" s="8"/>
      <c r="J6" s="8">
        <v>12843955861</v>
      </c>
      <c r="K6" s="8">
        <v>1533052514092</v>
      </c>
      <c r="L6" s="8">
        <v>1215628105</v>
      </c>
    </row>
    <row r="7" spans="1:15" x14ac:dyDescent="0.3">
      <c r="A7" s="61">
        <v>2020</v>
      </c>
      <c r="B7" s="60" t="s">
        <v>12</v>
      </c>
      <c r="C7" s="8">
        <v>1542266916248</v>
      </c>
      <c r="D7" s="8">
        <v>1013487938481</v>
      </c>
      <c r="E7" s="8">
        <v>-756533454</v>
      </c>
      <c r="F7" s="8">
        <v>153381251974</v>
      </c>
      <c r="G7" s="8">
        <v>45030678894</v>
      </c>
      <c r="H7" s="8">
        <v>248897778664</v>
      </c>
      <c r="I7" s="8"/>
      <c r="J7" s="8">
        <v>17456582449</v>
      </c>
      <c r="K7" s="8">
        <v>1463982459092</v>
      </c>
      <c r="L7" s="8">
        <v>960530344</v>
      </c>
    </row>
    <row r="8" spans="1:15" x14ac:dyDescent="0.3">
      <c r="A8" s="61">
        <v>2021</v>
      </c>
      <c r="B8" s="60" t="s">
        <v>12</v>
      </c>
      <c r="C8" s="8">
        <v>1567817504900</v>
      </c>
      <c r="D8" s="8">
        <v>1096779308875</v>
      </c>
      <c r="E8" s="8">
        <v>2709042592</v>
      </c>
      <c r="F8" s="8">
        <v>144898379173</v>
      </c>
      <c r="G8" s="8">
        <v>39922462186</v>
      </c>
      <c r="H8" s="8">
        <v>348511691189</v>
      </c>
      <c r="I8" s="8"/>
      <c r="J8" s="8">
        <v>17600926059</v>
      </c>
      <c r="K8" s="8">
        <v>1621851432988</v>
      </c>
      <c r="L8" s="8">
        <v>88209330</v>
      </c>
    </row>
    <row r="9" spans="1:15" x14ac:dyDescent="0.3">
      <c r="A9" s="5"/>
      <c r="C9" s="7"/>
      <c r="D9" s="7"/>
      <c r="E9" s="8"/>
      <c r="F9" s="8"/>
      <c r="G9" s="8"/>
      <c r="H9" s="8"/>
      <c r="I9" s="8"/>
      <c r="J9" s="8"/>
      <c r="K9" s="8"/>
      <c r="L9" s="8"/>
    </row>
    <row r="10" spans="1:15" x14ac:dyDescent="0.3">
      <c r="A10" s="97" t="s">
        <v>3</v>
      </c>
      <c r="B10" s="98"/>
      <c r="C10" s="98"/>
      <c r="D10" s="98"/>
      <c r="E10" s="98"/>
      <c r="F10" s="98"/>
      <c r="G10" s="62"/>
    </row>
    <row r="11" spans="1:15" x14ac:dyDescent="0.3">
      <c r="A11" s="63" t="s">
        <v>47</v>
      </c>
      <c r="B11" s="62" t="s">
        <v>3</v>
      </c>
      <c r="C11" s="64" t="s">
        <v>48</v>
      </c>
      <c r="D11" s="64" t="s">
        <v>49</v>
      </c>
      <c r="E11" s="64" t="s">
        <v>50</v>
      </c>
      <c r="F11" s="64" t="s">
        <v>51</v>
      </c>
      <c r="G11" s="64"/>
    </row>
    <row r="12" spans="1:15" x14ac:dyDescent="0.3">
      <c r="A12" s="5">
        <v>2017</v>
      </c>
      <c r="B12" s="65">
        <f>1363513240162/$J$12</f>
        <v>1363.5132401620001</v>
      </c>
      <c r="C12" s="66" t="s">
        <v>33</v>
      </c>
      <c r="D12" s="66" t="s">
        <v>33</v>
      </c>
      <c r="E12" s="66" t="s">
        <v>33</v>
      </c>
      <c r="F12" s="66" t="s">
        <v>33</v>
      </c>
      <c r="G12" s="8"/>
      <c r="J12" s="16">
        <v>1000000000</v>
      </c>
    </row>
    <row r="13" spans="1:15" x14ac:dyDescent="0.3">
      <c r="A13" s="5">
        <v>2018</v>
      </c>
      <c r="B13" s="65">
        <f>1463997591211/$J$12</f>
        <v>1463.9975912110001</v>
      </c>
      <c r="C13" s="65">
        <f t="shared" ref="C13:C16" si="0">B13-B12</f>
        <v>100.484351049</v>
      </c>
      <c r="D13" s="65">
        <f t="shared" ref="D13:D16" si="1">(B13/B12)*100</f>
        <v>107.36951780806041</v>
      </c>
      <c r="E13" s="65">
        <f t="shared" ref="E13:E16" si="2">((B13-B12)/B12)*100</f>
        <v>7.3695178080604027</v>
      </c>
      <c r="F13" s="65">
        <f t="shared" ref="F13:F16" si="3">B12/100</f>
        <v>13.635132401620002</v>
      </c>
      <c r="G13" s="8"/>
    </row>
    <row r="14" spans="1:15" x14ac:dyDescent="0.3">
      <c r="A14" s="5">
        <v>2019</v>
      </c>
      <c r="B14" s="65">
        <f>1533850591042/$J$12</f>
        <v>1533.8505910419999</v>
      </c>
      <c r="C14" s="65">
        <f t="shared" si="0"/>
        <v>69.852999830999806</v>
      </c>
      <c r="D14" s="65">
        <f t="shared" si="1"/>
        <v>104.77138762046859</v>
      </c>
      <c r="E14" s="65">
        <f t="shared" si="2"/>
        <v>4.7713876204685759</v>
      </c>
      <c r="F14" s="65">
        <f t="shared" si="3"/>
        <v>14.639975912110001</v>
      </c>
      <c r="G14" s="8"/>
    </row>
    <row r="15" spans="1:15" x14ac:dyDescent="0.3">
      <c r="A15" s="5">
        <v>2020</v>
      </c>
      <c r="B15" s="65">
        <f>1542266916248/$J$12</f>
        <v>1542.2669162479999</v>
      </c>
      <c r="C15" s="65">
        <f t="shared" si="0"/>
        <v>8.4163252060000104</v>
      </c>
      <c r="D15" s="65">
        <f t="shared" si="1"/>
        <v>100.54870567284408</v>
      </c>
      <c r="E15" s="65">
        <f t="shared" si="2"/>
        <v>0.548705672844087</v>
      </c>
      <c r="F15" s="65">
        <f t="shared" si="3"/>
        <v>15.338505910419999</v>
      </c>
      <c r="G15" s="8"/>
      <c r="J15" s="63" t="s">
        <v>47</v>
      </c>
      <c r="K15" s="62" t="s">
        <v>3</v>
      </c>
      <c r="L15" s="64" t="s">
        <v>48</v>
      </c>
      <c r="M15" s="64" t="s">
        <v>49</v>
      </c>
      <c r="N15" s="64" t="s">
        <v>50</v>
      </c>
      <c r="O15" s="64" t="s">
        <v>51</v>
      </c>
    </row>
    <row r="16" spans="1:15" x14ac:dyDescent="0.3">
      <c r="A16" s="5">
        <v>2021</v>
      </c>
      <c r="B16" s="67">
        <f>1567817504900/$J$12</f>
        <v>1567.8175048999999</v>
      </c>
      <c r="C16" s="65">
        <f t="shared" si="0"/>
        <v>25.550588651999988</v>
      </c>
      <c r="D16" s="65">
        <f t="shared" si="1"/>
        <v>101.65669044591574</v>
      </c>
      <c r="E16" s="65">
        <f t="shared" si="2"/>
        <v>1.6566904459157441</v>
      </c>
      <c r="F16" s="65">
        <f t="shared" si="3"/>
        <v>15.422669162479998</v>
      </c>
      <c r="G16" s="8"/>
      <c r="H16" s="65">
        <v>1363513240162</v>
      </c>
      <c r="J16" s="5">
        <v>2017</v>
      </c>
      <c r="K16" s="16">
        <f t="shared" ref="K16:K21" si="4">H16/$J$12</f>
        <v>1363.5132401620001</v>
      </c>
      <c r="L16" s="66" t="s">
        <v>33</v>
      </c>
      <c r="M16" s="66" t="s">
        <v>33</v>
      </c>
      <c r="N16" s="66" t="s">
        <v>33</v>
      </c>
      <c r="O16" s="66" t="s">
        <v>33</v>
      </c>
    </row>
    <row r="17" spans="1:15" x14ac:dyDescent="0.3">
      <c r="A17" s="5" t="s">
        <v>52</v>
      </c>
      <c r="B17" s="67">
        <f>AVERAGE(B12:B16)</f>
        <v>1494.2891687126</v>
      </c>
      <c r="C17" s="67">
        <f>AVERAGE(C13:C16)</f>
        <v>51.07606618449995</v>
      </c>
      <c r="D17" s="67">
        <f>AVERAGE(D12:D16)</f>
        <v>103.5865753868222</v>
      </c>
      <c r="E17" s="67">
        <f>AVERAGE(E13:E16)</f>
        <v>3.5865753868222021</v>
      </c>
      <c r="F17" s="68" t="s">
        <v>33</v>
      </c>
      <c r="G17" s="63"/>
      <c r="H17" s="65">
        <v>1463997591211</v>
      </c>
      <c r="J17" s="5">
        <v>2018</v>
      </c>
      <c r="K17" s="16">
        <f t="shared" si="4"/>
        <v>1463.9975912110001</v>
      </c>
      <c r="L17" s="65">
        <f t="shared" ref="L17:L20" si="5">K17-K16</f>
        <v>100.484351049</v>
      </c>
      <c r="M17" s="65">
        <f t="shared" ref="M17:M20" si="6">(K17/K16)*100</f>
        <v>107.36951780806041</v>
      </c>
      <c r="N17" s="65">
        <f t="shared" ref="N17:N20" si="7">((H17-H16)/H16)*100</f>
        <v>7.3695178080604027</v>
      </c>
      <c r="O17" s="65">
        <f t="shared" ref="O17:O20" si="8">H16/100</f>
        <v>13635132401.620001</v>
      </c>
    </row>
    <row r="18" spans="1:15" x14ac:dyDescent="0.3">
      <c r="A18" s="97" t="s">
        <v>4</v>
      </c>
      <c r="B18" s="98"/>
      <c r="C18" s="98"/>
      <c r="D18" s="98"/>
      <c r="E18" s="98"/>
      <c r="F18" s="98"/>
      <c r="G18" s="63"/>
      <c r="H18" s="65">
        <v>1533850591042</v>
      </c>
      <c r="J18" s="5">
        <v>2019</v>
      </c>
      <c r="K18" s="16">
        <f t="shared" si="4"/>
        <v>1533.8505910419999</v>
      </c>
      <c r="L18" s="65">
        <f t="shared" si="5"/>
        <v>69.852999830999806</v>
      </c>
      <c r="M18" s="65">
        <f t="shared" si="6"/>
        <v>104.77138762046859</v>
      </c>
      <c r="N18" s="65">
        <f t="shared" si="7"/>
        <v>4.7713876204685892</v>
      </c>
      <c r="O18" s="65">
        <f t="shared" si="8"/>
        <v>14639975912.110001</v>
      </c>
    </row>
    <row r="19" spans="1:15" x14ac:dyDescent="0.3">
      <c r="A19" s="69" t="s">
        <v>47</v>
      </c>
      <c r="B19" s="45" t="s">
        <v>4</v>
      </c>
      <c r="C19" s="70" t="s">
        <v>48</v>
      </c>
      <c r="D19" s="70" t="s">
        <v>49</v>
      </c>
      <c r="E19" s="70" t="s">
        <v>50</v>
      </c>
      <c r="F19" s="70" t="s">
        <v>53</v>
      </c>
      <c r="G19" s="63"/>
      <c r="H19" s="65">
        <v>1542266916248</v>
      </c>
      <c r="J19" s="5">
        <v>2020</v>
      </c>
      <c r="K19" s="16">
        <f t="shared" si="4"/>
        <v>1542.2669162479999</v>
      </c>
      <c r="L19" s="65">
        <f t="shared" si="5"/>
        <v>8.4163252060000104</v>
      </c>
      <c r="M19" s="65">
        <f t="shared" si="6"/>
        <v>100.54870567284408</v>
      </c>
      <c r="N19" s="65">
        <f t="shared" si="7"/>
        <v>0.54870567284408633</v>
      </c>
      <c r="O19" s="65">
        <f t="shared" si="8"/>
        <v>15338505910.42</v>
      </c>
    </row>
    <row r="20" spans="1:15" x14ac:dyDescent="0.3">
      <c r="A20" s="5">
        <v>2017</v>
      </c>
      <c r="B20" s="8">
        <v>804867971667</v>
      </c>
      <c r="C20" s="70" t="s">
        <v>33</v>
      </c>
      <c r="D20" s="70" t="s">
        <v>33</v>
      </c>
      <c r="E20" s="70" t="s">
        <v>33</v>
      </c>
      <c r="F20" s="70" t="s">
        <v>33</v>
      </c>
      <c r="G20" s="63"/>
      <c r="H20" s="67">
        <v>1567817504900</v>
      </c>
      <c r="J20" s="5">
        <v>2021</v>
      </c>
      <c r="K20" s="16">
        <f t="shared" si="4"/>
        <v>1567.8175048999999</v>
      </c>
      <c r="L20" s="65">
        <f t="shared" si="5"/>
        <v>25.550588651999988</v>
      </c>
      <c r="M20" s="65">
        <f t="shared" si="6"/>
        <v>101.65669044591574</v>
      </c>
      <c r="N20" s="65">
        <f t="shared" si="7"/>
        <v>1.6566904459157448</v>
      </c>
      <c r="O20" s="65">
        <f t="shared" si="8"/>
        <v>15422669162.48</v>
      </c>
    </row>
    <row r="21" spans="1:15" x14ac:dyDescent="0.3">
      <c r="A21" s="5">
        <v>2018</v>
      </c>
      <c r="B21" s="8">
        <v>896095666781</v>
      </c>
      <c r="C21" s="7">
        <f t="shared" ref="C21:C24" si="9">B21-B20</f>
        <v>91227695114</v>
      </c>
      <c r="D21" s="71">
        <f t="shared" ref="D21:D24" si="10">(B21/B20)*100</f>
        <v>111.33449190741855</v>
      </c>
      <c r="E21" s="71">
        <f t="shared" ref="E21:E24" si="11">((B21-B20)/B20)*100</f>
        <v>11.334491907418558</v>
      </c>
      <c r="F21" s="71">
        <f t="shared" ref="F21:F24" si="12">B20/100</f>
        <v>8048679716.6700001</v>
      </c>
      <c r="G21" s="63"/>
      <c r="H21" s="67">
        <f>AVERAGE(H16:H20)</f>
        <v>1494289168712.6001</v>
      </c>
      <c r="J21" s="5" t="s">
        <v>52</v>
      </c>
      <c r="K21" s="16">
        <f t="shared" si="4"/>
        <v>1494.2891687126</v>
      </c>
      <c r="L21" s="65">
        <f>AVERAGE(L17:L20)</f>
        <v>51.07606618449995</v>
      </c>
      <c r="M21" s="67">
        <f>AVERAGE(M16:M20)</f>
        <v>103.5865753868222</v>
      </c>
      <c r="N21" s="67">
        <f>AVERAGE(N17:N20)</f>
        <v>3.5865753868222057</v>
      </c>
      <c r="O21" s="68" t="s">
        <v>33</v>
      </c>
    </row>
    <row r="22" spans="1:15" x14ac:dyDescent="0.3">
      <c r="A22" s="5">
        <v>2019</v>
      </c>
      <c r="B22" s="8">
        <v>975656507824</v>
      </c>
      <c r="C22" s="7">
        <f t="shared" si="9"/>
        <v>79560841043</v>
      </c>
      <c r="D22" s="71">
        <f t="shared" si="10"/>
        <v>108.87861017438043</v>
      </c>
      <c r="E22" s="71">
        <f t="shared" si="11"/>
        <v>8.8786101743804267</v>
      </c>
      <c r="F22" s="71">
        <f t="shared" si="12"/>
        <v>8960956667.8099995</v>
      </c>
      <c r="G22" s="63"/>
      <c r="H22" s="8"/>
    </row>
    <row r="23" spans="1:15" x14ac:dyDescent="0.3">
      <c r="A23" s="5">
        <v>2020</v>
      </c>
      <c r="B23" s="8">
        <v>1013487938481</v>
      </c>
      <c r="C23" s="7">
        <f t="shared" si="9"/>
        <v>37831430657</v>
      </c>
      <c r="D23" s="71">
        <f t="shared" si="10"/>
        <v>103.87753582881081</v>
      </c>
      <c r="E23" s="71">
        <f t="shared" si="11"/>
        <v>3.8775358288108159</v>
      </c>
      <c r="F23" s="71">
        <f t="shared" si="12"/>
        <v>9756565078.2399998</v>
      </c>
      <c r="G23" s="63"/>
      <c r="H23" s="8"/>
    </row>
    <row r="24" spans="1:15" x14ac:dyDescent="0.3">
      <c r="A24" s="5">
        <v>2021</v>
      </c>
      <c r="B24" s="8">
        <v>1096779308875</v>
      </c>
      <c r="C24" s="7">
        <f t="shared" si="9"/>
        <v>83291370394</v>
      </c>
      <c r="D24" s="71">
        <f t="shared" si="10"/>
        <v>108.21828925944948</v>
      </c>
      <c r="E24" s="71">
        <f t="shared" si="11"/>
        <v>8.2182892594494827</v>
      </c>
      <c r="F24" s="71">
        <f t="shared" si="12"/>
        <v>10134879384.809999</v>
      </c>
      <c r="G24" s="63"/>
      <c r="H24" s="8"/>
    </row>
    <row r="25" spans="1:15" x14ac:dyDescent="0.3">
      <c r="A25" s="5" t="s">
        <v>52</v>
      </c>
      <c r="B25" s="7">
        <f t="shared" ref="B25:C25" si="13">AVERAGE(B20:B24)</f>
        <v>957377478725.59998</v>
      </c>
      <c r="C25" s="7">
        <f t="shared" si="13"/>
        <v>72977834302</v>
      </c>
      <c r="D25" s="7">
        <f t="shared" ref="D25:E25" si="14">AVERAGE(D21:D24)</f>
        <v>108.07723179251481</v>
      </c>
      <c r="E25" s="7">
        <f t="shared" si="14"/>
        <v>8.0772317925148212</v>
      </c>
      <c r="F25" s="72" t="s">
        <v>33</v>
      </c>
      <c r="G25" s="63"/>
    </row>
    <row r="26" spans="1:15" x14ac:dyDescent="0.3">
      <c r="A26" s="97" t="s">
        <v>5</v>
      </c>
      <c r="B26" s="98"/>
      <c r="C26" s="98"/>
      <c r="D26" s="98"/>
      <c r="E26" s="98"/>
      <c r="F26" s="98"/>
      <c r="G26" s="63"/>
    </row>
    <row r="27" spans="1:15" x14ac:dyDescent="0.3">
      <c r="A27" s="69" t="s">
        <v>47</v>
      </c>
      <c r="B27" s="73"/>
      <c r="C27" s="70" t="s">
        <v>48</v>
      </c>
      <c r="D27" s="70" t="s">
        <v>49</v>
      </c>
      <c r="E27" s="70" t="s">
        <v>50</v>
      </c>
      <c r="F27" s="70" t="s">
        <v>53</v>
      </c>
      <c r="G27" s="1"/>
    </row>
    <row r="28" spans="1:15" x14ac:dyDescent="0.3">
      <c r="A28" s="5">
        <v>2017</v>
      </c>
      <c r="B28" s="21">
        <v>-595617464</v>
      </c>
      <c r="C28" s="70" t="s">
        <v>33</v>
      </c>
      <c r="D28" s="70" t="s">
        <v>33</v>
      </c>
      <c r="E28" s="70" t="s">
        <v>33</v>
      </c>
      <c r="F28" s="70" t="s">
        <v>33</v>
      </c>
      <c r="G28" s="70"/>
    </row>
    <row r="29" spans="1:15" x14ac:dyDescent="0.3">
      <c r="A29" s="5">
        <v>2018</v>
      </c>
      <c r="B29" s="7">
        <v>2523401458</v>
      </c>
      <c r="C29" s="7">
        <f t="shared" ref="C29:C32" si="15">B29-B28</f>
        <v>3119018922</v>
      </c>
      <c r="D29" s="71">
        <f t="shared" ref="D29:D32" si="16">(B29/B28)*100</f>
        <v>-423.66142877234375</v>
      </c>
      <c r="E29" s="71">
        <f t="shared" ref="E29:E32" si="17">((B29-B28)/B28)*100</f>
        <v>-523.6614287723437</v>
      </c>
      <c r="F29" s="71">
        <f t="shared" ref="F29:F32" si="18">B28/100</f>
        <v>-5956174.6399999997</v>
      </c>
      <c r="G29" s="63"/>
    </row>
    <row r="30" spans="1:15" x14ac:dyDescent="0.3">
      <c r="A30" s="5">
        <v>2019</v>
      </c>
      <c r="B30" s="7">
        <v>1353416323</v>
      </c>
      <c r="C30" s="7">
        <f t="shared" si="15"/>
        <v>-1169985135</v>
      </c>
      <c r="D30" s="71">
        <f t="shared" si="16"/>
        <v>53.634601767754077</v>
      </c>
      <c r="E30" s="71">
        <f t="shared" si="17"/>
        <v>-46.36539823224593</v>
      </c>
      <c r="F30" s="71">
        <f t="shared" si="18"/>
        <v>25234014.579999998</v>
      </c>
      <c r="G30" s="63"/>
    </row>
    <row r="31" spans="1:15" x14ac:dyDescent="0.3">
      <c r="A31" s="5">
        <v>2020</v>
      </c>
      <c r="B31" s="7">
        <v>-756533454</v>
      </c>
      <c r="C31" s="7">
        <f t="shared" si="15"/>
        <v>-2109949777</v>
      </c>
      <c r="D31" s="71">
        <f t="shared" si="16"/>
        <v>-55.898058944867621</v>
      </c>
      <c r="E31" s="71">
        <f t="shared" si="17"/>
        <v>-155.89805894486764</v>
      </c>
      <c r="F31" s="71">
        <f t="shared" si="18"/>
        <v>13534163.23</v>
      </c>
      <c r="G31" s="63"/>
    </row>
    <row r="32" spans="1:15" x14ac:dyDescent="0.3">
      <c r="A32" s="5">
        <v>2021</v>
      </c>
      <c r="B32" s="7">
        <v>2709042592</v>
      </c>
      <c r="C32" s="7">
        <f t="shared" si="15"/>
        <v>3465576046</v>
      </c>
      <c r="D32" s="71">
        <f t="shared" si="16"/>
        <v>-358.08629184559499</v>
      </c>
      <c r="E32" s="71">
        <f t="shared" si="17"/>
        <v>-458.08629184559504</v>
      </c>
      <c r="F32" s="71">
        <f t="shared" si="18"/>
        <v>-7565334.54</v>
      </c>
      <c r="G32" s="63"/>
    </row>
    <row r="33" spans="1:7" x14ac:dyDescent="0.3">
      <c r="A33" s="5" t="s">
        <v>52</v>
      </c>
      <c r="B33" s="74">
        <f>AVERAGE(B28:B32)</f>
        <v>1046741891</v>
      </c>
      <c r="C33" s="74">
        <f t="shared" ref="C33:E33" si="19">AVERAGE(C29:C32)</f>
        <v>826165014</v>
      </c>
      <c r="D33" s="74">
        <f t="shared" si="19"/>
        <v>-196.00279444876307</v>
      </c>
      <c r="E33" s="74">
        <f t="shared" si="19"/>
        <v>-296.0027944487631</v>
      </c>
      <c r="F33" s="72" t="s">
        <v>33</v>
      </c>
      <c r="G33" s="63"/>
    </row>
    <row r="34" spans="1:7" x14ac:dyDescent="0.3">
      <c r="A34" s="97" t="s">
        <v>6</v>
      </c>
      <c r="B34" s="98"/>
      <c r="C34" s="98"/>
      <c r="D34" s="98"/>
      <c r="E34" s="98"/>
      <c r="F34" s="98"/>
      <c r="G34" s="63"/>
    </row>
    <row r="35" spans="1:7" x14ac:dyDescent="0.3">
      <c r="A35" s="69" t="s">
        <v>47</v>
      </c>
      <c r="B35" s="73"/>
      <c r="C35" s="70" t="s">
        <v>48</v>
      </c>
      <c r="D35" s="70" t="s">
        <v>49</v>
      </c>
      <c r="E35" s="70" t="s">
        <v>50</v>
      </c>
      <c r="F35" s="70" t="s">
        <v>53</v>
      </c>
      <c r="G35" s="63"/>
    </row>
    <row r="36" spans="1:7" x14ac:dyDescent="0.3">
      <c r="A36" s="5">
        <v>2017</v>
      </c>
      <c r="B36" s="8">
        <v>197567029628</v>
      </c>
      <c r="C36" s="70" t="s">
        <v>33</v>
      </c>
      <c r="D36" s="70" t="s">
        <v>33</v>
      </c>
      <c r="E36" s="70" t="s">
        <v>33</v>
      </c>
      <c r="F36" s="70" t="s">
        <v>33</v>
      </c>
      <c r="G36" s="63"/>
    </row>
    <row r="37" spans="1:7" x14ac:dyDescent="0.3">
      <c r="A37" s="5">
        <v>2018</v>
      </c>
      <c r="B37" s="8">
        <v>138614539773</v>
      </c>
      <c r="C37" s="7">
        <f t="shared" ref="C37:C40" si="20">B37-B36</f>
        <v>-58952489855</v>
      </c>
      <c r="D37" s="71">
        <f t="shared" ref="D37:D40" si="21">(B37/B36)*100</f>
        <v>70.160765201561233</v>
      </c>
      <c r="E37" s="75">
        <f t="shared" ref="E37:E40" si="22">((B37-B36)/B36)*100</f>
        <v>-29.839234798438763</v>
      </c>
      <c r="F37" s="71">
        <f t="shared" ref="F37:F40" si="23">B36/100</f>
        <v>1975670296.28</v>
      </c>
      <c r="G37" s="63"/>
    </row>
    <row r="38" spans="1:7" x14ac:dyDescent="0.3">
      <c r="A38" s="5">
        <v>2019</v>
      </c>
      <c r="B38" s="8">
        <v>145891689430</v>
      </c>
      <c r="C38" s="7">
        <f t="shared" si="20"/>
        <v>7277149657</v>
      </c>
      <c r="D38" s="71">
        <f t="shared" si="21"/>
        <v>105.24991798762042</v>
      </c>
      <c r="E38" s="75">
        <f t="shared" si="22"/>
        <v>5.2499179876204281</v>
      </c>
      <c r="F38" s="71">
        <f t="shared" si="23"/>
        <v>1386145397.73</v>
      </c>
      <c r="G38" s="63"/>
    </row>
    <row r="39" spans="1:7" x14ac:dyDescent="0.3">
      <c r="A39" s="5">
        <v>2020</v>
      </c>
      <c r="B39" s="8">
        <v>153381251974</v>
      </c>
      <c r="C39" s="7">
        <f t="shared" si="20"/>
        <v>7489562544</v>
      </c>
      <c r="D39" s="71">
        <f t="shared" si="21"/>
        <v>105.13364577054512</v>
      </c>
      <c r="E39" s="75">
        <f t="shared" si="22"/>
        <v>5.1336457705451082</v>
      </c>
      <c r="F39" s="71">
        <f t="shared" si="23"/>
        <v>1458916894.3</v>
      </c>
      <c r="G39" s="63"/>
    </row>
    <row r="40" spans="1:7" x14ac:dyDescent="0.3">
      <c r="A40" s="5">
        <v>2021</v>
      </c>
      <c r="B40" s="8">
        <v>144898379173</v>
      </c>
      <c r="C40" s="7">
        <f t="shared" si="20"/>
        <v>-8482872801</v>
      </c>
      <c r="D40" s="71">
        <f t="shared" si="21"/>
        <v>94.469420028962887</v>
      </c>
      <c r="E40" s="75">
        <f t="shared" si="22"/>
        <v>-5.5305799710371062</v>
      </c>
      <c r="F40" s="71">
        <f t="shared" si="23"/>
        <v>1533812519.74</v>
      </c>
      <c r="G40" s="63"/>
    </row>
    <row r="41" spans="1:7" x14ac:dyDescent="0.3">
      <c r="A41" s="5" t="s">
        <v>52</v>
      </c>
      <c r="B41" s="74">
        <f t="shared" ref="B41:F41" si="24">AVERAGE(B36:B40)</f>
        <v>156070577995.60001</v>
      </c>
      <c r="C41" s="74">
        <f t="shared" si="24"/>
        <v>-13167162613.75</v>
      </c>
      <c r="D41" s="74">
        <f t="shared" si="24"/>
        <v>93.753437247172414</v>
      </c>
      <c r="E41" s="74">
        <f t="shared" si="24"/>
        <v>-6.2465627528275833</v>
      </c>
      <c r="F41" s="74">
        <f t="shared" si="24"/>
        <v>1588636277.0125</v>
      </c>
      <c r="G41" s="63"/>
    </row>
    <row r="42" spans="1:7" x14ac:dyDescent="0.3">
      <c r="A42" s="97" t="s">
        <v>7</v>
      </c>
      <c r="B42" s="98"/>
      <c r="C42" s="98"/>
      <c r="D42" s="98"/>
      <c r="E42" s="98"/>
      <c r="F42" s="98"/>
      <c r="G42" s="63"/>
    </row>
    <row r="43" spans="1:7" x14ac:dyDescent="0.3">
      <c r="A43" s="63" t="s">
        <v>47</v>
      </c>
      <c r="B43" s="62" t="s">
        <v>54</v>
      </c>
      <c r="C43" s="64" t="s">
        <v>48</v>
      </c>
      <c r="D43" s="64" t="s">
        <v>49</v>
      </c>
      <c r="E43" s="64" t="s">
        <v>50</v>
      </c>
      <c r="F43" s="64" t="s">
        <v>51</v>
      </c>
      <c r="G43" s="63"/>
    </row>
    <row r="44" spans="1:7" x14ac:dyDescent="0.3">
      <c r="A44" s="5">
        <v>2017</v>
      </c>
      <c r="B44" s="8">
        <f t="shared" ref="B44:B48" si="25">G4/1000000</f>
        <v>55541.499367999997</v>
      </c>
      <c r="C44" s="64" t="s">
        <v>33</v>
      </c>
      <c r="D44" s="64" t="s">
        <v>33</v>
      </c>
      <c r="E44" s="64" t="s">
        <v>33</v>
      </c>
      <c r="F44" s="64" t="s">
        <v>33</v>
      </c>
      <c r="G44" s="76"/>
    </row>
    <row r="45" spans="1:7" x14ac:dyDescent="0.3">
      <c r="A45" s="5">
        <v>2018</v>
      </c>
      <c r="B45" s="8">
        <f t="shared" si="25"/>
        <v>52285.625200000002</v>
      </c>
      <c r="C45" s="77">
        <f t="shared" ref="C45:C48" si="26">B45-B44</f>
        <v>-3255.8741679999948</v>
      </c>
      <c r="D45" s="63">
        <f t="shared" ref="D45:D48" si="27">(B45/B44)*100</f>
        <v>94.137943330575894</v>
      </c>
      <c r="E45" s="63">
        <f t="shared" ref="E45:E48" si="28">((B45-B44)/B44)*100</f>
        <v>-5.8620566694241125</v>
      </c>
      <c r="F45" s="63">
        <f t="shared" ref="F45:F48" si="29">B44/100</f>
        <v>555.41499367999995</v>
      </c>
      <c r="G45" s="63"/>
    </row>
    <row r="46" spans="1:7" x14ac:dyDescent="0.3">
      <c r="A46" s="5">
        <v>2019</v>
      </c>
      <c r="B46" s="8">
        <f t="shared" si="25"/>
        <v>54386.519134000002</v>
      </c>
      <c r="C46" s="77">
        <f t="shared" si="26"/>
        <v>2100.8939339999997</v>
      </c>
      <c r="D46" s="63">
        <f t="shared" si="27"/>
        <v>104.01810999861583</v>
      </c>
      <c r="E46" s="63">
        <f t="shared" si="28"/>
        <v>4.0181099986158326</v>
      </c>
      <c r="F46" s="63">
        <f t="shared" si="29"/>
        <v>522.85625200000004</v>
      </c>
      <c r="G46" s="63"/>
    </row>
    <row r="47" spans="1:7" x14ac:dyDescent="0.3">
      <c r="A47" s="5">
        <v>2020</v>
      </c>
      <c r="B47" s="8">
        <f t="shared" si="25"/>
        <v>45030.678893999997</v>
      </c>
      <c r="C47" s="77">
        <f t="shared" si="26"/>
        <v>-9355.840240000005</v>
      </c>
      <c r="D47" s="63">
        <f t="shared" si="27"/>
        <v>82.797501312873763</v>
      </c>
      <c r="E47" s="63">
        <f t="shared" si="28"/>
        <v>-17.202498687126226</v>
      </c>
      <c r="F47" s="63">
        <f t="shared" si="29"/>
        <v>543.86519134000002</v>
      </c>
      <c r="G47" s="63"/>
    </row>
    <row r="48" spans="1:7" x14ac:dyDescent="0.3">
      <c r="A48" s="5">
        <v>2021</v>
      </c>
      <c r="B48" s="8">
        <f t="shared" si="25"/>
        <v>39922.462185999997</v>
      </c>
      <c r="C48" s="77">
        <f t="shared" si="26"/>
        <v>-5108.2167079999999</v>
      </c>
      <c r="D48" s="63">
        <f t="shared" si="27"/>
        <v>88.656141027710262</v>
      </c>
      <c r="E48" s="63">
        <f t="shared" si="28"/>
        <v>-11.343858972289738</v>
      </c>
      <c r="F48" s="63">
        <f t="shared" si="29"/>
        <v>450.30678893999999</v>
      </c>
      <c r="G48" s="63"/>
    </row>
    <row r="49" spans="1:7" x14ac:dyDescent="0.3">
      <c r="A49" s="5" t="s">
        <v>52</v>
      </c>
      <c r="B49" s="8">
        <f t="shared" ref="B49:E49" si="30">AVERAGE(B44:B48)</f>
        <v>49433.356956399992</v>
      </c>
      <c r="C49" s="8">
        <f t="shared" si="30"/>
        <v>-3904.7592955</v>
      </c>
      <c r="D49" s="8">
        <f t="shared" si="30"/>
        <v>92.402423917443926</v>
      </c>
      <c r="E49" s="8">
        <f t="shared" si="30"/>
        <v>-7.5975760825560608</v>
      </c>
      <c r="F49" s="60" t="s">
        <v>33</v>
      </c>
      <c r="G49" s="63"/>
    </row>
    <row r="50" spans="1:7" x14ac:dyDescent="0.3">
      <c r="A50" s="97" t="s">
        <v>8</v>
      </c>
      <c r="B50" s="98"/>
      <c r="C50" s="98"/>
      <c r="D50" s="98"/>
      <c r="E50" s="98"/>
      <c r="F50" s="98"/>
      <c r="G50" s="63"/>
    </row>
    <row r="51" spans="1:7" x14ac:dyDescent="0.3">
      <c r="A51" s="63" t="s">
        <v>47</v>
      </c>
      <c r="B51" s="62" t="s">
        <v>55</v>
      </c>
      <c r="C51" s="64" t="s">
        <v>48</v>
      </c>
      <c r="D51" s="64" t="s">
        <v>49</v>
      </c>
      <c r="E51" s="64" t="s">
        <v>50</v>
      </c>
      <c r="F51" s="64" t="s">
        <v>51</v>
      </c>
      <c r="G51" s="63"/>
    </row>
    <row r="52" spans="1:7" x14ac:dyDescent="0.3">
      <c r="A52" s="5">
        <v>2017</v>
      </c>
      <c r="B52" s="8">
        <f t="shared" ref="B52:B56" si="31">H4/1000000</f>
        <v>244889.04305499999</v>
      </c>
      <c r="C52" s="64" t="s">
        <v>33</v>
      </c>
      <c r="D52" s="64" t="s">
        <v>33</v>
      </c>
      <c r="E52" s="64" t="s">
        <v>33</v>
      </c>
      <c r="F52" s="64" t="s">
        <v>33</v>
      </c>
      <c r="G52" s="8"/>
    </row>
    <row r="53" spans="1:7" x14ac:dyDescent="0.3">
      <c r="A53" s="5">
        <v>2018</v>
      </c>
      <c r="B53" s="8">
        <f t="shared" si="31"/>
        <v>266490.18160100002</v>
      </c>
      <c r="C53" s="77">
        <f t="shared" ref="C53:C56" si="32">B53-B52</f>
        <v>21601.138546000031</v>
      </c>
      <c r="D53" s="63">
        <f t="shared" ref="D53:D56" si="33">(B53/B52)*100</f>
        <v>108.82078604927563</v>
      </c>
      <c r="E53" s="63">
        <f t="shared" ref="E53:E56" si="34">((B53-B52)/B52)*100</f>
        <v>8.8207860492756307</v>
      </c>
      <c r="F53" s="78">
        <f t="shared" ref="F53:F56" si="35">B52/100</f>
        <v>2448.89043055</v>
      </c>
      <c r="G53" s="8"/>
    </row>
    <row r="54" spans="1:7" x14ac:dyDescent="0.3">
      <c r="A54" s="5">
        <v>2019</v>
      </c>
      <c r="B54" s="8">
        <f t="shared" si="31"/>
        <v>219139.200228</v>
      </c>
      <c r="C54" s="77">
        <f t="shared" si="32"/>
        <v>-47350.981373000017</v>
      </c>
      <c r="D54" s="63">
        <f t="shared" si="33"/>
        <v>82.231622535386379</v>
      </c>
      <c r="E54" s="63">
        <f t="shared" si="34"/>
        <v>-17.768377464613629</v>
      </c>
      <c r="F54" s="78">
        <f t="shared" si="35"/>
        <v>2664.9018160100004</v>
      </c>
      <c r="G54" s="8"/>
    </row>
    <row r="55" spans="1:7" x14ac:dyDescent="0.3">
      <c r="A55" s="5">
        <v>2020</v>
      </c>
      <c r="B55" s="8">
        <f t="shared" si="31"/>
        <v>248897.77866400001</v>
      </c>
      <c r="C55" s="77">
        <f t="shared" si="32"/>
        <v>29758.578436000011</v>
      </c>
      <c r="D55" s="63">
        <f t="shared" si="33"/>
        <v>113.57976044680191</v>
      </c>
      <c r="E55" s="63">
        <f t="shared" si="34"/>
        <v>13.579760446801922</v>
      </c>
      <c r="F55" s="78">
        <f t="shared" si="35"/>
        <v>2191.3920022799998</v>
      </c>
      <c r="G55" s="8"/>
    </row>
    <row r="56" spans="1:7" x14ac:dyDescent="0.3">
      <c r="A56" s="5">
        <v>2021</v>
      </c>
      <c r="B56" s="8">
        <f t="shared" si="31"/>
        <v>348511.69118899998</v>
      </c>
      <c r="C56" s="77">
        <f t="shared" si="32"/>
        <v>99613.912524999963</v>
      </c>
      <c r="D56" s="63">
        <f t="shared" si="33"/>
        <v>140.02201749637709</v>
      </c>
      <c r="E56" s="63">
        <f t="shared" si="34"/>
        <v>40.022017496377075</v>
      </c>
      <c r="F56" s="78">
        <f t="shared" si="35"/>
        <v>2488.97778664</v>
      </c>
      <c r="G56" s="8"/>
    </row>
    <row r="57" spans="1:7" x14ac:dyDescent="0.3">
      <c r="A57" s="5" t="s">
        <v>52</v>
      </c>
      <c r="B57" s="8">
        <f t="shared" ref="B57:E57" si="36">AVERAGE(B52:B56)</f>
        <v>265585.57894740003</v>
      </c>
      <c r="C57" s="8">
        <f t="shared" si="36"/>
        <v>25905.662033499997</v>
      </c>
      <c r="D57" s="8">
        <f t="shared" si="36"/>
        <v>111.16354663196026</v>
      </c>
      <c r="E57" s="8">
        <f t="shared" si="36"/>
        <v>11.16354663196025</v>
      </c>
      <c r="F57" s="60" t="s">
        <v>33</v>
      </c>
      <c r="G57" s="63"/>
    </row>
    <row r="58" spans="1:7" x14ac:dyDescent="0.3">
      <c r="A58" s="97" t="s">
        <v>9</v>
      </c>
      <c r="B58" s="98"/>
      <c r="C58" s="98"/>
      <c r="D58" s="98"/>
      <c r="E58" s="98"/>
      <c r="F58" s="98"/>
      <c r="G58" s="63"/>
    </row>
    <row r="59" spans="1:7" x14ac:dyDescent="0.3">
      <c r="A59" s="63" t="s">
        <v>47</v>
      </c>
      <c r="B59" s="62" t="s">
        <v>56</v>
      </c>
      <c r="C59" s="64" t="s">
        <v>48</v>
      </c>
      <c r="D59" s="64" t="s">
        <v>49</v>
      </c>
      <c r="E59" s="64" t="s">
        <v>50</v>
      </c>
      <c r="F59" s="64" t="s">
        <v>53</v>
      </c>
      <c r="G59" s="63"/>
    </row>
    <row r="60" spans="1:7" x14ac:dyDescent="0.3">
      <c r="A60" s="5">
        <v>2017</v>
      </c>
      <c r="B60" s="8">
        <v>12001581740</v>
      </c>
      <c r="C60" s="64" t="s">
        <v>33</v>
      </c>
      <c r="D60" s="64" t="s">
        <v>33</v>
      </c>
      <c r="E60" s="64" t="s">
        <v>33</v>
      </c>
      <c r="F60" s="64" t="s">
        <v>33</v>
      </c>
      <c r="G60" s="63"/>
    </row>
    <row r="61" spans="1:7" x14ac:dyDescent="0.3">
      <c r="A61" s="5">
        <v>2018</v>
      </c>
      <c r="B61" s="8">
        <v>12137262343</v>
      </c>
      <c r="C61" s="23">
        <f t="shared" ref="C61:C64" si="37">B61-B60</f>
        <v>135680603</v>
      </c>
      <c r="D61" s="63">
        <f t="shared" ref="D61:D64" si="38">(B61/B60)*100</f>
        <v>101.13052267558859</v>
      </c>
      <c r="E61" s="71">
        <f t="shared" ref="E61:E64" si="39">((B61-B60)/B60)*100</f>
        <v>1.1305226755885929</v>
      </c>
      <c r="F61" s="78">
        <f t="shared" ref="F61:F64" si="40">B60/100</f>
        <v>120015817.40000001</v>
      </c>
      <c r="G61" s="63"/>
    </row>
    <row r="62" spans="1:7" x14ac:dyDescent="0.3">
      <c r="A62" s="5">
        <v>2019</v>
      </c>
      <c r="B62" s="8">
        <v>12843955861</v>
      </c>
      <c r="C62" s="23">
        <f t="shared" si="37"/>
        <v>706693518</v>
      </c>
      <c r="D62" s="63">
        <f t="shared" si="38"/>
        <v>105.82251168367944</v>
      </c>
      <c r="E62" s="71">
        <f t="shared" si="39"/>
        <v>5.8225116836794406</v>
      </c>
      <c r="F62" s="78">
        <f t="shared" si="40"/>
        <v>121372623.43000001</v>
      </c>
      <c r="G62" s="63"/>
    </row>
    <row r="63" spans="1:7" x14ac:dyDescent="0.3">
      <c r="A63" s="5">
        <v>2020</v>
      </c>
      <c r="B63" s="8">
        <v>17456582449</v>
      </c>
      <c r="C63" s="23">
        <f t="shared" si="37"/>
        <v>4612626588</v>
      </c>
      <c r="D63" s="63">
        <f t="shared" si="38"/>
        <v>135.91281874462058</v>
      </c>
      <c r="E63" s="71">
        <f t="shared" si="39"/>
        <v>35.912818744620566</v>
      </c>
      <c r="F63" s="78">
        <f t="shared" si="40"/>
        <v>128439558.61</v>
      </c>
      <c r="G63" s="63"/>
    </row>
    <row r="64" spans="1:7" x14ac:dyDescent="0.3">
      <c r="A64" s="5">
        <v>2021</v>
      </c>
      <c r="B64" s="8">
        <v>17600926059</v>
      </c>
      <c r="C64" s="23">
        <f t="shared" si="37"/>
        <v>144343610</v>
      </c>
      <c r="D64" s="63">
        <f t="shared" si="38"/>
        <v>100.82687210066292</v>
      </c>
      <c r="E64" s="71">
        <f t="shared" si="39"/>
        <v>0.82687210066291483</v>
      </c>
      <c r="F64" s="78">
        <f t="shared" si="40"/>
        <v>174565824.49000001</v>
      </c>
      <c r="G64" s="63"/>
    </row>
    <row r="65" spans="1:7" x14ac:dyDescent="0.3">
      <c r="A65" s="5" t="s">
        <v>52</v>
      </c>
      <c r="B65" s="8">
        <f t="shared" ref="B65:E65" si="41">AVERAGE(B60:B64)</f>
        <v>14408061690.4</v>
      </c>
      <c r="C65" s="8">
        <f t="shared" si="41"/>
        <v>1399836079.75</v>
      </c>
      <c r="D65" s="8">
        <f t="shared" si="41"/>
        <v>110.92318130113789</v>
      </c>
      <c r="E65" s="8">
        <f t="shared" si="41"/>
        <v>10.923181301137879</v>
      </c>
      <c r="F65" s="60" t="s">
        <v>33</v>
      </c>
      <c r="G65" s="63"/>
    </row>
    <row r="66" spans="1:7" x14ac:dyDescent="0.3">
      <c r="A66" s="97" t="s">
        <v>10</v>
      </c>
      <c r="B66" s="98"/>
      <c r="C66" s="98"/>
      <c r="D66" s="98"/>
      <c r="E66" s="98"/>
      <c r="F66" s="98"/>
      <c r="G66" s="63"/>
    </row>
    <row r="67" spans="1:7" x14ac:dyDescent="0.3">
      <c r="A67" s="69" t="s">
        <v>47</v>
      </c>
      <c r="B67" s="73" t="s">
        <v>10</v>
      </c>
      <c r="C67" s="70" t="s">
        <v>48</v>
      </c>
      <c r="D67" s="70" t="s">
        <v>49</v>
      </c>
      <c r="E67" s="70" t="s">
        <v>50</v>
      </c>
      <c r="F67" s="70" t="s">
        <v>51</v>
      </c>
      <c r="G67" s="63"/>
    </row>
    <row r="68" spans="1:7" x14ac:dyDescent="0.3">
      <c r="A68" s="5">
        <v>2017</v>
      </c>
      <c r="B68" s="8">
        <v>1305473339191</v>
      </c>
      <c r="C68" s="70" t="s">
        <v>33</v>
      </c>
      <c r="D68" s="70" t="s">
        <v>33</v>
      </c>
      <c r="E68" s="70" t="s">
        <v>33</v>
      </c>
      <c r="F68" s="70" t="s">
        <v>33</v>
      </c>
      <c r="G68" s="63"/>
    </row>
    <row r="69" spans="1:7" x14ac:dyDescent="0.3">
      <c r="A69" s="5">
        <v>2018</v>
      </c>
      <c r="B69" s="8">
        <v>1465088856531</v>
      </c>
      <c r="C69" s="7">
        <f t="shared" ref="C69:C72" si="42">B69-B68</f>
        <v>159615517340</v>
      </c>
      <c r="D69" s="71">
        <f t="shared" ref="D69:D72" si="43">(B69/B68)*100</f>
        <v>112.2266393765585</v>
      </c>
      <c r="E69" s="71">
        <f t="shared" ref="E69:E72" si="44">((B69-B68)/B68)*100</f>
        <v>12.226639376558508</v>
      </c>
      <c r="F69" s="79">
        <f t="shared" ref="F69:F72" si="45">B68/100</f>
        <v>13054733391.91</v>
      </c>
      <c r="G69" s="63"/>
    </row>
    <row r="70" spans="1:7" x14ac:dyDescent="0.3">
      <c r="A70" s="5">
        <v>2019</v>
      </c>
      <c r="B70" s="8">
        <v>1533052514092</v>
      </c>
      <c r="C70" s="7">
        <f t="shared" si="42"/>
        <v>67963657561</v>
      </c>
      <c r="D70" s="71">
        <f t="shared" si="43"/>
        <v>104.63887615130201</v>
      </c>
      <c r="E70" s="71">
        <f t="shared" si="44"/>
        <v>4.6388761513020178</v>
      </c>
      <c r="F70" s="79">
        <f t="shared" si="45"/>
        <v>14650888565.309999</v>
      </c>
      <c r="G70" s="63"/>
    </row>
    <row r="71" spans="1:7" x14ac:dyDescent="0.3">
      <c r="A71" s="5">
        <v>2020</v>
      </c>
      <c r="B71" s="8">
        <v>1463982459092</v>
      </c>
      <c r="C71" s="7">
        <f t="shared" si="42"/>
        <v>-69070055000</v>
      </c>
      <c r="D71" s="71">
        <f t="shared" si="43"/>
        <v>95.494606064365058</v>
      </c>
      <c r="E71" s="71">
        <f t="shared" si="44"/>
        <v>-4.5053939356349426</v>
      </c>
      <c r="F71" s="79">
        <f t="shared" si="45"/>
        <v>15330525140.92</v>
      </c>
      <c r="G71" s="63"/>
    </row>
    <row r="72" spans="1:7" x14ac:dyDescent="0.3">
      <c r="A72" s="5">
        <v>2021</v>
      </c>
      <c r="B72" s="8">
        <v>1621851432988</v>
      </c>
      <c r="C72" s="7">
        <f t="shared" si="42"/>
        <v>157868973896</v>
      </c>
      <c r="D72" s="71">
        <f t="shared" si="43"/>
        <v>110.78352905907865</v>
      </c>
      <c r="E72" s="71">
        <f t="shared" si="44"/>
        <v>10.783529059078647</v>
      </c>
      <c r="F72" s="79">
        <f t="shared" si="45"/>
        <v>14639824590.92</v>
      </c>
      <c r="G72" s="63"/>
    </row>
    <row r="73" spans="1:7" x14ac:dyDescent="0.3">
      <c r="A73" s="5" t="s">
        <v>52</v>
      </c>
      <c r="B73" s="7">
        <f t="shared" ref="B73:E73" si="46">AVERAGE(B68:B72)</f>
        <v>1477889720378.8</v>
      </c>
      <c r="C73" s="7">
        <f t="shared" si="46"/>
        <v>79094523449.25</v>
      </c>
      <c r="D73" s="7">
        <f t="shared" si="46"/>
        <v>105.78591266282606</v>
      </c>
      <c r="E73" s="7">
        <f t="shared" si="46"/>
        <v>5.7859126628260569</v>
      </c>
      <c r="F73" s="72" t="s">
        <v>33</v>
      </c>
      <c r="G73" s="63"/>
    </row>
    <row r="74" spans="1:7" x14ac:dyDescent="0.3">
      <c r="A74" s="97" t="s">
        <v>11</v>
      </c>
      <c r="B74" s="98"/>
      <c r="C74" s="98"/>
      <c r="D74" s="98"/>
      <c r="E74" s="98"/>
      <c r="F74" s="98"/>
      <c r="G74" s="63"/>
    </row>
    <row r="75" spans="1:7" x14ac:dyDescent="0.3">
      <c r="A75" s="69" t="s">
        <v>47</v>
      </c>
      <c r="B75" s="24" t="s">
        <v>11</v>
      </c>
      <c r="C75" s="70" t="s">
        <v>48</v>
      </c>
      <c r="D75" s="70" t="s">
        <v>49</v>
      </c>
      <c r="E75" s="70" t="s">
        <v>50</v>
      </c>
      <c r="F75" s="70" t="s">
        <v>51</v>
      </c>
    </row>
    <row r="76" spans="1:7" x14ac:dyDescent="0.3">
      <c r="A76" s="5">
        <v>2017</v>
      </c>
      <c r="B76" s="8">
        <v>811814811</v>
      </c>
      <c r="C76" s="24" t="s">
        <v>33</v>
      </c>
      <c r="D76" s="24" t="s">
        <v>33</v>
      </c>
      <c r="E76" s="24" t="s">
        <v>33</v>
      </c>
      <c r="F76" s="24" t="s">
        <v>33</v>
      </c>
    </row>
    <row r="77" spans="1:7" x14ac:dyDescent="0.3">
      <c r="A77" s="5">
        <v>2018</v>
      </c>
      <c r="B77" s="8">
        <v>1058335759</v>
      </c>
      <c r="C77" s="23">
        <f t="shared" ref="C77:C80" si="47">B77-B76</f>
        <v>246520948</v>
      </c>
      <c r="D77" s="16">
        <f t="shared" ref="D77:D80" si="48">(B77/B76)*100</f>
        <v>130.36664823795633</v>
      </c>
      <c r="E77" s="16">
        <f t="shared" ref="E77:E80" si="49">((B77-B76)/B76)*100</f>
        <v>30.36664823795633</v>
      </c>
      <c r="F77" s="16">
        <f t="shared" ref="F77:F80" si="50">B76/100</f>
        <v>8118148.1100000003</v>
      </c>
    </row>
    <row r="78" spans="1:7" x14ac:dyDescent="0.3">
      <c r="A78" s="5">
        <v>2019</v>
      </c>
      <c r="B78" s="8">
        <v>1215628105</v>
      </c>
      <c r="C78" s="23">
        <f t="shared" si="47"/>
        <v>157292346</v>
      </c>
      <c r="D78" s="16">
        <f t="shared" si="48"/>
        <v>114.86223484961164</v>
      </c>
      <c r="E78" s="16">
        <f t="shared" si="49"/>
        <v>14.862234849611653</v>
      </c>
      <c r="F78" s="80">
        <f t="shared" si="50"/>
        <v>10583357.59</v>
      </c>
    </row>
    <row r="79" spans="1:7" x14ac:dyDescent="0.3">
      <c r="A79" s="5">
        <v>2020</v>
      </c>
      <c r="B79" s="8">
        <v>960530344</v>
      </c>
      <c r="C79" s="23">
        <f t="shared" si="47"/>
        <v>-255097761</v>
      </c>
      <c r="D79" s="16">
        <f t="shared" si="48"/>
        <v>79.015147811180299</v>
      </c>
      <c r="E79" s="16">
        <f t="shared" si="49"/>
        <v>-20.984852188819705</v>
      </c>
      <c r="F79" s="16">
        <f t="shared" si="50"/>
        <v>12156281.050000001</v>
      </c>
    </row>
    <row r="80" spans="1:7" x14ac:dyDescent="0.3">
      <c r="A80" s="5">
        <v>2021</v>
      </c>
      <c r="B80" s="8">
        <v>88209330</v>
      </c>
      <c r="C80" s="23">
        <f t="shared" si="47"/>
        <v>-872321014</v>
      </c>
      <c r="D80" s="16">
        <f t="shared" si="48"/>
        <v>9.1833985829811535</v>
      </c>
      <c r="E80" s="16">
        <f t="shared" si="49"/>
        <v>-90.816601417018845</v>
      </c>
      <c r="F80" s="16">
        <f t="shared" si="50"/>
        <v>9605303.4399999995</v>
      </c>
    </row>
    <row r="81" spans="1:6" x14ac:dyDescent="0.3">
      <c r="A81" s="5" t="s">
        <v>52</v>
      </c>
      <c r="B81" s="23">
        <f t="shared" ref="B81:E81" si="51">AVERAGE(B76:B80)</f>
        <v>826903669.79999995</v>
      </c>
      <c r="C81" s="16">
        <f t="shared" si="51"/>
        <v>-180901370.25</v>
      </c>
      <c r="D81" s="16">
        <f t="shared" si="51"/>
        <v>83.356857370432365</v>
      </c>
      <c r="E81" s="80">
        <f t="shared" si="51"/>
        <v>-16.643142629567642</v>
      </c>
      <c r="F81" s="24" t="s">
        <v>33</v>
      </c>
    </row>
  </sheetData>
  <mergeCells count="10">
    <mergeCell ref="A58:F58"/>
    <mergeCell ref="A66:F66"/>
    <mergeCell ref="A74:F74"/>
    <mergeCell ref="A1:F2"/>
    <mergeCell ref="A10:F10"/>
    <mergeCell ref="A18:F18"/>
    <mergeCell ref="A26:F26"/>
    <mergeCell ref="A34:F34"/>
    <mergeCell ref="A42:F42"/>
    <mergeCell ref="A50:F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4"/>
  <sheetViews>
    <sheetView workbookViewId="0"/>
  </sheetViews>
  <sheetFormatPr defaultColWidth="14.44140625" defaultRowHeight="15" customHeight="1" x14ac:dyDescent="0.3"/>
  <cols>
    <col min="2" max="2" width="19" customWidth="1"/>
    <col min="3" max="3" width="19.88671875" customWidth="1"/>
    <col min="4" max="4" width="19.44140625" customWidth="1"/>
    <col min="5" max="5" width="18.6640625" customWidth="1"/>
    <col min="6" max="6" width="18" customWidth="1"/>
    <col min="7" max="7" width="23.44140625" customWidth="1"/>
    <col min="9" max="9" width="17" customWidth="1"/>
    <col min="12" max="12" width="12.109375" customWidth="1"/>
    <col min="21" max="21" width="16.33203125" customWidth="1"/>
    <col min="23" max="25" width="15.44140625" customWidth="1"/>
  </cols>
  <sheetData>
    <row r="1" spans="1:26" ht="43.2" x14ac:dyDescent="0.3">
      <c r="A1" s="100" t="s">
        <v>57</v>
      </c>
      <c r="B1" s="98"/>
      <c r="C1" s="98"/>
      <c r="D1" s="98"/>
      <c r="E1" s="98"/>
      <c r="F1" s="98"/>
      <c r="G1" s="98"/>
      <c r="H1" s="98"/>
      <c r="K1" s="1" t="s">
        <v>1</v>
      </c>
      <c r="L1" s="1" t="s">
        <v>39</v>
      </c>
      <c r="M1" s="2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</row>
    <row r="2" spans="1:26" ht="14.4" x14ac:dyDescent="0.3">
      <c r="A2" s="101" t="s">
        <v>58</v>
      </c>
      <c r="B2" s="102" t="s">
        <v>3</v>
      </c>
      <c r="C2" s="98"/>
      <c r="D2" s="98"/>
      <c r="E2" s="98"/>
      <c r="F2" s="98"/>
      <c r="G2" s="101" t="s">
        <v>59</v>
      </c>
      <c r="H2" s="101" t="s">
        <v>60</v>
      </c>
      <c r="K2" s="16">
        <v>2017</v>
      </c>
      <c r="L2" s="55">
        <v>1</v>
      </c>
      <c r="M2" s="82" t="s">
        <v>29</v>
      </c>
      <c r="N2" s="57">
        <v>1735403735</v>
      </c>
      <c r="O2" s="57">
        <v>712500000</v>
      </c>
      <c r="P2" s="57">
        <v>648688600</v>
      </c>
      <c r="Q2" s="57">
        <v>120040052</v>
      </c>
      <c r="R2" s="56" t="s">
        <v>41</v>
      </c>
      <c r="S2" s="57">
        <v>579758696</v>
      </c>
      <c r="T2" s="57">
        <v>11950000000</v>
      </c>
      <c r="U2" s="57">
        <v>296959868848</v>
      </c>
      <c r="V2" s="57">
        <v>73056596140</v>
      </c>
      <c r="W2" s="23"/>
    </row>
    <row r="3" spans="1:26" ht="14.4" x14ac:dyDescent="0.3">
      <c r="A3" s="98"/>
      <c r="B3" s="81">
        <v>2017</v>
      </c>
      <c r="C3" s="81">
        <v>2018</v>
      </c>
      <c r="D3" s="81">
        <v>2019</v>
      </c>
      <c r="E3" s="81">
        <v>2020</v>
      </c>
      <c r="F3" s="81">
        <v>2021</v>
      </c>
      <c r="G3" s="98"/>
      <c r="H3" s="98"/>
      <c r="K3" s="16">
        <v>2017</v>
      </c>
      <c r="L3" s="55">
        <v>2</v>
      </c>
      <c r="M3" s="82" t="s">
        <v>29</v>
      </c>
      <c r="N3" s="57">
        <v>6708523835</v>
      </c>
      <c r="O3" s="57">
        <v>2095077872</v>
      </c>
      <c r="P3" s="57">
        <v>714957920</v>
      </c>
      <c r="Q3" s="57">
        <v>622488501</v>
      </c>
      <c r="R3" s="56" t="s">
        <v>41</v>
      </c>
      <c r="S3" s="57">
        <v>579758696</v>
      </c>
      <c r="T3" s="57">
        <v>11950000000</v>
      </c>
      <c r="U3" s="57">
        <v>296546684281</v>
      </c>
      <c r="V3" s="57">
        <v>66157996140</v>
      </c>
      <c r="W3" s="23"/>
    </row>
    <row r="4" spans="1:26" ht="14.4" x14ac:dyDescent="0.3">
      <c r="A4" s="81" t="s">
        <v>61</v>
      </c>
      <c r="B4" s="8">
        <v>6708523835</v>
      </c>
      <c r="C4" s="8">
        <v>7013680665</v>
      </c>
      <c r="D4" s="57">
        <v>2956346715</v>
      </c>
      <c r="E4" s="8">
        <v>1844563902</v>
      </c>
      <c r="F4" s="8">
        <v>5963348751</v>
      </c>
      <c r="G4" s="83">
        <f t="shared" ref="G4:G7" si="0">AVERAGE(B4:F4)</f>
        <v>4897292773.6000004</v>
      </c>
      <c r="H4" s="84">
        <f t="shared" ref="H4:H8" si="1">(G4/$G$8)*100</f>
        <v>34.239819993792231</v>
      </c>
      <c r="K4" s="16">
        <v>2017</v>
      </c>
      <c r="L4" s="55">
        <v>3</v>
      </c>
      <c r="M4" s="82" t="s">
        <v>29</v>
      </c>
      <c r="N4" s="57">
        <v>6383810972</v>
      </c>
      <c r="O4" s="57">
        <v>2483883000</v>
      </c>
      <c r="P4" s="57">
        <v>1329605471</v>
      </c>
      <c r="Q4" s="57">
        <v>794986381</v>
      </c>
      <c r="R4" s="56" t="s">
        <v>41</v>
      </c>
      <c r="S4" s="57">
        <v>579758696</v>
      </c>
      <c r="T4" s="57">
        <v>11950000000</v>
      </c>
      <c r="U4" s="57">
        <v>303723988651</v>
      </c>
      <c r="V4" s="57">
        <v>71211567441</v>
      </c>
      <c r="W4" s="23"/>
      <c r="X4" s="33"/>
    </row>
    <row r="5" spans="1:26" ht="14.4" x14ac:dyDescent="0.3">
      <c r="A5" s="81" t="s">
        <v>62</v>
      </c>
      <c r="B5" s="8">
        <v>6708523835</v>
      </c>
      <c r="C5" s="8">
        <v>6381960784</v>
      </c>
      <c r="D5" s="57">
        <v>16382718298</v>
      </c>
      <c r="E5" s="8">
        <v>24119737018</v>
      </c>
      <c r="F5" s="8">
        <v>25262060003</v>
      </c>
      <c r="G5" s="83">
        <f t="shared" si="0"/>
        <v>15770999987.6</v>
      </c>
      <c r="H5" s="84">
        <f t="shared" si="1"/>
        <v>110.26422671899442</v>
      </c>
      <c r="K5" s="16">
        <v>2017</v>
      </c>
      <c r="L5" s="55">
        <v>4</v>
      </c>
      <c r="M5" s="82" t="s">
        <v>29</v>
      </c>
      <c r="N5" s="57">
        <v>11202510808</v>
      </c>
      <c r="O5" s="57">
        <v>7071886028</v>
      </c>
      <c r="P5" s="57">
        <v>993715229</v>
      </c>
      <c r="Q5" s="57">
        <v>998607965</v>
      </c>
      <c r="R5" s="8">
        <v>245838782</v>
      </c>
      <c r="S5" s="57">
        <v>721032806</v>
      </c>
      <c r="T5" s="57">
        <v>11950000000</v>
      </c>
      <c r="U5" s="57">
        <v>317800492884</v>
      </c>
      <c r="V5" s="57">
        <v>53751051268</v>
      </c>
      <c r="W5" s="23"/>
      <c r="X5" s="33"/>
    </row>
    <row r="6" spans="1:26" ht="14.4" x14ac:dyDescent="0.3">
      <c r="A6" s="81" t="s">
        <v>63</v>
      </c>
      <c r="B6" s="8">
        <v>6383810972</v>
      </c>
      <c r="C6" s="8">
        <v>5268142606</v>
      </c>
      <c r="D6" s="57">
        <v>9797470187</v>
      </c>
      <c r="E6" s="8">
        <v>500000000</v>
      </c>
      <c r="F6" s="8">
        <v>15065958985</v>
      </c>
      <c r="G6" s="83">
        <f t="shared" si="0"/>
        <v>7403076550</v>
      </c>
      <c r="H6" s="84">
        <f t="shared" si="1"/>
        <v>51.759210688547675</v>
      </c>
      <c r="K6" s="16">
        <v>2018</v>
      </c>
      <c r="L6" s="55">
        <v>1</v>
      </c>
      <c r="M6" s="82" t="s">
        <v>29</v>
      </c>
      <c r="N6" s="8">
        <v>7013680665</v>
      </c>
      <c r="O6" s="8">
        <v>2165249500</v>
      </c>
      <c r="P6" s="8">
        <v>769494309</v>
      </c>
      <c r="Q6" s="8">
        <v>944052653</v>
      </c>
      <c r="R6" s="8">
        <v>53274443</v>
      </c>
      <c r="S6" s="8">
        <v>711533348</v>
      </c>
      <c r="T6" s="57">
        <v>11950000000</v>
      </c>
      <c r="U6" s="58" t="s">
        <v>45</v>
      </c>
      <c r="V6" s="8">
        <v>65242485087</v>
      </c>
      <c r="W6" s="23"/>
      <c r="X6" s="33"/>
    </row>
    <row r="7" spans="1:26" ht="14.4" x14ac:dyDescent="0.3">
      <c r="A7" s="81" t="s">
        <v>64</v>
      </c>
      <c r="B7" s="8">
        <v>11202510808</v>
      </c>
      <c r="C7" s="8">
        <v>17614027704</v>
      </c>
      <c r="D7" s="57">
        <v>25083311449</v>
      </c>
      <c r="E7" s="8">
        <v>22825400856</v>
      </c>
      <c r="F7" s="8">
        <v>68976227378</v>
      </c>
      <c r="G7" s="83">
        <f t="shared" si="0"/>
        <v>29140295639</v>
      </c>
      <c r="H7" s="84">
        <f t="shared" si="1"/>
        <v>203.73674259866567</v>
      </c>
      <c r="K7" s="16">
        <v>2018</v>
      </c>
      <c r="L7" s="55">
        <v>2</v>
      </c>
      <c r="M7" s="82" t="s">
        <v>29</v>
      </c>
      <c r="N7" s="8">
        <v>6381960784</v>
      </c>
      <c r="O7" s="8">
        <v>2954986503</v>
      </c>
      <c r="P7" s="8">
        <v>1269249362</v>
      </c>
      <c r="Q7" s="8">
        <v>1467240407</v>
      </c>
      <c r="R7" s="8">
        <v>129201039</v>
      </c>
      <c r="S7" s="8">
        <v>711533348</v>
      </c>
      <c r="T7" s="57">
        <v>11950000000</v>
      </c>
      <c r="U7" s="58" t="s">
        <v>44</v>
      </c>
      <c r="V7" s="8">
        <v>71399235082</v>
      </c>
      <c r="W7" s="23"/>
      <c r="X7" s="33"/>
      <c r="Z7" s="56"/>
    </row>
    <row r="8" spans="1:26" ht="14.4" x14ac:dyDescent="0.3">
      <c r="A8" s="101" t="s">
        <v>65</v>
      </c>
      <c r="B8" s="98"/>
      <c r="C8" s="98"/>
      <c r="D8" s="98"/>
      <c r="E8" s="98"/>
      <c r="F8" s="98"/>
      <c r="G8" s="83">
        <f>AVERAGE(G4:G7)</f>
        <v>14302916237.549999</v>
      </c>
      <c r="H8" s="69">
        <f t="shared" si="1"/>
        <v>100</v>
      </c>
      <c r="K8" s="56">
        <v>2018</v>
      </c>
      <c r="L8" s="56">
        <v>3</v>
      </c>
      <c r="M8" s="85" t="s">
        <v>29</v>
      </c>
      <c r="N8" s="8">
        <v>17614027704</v>
      </c>
      <c r="O8" s="8">
        <v>9300226700</v>
      </c>
      <c r="P8" s="8">
        <v>1043454538</v>
      </c>
      <c r="Q8" s="8">
        <v>534795594</v>
      </c>
      <c r="R8" s="8">
        <v>840407674</v>
      </c>
      <c r="S8" s="8">
        <v>711533348</v>
      </c>
      <c r="T8" s="57">
        <v>11950000000</v>
      </c>
      <c r="U8" s="58" t="s">
        <v>43</v>
      </c>
      <c r="V8" s="8">
        <v>86987764166</v>
      </c>
      <c r="W8" s="23"/>
      <c r="X8" s="33"/>
      <c r="Y8" s="58"/>
      <c r="Z8" s="56"/>
    </row>
    <row r="9" spans="1:26" ht="14.4" x14ac:dyDescent="0.3">
      <c r="A9" s="101" t="s">
        <v>58</v>
      </c>
      <c r="B9" s="102" t="s">
        <v>4</v>
      </c>
      <c r="C9" s="98"/>
      <c r="D9" s="98"/>
      <c r="E9" s="98"/>
      <c r="F9" s="98"/>
      <c r="G9" s="101" t="s">
        <v>59</v>
      </c>
      <c r="H9" s="101" t="s">
        <v>60</v>
      </c>
      <c r="K9" s="56">
        <v>2018</v>
      </c>
      <c r="L9" s="56">
        <v>4</v>
      </c>
      <c r="M9" s="85" t="s">
        <v>29</v>
      </c>
      <c r="N9" s="8">
        <v>5268142606</v>
      </c>
      <c r="O9" s="8">
        <v>3345323000</v>
      </c>
      <c r="P9" s="8">
        <v>1391477722</v>
      </c>
      <c r="Q9" s="8">
        <v>853801027</v>
      </c>
      <c r="R9" s="56" t="s">
        <v>40</v>
      </c>
      <c r="S9" s="8">
        <v>3254447048</v>
      </c>
      <c r="T9" s="57">
        <v>11950000000</v>
      </c>
      <c r="U9" s="58" t="s">
        <v>42</v>
      </c>
      <c r="V9" s="8">
        <v>94807365416</v>
      </c>
      <c r="X9" s="33"/>
      <c r="Y9" s="58"/>
      <c r="Z9" s="56"/>
    </row>
    <row r="10" spans="1:26" ht="14.4" x14ac:dyDescent="0.3">
      <c r="A10" s="98"/>
      <c r="B10" s="81">
        <v>2017</v>
      </c>
      <c r="C10" s="81">
        <v>2018</v>
      </c>
      <c r="D10" s="81">
        <v>2019</v>
      </c>
      <c r="E10" s="81">
        <v>2020</v>
      </c>
      <c r="F10" s="81">
        <v>2021</v>
      </c>
      <c r="G10" s="98"/>
      <c r="H10" s="98"/>
      <c r="K10" s="56">
        <v>2019</v>
      </c>
      <c r="L10" s="56">
        <v>1</v>
      </c>
      <c r="M10" s="85" t="s">
        <v>29</v>
      </c>
      <c r="N10" s="8">
        <v>2956346715</v>
      </c>
      <c r="O10" s="8">
        <v>1506165500</v>
      </c>
      <c r="P10" s="8">
        <v>730127214</v>
      </c>
      <c r="Q10" s="8">
        <v>240174400</v>
      </c>
      <c r="R10" s="56" t="s">
        <v>41</v>
      </c>
      <c r="S10" s="8">
        <v>4701566548</v>
      </c>
      <c r="T10" s="8">
        <v>11950000000</v>
      </c>
      <c r="U10" s="8">
        <v>399151333534</v>
      </c>
      <c r="V10" s="8">
        <v>66437764166</v>
      </c>
      <c r="W10" s="23"/>
      <c r="X10" s="8"/>
      <c r="Y10" s="58"/>
      <c r="Z10" s="56"/>
    </row>
    <row r="11" spans="1:26" ht="14.4" x14ac:dyDescent="0.3">
      <c r="A11" s="81" t="s">
        <v>61</v>
      </c>
      <c r="B11" s="49">
        <v>712500000</v>
      </c>
      <c r="C11" s="49">
        <v>2165249500</v>
      </c>
      <c r="D11" s="51">
        <v>1506165500</v>
      </c>
      <c r="E11" s="49">
        <v>1216480000</v>
      </c>
      <c r="F11" s="49">
        <v>2272268829</v>
      </c>
      <c r="G11" s="83">
        <f t="shared" ref="G11:G14" si="2">AVERAGE(B11:F11)</f>
        <v>1574532765.8</v>
      </c>
      <c r="H11" s="84">
        <f t="shared" ref="H11:H15" si="3">(G11/$G$15)*100</f>
        <v>17.003499950149106</v>
      </c>
      <c r="K11" s="16">
        <v>2019</v>
      </c>
      <c r="L11" s="55">
        <v>2</v>
      </c>
      <c r="M11" s="82" t="s">
        <v>29</v>
      </c>
      <c r="N11" s="8">
        <v>16382718298</v>
      </c>
      <c r="O11" s="8">
        <v>12551079000</v>
      </c>
      <c r="P11" s="8">
        <v>1036724809</v>
      </c>
      <c r="Q11" s="8">
        <v>270442017</v>
      </c>
      <c r="R11" s="8">
        <v>208834636</v>
      </c>
      <c r="S11" s="8">
        <v>3255497448</v>
      </c>
      <c r="T11" s="8">
        <v>9950000000</v>
      </c>
      <c r="U11" s="8">
        <v>456085456629</v>
      </c>
      <c r="V11" s="8">
        <v>111080610133</v>
      </c>
      <c r="W11" s="23"/>
      <c r="X11" s="8"/>
      <c r="Y11" s="58"/>
      <c r="Z11" s="56"/>
    </row>
    <row r="12" spans="1:26" ht="14.4" x14ac:dyDescent="0.3">
      <c r="A12" s="81" t="s">
        <v>62</v>
      </c>
      <c r="B12" s="49">
        <v>2095077872</v>
      </c>
      <c r="C12" s="49">
        <v>2954986503</v>
      </c>
      <c r="D12" s="51">
        <v>12551000000</v>
      </c>
      <c r="E12" s="49">
        <v>21314160000</v>
      </c>
      <c r="F12" s="49">
        <v>15725754867</v>
      </c>
      <c r="G12" s="83">
        <f t="shared" si="2"/>
        <v>10928195848.4</v>
      </c>
      <c r="H12" s="84">
        <f t="shared" si="3"/>
        <v>118.01442408794685</v>
      </c>
      <c r="K12" s="16">
        <v>2019</v>
      </c>
      <c r="L12" s="55">
        <v>3</v>
      </c>
      <c r="M12" s="82" t="s">
        <v>29</v>
      </c>
      <c r="N12" s="8">
        <v>9797470187</v>
      </c>
      <c r="O12" s="8">
        <v>5687877200</v>
      </c>
      <c r="P12" s="8">
        <v>824146121</v>
      </c>
      <c r="Q12" s="8">
        <v>394138070</v>
      </c>
      <c r="R12" s="8">
        <v>479360429</v>
      </c>
      <c r="S12" s="8">
        <v>2048631748</v>
      </c>
      <c r="T12" s="8">
        <v>9950000000</v>
      </c>
      <c r="U12" s="8">
        <v>475108298660</v>
      </c>
      <c r="V12" s="8">
        <v>174578753814</v>
      </c>
      <c r="W12" s="23"/>
      <c r="X12" s="8"/>
      <c r="Y12" s="8"/>
      <c r="Z12" s="56"/>
    </row>
    <row r="13" spans="1:26" ht="14.4" x14ac:dyDescent="0.3">
      <c r="A13" s="81" t="s">
        <v>63</v>
      </c>
      <c r="B13" s="49">
        <v>2483883000</v>
      </c>
      <c r="C13" s="49">
        <v>3345323000</v>
      </c>
      <c r="D13" s="51">
        <v>12551079000</v>
      </c>
      <c r="E13" s="49">
        <v>-490080000</v>
      </c>
      <c r="F13" s="49">
        <v>11423357140</v>
      </c>
      <c r="G13" s="83">
        <f t="shared" si="2"/>
        <v>5862712428</v>
      </c>
      <c r="H13" s="84">
        <f t="shared" si="3"/>
        <v>63.311880605156567</v>
      </c>
      <c r="K13" s="16">
        <v>2019</v>
      </c>
      <c r="L13" s="55">
        <v>4</v>
      </c>
      <c r="M13" s="82" t="s">
        <v>29</v>
      </c>
      <c r="N13" s="8">
        <v>25083311449</v>
      </c>
      <c r="O13" s="8">
        <v>17146413750</v>
      </c>
      <c r="P13" s="8">
        <v>743680116</v>
      </c>
      <c r="Q13" s="8">
        <v>1258937417</v>
      </c>
      <c r="R13" s="8">
        <v>883192865</v>
      </c>
      <c r="S13" s="8">
        <v>2048631748</v>
      </c>
      <c r="T13" s="8">
        <v>9950000000</v>
      </c>
      <c r="U13" s="8">
        <v>463888516466</v>
      </c>
      <c r="V13" s="8">
        <v>163326094519</v>
      </c>
      <c r="W13" s="23"/>
      <c r="X13" s="8"/>
      <c r="Y13" s="8"/>
      <c r="Z13" s="56"/>
    </row>
    <row r="14" spans="1:26" ht="14.4" x14ac:dyDescent="0.3">
      <c r="A14" s="81" t="s">
        <v>64</v>
      </c>
      <c r="B14" s="49">
        <v>7071886028</v>
      </c>
      <c r="C14" s="49">
        <v>9300226700</v>
      </c>
      <c r="D14" s="51">
        <v>5687877200</v>
      </c>
      <c r="E14" s="49">
        <v>15016913950</v>
      </c>
      <c r="F14" s="49">
        <v>56296910750</v>
      </c>
      <c r="G14" s="83">
        <f t="shared" si="2"/>
        <v>18674762925.599998</v>
      </c>
      <c r="H14" s="84">
        <f t="shared" si="3"/>
        <v>201.67019535674751</v>
      </c>
      <c r="K14" s="56">
        <v>2020</v>
      </c>
      <c r="L14" s="56">
        <v>1</v>
      </c>
      <c r="M14" s="85" t="s">
        <v>29</v>
      </c>
      <c r="N14" s="49">
        <v>1844563902</v>
      </c>
      <c r="O14" s="49">
        <v>1216480000</v>
      </c>
      <c r="P14" s="49">
        <v>798927082</v>
      </c>
      <c r="Q14" s="49">
        <v>285505239</v>
      </c>
      <c r="R14" s="49" t="s">
        <v>40</v>
      </c>
      <c r="S14" s="49">
        <v>2048631748</v>
      </c>
      <c r="T14" s="49">
        <v>11950000000</v>
      </c>
      <c r="U14" s="23">
        <v>479577553002</v>
      </c>
      <c r="V14" s="49">
        <v>179231000000</v>
      </c>
      <c r="W14" s="23"/>
      <c r="X14" s="58"/>
      <c r="Y14" s="8"/>
      <c r="Z14" s="56"/>
    </row>
    <row r="15" spans="1:26" ht="14.4" x14ac:dyDescent="0.3">
      <c r="A15" s="101" t="s">
        <v>65</v>
      </c>
      <c r="B15" s="98"/>
      <c r="C15" s="98"/>
      <c r="D15" s="98"/>
      <c r="E15" s="98"/>
      <c r="F15" s="98"/>
      <c r="G15" s="83">
        <f>AVERAGE(G11:G14)</f>
        <v>9260050991.9499989</v>
      </c>
      <c r="H15" s="69">
        <f t="shared" si="3"/>
        <v>100</v>
      </c>
      <c r="K15" s="56">
        <v>2020</v>
      </c>
      <c r="L15" s="56">
        <v>2</v>
      </c>
      <c r="M15" s="85" t="s">
        <v>29</v>
      </c>
      <c r="N15" s="49">
        <v>24119737018</v>
      </c>
      <c r="O15" s="49">
        <v>21314160000</v>
      </c>
      <c r="P15" s="49">
        <v>1542583493</v>
      </c>
      <c r="Q15" s="49">
        <v>2101044458</v>
      </c>
      <c r="R15" s="49" t="s">
        <v>40</v>
      </c>
      <c r="S15" s="49">
        <v>2737289248</v>
      </c>
      <c r="T15" s="49">
        <v>11950000000</v>
      </c>
      <c r="U15" s="23">
        <v>467777001545</v>
      </c>
      <c r="V15" s="49">
        <v>185719000000</v>
      </c>
      <c r="W15" s="23"/>
      <c r="X15" s="58"/>
      <c r="Y15" s="8"/>
      <c r="Z15" s="56"/>
    </row>
    <row r="16" spans="1:26" ht="14.4" x14ac:dyDescent="0.3">
      <c r="A16" s="101" t="s">
        <v>58</v>
      </c>
      <c r="B16" s="102" t="s">
        <v>66</v>
      </c>
      <c r="C16" s="98"/>
      <c r="D16" s="98"/>
      <c r="E16" s="98"/>
      <c r="F16" s="98"/>
      <c r="G16" s="101" t="s">
        <v>59</v>
      </c>
      <c r="H16" s="101" t="s">
        <v>60</v>
      </c>
      <c r="K16" s="56">
        <v>2020</v>
      </c>
      <c r="L16" s="56">
        <v>3</v>
      </c>
      <c r="M16" s="85" t="s">
        <v>29</v>
      </c>
      <c r="N16" s="49">
        <v>500000000</v>
      </c>
      <c r="O16" s="49">
        <v>-490080000</v>
      </c>
      <c r="P16" s="49">
        <v>838392093</v>
      </c>
      <c r="Q16" s="49">
        <v>1440768544</v>
      </c>
      <c r="R16" s="49" t="s">
        <v>40</v>
      </c>
      <c r="S16" s="49">
        <v>2737289248</v>
      </c>
      <c r="T16" s="49">
        <v>11950000000</v>
      </c>
      <c r="U16" s="23">
        <v>478642309851</v>
      </c>
      <c r="V16" s="49">
        <v>188358000000</v>
      </c>
      <c r="W16" s="23"/>
      <c r="X16" s="58"/>
      <c r="Y16" s="33"/>
      <c r="Z16" s="56"/>
    </row>
    <row r="17" spans="1:26" ht="14.4" x14ac:dyDescent="0.3">
      <c r="A17" s="98"/>
      <c r="B17" s="81">
        <v>2017</v>
      </c>
      <c r="C17" s="81">
        <v>2018</v>
      </c>
      <c r="D17" s="81">
        <v>2019</v>
      </c>
      <c r="E17" s="81">
        <v>2020</v>
      </c>
      <c r="F17" s="81">
        <v>2021</v>
      </c>
      <c r="G17" s="98"/>
      <c r="H17" s="98"/>
      <c r="K17" s="56">
        <v>2020</v>
      </c>
      <c r="L17" s="56">
        <v>4</v>
      </c>
      <c r="M17" s="85" t="s">
        <v>29</v>
      </c>
      <c r="N17" s="49">
        <v>22825400856</v>
      </c>
      <c r="O17" s="49">
        <v>15016913950</v>
      </c>
      <c r="P17" s="49">
        <v>2037028968</v>
      </c>
      <c r="Q17" s="49">
        <v>1265364593</v>
      </c>
      <c r="R17" s="49" t="s">
        <v>40</v>
      </c>
      <c r="S17" s="49">
        <v>1342711096</v>
      </c>
      <c r="T17" s="49">
        <v>11950000000</v>
      </c>
      <c r="U17" s="23">
        <v>534500879627</v>
      </c>
      <c r="V17" s="49">
        <v>129001000000</v>
      </c>
      <c r="W17" s="23"/>
      <c r="X17" s="58"/>
      <c r="Y17" s="33"/>
      <c r="Z17" s="56"/>
    </row>
    <row r="18" spans="1:26" ht="14.4" x14ac:dyDescent="0.3">
      <c r="A18" s="81" t="s">
        <v>61</v>
      </c>
      <c r="B18" s="57">
        <v>648688600</v>
      </c>
      <c r="C18" s="8">
        <v>769494309</v>
      </c>
      <c r="D18" s="8">
        <v>730127214</v>
      </c>
      <c r="E18" s="33">
        <v>798927082</v>
      </c>
      <c r="F18" s="33">
        <v>1049597565</v>
      </c>
      <c r="G18" s="83">
        <f t="shared" ref="G18:G21" si="4">AVERAGE(B18:F18)</f>
        <v>799366954</v>
      </c>
      <c r="H18" s="84">
        <f t="shared" ref="H18:H22" si="5">(G18/$G$22)*100</f>
        <v>74.10543233569625</v>
      </c>
      <c r="K18" s="56">
        <v>2021</v>
      </c>
      <c r="L18" s="56">
        <v>1</v>
      </c>
      <c r="M18" s="85" t="s">
        <v>29</v>
      </c>
      <c r="N18" s="49">
        <v>5963348751</v>
      </c>
      <c r="O18" s="49">
        <v>2272268829</v>
      </c>
      <c r="P18" s="49">
        <v>1049597565</v>
      </c>
      <c r="Q18" s="49">
        <v>1560796362</v>
      </c>
      <c r="R18" s="49" t="s">
        <v>40</v>
      </c>
      <c r="S18" s="49">
        <v>4916602096</v>
      </c>
      <c r="T18" s="49">
        <v>11950000000</v>
      </c>
      <c r="U18" s="23">
        <v>599010892645</v>
      </c>
      <c r="V18" s="49">
        <v>178481000000</v>
      </c>
      <c r="W18" s="23"/>
      <c r="X18" s="57"/>
      <c r="Y18" s="33"/>
      <c r="Z18" s="56"/>
    </row>
    <row r="19" spans="1:26" ht="14.4" x14ac:dyDescent="0.3">
      <c r="A19" s="81" t="s">
        <v>62</v>
      </c>
      <c r="B19" s="57">
        <v>714957920</v>
      </c>
      <c r="C19" s="8">
        <v>1269249362</v>
      </c>
      <c r="D19" s="8">
        <v>1036724809</v>
      </c>
      <c r="E19" s="33">
        <v>1542583493</v>
      </c>
      <c r="F19" s="33">
        <v>1112198644</v>
      </c>
      <c r="G19" s="83">
        <f t="shared" si="4"/>
        <v>1135142845.5999999</v>
      </c>
      <c r="H19" s="84">
        <f t="shared" si="5"/>
        <v>105.23358629603857</v>
      </c>
      <c r="K19" s="56">
        <v>2021</v>
      </c>
      <c r="L19" s="56">
        <v>2</v>
      </c>
      <c r="M19" s="85" t="s">
        <v>29</v>
      </c>
      <c r="N19" s="49">
        <v>25262060003</v>
      </c>
      <c r="O19" s="49">
        <v>15725754867</v>
      </c>
      <c r="P19" s="49">
        <v>1112198644</v>
      </c>
      <c r="Q19" s="49">
        <v>1686917617</v>
      </c>
      <c r="R19" s="49">
        <v>376471176</v>
      </c>
      <c r="S19" s="49">
        <v>5792534996</v>
      </c>
      <c r="T19" s="49">
        <v>9950000000</v>
      </c>
      <c r="U19" s="23">
        <v>644222600788</v>
      </c>
      <c r="V19" s="49">
        <v>172718000000</v>
      </c>
      <c r="W19" s="23"/>
      <c r="X19" s="57"/>
      <c r="Y19" s="33"/>
      <c r="Z19" s="56"/>
    </row>
    <row r="20" spans="1:26" ht="14.4" x14ac:dyDescent="0.3">
      <c r="A20" s="81" t="s">
        <v>63</v>
      </c>
      <c r="B20" s="57">
        <v>1329605471</v>
      </c>
      <c r="C20" s="8">
        <v>1391477722</v>
      </c>
      <c r="D20" s="8">
        <v>824146121</v>
      </c>
      <c r="E20" s="33">
        <v>838392093</v>
      </c>
      <c r="F20" s="33">
        <v>1224340757</v>
      </c>
      <c r="G20" s="83">
        <f t="shared" si="4"/>
        <v>1121592432.8</v>
      </c>
      <c r="H20" s="84">
        <f t="shared" si="5"/>
        <v>103.97739326248072</v>
      </c>
      <c r="K20" s="56">
        <v>2021</v>
      </c>
      <c r="L20" s="56">
        <v>3</v>
      </c>
      <c r="M20" s="85" t="s">
        <v>29</v>
      </c>
      <c r="N20" s="49">
        <v>15065958985</v>
      </c>
      <c r="O20" s="49">
        <v>11423357140</v>
      </c>
      <c r="P20" s="49">
        <v>1224340757</v>
      </c>
      <c r="Q20" s="49">
        <v>1201597297</v>
      </c>
      <c r="R20" s="49" t="s">
        <v>40</v>
      </c>
      <c r="S20" s="49">
        <v>920585996</v>
      </c>
      <c r="T20" s="49">
        <v>12770000000</v>
      </c>
      <c r="U20" s="33">
        <v>666935805768</v>
      </c>
      <c r="V20" s="49">
        <v>182677000000</v>
      </c>
      <c r="X20" s="57"/>
      <c r="Y20" s="33"/>
      <c r="Z20" s="56"/>
    </row>
    <row r="21" spans="1:26" ht="14.4" x14ac:dyDescent="0.3">
      <c r="A21" s="81" t="s">
        <v>64</v>
      </c>
      <c r="B21" s="57">
        <v>993715229</v>
      </c>
      <c r="C21" s="8">
        <v>1043454538</v>
      </c>
      <c r="D21" s="8">
        <v>743680116</v>
      </c>
      <c r="E21" s="33">
        <v>2037028968</v>
      </c>
      <c r="F21" s="33">
        <v>1475384778</v>
      </c>
      <c r="G21" s="83">
        <f t="shared" si="4"/>
        <v>1258652725.8</v>
      </c>
      <c r="H21" s="84">
        <f t="shared" si="5"/>
        <v>116.68358810578445</v>
      </c>
      <c r="K21" s="56">
        <v>2021</v>
      </c>
      <c r="L21" s="56">
        <v>4</v>
      </c>
      <c r="M21" s="85" t="s">
        <v>29</v>
      </c>
      <c r="N21" s="49">
        <v>68976227378</v>
      </c>
      <c r="O21" s="49">
        <v>56296910750</v>
      </c>
      <c r="P21" s="49">
        <v>1475384778</v>
      </c>
      <c r="Q21" s="49">
        <v>1634919945</v>
      </c>
      <c r="R21" s="49">
        <v>1518919044</v>
      </c>
      <c r="S21" s="49">
        <v>78348892996</v>
      </c>
      <c r="T21" s="49">
        <v>12770000000</v>
      </c>
      <c r="U21" s="33">
        <v>669129894564</v>
      </c>
      <c r="V21" s="49">
        <v>145248000000</v>
      </c>
      <c r="X21" s="57"/>
      <c r="Y21" s="33"/>
      <c r="Z21" s="56"/>
    </row>
    <row r="22" spans="1:26" ht="14.4" x14ac:dyDescent="0.3">
      <c r="A22" s="101" t="s">
        <v>65</v>
      </c>
      <c r="B22" s="98"/>
      <c r="C22" s="98"/>
      <c r="D22" s="98"/>
      <c r="E22" s="98"/>
      <c r="F22" s="98"/>
      <c r="G22" s="83">
        <f>AVERAGE(G18:G21)</f>
        <v>1078688739.55</v>
      </c>
      <c r="H22" s="69">
        <f t="shared" si="5"/>
        <v>100</v>
      </c>
      <c r="Z22" s="56"/>
    </row>
    <row r="23" spans="1:26" ht="14.4" x14ac:dyDescent="0.3">
      <c r="A23" s="103" t="s">
        <v>58</v>
      </c>
      <c r="B23" s="105" t="s">
        <v>6</v>
      </c>
      <c r="C23" s="98"/>
      <c r="D23" s="98"/>
      <c r="E23" s="98"/>
      <c r="F23" s="98"/>
      <c r="G23" s="101" t="s">
        <v>59</v>
      </c>
      <c r="H23" s="103" t="s">
        <v>60</v>
      </c>
      <c r="Z23" s="56"/>
    </row>
    <row r="24" spans="1:26" ht="14.4" x14ac:dyDescent="0.3">
      <c r="A24" s="98"/>
      <c r="B24" s="86">
        <v>2017</v>
      </c>
      <c r="C24" s="86">
        <v>2018</v>
      </c>
      <c r="D24" s="86">
        <v>2019</v>
      </c>
      <c r="E24" s="86">
        <v>2020</v>
      </c>
      <c r="F24" s="86">
        <v>2021</v>
      </c>
      <c r="G24" s="98"/>
      <c r="H24" s="98"/>
      <c r="K24" s="1"/>
      <c r="Z24" s="56"/>
    </row>
    <row r="25" spans="1:26" ht="14.4" x14ac:dyDescent="0.3">
      <c r="A25" s="86" t="s">
        <v>61</v>
      </c>
      <c r="B25" s="87">
        <v>120040052</v>
      </c>
      <c r="C25" s="87">
        <v>944052653</v>
      </c>
      <c r="D25" s="87">
        <v>240174400</v>
      </c>
      <c r="E25" s="87">
        <v>285505239</v>
      </c>
      <c r="F25" s="88">
        <v>1560796362</v>
      </c>
      <c r="G25" s="8">
        <f t="shared" ref="G25:G28" si="6">AVERAGE(B25:F25)</f>
        <v>630113741.20000005</v>
      </c>
      <c r="H25" s="84">
        <f t="shared" ref="H25:H29" si="7">(G25/$G$29)*100</f>
        <v>64.046953997820751</v>
      </c>
      <c r="K25" s="1"/>
    </row>
    <row r="26" spans="1:26" ht="14.4" x14ac:dyDescent="0.3">
      <c r="A26" s="86" t="s">
        <v>62</v>
      </c>
      <c r="B26" s="87">
        <v>622488501</v>
      </c>
      <c r="C26" s="87">
        <v>1467240407</v>
      </c>
      <c r="D26" s="87">
        <v>270442017</v>
      </c>
      <c r="E26" s="87">
        <v>2101044458</v>
      </c>
      <c r="F26" s="87">
        <v>1686917617</v>
      </c>
      <c r="G26" s="87">
        <f t="shared" si="6"/>
        <v>1229626600</v>
      </c>
      <c r="H26" s="84">
        <f t="shared" si="7"/>
        <v>124.98352779089772</v>
      </c>
      <c r="K26" s="1"/>
    </row>
    <row r="27" spans="1:26" ht="14.4" x14ac:dyDescent="0.3">
      <c r="A27" s="86" t="s">
        <v>63</v>
      </c>
      <c r="B27" s="87">
        <v>794986381</v>
      </c>
      <c r="C27" s="87">
        <v>853801027</v>
      </c>
      <c r="D27" s="87">
        <v>394138070</v>
      </c>
      <c r="E27" s="87">
        <v>1440768544</v>
      </c>
      <c r="F27" s="87">
        <v>1201597297</v>
      </c>
      <c r="G27" s="87">
        <f t="shared" si="6"/>
        <v>937058263.79999995</v>
      </c>
      <c r="H27" s="84">
        <f t="shared" si="7"/>
        <v>95.245863708005061</v>
      </c>
      <c r="K27" s="1"/>
    </row>
    <row r="28" spans="1:26" ht="14.4" x14ac:dyDescent="0.3">
      <c r="A28" s="86" t="s">
        <v>64</v>
      </c>
      <c r="B28" s="87">
        <v>998607965</v>
      </c>
      <c r="C28" s="87">
        <v>534795594</v>
      </c>
      <c r="D28" s="87">
        <v>1258937417</v>
      </c>
      <c r="E28" s="87">
        <v>1265364593</v>
      </c>
      <c r="F28" s="87">
        <v>1634919945</v>
      </c>
      <c r="G28" s="87">
        <f t="shared" si="6"/>
        <v>1138525102.8</v>
      </c>
      <c r="H28" s="84">
        <f t="shared" si="7"/>
        <v>115.72365450327642</v>
      </c>
      <c r="K28" s="1"/>
    </row>
    <row r="29" spans="1:26" ht="14.4" x14ac:dyDescent="0.3">
      <c r="A29" s="86" t="s">
        <v>67</v>
      </c>
      <c r="B29" s="69"/>
      <c r="C29" s="69"/>
      <c r="D29" s="69"/>
      <c r="E29" s="69"/>
      <c r="F29" s="69"/>
      <c r="G29" s="87">
        <f>AVERAGE(G25:G28)</f>
        <v>983830926.95000005</v>
      </c>
      <c r="H29" s="69">
        <f t="shared" si="7"/>
        <v>100</v>
      </c>
      <c r="K29" s="1"/>
    </row>
    <row r="30" spans="1:26" ht="14.4" x14ac:dyDescent="0.3">
      <c r="A30" s="103" t="s">
        <v>58</v>
      </c>
      <c r="B30" s="106" t="s">
        <v>7</v>
      </c>
      <c r="C30" s="98"/>
      <c r="D30" s="98"/>
      <c r="E30" s="98"/>
      <c r="F30" s="98"/>
      <c r="G30" s="101" t="s">
        <v>59</v>
      </c>
      <c r="H30" s="103" t="s">
        <v>60</v>
      </c>
      <c r="K30" s="1"/>
    </row>
    <row r="31" spans="1:26" ht="14.4" x14ac:dyDescent="0.3">
      <c r="A31" s="98"/>
      <c r="B31" s="86">
        <v>2017</v>
      </c>
      <c r="C31" s="86">
        <v>2018</v>
      </c>
      <c r="D31" s="86">
        <v>2019</v>
      </c>
      <c r="E31" s="86">
        <v>2020</v>
      </c>
      <c r="F31" s="86">
        <v>2021</v>
      </c>
      <c r="G31" s="98"/>
      <c r="H31" s="98"/>
      <c r="K31" s="1"/>
    </row>
    <row r="32" spans="1:26" ht="14.4" x14ac:dyDescent="0.3">
      <c r="A32" s="86" t="s">
        <v>61</v>
      </c>
      <c r="B32" s="56" t="s">
        <v>41</v>
      </c>
      <c r="C32" s="8">
        <v>53274443</v>
      </c>
      <c r="D32" s="56" t="s">
        <v>41</v>
      </c>
      <c r="E32" s="55" t="s">
        <v>40</v>
      </c>
      <c r="F32" s="55" t="s">
        <v>40</v>
      </c>
      <c r="G32" s="8">
        <f t="shared" ref="G32:G35" si="8">AVERAGE(B32:F32)</f>
        <v>53274443</v>
      </c>
      <c r="H32" s="84">
        <f t="shared" ref="H32:H36" si="9">(G32/$G$36)*100</f>
        <v>12.970882361455818</v>
      </c>
      <c r="K32" s="1"/>
    </row>
    <row r="33" spans="1:13" ht="14.4" x14ac:dyDescent="0.3">
      <c r="A33" s="86" t="s">
        <v>62</v>
      </c>
      <c r="B33" s="56" t="s">
        <v>41</v>
      </c>
      <c r="C33" s="8">
        <v>129201039</v>
      </c>
      <c r="D33" s="8">
        <v>208834636</v>
      </c>
      <c r="E33" s="55" t="s">
        <v>40</v>
      </c>
      <c r="F33" s="33">
        <v>376471176</v>
      </c>
      <c r="G33" s="69">
        <f t="shared" si="8"/>
        <v>238168950.33333334</v>
      </c>
      <c r="H33" s="84">
        <f t="shared" si="9"/>
        <v>57.98768157792059</v>
      </c>
    </row>
    <row r="34" spans="1:13" ht="14.4" x14ac:dyDescent="0.3">
      <c r="A34" s="86" t="s">
        <v>63</v>
      </c>
      <c r="B34" s="56" t="s">
        <v>41</v>
      </c>
      <c r="C34" s="56" t="s">
        <v>40</v>
      </c>
      <c r="D34" s="8">
        <v>479360429</v>
      </c>
      <c r="E34" s="55" t="s">
        <v>40</v>
      </c>
      <c r="F34" s="55" t="s">
        <v>40</v>
      </c>
      <c r="G34" s="69">
        <f t="shared" si="8"/>
        <v>479360429</v>
      </c>
      <c r="H34" s="84">
        <f t="shared" si="9"/>
        <v>116.71126685071103</v>
      </c>
    </row>
    <row r="35" spans="1:13" ht="14.4" x14ac:dyDescent="0.3">
      <c r="A35" s="86" t="s">
        <v>64</v>
      </c>
      <c r="B35" s="57">
        <v>245838782</v>
      </c>
      <c r="C35" s="8">
        <v>840407674</v>
      </c>
      <c r="D35" s="8">
        <v>883192865</v>
      </c>
      <c r="E35" s="55" t="s">
        <v>40</v>
      </c>
      <c r="F35" s="33">
        <v>1518919044</v>
      </c>
      <c r="G35" s="87">
        <f t="shared" si="8"/>
        <v>872089591.25</v>
      </c>
      <c r="H35" s="84">
        <f t="shared" si="9"/>
        <v>212.33016920991253</v>
      </c>
    </row>
    <row r="36" spans="1:13" ht="14.4" x14ac:dyDescent="0.3">
      <c r="A36" s="107" t="s">
        <v>65</v>
      </c>
      <c r="B36" s="98"/>
      <c r="C36" s="98"/>
      <c r="D36" s="98"/>
      <c r="E36" s="98"/>
      <c r="F36" s="98"/>
      <c r="G36" s="87">
        <f>AVERAGE(G32:G35)</f>
        <v>410723353.39583337</v>
      </c>
      <c r="H36" s="69">
        <f t="shared" si="9"/>
        <v>100</v>
      </c>
    </row>
    <row r="37" spans="1:13" ht="14.4" x14ac:dyDescent="0.3">
      <c r="A37" s="103" t="s">
        <v>58</v>
      </c>
      <c r="B37" s="106" t="s">
        <v>8</v>
      </c>
      <c r="C37" s="98"/>
      <c r="D37" s="98"/>
      <c r="E37" s="98"/>
      <c r="F37" s="98"/>
      <c r="G37" s="101" t="s">
        <v>59</v>
      </c>
      <c r="H37" s="103" t="s">
        <v>60</v>
      </c>
    </row>
    <row r="38" spans="1:13" ht="14.4" x14ac:dyDescent="0.3">
      <c r="A38" s="98"/>
      <c r="B38" s="86">
        <v>2017</v>
      </c>
      <c r="C38" s="86">
        <v>2018</v>
      </c>
      <c r="D38" s="86">
        <v>2019</v>
      </c>
      <c r="E38" s="86">
        <v>2020</v>
      </c>
      <c r="F38" s="86">
        <v>2021</v>
      </c>
      <c r="G38" s="98"/>
      <c r="H38" s="98"/>
    </row>
    <row r="39" spans="1:13" ht="14.4" x14ac:dyDescent="0.3">
      <c r="A39" s="86" t="s">
        <v>61</v>
      </c>
      <c r="B39" s="57">
        <v>579758696</v>
      </c>
      <c r="C39" s="8">
        <v>711533348</v>
      </c>
      <c r="D39" s="8">
        <v>4701566548</v>
      </c>
      <c r="E39" s="33">
        <v>2048631748</v>
      </c>
      <c r="F39" s="33">
        <v>4916602096</v>
      </c>
      <c r="G39" s="87">
        <f t="shared" ref="G39:G42" si="10">AVERAGE(B39:F39)</f>
        <v>2591618487.1999998</v>
      </c>
      <c r="H39" s="84">
        <f t="shared" ref="H39:H43" si="11">(G39/$G$43)*100</f>
        <v>43.648965306836878</v>
      </c>
    </row>
    <row r="40" spans="1:13" ht="14.4" x14ac:dyDescent="0.3">
      <c r="A40" s="86" t="s">
        <v>62</v>
      </c>
      <c r="B40" s="57">
        <v>579758696</v>
      </c>
      <c r="C40" s="8">
        <v>711533348</v>
      </c>
      <c r="D40" s="8">
        <v>3255497448</v>
      </c>
      <c r="E40" s="33">
        <v>2737289248</v>
      </c>
      <c r="F40" s="33">
        <v>5792534996</v>
      </c>
      <c r="G40" s="87">
        <f t="shared" si="10"/>
        <v>2615322747.1999998</v>
      </c>
      <c r="H40" s="84">
        <f t="shared" si="11"/>
        <v>44.048200930241507</v>
      </c>
    </row>
    <row r="41" spans="1:13" ht="14.4" x14ac:dyDescent="0.3">
      <c r="A41" s="86" t="s">
        <v>63</v>
      </c>
      <c r="B41" s="57">
        <v>579758696</v>
      </c>
      <c r="C41" s="8">
        <v>3254447048</v>
      </c>
      <c r="D41" s="8">
        <v>2048631748</v>
      </c>
      <c r="E41" s="33">
        <v>2737289248</v>
      </c>
      <c r="F41" s="33">
        <v>920585996</v>
      </c>
      <c r="G41" s="87">
        <f t="shared" si="10"/>
        <v>1908142547.2</v>
      </c>
      <c r="H41" s="84">
        <f t="shared" si="11"/>
        <v>32.137619118938105</v>
      </c>
    </row>
    <row r="42" spans="1:13" ht="14.4" x14ac:dyDescent="0.3">
      <c r="A42" s="86" t="s">
        <v>64</v>
      </c>
      <c r="B42" s="57">
        <v>721032806</v>
      </c>
      <c r="C42" s="8">
        <v>711533348</v>
      </c>
      <c r="D42" s="8">
        <v>2048631748</v>
      </c>
      <c r="E42" s="33">
        <v>1342711096</v>
      </c>
      <c r="F42" s="33">
        <v>78348892996</v>
      </c>
      <c r="G42" s="87">
        <f t="shared" si="10"/>
        <v>16634560398.799999</v>
      </c>
      <c r="H42" s="84">
        <f t="shared" si="11"/>
        <v>280.16521464398352</v>
      </c>
    </row>
    <row r="43" spans="1:13" ht="14.4" x14ac:dyDescent="0.3">
      <c r="A43" s="107" t="s">
        <v>65</v>
      </c>
      <c r="B43" s="98"/>
      <c r="C43" s="98"/>
      <c r="D43" s="98"/>
      <c r="E43" s="98"/>
      <c r="F43" s="98"/>
      <c r="G43" s="87">
        <f>AVERAGE(G39:G42)</f>
        <v>5937411045.0999994</v>
      </c>
      <c r="H43" s="69">
        <f t="shared" si="11"/>
        <v>100</v>
      </c>
    </row>
    <row r="44" spans="1:13" ht="14.4" x14ac:dyDescent="0.3">
      <c r="A44" s="104" t="s">
        <v>58</v>
      </c>
      <c r="B44" s="108" t="s">
        <v>56</v>
      </c>
      <c r="C44" s="98"/>
      <c r="D44" s="98"/>
      <c r="E44" s="98"/>
      <c r="F44" s="98"/>
      <c r="G44" s="101" t="s">
        <v>59</v>
      </c>
      <c r="H44" s="104" t="s">
        <v>60</v>
      </c>
    </row>
    <row r="45" spans="1:13" ht="17.25" customHeight="1" x14ac:dyDescent="0.3">
      <c r="A45" s="98"/>
      <c r="B45" s="89">
        <v>2017</v>
      </c>
      <c r="C45" s="89">
        <v>2018</v>
      </c>
      <c r="D45" s="89">
        <v>2019</v>
      </c>
      <c r="E45" s="89">
        <v>2020</v>
      </c>
      <c r="F45" s="89">
        <v>2021</v>
      </c>
      <c r="G45" s="98"/>
      <c r="H45" s="98"/>
      <c r="M45" s="1"/>
    </row>
    <row r="46" spans="1:13" ht="16.5" customHeight="1" x14ac:dyDescent="0.3">
      <c r="A46" s="89" t="s">
        <v>61</v>
      </c>
      <c r="B46" s="90">
        <v>11950000000</v>
      </c>
      <c r="C46" s="90">
        <v>11950000000</v>
      </c>
      <c r="D46" s="91" t="s">
        <v>68</v>
      </c>
      <c r="E46" s="90">
        <v>11950000000</v>
      </c>
      <c r="F46" s="90">
        <v>11950000000</v>
      </c>
      <c r="G46" s="83">
        <f t="shared" ref="G46:G49" si="12">AVERAGE(B46:F46)</f>
        <v>11950000000</v>
      </c>
      <c r="H46" s="84">
        <f t="shared" ref="H46:H50" si="13">(G46/$G$50)*100</f>
        <v>100.18863969817649</v>
      </c>
      <c r="M46" s="1"/>
    </row>
    <row r="47" spans="1:13" ht="14.25" customHeight="1" x14ac:dyDescent="0.3">
      <c r="A47" s="89" t="s">
        <v>62</v>
      </c>
      <c r="B47" s="90">
        <v>11950000000</v>
      </c>
      <c r="C47" s="90">
        <v>11950000000</v>
      </c>
      <c r="D47" s="91" t="s">
        <v>69</v>
      </c>
      <c r="E47" s="90">
        <v>11950000000</v>
      </c>
      <c r="F47" s="90">
        <v>9950000000</v>
      </c>
      <c r="G47" s="83">
        <f t="shared" si="12"/>
        <v>11450000000</v>
      </c>
      <c r="H47" s="84">
        <f t="shared" si="13"/>
        <v>95.996646405365752</v>
      </c>
      <c r="M47" s="1"/>
    </row>
    <row r="48" spans="1:13" ht="15.75" customHeight="1" x14ac:dyDescent="0.3">
      <c r="A48" s="89" t="s">
        <v>63</v>
      </c>
      <c r="B48" s="90">
        <v>11950000000</v>
      </c>
      <c r="C48" s="90">
        <v>11950000000</v>
      </c>
      <c r="D48" s="91" t="s">
        <v>69</v>
      </c>
      <c r="E48" s="90">
        <v>11950000000</v>
      </c>
      <c r="F48" s="90">
        <v>12770000000</v>
      </c>
      <c r="G48" s="83">
        <f t="shared" si="12"/>
        <v>12155000000</v>
      </c>
      <c r="H48" s="84">
        <f t="shared" si="13"/>
        <v>101.90735694822888</v>
      </c>
      <c r="M48" s="1"/>
    </row>
    <row r="49" spans="1:13" ht="18" customHeight="1" x14ac:dyDescent="0.3">
      <c r="A49" s="89" t="s">
        <v>64</v>
      </c>
      <c r="B49" s="90">
        <v>11950000000</v>
      </c>
      <c r="C49" s="90">
        <v>11950000000</v>
      </c>
      <c r="D49" s="92" t="s">
        <v>69</v>
      </c>
      <c r="E49" s="90">
        <v>11950000000</v>
      </c>
      <c r="F49" s="90">
        <v>12770000000</v>
      </c>
      <c r="G49" s="83">
        <f t="shared" si="12"/>
        <v>12155000000</v>
      </c>
      <c r="H49" s="84">
        <f t="shared" si="13"/>
        <v>101.90735694822888</v>
      </c>
      <c r="M49" s="1"/>
    </row>
    <row r="50" spans="1:13" ht="14.4" x14ac:dyDescent="0.3">
      <c r="A50" s="107" t="s">
        <v>65</v>
      </c>
      <c r="B50" s="98"/>
      <c r="C50" s="98"/>
      <c r="D50" s="98"/>
      <c r="E50" s="98"/>
      <c r="F50" s="98"/>
      <c r="G50" s="83">
        <f>AVERAGE(G46:G49)</f>
        <v>11927500000</v>
      </c>
      <c r="H50" s="69">
        <f t="shared" si="13"/>
        <v>100</v>
      </c>
      <c r="M50" s="1"/>
    </row>
    <row r="51" spans="1:13" ht="14.4" x14ac:dyDescent="0.3">
      <c r="A51" s="104" t="s">
        <v>58</v>
      </c>
      <c r="B51" s="108" t="s">
        <v>10</v>
      </c>
      <c r="C51" s="98"/>
      <c r="D51" s="98"/>
      <c r="E51" s="98"/>
      <c r="F51" s="98"/>
      <c r="G51" s="101" t="s">
        <v>59</v>
      </c>
      <c r="H51" s="104" t="s">
        <v>60</v>
      </c>
      <c r="M51" s="1"/>
    </row>
    <row r="52" spans="1:13" ht="14.4" x14ac:dyDescent="0.3">
      <c r="A52" s="98"/>
      <c r="B52" s="89">
        <v>2017</v>
      </c>
      <c r="C52" s="89">
        <v>2018</v>
      </c>
      <c r="D52" s="89">
        <v>2019</v>
      </c>
      <c r="E52" s="89">
        <v>2020</v>
      </c>
      <c r="F52" s="89">
        <v>2021</v>
      </c>
      <c r="G52" s="98"/>
      <c r="H52" s="98"/>
      <c r="M52" s="1"/>
    </row>
    <row r="53" spans="1:13" ht="14.4" x14ac:dyDescent="0.3">
      <c r="A53" s="89" t="s">
        <v>61</v>
      </c>
      <c r="B53" s="57">
        <v>296959868848</v>
      </c>
      <c r="C53" s="93" t="s">
        <v>45</v>
      </c>
      <c r="D53" s="92" t="s">
        <v>70</v>
      </c>
      <c r="E53" s="23">
        <v>479577553002</v>
      </c>
      <c r="F53" s="23">
        <v>599010892645</v>
      </c>
      <c r="G53" s="83">
        <f t="shared" ref="G53:G56" si="14">AVERAGE(B53:F53)</f>
        <v>458516104831.66669</v>
      </c>
      <c r="H53" s="84">
        <f t="shared" ref="H53:H57" si="15">(G53/$G$57)*100</f>
        <v>95.610038811181525</v>
      </c>
      <c r="M53" s="1"/>
    </row>
    <row r="54" spans="1:13" ht="14.4" x14ac:dyDescent="0.3">
      <c r="A54" s="89" t="s">
        <v>62</v>
      </c>
      <c r="B54" s="57">
        <v>296546684281</v>
      </c>
      <c r="C54" s="93" t="s">
        <v>44</v>
      </c>
      <c r="D54" s="92" t="s">
        <v>71</v>
      </c>
      <c r="E54" s="23">
        <v>467777001545</v>
      </c>
      <c r="F54" s="23">
        <v>644222600788</v>
      </c>
      <c r="G54" s="83">
        <f t="shared" si="14"/>
        <v>469515428871.33331</v>
      </c>
      <c r="H54" s="84">
        <f t="shared" si="15"/>
        <v>97.903624112215553</v>
      </c>
      <c r="M54" s="10"/>
    </row>
    <row r="55" spans="1:13" ht="14.4" x14ac:dyDescent="0.3">
      <c r="A55" s="89" t="s">
        <v>63</v>
      </c>
      <c r="B55" s="57">
        <v>303723988651</v>
      </c>
      <c r="C55" s="93" t="s">
        <v>43</v>
      </c>
      <c r="D55" s="92" t="s">
        <v>72</v>
      </c>
      <c r="E55" s="23">
        <v>478642309851</v>
      </c>
      <c r="F55" s="33">
        <v>666935805768</v>
      </c>
      <c r="G55" s="83">
        <f t="shared" si="14"/>
        <v>483100701423.33331</v>
      </c>
      <c r="H55" s="84">
        <f t="shared" si="15"/>
        <v>100.73643286695724</v>
      </c>
    </row>
    <row r="56" spans="1:13" ht="14.4" x14ac:dyDescent="0.3">
      <c r="A56" s="89" t="s">
        <v>64</v>
      </c>
      <c r="B56" s="57">
        <v>317800492884</v>
      </c>
      <c r="C56" s="93" t="s">
        <v>42</v>
      </c>
      <c r="D56" s="92" t="s">
        <v>73</v>
      </c>
      <c r="E56" s="23">
        <v>534500879627</v>
      </c>
      <c r="F56" s="33">
        <v>669129894564</v>
      </c>
      <c r="G56" s="83">
        <f t="shared" si="14"/>
        <v>507143755691.66669</v>
      </c>
      <c r="H56" s="84">
        <f t="shared" si="15"/>
        <v>105.74990420964569</v>
      </c>
    </row>
    <row r="57" spans="1:13" ht="14.4" x14ac:dyDescent="0.3">
      <c r="A57" s="107" t="s">
        <v>65</v>
      </c>
      <c r="B57" s="98"/>
      <c r="C57" s="98"/>
      <c r="D57" s="98"/>
      <c r="E57" s="98"/>
      <c r="F57" s="98"/>
      <c r="G57" s="83">
        <f>AVERAGE(G53:G56)</f>
        <v>479568997704.5</v>
      </c>
      <c r="H57" s="69">
        <f t="shared" si="15"/>
        <v>100</v>
      </c>
    </row>
    <row r="58" spans="1:13" ht="14.4" x14ac:dyDescent="0.3">
      <c r="A58" s="104" t="s">
        <v>58</v>
      </c>
      <c r="B58" s="108" t="s">
        <v>11</v>
      </c>
      <c r="C58" s="98"/>
      <c r="D58" s="98"/>
      <c r="E58" s="98"/>
      <c r="F58" s="98"/>
      <c r="G58" s="101" t="s">
        <v>59</v>
      </c>
      <c r="H58" s="104" t="s">
        <v>60</v>
      </c>
    </row>
    <row r="59" spans="1:13" ht="14.4" x14ac:dyDescent="0.3">
      <c r="A59" s="98"/>
      <c r="B59" s="89">
        <v>2017</v>
      </c>
      <c r="C59" s="89">
        <v>2018</v>
      </c>
      <c r="D59" s="89">
        <v>2019</v>
      </c>
      <c r="E59" s="89">
        <v>2020</v>
      </c>
      <c r="F59" s="89">
        <v>2021</v>
      </c>
      <c r="G59" s="98"/>
      <c r="H59" s="98"/>
    </row>
    <row r="60" spans="1:13" ht="14.4" x14ac:dyDescent="0.3">
      <c r="A60" s="89" t="s">
        <v>61</v>
      </c>
      <c r="B60" s="57">
        <v>73056596140</v>
      </c>
      <c r="C60" s="8">
        <v>65242485087</v>
      </c>
      <c r="D60" s="8">
        <v>66437764166</v>
      </c>
      <c r="E60" s="94">
        <v>179231000000</v>
      </c>
      <c r="F60" s="94">
        <v>178481000000</v>
      </c>
      <c r="G60" s="83">
        <f t="shared" ref="G60:G63" si="16">AVERAGE(B60:F60)</f>
        <v>112489769078.60001</v>
      </c>
      <c r="H60" s="84">
        <f t="shared" ref="H60:H63" si="17">(G60/$G$64)*100</f>
        <v>91.474794258846259</v>
      </c>
    </row>
    <row r="61" spans="1:13" ht="14.4" x14ac:dyDescent="0.3">
      <c r="A61" s="89" t="s">
        <v>62</v>
      </c>
      <c r="B61" s="57">
        <v>66157996140</v>
      </c>
      <c r="C61" s="8">
        <v>71399235082</v>
      </c>
      <c r="D61" s="8">
        <v>111080610133</v>
      </c>
      <c r="E61" s="94">
        <v>185719000000</v>
      </c>
      <c r="F61" s="94">
        <v>172718000000</v>
      </c>
      <c r="G61" s="83">
        <f t="shared" si="16"/>
        <v>121414968271</v>
      </c>
      <c r="H61" s="84">
        <f t="shared" si="17"/>
        <v>98.732616605992746</v>
      </c>
    </row>
    <row r="62" spans="1:13" ht="14.4" x14ac:dyDescent="0.3">
      <c r="A62" s="89" t="s">
        <v>63</v>
      </c>
      <c r="B62" s="57">
        <v>71211567441</v>
      </c>
      <c r="C62" s="8">
        <v>86987764166</v>
      </c>
      <c r="D62" s="8">
        <v>174578753814</v>
      </c>
      <c r="E62" s="94">
        <v>188358000000</v>
      </c>
      <c r="F62" s="94">
        <v>182677000000</v>
      </c>
      <c r="G62" s="83">
        <f t="shared" si="16"/>
        <v>140762617084.20001</v>
      </c>
      <c r="H62" s="84">
        <f t="shared" si="17"/>
        <v>114.46580024639343</v>
      </c>
    </row>
    <row r="63" spans="1:13" ht="14.4" x14ac:dyDescent="0.3">
      <c r="A63" s="89" t="s">
        <v>64</v>
      </c>
      <c r="B63" s="57">
        <v>53751051268</v>
      </c>
      <c r="C63" s="8">
        <v>94807365416</v>
      </c>
      <c r="D63" s="8">
        <v>163326094519</v>
      </c>
      <c r="E63" s="94">
        <v>129001000000</v>
      </c>
      <c r="F63" s="94">
        <v>145248000000</v>
      </c>
      <c r="G63" s="83">
        <f t="shared" si="16"/>
        <v>117226702240.60001</v>
      </c>
      <c r="H63" s="84">
        <f t="shared" si="17"/>
        <v>95.326788888767567</v>
      </c>
    </row>
    <row r="64" spans="1:13" ht="14.4" x14ac:dyDescent="0.3">
      <c r="A64" s="107" t="s">
        <v>65</v>
      </c>
      <c r="B64" s="98"/>
      <c r="C64" s="98"/>
      <c r="D64" s="98"/>
      <c r="E64" s="98"/>
      <c r="F64" s="98"/>
      <c r="G64" s="83">
        <f>AVERAGE(G60:G63)</f>
        <v>122973514168.60001</v>
      </c>
      <c r="H64" s="69">
        <v>100</v>
      </c>
    </row>
  </sheetData>
  <mergeCells count="45">
    <mergeCell ref="G44:G45"/>
    <mergeCell ref="H44:H45"/>
    <mergeCell ref="B58:F58"/>
    <mergeCell ref="A64:F64"/>
    <mergeCell ref="A50:F50"/>
    <mergeCell ref="B51:F51"/>
    <mergeCell ref="G51:G52"/>
    <mergeCell ref="H51:H52"/>
    <mergeCell ref="A57:F57"/>
    <mergeCell ref="G58:G59"/>
    <mergeCell ref="H58:H59"/>
    <mergeCell ref="B30:F30"/>
    <mergeCell ref="G30:G31"/>
    <mergeCell ref="H30:H31"/>
    <mergeCell ref="A36:F36"/>
    <mergeCell ref="B37:F37"/>
    <mergeCell ref="G37:G38"/>
    <mergeCell ref="H37:H38"/>
    <mergeCell ref="A30:A31"/>
    <mergeCell ref="A37:A38"/>
    <mergeCell ref="A44:A45"/>
    <mergeCell ref="A51:A52"/>
    <mergeCell ref="A58:A59"/>
    <mergeCell ref="A43:F43"/>
    <mergeCell ref="B44:F44"/>
    <mergeCell ref="A8:F8"/>
    <mergeCell ref="A9:A10"/>
    <mergeCell ref="H9:H10"/>
    <mergeCell ref="A16:A17"/>
    <mergeCell ref="A23:A24"/>
    <mergeCell ref="B9:F9"/>
    <mergeCell ref="G9:G10"/>
    <mergeCell ref="A15:F15"/>
    <mergeCell ref="B16:F16"/>
    <mergeCell ref="G16:G17"/>
    <mergeCell ref="H16:H17"/>
    <mergeCell ref="A22:F22"/>
    <mergeCell ref="B23:F23"/>
    <mergeCell ref="G23:G24"/>
    <mergeCell ref="H23:H24"/>
    <mergeCell ref="A1:H1"/>
    <mergeCell ref="A2:A3"/>
    <mergeCell ref="B2:F2"/>
    <mergeCell ref="G2:G3"/>
    <mergeCell ref="H2:H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4140625" defaultRowHeight="15" customHeight="1" x14ac:dyDescent="0.3"/>
  <cols>
    <col min="1" max="1" width="232.88671875" customWidth="1"/>
    <col min="2" max="26" width="8.6640625" customWidth="1"/>
  </cols>
  <sheetData>
    <row r="1" spans="1:2" ht="14.25" customHeight="1" x14ac:dyDescent="0.3">
      <c r="A1" s="95" t="s">
        <v>74</v>
      </c>
      <c r="B1" s="95"/>
    </row>
    <row r="2" spans="1:2" ht="14.25" customHeight="1" x14ac:dyDescent="0.3">
      <c r="A2" s="96" t="s">
        <v>75</v>
      </c>
      <c r="B2" s="95"/>
    </row>
    <row r="3" spans="1:2" ht="14.25" customHeight="1" x14ac:dyDescent="0.3">
      <c r="A3" s="96" t="s">
        <v>76</v>
      </c>
      <c r="B3" s="95"/>
    </row>
    <row r="4" spans="1:2" ht="14.25" customHeight="1" x14ac:dyDescent="0.3">
      <c r="A4" s="95" t="s">
        <v>77</v>
      </c>
      <c r="B4" s="95"/>
    </row>
    <row r="5" spans="1:2" ht="14.25" customHeight="1" x14ac:dyDescent="0.3">
      <c r="A5" s="96" t="s">
        <v>78</v>
      </c>
      <c r="B5" s="95"/>
    </row>
    <row r="6" spans="1:2" ht="14.25" customHeight="1" x14ac:dyDescent="0.3">
      <c r="A6" s="96" t="s">
        <v>79</v>
      </c>
      <c r="B6" s="95"/>
    </row>
    <row r="7" spans="1:2" ht="14.25" customHeight="1" x14ac:dyDescent="0.3">
      <c r="A7" s="96" t="s">
        <v>80</v>
      </c>
      <c r="B7" s="95"/>
    </row>
    <row r="8" spans="1:2" ht="14.25" customHeight="1" x14ac:dyDescent="0.3">
      <c r="A8" s="96" t="s">
        <v>81</v>
      </c>
      <c r="B8" s="95"/>
    </row>
    <row r="9" spans="1:2" ht="14.25" customHeight="1" x14ac:dyDescent="0.3">
      <c r="A9" s="96" t="s">
        <v>82</v>
      </c>
      <c r="B9" s="95"/>
    </row>
    <row r="10" spans="1:2" ht="14.25" customHeight="1" x14ac:dyDescent="0.3">
      <c r="A10" s="96" t="s">
        <v>83</v>
      </c>
      <c r="B10" s="95"/>
    </row>
    <row r="11" spans="1:2" ht="14.25" customHeight="1" x14ac:dyDescent="0.3">
      <c r="A11" s="96" t="s">
        <v>84</v>
      </c>
      <c r="B11" s="95"/>
    </row>
    <row r="12" spans="1:2" ht="14.25" customHeight="1" x14ac:dyDescent="0.3">
      <c r="A12" s="95" t="s">
        <v>85</v>
      </c>
      <c r="B12" s="95"/>
    </row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Yc1_DMC</vt:lpstr>
      <vt:lpstr>Yc2_DTA</vt:lpstr>
      <vt:lpstr>Require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Nguyen</dc:creator>
  <cp:lastModifiedBy>Xuân  Nguyễn</cp:lastModifiedBy>
  <dcterms:created xsi:type="dcterms:W3CDTF">2023-02-19T15:06:46Z</dcterms:created>
  <dcterms:modified xsi:type="dcterms:W3CDTF">2023-10-17T14:02:17Z</dcterms:modified>
</cp:coreProperties>
</file>