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oject\Homo\20200918_Homo_Composite\"/>
    </mc:Choice>
  </mc:AlternateContent>
  <xr:revisionPtr revIDLastSave="0" documentId="13_ncr:1_{75CC246F-BE87-4019-A412-4C2FC27091E5}" xr6:coauthVersionLast="45" xr6:coauthVersionMax="45" xr10:uidLastSave="{00000000-0000-0000-0000-000000000000}"/>
  <bookViews>
    <workbookView xWindow="-17110" yWindow="2190" windowWidth="25800" windowHeight="10060" xr2:uid="{7D366CC0-7494-4CEB-882C-5EBC7B0F0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F26" i="1"/>
  <c r="G26" i="1"/>
  <c r="E26" i="1"/>
  <c r="E29" i="1" s="1"/>
  <c r="E27" i="1"/>
  <c r="F27" i="1"/>
  <c r="G27" i="1"/>
  <c r="H27" i="1"/>
  <c r="E28" i="1"/>
  <c r="F28" i="1"/>
  <c r="G28" i="1"/>
  <c r="H28" i="1"/>
  <c r="D27" i="1"/>
  <c r="D28" i="1"/>
  <c r="D29" i="1" s="1"/>
  <c r="D26" i="1"/>
  <c r="H6" i="1"/>
  <c r="H5" i="1"/>
  <c r="E7" i="1"/>
  <c r="E5" i="1"/>
  <c r="E6" i="1"/>
  <c r="D5" i="1"/>
  <c r="D6" i="1"/>
  <c r="G29" i="1" l="1"/>
  <c r="F29" i="1"/>
  <c r="H29" i="1"/>
  <c r="H8" i="1"/>
  <c r="E8" i="1"/>
  <c r="D8" i="1"/>
</calcChain>
</file>

<file path=xl/sharedStrings.xml><?xml version="1.0" encoding="utf-8"?>
<sst xmlns="http://schemas.openxmlformats.org/spreadsheetml/2006/main" count="37" uniqueCount="22">
  <si>
    <t>Reference Macedo</t>
  </si>
  <si>
    <t>E23</t>
  </si>
  <si>
    <t>nu23</t>
  </si>
  <si>
    <t>Delta (%)</t>
  </si>
  <si>
    <t>Our</t>
  </si>
  <si>
    <t>G23</t>
  </si>
  <si>
    <t>N/A</t>
  </si>
  <si>
    <t>Mean delta (%)</t>
  </si>
  <si>
    <t>Reference Oliveira</t>
  </si>
  <si>
    <t>Our NR</t>
  </si>
  <si>
    <t>NR- HEA</t>
  </si>
  <si>
    <t>NR- Xia</t>
  </si>
  <si>
    <t>NR- Sun &amp; Vaidya</t>
  </si>
  <si>
    <t>NR-ER(%)</t>
  </si>
  <si>
    <t>NR</t>
  </si>
  <si>
    <t>NR-NR(%)</t>
  </si>
  <si>
    <t>ER</t>
  </si>
  <si>
    <t>AR - Chamis</t>
  </si>
  <si>
    <t>NR- HEA (%)</t>
  </si>
  <si>
    <t>NR- Xia (%)</t>
  </si>
  <si>
    <t>NR- Sun &amp; Vaidya (%)</t>
  </si>
  <si>
    <t>AR - Chamis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</si>
</sst>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2842-7DA8-4A5B-BD37-B3AE8B26D9AE}">
  <dimension ref="B3:H29"/>
  <sheetViews>
    <sheetView tabSelected="1" topLeftCell="A4" workbookViewId="0">
      <selection activeCell="H21" sqref="H21"/>
    </sheetView>
  </sheetViews>
  <sheetFormatPr defaultRowHeight="14.5" x14ac:dyDescent="0.35"/>
  <cols>
    <col min="1" max="1" width="5" style="1" bestFit="1" customWidth="1"/>
    <col min="2" max="2" width="13.54296875" style="1" bestFit="1" customWidth="1"/>
    <col min="3" max="4" width="11.54296875" style="1" customWidth="1"/>
    <col min="5" max="5" width="12.6328125" style="1" bestFit="1" customWidth="1"/>
    <col min="6" max="8" width="10.6328125" style="1" customWidth="1"/>
    <col min="9" max="16384" width="8.7265625" style="1"/>
  </cols>
  <sheetData>
    <row r="3" spans="2:8" x14ac:dyDescent="0.35">
      <c r="C3" s="4" t="s">
        <v>4</v>
      </c>
      <c r="D3" s="2"/>
      <c r="E3" s="3"/>
      <c r="F3" s="32" t="s">
        <v>0</v>
      </c>
      <c r="G3" s="33"/>
      <c r="H3" s="34"/>
    </row>
    <row r="4" spans="2:8" x14ac:dyDescent="0.35">
      <c r="C4" s="5" t="s">
        <v>14</v>
      </c>
      <c r="D4" s="6" t="s">
        <v>13</v>
      </c>
      <c r="E4" s="7" t="s">
        <v>15</v>
      </c>
      <c r="F4" s="5" t="s">
        <v>16</v>
      </c>
      <c r="G4" s="6" t="s">
        <v>14</v>
      </c>
      <c r="H4" s="7" t="s">
        <v>3</v>
      </c>
    </row>
    <row r="5" spans="2:8" x14ac:dyDescent="0.35">
      <c r="B5" s="8" t="s">
        <v>1</v>
      </c>
      <c r="C5" s="9">
        <v>16.944922685416302</v>
      </c>
      <c r="D5" s="10">
        <f>ABS((C5-$F$5)*100/$F$5)</f>
        <v>4.2659735287214566</v>
      </c>
      <c r="E5" s="11">
        <f>ABS((C5-G5)*100/G5)</f>
        <v>32.943062022723218</v>
      </c>
      <c r="F5" s="9">
        <v>17.7</v>
      </c>
      <c r="G5" s="10">
        <v>12.746</v>
      </c>
      <c r="H5" s="11">
        <f>ABS((G5-$F$5)*100/$F$5)</f>
        <v>27.988700564971744</v>
      </c>
    </row>
    <row r="6" spans="2:8" x14ac:dyDescent="0.35">
      <c r="B6" s="12" t="s">
        <v>2</v>
      </c>
      <c r="C6" s="13">
        <v>0.273944755971676</v>
      </c>
      <c r="D6" s="14">
        <f>ABS((C6-$F$6)*100/$F$6)</f>
        <v>31.513811007081003</v>
      </c>
      <c r="E6" s="15">
        <f>ABS((C6-G6)*100/G6)</f>
        <v>30.470874118863961</v>
      </c>
      <c r="F6" s="13">
        <v>0.4</v>
      </c>
      <c r="G6" s="14">
        <v>0.39400000000000002</v>
      </c>
      <c r="H6" s="15">
        <f>ABS((G6-$F$6)*100/$F$6)</f>
        <v>1.5000000000000013</v>
      </c>
    </row>
    <row r="7" spans="2:8" x14ac:dyDescent="0.35">
      <c r="B7" s="16" t="s">
        <v>5</v>
      </c>
      <c r="C7" s="17">
        <v>6.6505720100000003</v>
      </c>
      <c r="D7" s="18" t="s">
        <v>6</v>
      </c>
      <c r="E7" s="19">
        <f>ABS((C7-G7)*100/G7)</f>
        <v>47.987806186025821</v>
      </c>
      <c r="F7" s="20" t="s">
        <v>6</v>
      </c>
      <c r="G7" s="18">
        <v>4.4939999999999998</v>
      </c>
      <c r="H7" s="21" t="s">
        <v>6</v>
      </c>
    </row>
    <row r="8" spans="2:8" x14ac:dyDescent="0.35">
      <c r="B8" s="22" t="s">
        <v>7</v>
      </c>
      <c r="C8" s="5"/>
      <c r="D8" s="23">
        <f>AVERAGE(D5:D6)</f>
        <v>17.889892267901232</v>
      </c>
      <c r="E8" s="24">
        <f>AVERAGE(E5:E7)</f>
        <v>37.133914109204333</v>
      </c>
      <c r="F8" s="5"/>
      <c r="G8" s="23"/>
      <c r="H8" s="24">
        <f>AVERAGE(H5:H6)</f>
        <v>14.744350282485872</v>
      </c>
    </row>
    <row r="9" spans="2:8" x14ac:dyDescent="0.35">
      <c r="F9" s="25"/>
      <c r="G9" s="25"/>
    </row>
    <row r="11" spans="2:8" x14ac:dyDescent="0.35">
      <c r="B11" s="28"/>
      <c r="C11" s="29"/>
      <c r="D11" s="29"/>
    </row>
    <row r="18" spans="2:8" x14ac:dyDescent="0.35">
      <c r="C18" s="32" t="s">
        <v>8</v>
      </c>
      <c r="D18" s="33"/>
      <c r="E18" s="33"/>
      <c r="F18" s="33"/>
      <c r="G18" s="34"/>
    </row>
    <row r="19" spans="2:8" ht="29" x14ac:dyDescent="0.35">
      <c r="C19" s="27" t="s">
        <v>16</v>
      </c>
      <c r="D19" s="26" t="s">
        <v>10</v>
      </c>
      <c r="E19" s="26" t="s">
        <v>11</v>
      </c>
      <c r="F19" s="26" t="s">
        <v>12</v>
      </c>
      <c r="G19" s="30" t="s">
        <v>17</v>
      </c>
    </row>
    <row r="20" spans="2:8" x14ac:dyDescent="0.35">
      <c r="B20" s="8" t="s">
        <v>1</v>
      </c>
      <c r="C20" s="9">
        <v>140</v>
      </c>
      <c r="D20" s="10">
        <v>144.5</v>
      </c>
      <c r="E20" s="10">
        <v>143</v>
      </c>
      <c r="F20" s="10">
        <v>144</v>
      </c>
      <c r="G20" s="11">
        <v>156</v>
      </c>
    </row>
    <row r="21" spans="2:8" x14ac:dyDescent="0.35">
      <c r="B21" s="12" t="s">
        <v>2</v>
      </c>
      <c r="C21" s="13" t="s">
        <v>6</v>
      </c>
      <c r="D21" s="14">
        <v>0.25</v>
      </c>
      <c r="E21" s="14">
        <v>0.253</v>
      </c>
      <c r="F21" s="14">
        <v>0.28999999999999998</v>
      </c>
      <c r="G21" s="15">
        <v>0.31</v>
      </c>
    </row>
    <row r="22" spans="2:8" x14ac:dyDescent="0.35">
      <c r="B22" s="16" t="s">
        <v>5</v>
      </c>
      <c r="C22" s="20" t="s">
        <v>6</v>
      </c>
      <c r="D22" s="18">
        <v>46.2</v>
      </c>
      <c r="E22" s="18">
        <v>45.7</v>
      </c>
      <c r="F22" s="18">
        <v>45.9</v>
      </c>
      <c r="G22" s="19">
        <v>43.6</v>
      </c>
    </row>
    <row r="23" spans="2:8" x14ac:dyDescent="0.35">
      <c r="B23" s="22" t="s">
        <v>7</v>
      </c>
      <c r="C23" s="5"/>
      <c r="D23" s="23"/>
      <c r="E23" s="23"/>
      <c r="F23" s="23"/>
      <c r="G23" s="24"/>
    </row>
    <row r="25" spans="2:8" ht="29" x14ac:dyDescent="0.35">
      <c r="B25" s="28"/>
      <c r="C25" s="28" t="s">
        <v>9</v>
      </c>
      <c r="D25" s="28" t="s">
        <v>13</v>
      </c>
      <c r="E25" s="31" t="s">
        <v>18</v>
      </c>
      <c r="F25" s="31" t="s">
        <v>19</v>
      </c>
      <c r="G25" s="31" t="s">
        <v>20</v>
      </c>
      <c r="H25" s="31" t="s">
        <v>21</v>
      </c>
    </row>
    <row r="26" spans="2:8" x14ac:dyDescent="0.35">
      <c r="B26" s="28" t="s">
        <v>1</v>
      </c>
      <c r="C26" s="14">
        <v>115.462070744057</v>
      </c>
      <c r="D26" s="14">
        <f>ABS((C26-$C$20)*100/$C$20)</f>
        <v>17.527092325673571</v>
      </c>
      <c r="E26" s="14">
        <f>IF(D20="N/A","N/A",ABS(($C$26-D$20)*100/D$20))</f>
        <v>20.095452772278893</v>
      </c>
      <c r="F26" s="14">
        <f>IF(E20="N/A","N/A",ABS(($C$26-E$20)*100/E$20))</f>
        <v>19.257293185974124</v>
      </c>
      <c r="G26" s="14">
        <f>IF(F20="N/A","N/A",ABS(($C$26-F$20)*100/F$20))</f>
        <v>19.818006427738194</v>
      </c>
      <c r="H26" s="14">
        <f>IF(G20="N/A","N/A",ABS(($C$26-G$20)*100/G$20))</f>
        <v>25.985852087142948</v>
      </c>
    </row>
    <row r="27" spans="2:8" x14ac:dyDescent="0.35">
      <c r="B27" s="28" t="s">
        <v>2</v>
      </c>
      <c r="C27" s="14">
        <v>0.24984803636802499</v>
      </c>
      <c r="D27" s="14" t="str">
        <f>IF(C21="N/A","N/A",ABS(($C$27-C$21)*100/C$21))</f>
        <v>N/A</v>
      </c>
      <c r="E27" s="14">
        <f>IF(D21="N/A","N/A",ABS(($C$27-D$21)*100/D$21))</f>
        <v>6.0785452790002026E-2</v>
      </c>
      <c r="F27" s="14">
        <f>IF(E21="N/A","N/A",ABS(($C$27-E$21)*100/E$21))</f>
        <v>1.2458354276581058</v>
      </c>
      <c r="G27" s="14">
        <f>IF(F21="N/A","N/A",ABS(($C$27-F$21)*100/F$21))</f>
        <v>13.84550470068103</v>
      </c>
      <c r="H27" s="14">
        <f>IF(G21="N/A","N/A",ABS(($C$27-G$21)*100/G$21))</f>
        <v>19.403859236120969</v>
      </c>
    </row>
    <row r="28" spans="2:8" x14ac:dyDescent="0.35">
      <c r="B28" s="28" t="s">
        <v>5</v>
      </c>
      <c r="C28" s="14">
        <v>46.190443709999997</v>
      </c>
      <c r="D28" s="14" t="str">
        <f>IF(C22="N/A","N/A",ABS(($C$28-C$22)*100/C$22))</f>
        <v>N/A</v>
      </c>
      <c r="E28" s="14">
        <f>IF(D22="N/A","N/A",ABS(($C$28-D$22)*100/D$22))</f>
        <v>2.0684610389623655E-2</v>
      </c>
      <c r="F28" s="14">
        <f>IF(E22="N/A","N/A",ABS(($C$28-E$22)*100/E$22))</f>
        <v>1.0731809846826998</v>
      </c>
      <c r="G28" s="14">
        <f>IF(F22="N/A","N/A",ABS(($C$28-F$22)*100/F$22))</f>
        <v>0.6327749673202574</v>
      </c>
      <c r="H28" s="14">
        <f>IF(G22="N/A","N/A",ABS(($C$28-G$22)*100/G$22))</f>
        <v>5.941384655963291</v>
      </c>
    </row>
    <row r="29" spans="2:8" x14ac:dyDescent="0.35">
      <c r="B29" s="28" t="s">
        <v>7</v>
      </c>
      <c r="C29" s="28"/>
      <c r="D29" s="14">
        <f>AVERAGE(D26:D28)</f>
        <v>17.527092325673571</v>
      </c>
      <c r="E29" s="14">
        <f t="shared" ref="E29:H29" si="0">AVERAGE(E26:E28)</f>
        <v>6.7256409451528398</v>
      </c>
      <c r="F29" s="14">
        <f t="shared" si="0"/>
        <v>7.1921031994383098</v>
      </c>
      <c r="G29" s="14">
        <f t="shared" si="0"/>
        <v>11.432095365246495</v>
      </c>
      <c r="H29" s="14">
        <f t="shared" si="0"/>
        <v>17.11036532640907</v>
      </c>
    </row>
  </sheetData>
  <mergeCells count="3">
    <mergeCell ref="F3:H3"/>
    <mergeCell ref="C3:E3"/>
    <mergeCell ref="C18:G1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Gaumap-LabDesk</dc:creator>
  <cp:lastModifiedBy>Gaumap-LabDesk</cp:lastModifiedBy>
  <dcterms:created xsi:type="dcterms:W3CDTF">2020-11-24T01:44:27Z</dcterms:created>
  <dcterms:modified xsi:type="dcterms:W3CDTF">2020-11-24T08:02:34Z</dcterms:modified>
</cp:coreProperties>
</file>