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11074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F7" i="1"/>
  <c r="F8" i="1"/>
  <c r="E7" i="1"/>
  <c r="E8" i="1"/>
  <c r="H6" i="1"/>
  <c r="G6" i="1"/>
  <c r="F6" i="1"/>
  <c r="E6" i="1"/>
  <c r="H3" i="1"/>
  <c r="H4" i="1"/>
  <c r="G3" i="1"/>
  <c r="G5" i="1"/>
  <c r="F4" i="1"/>
  <c r="F5" i="1"/>
  <c r="E3" i="1"/>
  <c r="E4" i="1"/>
  <c r="E5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A25" sqref="A25"/>
    </sheetView>
  </sheetViews>
  <sheetFormatPr defaultRowHeight="14.5" x14ac:dyDescent="0.35"/>
  <cols>
    <col min="1" max="1" width="10.81640625" bestFit="1" customWidth="1"/>
    <col min="2" max="2" width="24.90625" bestFit="1" customWidth="1"/>
    <col min="3" max="3" width="25.7265625" bestFit="1" customWidth="1"/>
    <col min="4" max="4" width="40.81640625" bestFit="1" customWidth="1"/>
    <col min="5" max="5" width="10.81640625" bestFit="1" customWidth="1"/>
    <col min="6" max="6" width="3.08984375" bestFit="1" customWidth="1"/>
    <col min="7" max="7" width="9.81640625" bestFit="1" customWidth="1"/>
    <col min="8" max="8" width="9.7265625" bestFit="1" customWidth="1"/>
  </cols>
  <sheetData>
    <row r="1" spans="1:8" x14ac:dyDescent="0.35">
      <c r="A1" t="str">
        <f>"NPI"</f>
        <v>NPI</v>
      </c>
      <c r="B1" t="str">
        <f>"PROV_B_M_A_STATE_NAME"</f>
        <v>PROV_B_M_A_STATE_NAME</v>
      </c>
      <c r="C1" t="str">
        <f>"PROV_B_M_A_POSTAL_CODE"</f>
        <v>PROV_B_M_A_POSTAL_CODE</v>
      </c>
      <c r="D1" t="str">
        <f>"SPECDESC"</f>
        <v>SPECDESC</v>
      </c>
    </row>
    <row r="2" spans="1:8" x14ac:dyDescent="0.35">
      <c r="A2" t="str">
        <f>"1396819231"</f>
        <v>1396819231</v>
      </c>
      <c r="B2" t="str">
        <f>"CA"</f>
        <v>CA</v>
      </c>
      <c r="C2" t="str">
        <f>"954253373"</f>
        <v>954253373</v>
      </c>
      <c r="D2" t="str">
        <f>"Contractor"</f>
        <v>Contractor</v>
      </c>
    </row>
    <row r="3" spans="1:8" x14ac:dyDescent="0.35">
      <c r="A3" t="str">
        <f>"1194890707"</f>
        <v>1194890707</v>
      </c>
      <c r="B3" t="str">
        <f>"KS"</f>
        <v>KS</v>
      </c>
      <c r="C3" t="str">
        <f>"672083714"</f>
        <v>672083714</v>
      </c>
      <c r="D3" t="str">
        <f>"Internist"</f>
        <v>Internist</v>
      </c>
      <c r="E3" t="str">
        <f t="shared" ref="E3:E8" si="0">"1396819231"</f>
        <v>1396819231</v>
      </c>
      <c r="F3">
        <v>0</v>
      </c>
      <c r="G3" t="str">
        <f t="shared" ref="G3:G7" si="1">"954253373"</f>
        <v>954253373</v>
      </c>
      <c r="H3" t="str">
        <f t="shared" ref="H3:H7" si="2">"Contractor"</f>
        <v>Contractor</v>
      </c>
    </row>
    <row r="4" spans="1:8" x14ac:dyDescent="0.35">
      <c r="A4" t="str">
        <f>"1003981614"</f>
        <v>1003981614</v>
      </c>
      <c r="B4" t="str">
        <f>"MD"</f>
        <v>MD</v>
      </c>
      <c r="C4" t="str">
        <f>"208156734"</f>
        <v>208156734</v>
      </c>
      <c r="D4" t="str">
        <f>"Mental Health"</f>
        <v>Mental Health</v>
      </c>
      <c r="E4" t="str">
        <f t="shared" si="0"/>
        <v>1396819231</v>
      </c>
      <c r="F4" t="str">
        <f t="shared" ref="F3:F8" si="3">"CA"</f>
        <v>CA</v>
      </c>
      <c r="G4">
        <v>0</v>
      </c>
      <c r="H4" t="str">
        <f t="shared" si="2"/>
        <v>Contractor</v>
      </c>
    </row>
    <row r="5" spans="1:8" x14ac:dyDescent="0.35">
      <c r="A5" t="str">
        <f>"1912072521"</f>
        <v>1912072521</v>
      </c>
      <c r="B5" t="str">
        <f>"LA"</f>
        <v>LA</v>
      </c>
      <c r="C5" t="str">
        <f>"708796028"</f>
        <v>708796028</v>
      </c>
      <c r="D5" t="str">
        <f>"Community/Retail Pharmacy"</f>
        <v>Community/Retail Pharmacy</v>
      </c>
      <c r="E5" t="str">
        <f t="shared" si="0"/>
        <v>1396819231</v>
      </c>
      <c r="F5" t="str">
        <f t="shared" si="3"/>
        <v>CA</v>
      </c>
      <c r="G5" t="str">
        <f t="shared" si="1"/>
        <v>954253373</v>
      </c>
      <c r="H5">
        <v>0</v>
      </c>
    </row>
    <row r="6" spans="1:8" x14ac:dyDescent="0.35">
      <c r="A6" t="str">
        <f>"1992870505"</f>
        <v>1992870505</v>
      </c>
      <c r="B6" t="str">
        <f>"IL"</f>
        <v>IL</v>
      </c>
      <c r="C6" t="str">
        <f>"601722048"</f>
        <v>601722048</v>
      </c>
      <c r="D6" t="str">
        <f>"Physical Therapist"</f>
        <v>Physical Therapist</v>
      </c>
      <c r="E6" t="str">
        <f>"1194890707"</f>
        <v>1194890707</v>
      </c>
      <c r="F6" t="str">
        <f>"KS"</f>
        <v>KS</v>
      </c>
      <c r="G6" t="str">
        <f>"672083714"</f>
        <v>672083714</v>
      </c>
      <c r="H6" t="str">
        <f>"Internist"</f>
        <v>Internist</v>
      </c>
    </row>
    <row r="7" spans="1:8" x14ac:dyDescent="0.35">
      <c r="A7" t="str">
        <f>"1801961412"</f>
        <v>1801961412</v>
      </c>
      <c r="B7" t="str">
        <f>"CA"</f>
        <v>CA</v>
      </c>
      <c r="C7" t="str">
        <f>"900361714"</f>
        <v>900361714</v>
      </c>
      <c r="D7" t="str">
        <f>"Non-emergency Medical Transport (VAN)"</f>
        <v>Non-emergency Medical Transport (VAN)</v>
      </c>
      <c r="E7" t="str">
        <f t="shared" ref="E7:E8" si="4">"1194890707"</f>
        <v>1194890707</v>
      </c>
      <c r="F7" t="str">
        <f t="shared" ref="F7:F8" si="5">"KS"</f>
        <v>KS</v>
      </c>
      <c r="G7" t="str">
        <f t="shared" ref="G7:G8" si="6">"672083714"</f>
        <v>672083714</v>
      </c>
    </row>
    <row r="8" spans="1:8" x14ac:dyDescent="0.35">
      <c r="A8" t="str">
        <f>"1265507875"</f>
        <v>1265507875</v>
      </c>
      <c r="B8" t="str">
        <f>"WA"</f>
        <v>WA</v>
      </c>
      <c r="C8" t="str">
        <f>"980077666"</f>
        <v>980077666</v>
      </c>
      <c r="D8" t="str">
        <f>"Pediatrics"</f>
        <v>Pediatrics</v>
      </c>
      <c r="E8" t="str">
        <f t="shared" si="4"/>
        <v>1194890707</v>
      </c>
      <c r="F8" t="str">
        <f t="shared" si="5"/>
        <v>KS</v>
      </c>
      <c r="G8" t="str">
        <f t="shared" si="6"/>
        <v>672083714</v>
      </c>
    </row>
    <row r="9" spans="1:8" x14ac:dyDescent="0.35">
      <c r="A9" t="str">
        <f>"1174698781"</f>
        <v>1174698781</v>
      </c>
      <c r="B9" t="str">
        <f>"CO"</f>
        <v>CO</v>
      </c>
      <c r="C9" t="str">
        <f>"802062761"</f>
        <v>802062761</v>
      </c>
      <c r="D9" t="str">
        <f>"Speech-Language Pathologist"</f>
        <v>Speech-Language Pathologist</v>
      </c>
    </row>
    <row r="10" spans="1:8" x14ac:dyDescent="0.35">
      <c r="A10" t="str">
        <f>"1164597779"</f>
        <v>1164597779</v>
      </c>
      <c r="B10" t="str">
        <f>"IA"</f>
        <v>IA</v>
      </c>
      <c r="C10" t="str">
        <f>"500232400"</f>
        <v>500232400</v>
      </c>
      <c r="D10" t="str">
        <f>"Chiropractor"</f>
        <v>Chiropractor</v>
      </c>
    </row>
    <row r="11" spans="1:8" x14ac:dyDescent="0.35">
      <c r="A11" t="str">
        <f>"1982779591"</f>
        <v>1982779591</v>
      </c>
      <c r="B11" t="str">
        <f>"NV"</f>
        <v>NV</v>
      </c>
      <c r="C11" t="str">
        <f>"891092428"</f>
        <v>891092428</v>
      </c>
      <c r="D11" t="str">
        <f>"Pediatrics"</f>
        <v>Pediatrics</v>
      </c>
    </row>
    <row r="12" spans="1:8" x14ac:dyDescent="0.35">
      <c r="A12" t="str">
        <f>"1790850303"</f>
        <v>1790850303</v>
      </c>
      <c r="B12" t="str">
        <f>"CA"</f>
        <v>CA</v>
      </c>
      <c r="C12" t="str">
        <f>"943013339"</f>
        <v>943013339</v>
      </c>
      <c r="D12" t="str">
        <f>"Psychiatry"</f>
        <v>Psychiatry</v>
      </c>
    </row>
    <row r="13" spans="1:8" x14ac:dyDescent="0.35">
      <c r="A13" t="str">
        <f>"1326113937"</f>
        <v>1326113937</v>
      </c>
      <c r="B13" t="str">
        <f>"FL"</f>
        <v>FL</v>
      </c>
      <c r="C13" t="str">
        <f>"330093765"</f>
        <v>330093765</v>
      </c>
      <c r="D13" t="str">
        <f>"General Practice"</f>
        <v>General Practice</v>
      </c>
    </row>
    <row r="14" spans="1:8" x14ac:dyDescent="0.35">
      <c r="A14" t="str">
        <f>"1144395757"</f>
        <v>1144395757</v>
      </c>
      <c r="B14" t="str">
        <f>"NY"</f>
        <v>NY</v>
      </c>
      <c r="C14" t="str">
        <f>"112032057"</f>
        <v>112032057</v>
      </c>
      <c r="D14" t="str">
        <f>"Specialist"</f>
        <v>Specialist</v>
      </c>
    </row>
    <row r="15" spans="1:8" x14ac:dyDescent="0.35">
      <c r="A15" t="str">
        <f>"1215002829"</f>
        <v>1215002829</v>
      </c>
      <c r="B15" t="str">
        <f>"MO"</f>
        <v>MO</v>
      </c>
      <c r="C15" t="str">
        <f>"657082333"</f>
        <v>657082333</v>
      </c>
      <c r="D15" t="str">
        <f>"Optician"</f>
        <v>Optician</v>
      </c>
    </row>
    <row r="16" spans="1:8" x14ac:dyDescent="0.35">
      <c r="A16" t="str">
        <f>"1124193735"</f>
        <v>1124193735</v>
      </c>
      <c r="B16" t="str">
        <f>"IN"</f>
        <v>IN</v>
      </c>
      <c r="C16" t="str">
        <f>"473712124"</f>
        <v>473712124</v>
      </c>
      <c r="D16" t="str">
        <f>"Chiropractor"</f>
        <v>Chiropractor</v>
      </c>
    </row>
    <row r="17" spans="1:4" x14ac:dyDescent="0.35">
      <c r="A17" t="str">
        <f>"1851466460"</f>
        <v>1851466460</v>
      </c>
      <c r="B17" t="str">
        <f>"AZ"</f>
        <v>AZ</v>
      </c>
      <c r="C17" t="str">
        <f>"850204814"</f>
        <v>850204814</v>
      </c>
      <c r="D17" t="str">
        <f>"Chiropractor"</f>
        <v>Chiropractor</v>
      </c>
    </row>
    <row r="18" spans="1:4" x14ac:dyDescent="0.35">
      <c r="A18" t="str">
        <f>"1760557375"</f>
        <v>1760557375</v>
      </c>
      <c r="B18" t="str">
        <f>"MI"</f>
        <v>MI</v>
      </c>
      <c r="C18" t="str">
        <f>"495180247"</f>
        <v>495180247</v>
      </c>
      <c r="D18" t="str">
        <f>"Clinical Medical Laboratory"</f>
        <v>Clinical Medical Laboratory</v>
      </c>
    </row>
    <row r="19" spans="1:4" x14ac:dyDescent="0.35">
      <c r="A19" t="str">
        <f>"1679648281"</f>
        <v>1679648281</v>
      </c>
      <c r="B19" t="str">
        <f>"CT"</f>
        <v>CT</v>
      </c>
      <c r="C19" t="str">
        <f>"069062269"</f>
        <v>069062269</v>
      </c>
      <c r="D19" t="str">
        <f>"Gastroenterology"</f>
        <v>Gastroenterology</v>
      </c>
    </row>
    <row r="20" spans="1:4" x14ac:dyDescent="0.35">
      <c r="A20" t="str">
        <f>"1053485896"</f>
        <v>1053485896</v>
      </c>
      <c r="B20" t="str">
        <f>"CA"</f>
        <v>CA</v>
      </c>
      <c r="C20" t="str">
        <f>"926837450"</f>
        <v>926837450</v>
      </c>
      <c r="D20" t="str">
        <f>"Mental Health"</f>
        <v>Mental Health</v>
      </c>
    </row>
    <row r="21" spans="1:4" x14ac:dyDescent="0.35">
      <c r="A21" t="str">
        <f>"1962576702"</f>
        <v>1962576702</v>
      </c>
      <c r="B21" t="str">
        <f>"FL"</f>
        <v>FL</v>
      </c>
      <c r="C21" t="str">
        <f>"329605225"</f>
        <v>329605225</v>
      </c>
      <c r="D21" t="str">
        <f>"Optometrist"</f>
        <v>Optometrist</v>
      </c>
    </row>
    <row r="22" spans="1:4" x14ac:dyDescent="0.35">
      <c r="A22" t="str">
        <f>"1780758524"</f>
        <v>1780758524</v>
      </c>
      <c r="B22" t="str">
        <f>"WA"</f>
        <v>WA</v>
      </c>
      <c r="C22" t="str">
        <f>"983279796"</f>
        <v>983279796</v>
      </c>
      <c r="D22" t="str">
        <f>"Military Health Care Provider"</f>
        <v>Military Health Care Provider</v>
      </c>
    </row>
    <row r="23" spans="1:4" x14ac:dyDescent="0.35">
      <c r="A23" t="str">
        <f>"1437223286"</f>
        <v>1437223286</v>
      </c>
      <c r="B23" t="str">
        <f>"CA"</f>
        <v>CA</v>
      </c>
      <c r="C23" t="str">
        <f>"934584303"</f>
        <v>934584303</v>
      </c>
      <c r="D23" t="str">
        <f>"Case Management"</f>
        <v>Case Management</v>
      </c>
    </row>
    <row r="24" spans="1:4" x14ac:dyDescent="0.35">
      <c r="A24" t="str">
        <f>"1982778734"</f>
        <v>1982778734</v>
      </c>
      <c r="B24" t="str">
        <f>"MN"</f>
        <v>MN</v>
      </c>
      <c r="C24" t="str">
        <f>"56310"</f>
        <v>56310</v>
      </c>
      <c r="D24" t="str">
        <f>"Addiction (Substance Use Disorder)"</f>
        <v>Addiction (Substance Use Disorder)</v>
      </c>
    </row>
    <row r="25" spans="1:4" x14ac:dyDescent="0.35">
      <c r="A25" t="str">
        <f>"1790859544"</f>
        <v>1790859544</v>
      </c>
      <c r="B25" t="str">
        <f>"PR"</f>
        <v>PR</v>
      </c>
      <c r="C25" t="str">
        <f>"009213630"</f>
        <v>009213630</v>
      </c>
      <c r="D25" t="str">
        <f>"General Practice"</f>
        <v>General Practice</v>
      </c>
    </row>
    <row r="26" spans="1:4" x14ac:dyDescent="0.35">
      <c r="A26" t="str">
        <f>"1609940451"</f>
        <v>1609940451</v>
      </c>
      <c r="B26" t="str">
        <f>"NY"</f>
        <v>NY</v>
      </c>
      <c r="C26" t="str">
        <f>"104653013"</f>
        <v>104653013</v>
      </c>
      <c r="D26" t="str">
        <f>"Pediatrics"</f>
        <v>Pediatrics</v>
      </c>
    </row>
    <row r="27" spans="1:4" x14ac:dyDescent="0.35">
      <c r="A27" t="str">
        <f>"1518031368"</f>
        <v>1518031368</v>
      </c>
      <c r="B27" t="str">
        <f>"CA"</f>
        <v>CA</v>
      </c>
      <c r="C27" t="str">
        <f>"931018498"</f>
        <v>931018498</v>
      </c>
      <c r="D27" t="str">
        <f>"Mental Health"</f>
        <v>Mental Health</v>
      </c>
    </row>
    <row r="28" spans="1:4" x14ac:dyDescent="0.35">
      <c r="A28" t="str">
        <f>"1427122274"</f>
        <v>1427122274</v>
      </c>
      <c r="B28" t="str">
        <f>"IL"</f>
        <v>IL</v>
      </c>
      <c r="C28" t="str">
        <f>"606172656"</f>
        <v>606172656</v>
      </c>
      <c r="D28" t="str">
        <f>"Dentist"</f>
        <v>Dentist</v>
      </c>
    </row>
    <row r="29" spans="1:4" x14ac:dyDescent="0.35">
      <c r="A29" t="str">
        <f>"1336213180"</f>
        <v>1336213180</v>
      </c>
      <c r="B29" t="str">
        <f>"FL"</f>
        <v>FL</v>
      </c>
      <c r="C29" t="str">
        <f>"320823228"</f>
        <v>320823228</v>
      </c>
      <c r="D29" t="str">
        <f>"Optometrist"</f>
        <v>Optometrist</v>
      </c>
    </row>
    <row r="30" spans="1:4" x14ac:dyDescent="0.35">
      <c r="A30" t="str">
        <f>"1396810917"</f>
        <v>1396810917</v>
      </c>
      <c r="B30" t="str">
        <f>"OH"</f>
        <v>OH</v>
      </c>
      <c r="C30" t="str">
        <f>"436143464"</f>
        <v>436143464</v>
      </c>
      <c r="D30" t="str">
        <f>"Physical Therapist"</f>
        <v>Physical Therapist</v>
      </c>
    </row>
    <row r="31" spans="1:4" x14ac:dyDescent="0.35">
      <c r="A31" t="str">
        <f>"1205901824"</f>
        <v>1205901824</v>
      </c>
      <c r="B31" t="str">
        <f>"NM"</f>
        <v>NM</v>
      </c>
      <c r="C31" t="str">
        <f>"871104186"</f>
        <v>871104186</v>
      </c>
      <c r="D31" t="str">
        <f>"Adult Health"</f>
        <v>Adult Health</v>
      </c>
    </row>
    <row r="32" spans="1:4" x14ac:dyDescent="0.35">
      <c r="A32" t="str">
        <f>"1023183647"</f>
        <v>1023183647</v>
      </c>
      <c r="B32" t="str">
        <f>"WI"</f>
        <v>WI</v>
      </c>
      <c r="C32" t="str">
        <f>"532243500"</f>
        <v>532243500</v>
      </c>
      <c r="D32" t="str">
        <f>"Specialist"</f>
        <v>Specialist</v>
      </c>
    </row>
    <row r="33" spans="1:4" x14ac:dyDescent="0.35">
      <c r="A33" t="str">
        <f>"1932274552"</f>
        <v>1932274552</v>
      </c>
      <c r="B33" t="str">
        <f>"NY"</f>
        <v>NY</v>
      </c>
      <c r="C33" t="str">
        <f>"115902025"</f>
        <v>115902025</v>
      </c>
      <c r="D33" t="str">
        <f>"Chiropractor"</f>
        <v>Chiropractor</v>
      </c>
    </row>
    <row r="34" spans="1:4" x14ac:dyDescent="0.35">
      <c r="A34" t="str">
        <f>"1841365467"</f>
        <v>1841365467</v>
      </c>
      <c r="B34" t="str">
        <f>"VT"</f>
        <v>VT</v>
      </c>
      <c r="C34" t="str">
        <f>"054465986"</f>
        <v>054465986</v>
      </c>
      <c r="D34" t="str">
        <f>"Audiologist"</f>
        <v>Audiologist</v>
      </c>
    </row>
    <row r="35" spans="1:4" x14ac:dyDescent="0.35">
      <c r="A35" t="str">
        <f>"1750456372"</f>
        <v>1750456372</v>
      </c>
      <c r="B35" t="str">
        <f>"WI"</f>
        <v>WI</v>
      </c>
      <c r="C35" t="str">
        <f>"537920001"</f>
        <v>537920001</v>
      </c>
      <c r="D35" t="str">
        <f>"Pharmacist"</f>
        <v>Pharmacist</v>
      </c>
    </row>
    <row r="36" spans="1:4" x14ac:dyDescent="0.35">
      <c r="A36" t="str">
        <f>"1669547287"</f>
        <v>1669547287</v>
      </c>
      <c r="B36" t="str">
        <f>"IL"</f>
        <v>IL</v>
      </c>
      <c r="C36" t="str">
        <f>"602011718"</f>
        <v>602011718</v>
      </c>
      <c r="D36" t="str">
        <f>"Pediatrics"</f>
        <v>Pediatrics</v>
      </c>
    </row>
    <row r="37" spans="1:4" x14ac:dyDescent="0.35">
      <c r="A37" t="str">
        <f>"1578638193"</f>
        <v>1578638193</v>
      </c>
      <c r="B37" t="str">
        <f>"NY"</f>
        <v>NY</v>
      </c>
      <c r="C37" t="str">
        <f>"132031652"</f>
        <v>132031652</v>
      </c>
      <c r="D37" t="str">
        <f>"Clinical"</f>
        <v>Clinical</v>
      </c>
    </row>
    <row r="38" spans="1:4" x14ac:dyDescent="0.35">
      <c r="A38" t="str">
        <f>"1487729000"</f>
        <v>1487729000</v>
      </c>
      <c r="B38" t="str">
        <f>"IL"</f>
        <v>IL</v>
      </c>
      <c r="C38" t="str">
        <f>"601722048"</f>
        <v>601722048</v>
      </c>
      <c r="D38" t="str">
        <f>"Physical Therapist"</f>
        <v>Physical Therapist</v>
      </c>
    </row>
    <row r="39" spans="1:4" x14ac:dyDescent="0.35">
      <c r="A39" t="str">
        <f>"1295800811"</f>
        <v>1295800811</v>
      </c>
      <c r="B39" t="str">
        <f>"KY"</f>
        <v>KY</v>
      </c>
      <c r="C39" t="str">
        <f>"410113775"</f>
        <v>410113775</v>
      </c>
      <c r="D39" t="str">
        <f>"Clinical"</f>
        <v>Clinical</v>
      </c>
    </row>
    <row r="40" spans="1:4" x14ac:dyDescent="0.35">
      <c r="A40" t="str">
        <f>"1104991728"</f>
        <v>1104991728</v>
      </c>
      <c r="B40" t="str">
        <f>"FL"</f>
        <v>FL</v>
      </c>
      <c r="C40" t="str">
        <f>"336152872"</f>
        <v>336152872</v>
      </c>
      <c r="D40" t="str">
        <f>"Family Medicine"</f>
        <v>Family Medicine</v>
      </c>
    </row>
    <row r="41" spans="1:4" x14ac:dyDescent="0.35">
      <c r="A41" t="str">
        <f>"1013082635"</f>
        <v>1013082635</v>
      </c>
      <c r="B41" t="str">
        <f>"FL"</f>
        <v>FL</v>
      </c>
      <c r="C41" t="str">
        <f>"335115911"</f>
        <v>335115911</v>
      </c>
      <c r="D41" t="str">
        <f>"Pulmonary Disease"</f>
        <v>Pulmonary Disease</v>
      </c>
    </row>
    <row r="42" spans="1:4" x14ac:dyDescent="0.35">
      <c r="A42" t="str">
        <f>"1922173541"</f>
        <v>1922173541</v>
      </c>
      <c r="B42" t="str">
        <f>"TN"</f>
        <v>TN</v>
      </c>
      <c r="C42" t="str">
        <f>"372043101"</f>
        <v>372043101</v>
      </c>
      <c r="D42" t="str">
        <f>"General Practice"</f>
        <v>General Practice</v>
      </c>
    </row>
    <row r="43" spans="1:4" x14ac:dyDescent="0.35">
      <c r="A43" t="str">
        <f>"1740355361"</f>
        <v>1740355361</v>
      </c>
      <c r="B43" t="str">
        <f>"FL"</f>
        <v>FL</v>
      </c>
      <c r="C43" t="str">
        <f>"327467403"</f>
        <v>327467403</v>
      </c>
      <c r="D43" t="str">
        <f>"Physical Therapist"</f>
        <v>Physical Therapist</v>
      </c>
    </row>
    <row r="44" spans="1:4" x14ac:dyDescent="0.35">
      <c r="A44" t="str">
        <f>"1659446276"</f>
        <v>1659446276</v>
      </c>
      <c r="B44" t="str">
        <f>"MN"</f>
        <v>MN</v>
      </c>
      <c r="C44" t="str">
        <f>"554413859"</f>
        <v>554413859</v>
      </c>
      <c r="D44" t="str">
        <f>"Clinical"</f>
        <v>Clinical</v>
      </c>
    </row>
    <row r="45" spans="1:4" x14ac:dyDescent="0.35">
      <c r="A45" t="str">
        <f>"1194890715"</f>
        <v>1194890715</v>
      </c>
      <c r="B45" t="str">
        <f>"PA"</f>
        <v>PA</v>
      </c>
      <c r="C45" t="str">
        <f>"152032348"</f>
        <v>152032348</v>
      </c>
      <c r="D45" t="str">
        <f>"Durable Medical Equipment &amp; Medical Supplies"</f>
        <v>Durable Medical Equipment &amp; Medical Supplies</v>
      </c>
    </row>
    <row r="46" spans="1:4" x14ac:dyDescent="0.35">
      <c r="A46" t="str">
        <f>"1124192984"</f>
        <v>1124192984</v>
      </c>
      <c r="B46" t="str">
        <f>"NC"</f>
        <v>NC</v>
      </c>
      <c r="C46" t="str">
        <f>"27858"</f>
        <v>27858</v>
      </c>
      <c r="D46" t="str">
        <f>"Psychologist"</f>
        <v>Psychologist</v>
      </c>
    </row>
    <row r="47" spans="1:4" x14ac:dyDescent="0.35">
      <c r="A47" t="str">
        <f>"1033283890"</f>
        <v>1033283890</v>
      </c>
      <c r="B47" t="str">
        <f>"TX"</f>
        <v>TX</v>
      </c>
      <c r="C47" t="str">
        <f>"770821658"</f>
        <v>770821658</v>
      </c>
      <c r="D47" t="str">
        <f>"Optometrist"</f>
        <v>Optometrist</v>
      </c>
    </row>
    <row r="48" spans="1:4" x14ac:dyDescent="0.35">
      <c r="A48" t="str">
        <f>"1942374707"</f>
        <v>1942374707</v>
      </c>
      <c r="B48" t="str">
        <f>"WA"</f>
        <v>WA</v>
      </c>
      <c r="C48" t="str">
        <f>"981552713"</f>
        <v>981552713</v>
      </c>
      <c r="D48" t="str">
        <f>"Occupational Therapist"</f>
        <v>Occupational Therapist</v>
      </c>
    </row>
    <row r="49" spans="1:4" x14ac:dyDescent="0.35">
      <c r="A49" t="str">
        <f>"1851465611"</f>
        <v>1851465611</v>
      </c>
      <c r="B49" t="str">
        <f>"MN"</f>
        <v>MN</v>
      </c>
      <c r="C49" t="str">
        <f>"55350"</f>
        <v>55350</v>
      </c>
      <c r="D49" t="str">
        <f>"Registered Nurse"</f>
        <v>Registered Nurse</v>
      </c>
    </row>
    <row r="50" spans="1:4" x14ac:dyDescent="0.35">
      <c r="A50" t="str">
        <f>"1760556526"</f>
        <v>1760556526</v>
      </c>
      <c r="B50" t="str">
        <f>"DC"</f>
        <v>DC</v>
      </c>
      <c r="C50" t="str">
        <f>"200072113"</f>
        <v>200072113</v>
      </c>
      <c r="D50" t="str">
        <f>"Occupational Therapist"</f>
        <v>Occupational Therapist</v>
      </c>
    </row>
    <row r="51" spans="1:4" x14ac:dyDescent="0.35">
      <c r="A51" t="str">
        <f>"1144600479"</f>
        <v>1144600479</v>
      </c>
      <c r="B51" t="str">
        <f>"MI"</f>
        <v>MI</v>
      </c>
      <c r="C51" t="str">
        <f>"486248407"</f>
        <v>486248407</v>
      </c>
      <c r="D51" t="str">
        <f>"Clinical"</f>
        <v>Clinical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Pokhrel</dc:creator>
  <cp:lastModifiedBy>Roshan Pokhrel</cp:lastModifiedBy>
  <dcterms:created xsi:type="dcterms:W3CDTF">2018-09-29T18:55:40Z</dcterms:created>
  <dcterms:modified xsi:type="dcterms:W3CDTF">2018-09-29T19:01:06Z</dcterms:modified>
</cp:coreProperties>
</file>