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houXue/Desktop/Behavior tests/"/>
    </mc:Choice>
  </mc:AlternateContent>
  <bookViews>
    <workbookView xWindow="0" yWindow="500" windowWidth="28800" windowHeight="15800" tabRatio="500" activeTab="1"/>
  </bookViews>
  <sheets>
    <sheet name="Z-score(6h)" sheetId="4" r:id="rId1"/>
    <sheet name="Z-score(24h) 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6" l="1"/>
  <c r="D19" i="6"/>
  <c r="G19" i="6"/>
  <c r="H19" i="6"/>
  <c r="I19" i="6"/>
  <c r="D18" i="6"/>
  <c r="G18" i="6"/>
  <c r="H18" i="6"/>
  <c r="I18" i="6"/>
  <c r="D17" i="6"/>
  <c r="G17" i="6"/>
  <c r="H17" i="6"/>
  <c r="I17" i="6"/>
  <c r="D16" i="6"/>
  <c r="G16" i="6"/>
  <c r="H16" i="6"/>
  <c r="I16" i="6"/>
  <c r="D15" i="6"/>
  <c r="G15" i="6"/>
  <c r="H15" i="6"/>
  <c r="I15" i="6"/>
  <c r="D14" i="6"/>
  <c r="G14" i="6"/>
  <c r="H14" i="6"/>
  <c r="I14" i="6"/>
  <c r="D13" i="6"/>
  <c r="G13" i="6"/>
  <c r="H13" i="6"/>
  <c r="I13" i="6"/>
  <c r="D12" i="6"/>
  <c r="G12" i="6"/>
  <c r="H12" i="6"/>
  <c r="I12" i="6"/>
  <c r="J12" i="6"/>
  <c r="D10" i="6"/>
  <c r="G10" i="6"/>
  <c r="H10" i="6"/>
  <c r="I10" i="6"/>
  <c r="D9" i="6"/>
  <c r="G9" i="6"/>
  <c r="H9" i="6"/>
  <c r="I9" i="6"/>
  <c r="D8" i="6"/>
  <c r="G8" i="6"/>
  <c r="H8" i="6"/>
  <c r="I8" i="6"/>
  <c r="D7" i="6"/>
  <c r="G7" i="6"/>
  <c r="H7" i="6"/>
  <c r="I7" i="6"/>
  <c r="D6" i="6"/>
  <c r="G6" i="6"/>
  <c r="H6" i="6"/>
  <c r="I6" i="6"/>
  <c r="D5" i="6"/>
  <c r="G5" i="6"/>
  <c r="H5" i="6"/>
  <c r="I5" i="6"/>
  <c r="D4" i="6"/>
  <c r="G4" i="6"/>
  <c r="H4" i="6"/>
  <c r="I4" i="6"/>
  <c r="D3" i="6"/>
  <c r="G3" i="6"/>
  <c r="H3" i="6"/>
  <c r="I3" i="6"/>
  <c r="J3" i="6"/>
  <c r="D19" i="4"/>
  <c r="G19" i="4"/>
  <c r="H19" i="4"/>
  <c r="I19" i="4"/>
  <c r="D18" i="4"/>
  <c r="G18" i="4"/>
  <c r="H18" i="4"/>
  <c r="I18" i="4"/>
  <c r="D17" i="4"/>
  <c r="G17" i="4"/>
  <c r="H17" i="4"/>
  <c r="I17" i="4"/>
  <c r="D16" i="4"/>
  <c r="G16" i="4"/>
  <c r="H16" i="4"/>
  <c r="I16" i="4"/>
  <c r="D15" i="4"/>
  <c r="G15" i="4"/>
  <c r="H15" i="4"/>
  <c r="I15" i="4"/>
  <c r="D14" i="4"/>
  <c r="G14" i="4"/>
  <c r="H14" i="4"/>
  <c r="I14" i="4"/>
  <c r="C13" i="4"/>
  <c r="D13" i="4"/>
  <c r="G13" i="4"/>
  <c r="H13" i="4"/>
  <c r="I13" i="4"/>
  <c r="D12" i="4"/>
  <c r="G12" i="4"/>
  <c r="H12" i="4"/>
  <c r="I12" i="4"/>
  <c r="D10" i="4"/>
  <c r="G10" i="4"/>
  <c r="H10" i="4"/>
  <c r="I10" i="4"/>
  <c r="D9" i="4"/>
  <c r="G9" i="4"/>
  <c r="H9" i="4"/>
  <c r="I9" i="4"/>
  <c r="D8" i="4"/>
  <c r="G8" i="4"/>
  <c r="H8" i="4"/>
  <c r="I8" i="4"/>
  <c r="D7" i="4"/>
  <c r="G7" i="4"/>
  <c r="H7" i="4"/>
  <c r="I7" i="4"/>
  <c r="D6" i="4"/>
  <c r="G6" i="4"/>
  <c r="H6" i="4"/>
  <c r="I6" i="4"/>
  <c r="D5" i="4"/>
  <c r="G5" i="4"/>
  <c r="H5" i="4"/>
  <c r="I5" i="4"/>
  <c r="D4" i="4"/>
  <c r="G4" i="4"/>
  <c r="H4" i="4"/>
  <c r="I4" i="4"/>
  <c r="D3" i="4"/>
  <c r="G3" i="4"/>
  <c r="H3" i="4"/>
  <c r="I3" i="4"/>
</calcChain>
</file>

<file path=xl/sharedStrings.xml><?xml version="1.0" encoding="utf-8"?>
<sst xmlns="http://schemas.openxmlformats.org/spreadsheetml/2006/main" count="24" uniqueCount="12">
  <si>
    <t>Exploration time of the novel object</t>
    <phoneticPr fontId="1" type="noConversion"/>
  </si>
  <si>
    <t>Time spent to reach the criterion</t>
    <phoneticPr fontId="1" type="noConversion"/>
  </si>
  <si>
    <t>Latency to the center</t>
    <phoneticPr fontId="1" type="noConversion"/>
  </si>
  <si>
    <t>Freezing time</t>
    <phoneticPr fontId="1" type="noConversion"/>
  </si>
  <si>
    <t>Time spent in the center</t>
    <phoneticPr fontId="1" type="noConversion"/>
  </si>
  <si>
    <t>Latency to eat food</t>
    <phoneticPr fontId="1" type="noConversion"/>
  </si>
  <si>
    <t>SUM</t>
    <phoneticPr fontId="1" type="noConversion"/>
  </si>
  <si>
    <t>MEAN</t>
    <phoneticPr fontId="1" type="noConversion"/>
  </si>
  <si>
    <t>6h</t>
    <phoneticPr fontId="1" type="noConversion"/>
  </si>
  <si>
    <t>Z score</t>
    <phoneticPr fontId="1" type="noConversion"/>
  </si>
  <si>
    <t>C.spo</t>
    <phoneticPr fontId="1" type="noConversion"/>
  </si>
  <si>
    <t>fldC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</si>
</sst>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1"/>
      <name val="Arial"/>
      <family val="2"/>
    </font>
    <font>
      <b/>
      <sz val="12"/>
      <color theme="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76" fontId="0" fillId="0" borderId="0" xfId="0" applyNumberFormat="1"/>
    <xf numFmtId="0" fontId="0" fillId="0" borderId="0" xfId="0" applyFill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0" fontId="4" fillId="0" borderId="0" xfId="0" applyFont="1"/>
    <xf numFmtId="176" fontId="4" fillId="0" borderId="0" xfId="0" applyNumberFormat="1" applyFont="1"/>
    <xf numFmtId="0" fontId="4" fillId="0" borderId="1" xfId="0" applyFont="1" applyBorder="1"/>
    <xf numFmtId="0" fontId="4" fillId="2" borderId="1" xfId="0" applyFont="1" applyFill="1" applyBorder="1"/>
    <xf numFmtId="176" fontId="4" fillId="0" borderId="1" xfId="0" applyNumberFormat="1" applyFont="1" applyBorder="1"/>
    <xf numFmtId="0" fontId="4" fillId="0" borderId="1" xfId="0" applyFont="1" applyFill="1" applyBorder="1"/>
    <xf numFmtId="176" fontId="0" fillId="0" borderId="0" xfId="0" applyNumberFormat="1" applyFill="1"/>
    <xf numFmtId="176" fontId="5" fillId="0" borderId="1" xfId="0" applyNumberFormat="1" applyFont="1" applyBorder="1"/>
    <xf numFmtId="0" fontId="5" fillId="0" borderId="1" xfId="0" applyFont="1" applyBorder="1"/>
    <xf numFmtId="176" fontId="5" fillId="3" borderId="1" xfId="0" applyNumberFormat="1" applyFont="1" applyFill="1" applyBorder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workbookViewId="0">
      <selection activeCell="D20" sqref="D20"/>
    </sheetView>
  </sheetViews>
  <sheetFormatPr baseColWidth="10" defaultColWidth="10.83203125" defaultRowHeight="16" x14ac:dyDescent="0.2"/>
  <cols>
    <col min="1" max="1" width="14.5" style="6" customWidth="1"/>
    <col min="2" max="2" width="7.5" style="6" customWidth="1"/>
    <col min="3" max="8" width="17.6640625" style="6" customWidth="1"/>
    <col min="9" max="9" width="17.6640625" style="4" customWidth="1"/>
    <col min="10" max="10" width="17.6640625" style="6" customWidth="1"/>
  </cols>
  <sheetData>
    <row r="1" spans="1:12" x14ac:dyDescent="0.2">
      <c r="A1" s="8"/>
      <c r="B1" s="8"/>
      <c r="C1" s="8"/>
      <c r="D1" s="8">
        <v>-1</v>
      </c>
      <c r="E1" s="8"/>
      <c r="F1" s="8"/>
      <c r="G1" s="8">
        <v>-1</v>
      </c>
      <c r="H1" s="8">
        <v>-1</v>
      </c>
      <c r="I1" s="3" t="s">
        <v>9</v>
      </c>
      <c r="J1" s="8"/>
    </row>
    <row r="2" spans="1:12" x14ac:dyDescent="0.2">
      <c r="A2" s="8" t="s">
        <v>8</v>
      </c>
      <c r="B2" s="8"/>
      <c r="C2" s="8" t="s">
        <v>5</v>
      </c>
      <c r="D2" s="8" t="s">
        <v>0</v>
      </c>
      <c r="E2" s="8" t="s">
        <v>1</v>
      </c>
      <c r="F2" s="8" t="s">
        <v>2</v>
      </c>
      <c r="G2" s="8" t="s">
        <v>4</v>
      </c>
      <c r="H2" s="8" t="s">
        <v>3</v>
      </c>
      <c r="I2" s="3" t="s">
        <v>6</v>
      </c>
      <c r="J2" s="3" t="s">
        <v>7</v>
      </c>
    </row>
    <row r="3" spans="1:12" x14ac:dyDescent="0.2">
      <c r="A3" s="9" t="s">
        <v>10</v>
      </c>
      <c r="B3" s="8">
        <v>1</v>
      </c>
      <c r="C3" s="13">
        <v>1.7204829516556797</v>
      </c>
      <c r="D3" s="13">
        <f>0.724568837309472*D1</f>
        <v>-0.72456883730947197</v>
      </c>
      <c r="E3" s="13">
        <v>1.117050433962004</v>
      </c>
      <c r="F3" s="13">
        <v>0.71648271819717024</v>
      </c>
      <c r="G3" s="13">
        <f>-0.465875814448637</f>
        <v>-0.46587581444863702</v>
      </c>
      <c r="H3" s="13">
        <f>-0.231589750840814</f>
        <v>-0.23158975084081401</v>
      </c>
      <c r="I3" s="13">
        <f>C3+D3+E3+F3+G3+H3</f>
        <v>2.1319817012159308</v>
      </c>
      <c r="J3" s="13">
        <v>0</v>
      </c>
      <c r="L3" s="1"/>
    </row>
    <row r="4" spans="1:12" x14ac:dyDescent="0.2">
      <c r="A4" s="8"/>
      <c r="B4" s="8">
        <v>2</v>
      </c>
      <c r="C4" s="13">
        <v>-0.20532512591775601</v>
      </c>
      <c r="D4" s="13">
        <f>0.724568837309472*D1</f>
        <v>-0.72456883730947197</v>
      </c>
      <c r="E4" s="13">
        <v>-1.0766403407437404</v>
      </c>
      <c r="F4" s="13">
        <v>0.1971007803179414</v>
      </c>
      <c r="G4" s="13">
        <f>-0.995626426098406</f>
        <v>-0.99562642609840601</v>
      </c>
      <c r="H4" s="13">
        <f>-0.0627771761960291</f>
        <v>-6.27771761960291E-2</v>
      </c>
      <c r="I4" s="13">
        <f t="shared" ref="I4:I10" si="0">C4+D4+E4+F4+G4+H4</f>
        <v>-2.867837125947462</v>
      </c>
      <c r="J4" s="13"/>
      <c r="L4" s="1"/>
    </row>
    <row r="5" spans="1:12" x14ac:dyDescent="0.2">
      <c r="A5" s="8"/>
      <c r="B5" s="8">
        <v>3</v>
      </c>
      <c r="C5" s="13">
        <v>0.87086174096151692</v>
      </c>
      <c r="D5" s="13">
        <f>1.20761472884912</f>
        <v>1.2076147288491199</v>
      </c>
      <c r="E5" s="13">
        <v>-0.86881700419266983</v>
      </c>
      <c r="F5" s="13">
        <v>-0.70793002161532681</v>
      </c>
      <c r="G5" s="13">
        <f>0.570185116300031</f>
        <v>0.57018511630003099</v>
      </c>
      <c r="H5" s="13">
        <f>-1.14739796828877</f>
        <v>-1.1473979682887701</v>
      </c>
      <c r="I5" s="13">
        <f t="shared" si="0"/>
        <v>-7.548340798609865E-2</v>
      </c>
      <c r="J5" s="13"/>
      <c r="L5" s="1"/>
    </row>
    <row r="6" spans="1:12" x14ac:dyDescent="0.2">
      <c r="A6" s="8"/>
      <c r="B6" s="8">
        <v>4</v>
      </c>
      <c r="C6" s="13">
        <v>-1.3381534068433065</v>
      </c>
      <c r="D6" s="13">
        <f>1.20761472884912</f>
        <v>1.2076147288491199</v>
      </c>
      <c r="E6" s="13">
        <v>0.40121449695276112</v>
      </c>
      <c r="F6" s="13">
        <v>2.0631436709019986</v>
      </c>
      <c r="G6" s="13">
        <f>-0.559636984652137</f>
        <v>-0.55963698465213696</v>
      </c>
      <c r="H6" s="13">
        <f>-0.70848527421233</f>
        <v>-0.70848527421232999</v>
      </c>
      <c r="I6" s="13">
        <f t="shared" si="0"/>
        <v>1.0656972309961061</v>
      </c>
      <c r="J6" s="13"/>
      <c r="L6" s="1"/>
    </row>
    <row r="7" spans="1:12" x14ac:dyDescent="0.2">
      <c r="A7" s="8"/>
      <c r="B7" s="8">
        <v>5</v>
      </c>
      <c r="C7" s="13">
        <v>0.64429608477640687</v>
      </c>
      <c r="D7" s="13">
        <f>-0.724568837309472</f>
        <v>-0.72456883730947197</v>
      </c>
      <c r="E7" s="13">
        <v>-0.84572552235366194</v>
      </c>
      <c r="F7" s="13">
        <v>-0.5119955181040009</v>
      </c>
      <c r="G7" s="13">
        <f>-0.170528128307613</f>
        <v>-0.17052812830761299</v>
      </c>
      <c r="H7" s="13">
        <f>2.07481205024356</f>
        <v>2.0748120502435601</v>
      </c>
      <c r="I7" s="13">
        <f t="shared" si="0"/>
        <v>0.46629012894521926</v>
      </c>
      <c r="J7" s="13"/>
      <c r="L7" s="1"/>
    </row>
    <row r="8" spans="1:12" x14ac:dyDescent="0.2">
      <c r="A8" s="8"/>
      <c r="B8" s="8">
        <v>6</v>
      </c>
      <c r="C8" s="13">
        <v>-0.37524936805658859</v>
      </c>
      <c r="D8" s="13">
        <f>-0.724568837309472</f>
        <v>-0.72456883730947197</v>
      </c>
      <c r="E8" s="13">
        <v>1.0939589521229962</v>
      </c>
      <c r="F8" s="13">
        <v>-1.0935788856693653</v>
      </c>
      <c r="G8" s="13">
        <f>2.07036383955601</f>
        <v>2.07036383955601</v>
      </c>
      <c r="H8" s="13">
        <f>-0.640960244354416</f>
        <v>-0.64096024435441601</v>
      </c>
      <c r="I8" s="13">
        <f t="shared" si="0"/>
        <v>0.32996545628916429</v>
      </c>
      <c r="J8" s="13"/>
      <c r="L8" s="1"/>
    </row>
    <row r="9" spans="1:12" x14ac:dyDescent="0.2">
      <c r="A9" s="8"/>
      <c r="B9" s="8">
        <v>7</v>
      </c>
      <c r="C9" s="13">
        <v>-0.54517361019542121</v>
      </c>
      <c r="D9" s="13">
        <f>-0.724568837309472</f>
        <v>-0.72456883730947197</v>
      </c>
      <c r="E9" s="13">
        <v>-0.84572552235366194</v>
      </c>
      <c r="F9" s="13">
        <v>-0.40936315912187771</v>
      </c>
      <c r="G9" s="13">
        <f>-0.831544378242282</f>
        <v>-0.831544378242282</v>
      </c>
      <c r="H9" s="13">
        <f>0.0828236694350971</f>
        <v>8.28236694350971E-2</v>
      </c>
      <c r="I9" s="13">
        <f t="shared" si="0"/>
        <v>-3.2735518377876178</v>
      </c>
      <c r="J9" s="13"/>
      <c r="L9" s="1"/>
    </row>
    <row r="10" spans="1:12" x14ac:dyDescent="0.2">
      <c r="A10" s="8"/>
      <c r="B10" s="8">
        <v>8</v>
      </c>
      <c r="C10" s="13">
        <v>-0.77173926638053125</v>
      </c>
      <c r="D10" s="13">
        <f>1.20761472884912</f>
        <v>1.2076147288491199</v>
      </c>
      <c r="E10" s="13">
        <v>1.0246845066059727</v>
      </c>
      <c r="F10" s="13">
        <v>-0.25385958490653943</v>
      </c>
      <c r="G10" s="13">
        <f>0.382662775893031</f>
        <v>0.38266277589303099</v>
      </c>
      <c r="H10" s="13">
        <f>0.633574694213707</f>
        <v>0.63357469421370705</v>
      </c>
      <c r="I10" s="13">
        <f t="shared" si="0"/>
        <v>2.2229378542747602</v>
      </c>
      <c r="J10" s="13"/>
      <c r="L10" s="1"/>
    </row>
    <row r="11" spans="1:12" x14ac:dyDescent="0.2">
      <c r="A11" s="8"/>
      <c r="B11" s="8"/>
      <c r="C11" s="13"/>
      <c r="D11" s="13"/>
      <c r="E11" s="13"/>
      <c r="F11" s="13"/>
      <c r="G11" s="13"/>
      <c r="H11" s="13"/>
      <c r="I11" s="13"/>
      <c r="J11" s="13"/>
      <c r="L11" s="12"/>
    </row>
    <row r="12" spans="1:12" s="2" customFormat="1" x14ac:dyDescent="0.2">
      <c r="A12" s="9" t="s">
        <v>11</v>
      </c>
      <c r="B12" s="11">
        <v>1</v>
      </c>
      <c r="C12" s="13">
        <v>4.3259879977844458</v>
      </c>
      <c r="D12" s="13">
        <f>7.004</f>
        <v>7.0039999999999996</v>
      </c>
      <c r="E12" s="13">
        <v>5.32</v>
      </c>
      <c r="F12" s="13">
        <v>-0.54620630443137519</v>
      </c>
      <c r="G12" s="13">
        <f>-0.400766324311371</f>
        <v>-0.40076632431137099</v>
      </c>
      <c r="H12" s="13">
        <f>0.0912642981673369</f>
        <v>9.1264298167336902E-2</v>
      </c>
      <c r="I12" s="13">
        <f>C12+D12+E12+F12+G12+H12</f>
        <v>15.794279667209036</v>
      </c>
      <c r="J12" s="13">
        <v>21.684999999999999</v>
      </c>
      <c r="L12" s="12"/>
    </row>
    <row r="13" spans="1:12" s="2" customFormat="1" x14ac:dyDescent="0.2">
      <c r="A13" s="11"/>
      <c r="B13" s="11">
        <v>2</v>
      </c>
      <c r="C13" s="13">
        <f>13.898</f>
        <v>13.898</v>
      </c>
      <c r="D13" s="13">
        <f>7.00416542732489</f>
        <v>7.0041654273248897</v>
      </c>
      <c r="E13" s="13">
        <v>4.7655045645252416</v>
      </c>
      <c r="F13" s="13">
        <v>-0.40314301615326381</v>
      </c>
      <c r="G13" s="13">
        <f>1.40010651603895</f>
        <v>1.4001065160389501</v>
      </c>
      <c r="H13" s="13">
        <f>0.27484797309354</f>
        <v>0.27484797309353998</v>
      </c>
      <c r="I13" s="13">
        <f t="shared" ref="I13:I19" si="1">C13+D13+E13+F13+G13+H13</f>
        <v>26.939481464829353</v>
      </c>
      <c r="J13" s="13"/>
      <c r="L13" s="12"/>
    </row>
    <row r="14" spans="1:12" s="2" customFormat="1" x14ac:dyDescent="0.2">
      <c r="A14" s="11"/>
      <c r="B14" s="11">
        <v>3</v>
      </c>
      <c r="C14" s="13">
        <v>6.6482859736818245</v>
      </c>
      <c r="D14" s="13">
        <f>7.004</f>
        <v>7.0039999999999996</v>
      </c>
      <c r="E14" s="13">
        <v>7.1669999999999998</v>
      </c>
      <c r="F14" s="13">
        <v>0.10068856430443131</v>
      </c>
      <c r="G14" s="13">
        <f>-0.165869866874371</f>
        <v>-0.165869866874371</v>
      </c>
      <c r="H14" s="13">
        <f>-0.250581165488352</f>
        <v>-0.25058116548835202</v>
      </c>
      <c r="I14" s="13">
        <f t="shared" si="1"/>
        <v>20.50352350562353</v>
      </c>
      <c r="J14" s="13"/>
      <c r="L14" s="12"/>
    </row>
    <row r="15" spans="1:12" s="2" customFormat="1" x14ac:dyDescent="0.2">
      <c r="A15" s="11"/>
      <c r="B15" s="11">
        <v>4</v>
      </c>
      <c r="C15" s="13">
        <v>22.225000000000001</v>
      </c>
      <c r="D15" s="13">
        <f>1.20761472884912</f>
        <v>1.2076147288491199</v>
      </c>
      <c r="E15" s="13">
        <v>2.8027286082095761</v>
      </c>
      <c r="F15" s="13">
        <v>-0.75147102239562158</v>
      </c>
      <c r="G15" s="13">
        <f>0.0855105524880297</f>
        <v>8.5510552488029704E-2</v>
      </c>
      <c r="H15" s="13">
        <f>-0.59242662914404</f>
        <v>-0.59242662914403998</v>
      </c>
      <c r="I15" s="13">
        <f t="shared" si="1"/>
        <v>24.976956238007066</v>
      </c>
      <c r="J15" s="13"/>
      <c r="L15" s="12"/>
    </row>
    <row r="16" spans="1:12" s="2" customFormat="1" x14ac:dyDescent="0.2">
      <c r="A16" s="11"/>
      <c r="B16" s="11">
        <v>5</v>
      </c>
      <c r="C16" s="13">
        <v>11.292881925476582</v>
      </c>
      <c r="D16" s="13">
        <f>5.072</f>
        <v>5.0720000000000001</v>
      </c>
      <c r="E16" s="13">
        <v>7.3979334941721353</v>
      </c>
      <c r="F16" s="13">
        <v>-0.95673574035986797</v>
      </c>
      <c r="G16" s="13">
        <f>0.748990019985519</f>
        <v>0.74899001998551895</v>
      </c>
      <c r="H16" s="13">
        <f>1.04294518772731</f>
        <v>1.0429451877273099</v>
      </c>
      <c r="I16" s="13">
        <f t="shared" si="1"/>
        <v>24.598014887001678</v>
      </c>
      <c r="J16" s="13"/>
      <c r="L16" s="12"/>
    </row>
    <row r="17" spans="1:12" s="2" customFormat="1" x14ac:dyDescent="0.2">
      <c r="A17" s="11"/>
      <c r="B17" s="11">
        <v>6</v>
      </c>
      <c r="C17" s="13">
        <v>8.5740940512552601</v>
      </c>
      <c r="D17" s="13">
        <f>1.208</f>
        <v>1.208</v>
      </c>
      <c r="E17" s="13">
        <v>7.628848312562214</v>
      </c>
      <c r="F17" s="13">
        <v>-0.94429545442264085</v>
      </c>
      <c r="G17" s="13">
        <f>-1.88432289759768</f>
        <v>-1.88432289759768</v>
      </c>
      <c r="H17" s="13">
        <f>-0.681053230832553</f>
        <v>-0.68105323083255298</v>
      </c>
      <c r="I17" s="13">
        <f t="shared" si="1"/>
        <v>13.901270780964602</v>
      </c>
      <c r="J17" s="13"/>
      <c r="L17" s="12"/>
    </row>
    <row r="18" spans="1:12" s="2" customFormat="1" x14ac:dyDescent="0.2">
      <c r="A18" s="11"/>
      <c r="B18" s="11">
        <v>7</v>
      </c>
      <c r="C18" s="13">
        <v>7.158058700098322</v>
      </c>
      <c r="D18" s="13">
        <f>7.00416542732489</f>
        <v>7.0041654273248897</v>
      </c>
      <c r="E18" s="13">
        <v>0.35503153327474546</v>
      </c>
      <c r="F18" s="13">
        <v>-0.29740058568683386</v>
      </c>
      <c r="G18" s="13">
        <f>0.703659124690658</f>
        <v>0.70365912469065806</v>
      </c>
      <c r="H18" s="13">
        <f>1.71819548630645</f>
        <v>1.7181954863064499</v>
      </c>
      <c r="I18" s="13">
        <f t="shared" si="1"/>
        <v>16.64170968600823</v>
      </c>
      <c r="J18" s="13"/>
      <c r="L18" s="12"/>
    </row>
    <row r="19" spans="1:12" s="2" customFormat="1" x14ac:dyDescent="0.2">
      <c r="A19" s="11"/>
      <c r="B19" s="11">
        <v>8</v>
      </c>
      <c r="C19" s="13">
        <v>22.055</v>
      </c>
      <c r="D19" s="13">
        <f>7.00416542732489</f>
        <v>7.0041654273248897</v>
      </c>
      <c r="E19" s="13">
        <v>0.72449524269887078</v>
      </c>
      <c r="F19" s="13">
        <v>0.41480578421941461</v>
      </c>
      <c r="G19" s="13">
        <f>-0.487307124419738</f>
        <v>-0.487307124419738</v>
      </c>
      <c r="H19" s="13">
        <f>0.409898032809368</f>
        <v>0.40989803280936798</v>
      </c>
      <c r="I19" s="13">
        <f t="shared" si="1"/>
        <v>30.121057362632808</v>
      </c>
      <c r="J19" s="13"/>
      <c r="L19" s="12"/>
    </row>
    <row r="20" spans="1:12" x14ac:dyDescent="0.2">
      <c r="A20" s="8"/>
      <c r="B20" s="8"/>
      <c r="C20" s="10"/>
      <c r="D20" s="10"/>
      <c r="E20" s="10"/>
      <c r="F20" s="10"/>
      <c r="G20" s="10"/>
      <c r="H20" s="10"/>
      <c r="I20" s="5"/>
      <c r="J20" s="10"/>
      <c r="L20" s="1"/>
    </row>
    <row r="21" spans="1:12" x14ac:dyDescent="0.2">
      <c r="C21" s="7"/>
      <c r="D21" s="7"/>
      <c r="F21" s="7"/>
      <c r="G21" s="7"/>
      <c r="H21" s="7"/>
    </row>
    <row r="32" spans="1:12" x14ac:dyDescent="0.2">
      <c r="C32" s="7"/>
      <c r="D32" s="7"/>
    </row>
    <row r="33" spans="3:4" x14ac:dyDescent="0.2">
      <c r="C33" s="7"/>
      <c r="D33" s="7"/>
    </row>
    <row r="44" spans="3:4" x14ac:dyDescent="0.2">
      <c r="D44" s="7"/>
    </row>
    <row r="45" spans="3:4" x14ac:dyDescent="0.2">
      <c r="C45" s="7"/>
      <c r="D45" s="7"/>
    </row>
    <row r="56" spans="3:4" x14ac:dyDescent="0.2">
      <c r="C56" s="7"/>
      <c r="D56" s="7"/>
    </row>
    <row r="57" spans="3:4" x14ac:dyDescent="0.2">
      <c r="C57" s="7"/>
      <c r="D57" s="7"/>
    </row>
    <row r="68" spans="3:3" x14ac:dyDescent="0.2">
      <c r="C68" s="7"/>
    </row>
    <row r="69" spans="3:3" x14ac:dyDescent="0.2">
      <c r="C69" s="7"/>
    </row>
    <row r="80" spans="3:3" x14ac:dyDescent="0.2">
      <c r="C80" s="7"/>
    </row>
    <row r="81" spans="3:3" x14ac:dyDescent="0.2">
      <c r="C81" s="7"/>
    </row>
    <row r="92" spans="3:3" x14ac:dyDescent="0.2">
      <c r="C92" s="7"/>
    </row>
    <row r="93" spans="3:3" x14ac:dyDescent="0.2">
      <c r="C93" s="7"/>
    </row>
    <row r="104" spans="3:3" x14ac:dyDescent="0.2">
      <c r="C104" s="7"/>
    </row>
    <row r="105" spans="3:3" x14ac:dyDescent="0.2">
      <c r="C105" s="7"/>
    </row>
    <row r="116" spans="3:3" x14ac:dyDescent="0.2">
      <c r="C116" s="7"/>
    </row>
    <row r="117" spans="3:3" x14ac:dyDescent="0.2">
      <c r="C117" s="7"/>
    </row>
    <row r="128" spans="3:3" x14ac:dyDescent="0.2">
      <c r="C128" s="7"/>
    </row>
    <row r="129" spans="3:3" x14ac:dyDescent="0.2">
      <c r="C129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abSelected="1" workbookViewId="0">
      <selection activeCell="E23" sqref="E23"/>
    </sheetView>
  </sheetViews>
  <sheetFormatPr baseColWidth="10" defaultColWidth="10.83203125" defaultRowHeight="16" x14ac:dyDescent="0.2"/>
  <cols>
    <col min="1" max="1" width="14.5" style="6" customWidth="1"/>
    <col min="2" max="2" width="7.5" style="6" customWidth="1"/>
    <col min="3" max="8" width="17.6640625" style="6" customWidth="1"/>
    <col min="9" max="9" width="17.6640625" style="4" customWidth="1"/>
    <col min="10" max="10" width="17.6640625" style="6" customWidth="1"/>
  </cols>
  <sheetData>
    <row r="1" spans="1:12" x14ac:dyDescent="0.2">
      <c r="A1" s="8"/>
      <c r="B1" s="8"/>
      <c r="C1" s="8"/>
      <c r="D1" s="8">
        <v>-1</v>
      </c>
      <c r="E1" s="8"/>
      <c r="F1" s="8"/>
      <c r="G1" s="8">
        <v>-1</v>
      </c>
      <c r="H1" s="8">
        <v>-1</v>
      </c>
      <c r="I1" s="3" t="s">
        <v>9</v>
      </c>
      <c r="J1" s="8"/>
    </row>
    <row r="2" spans="1:12" x14ac:dyDescent="0.2">
      <c r="A2" s="8" t="s">
        <v>8</v>
      </c>
      <c r="B2" s="8"/>
      <c r="C2" s="8" t="s">
        <v>5</v>
      </c>
      <c r="D2" s="8" t="s">
        <v>0</v>
      </c>
      <c r="E2" s="8" t="s">
        <v>1</v>
      </c>
      <c r="F2" s="8" t="s">
        <v>2</v>
      </c>
      <c r="G2" s="8" t="s">
        <v>4</v>
      </c>
      <c r="H2" s="8" t="s">
        <v>3</v>
      </c>
      <c r="I2" s="3" t="s">
        <v>6</v>
      </c>
      <c r="J2" s="3" t="s">
        <v>7</v>
      </c>
    </row>
    <row r="3" spans="1:12" x14ac:dyDescent="0.2">
      <c r="A3" s="9" t="s">
        <v>10</v>
      </c>
      <c r="B3" s="8">
        <v>1</v>
      </c>
      <c r="C3" s="13">
        <v>-1.4033040636590373</v>
      </c>
      <c r="D3" s="13">
        <f>0.846114112226649</f>
        <v>0.84611411222664901</v>
      </c>
      <c r="E3" s="13">
        <v>4.4982652893038357E-2</v>
      </c>
      <c r="F3" s="13">
        <v>-0.96185144387077393</v>
      </c>
      <c r="G3" s="13">
        <f>-0.400766324311371</f>
        <v>-0.40076632431137099</v>
      </c>
      <c r="H3" s="13">
        <f>-0.231589750840814</f>
        <v>-0.23158975084081401</v>
      </c>
      <c r="I3" s="13">
        <f>C3+D3+E3+F3+G3+H3</f>
        <v>-2.106414817562309</v>
      </c>
      <c r="J3" s="13">
        <f>AVERAGE(I3:I10)</f>
        <v>-5.8286708792820718E-16</v>
      </c>
      <c r="L3" s="1"/>
    </row>
    <row r="4" spans="1:12" x14ac:dyDescent="0.2">
      <c r="A4" s="8"/>
      <c r="B4" s="8">
        <v>2</v>
      </c>
      <c r="C4" s="13">
        <v>-0.95062533344644451</v>
      </c>
      <c r="D4" s="13">
        <f>-0.282038037408883</f>
        <v>-0.282038037408883</v>
      </c>
      <c r="E4" s="13">
        <v>1.3244892240727959</v>
      </c>
      <c r="F4" s="13">
        <v>-0.79802312076304305</v>
      </c>
      <c r="G4" s="13">
        <f>1.40010651603895</f>
        <v>1.4001065160389501</v>
      </c>
      <c r="H4" s="13">
        <f>-0.0627771761960291</f>
        <v>-6.27771761960291E-2</v>
      </c>
      <c r="I4" s="13">
        <f t="shared" ref="I4:I10" si="0">C4+D4+E4+F4+G4+H4</f>
        <v>0.63113207229734647</v>
      </c>
      <c r="J4" s="14"/>
      <c r="L4" s="1"/>
    </row>
    <row r="5" spans="1:12" x14ac:dyDescent="0.2">
      <c r="A5" s="8"/>
      <c r="B5" s="8">
        <v>3</v>
      </c>
      <c r="C5" s="13">
        <v>0.1358036190637778</v>
      </c>
      <c r="D5" s="13">
        <f>-0.282038037408883</f>
        <v>-0.282038037408883</v>
      </c>
      <c r="E5" s="13">
        <v>1.044597161627224</v>
      </c>
      <c r="F5" s="13">
        <v>0.84026011031425552</v>
      </c>
      <c r="G5" s="13">
        <f>-0.165869866874371</f>
        <v>-0.165869866874371</v>
      </c>
      <c r="H5" s="13">
        <f>-1.14739796828877</f>
        <v>-1.1473979682887701</v>
      </c>
      <c r="I5" s="13">
        <f t="shared" si="0"/>
        <v>0.42535501843323331</v>
      </c>
      <c r="J5" s="14"/>
      <c r="L5" s="1"/>
    </row>
    <row r="6" spans="1:12" x14ac:dyDescent="0.2">
      <c r="A6" s="8"/>
      <c r="B6" s="8">
        <v>4</v>
      </c>
      <c r="C6" s="13">
        <v>-0.31687511114881484</v>
      </c>
      <c r="D6" s="13">
        <f>-0.282038037408883</f>
        <v>-0.282038037408883</v>
      </c>
      <c r="E6" s="13">
        <v>-0.33487086042595221</v>
      </c>
      <c r="F6" s="13">
        <v>-1.5710880204276441</v>
      </c>
      <c r="G6" s="13">
        <f>0.0855105524880297</f>
        <v>8.5510552488029704E-2</v>
      </c>
      <c r="H6" s="13">
        <f>-0.70848527421233</f>
        <v>-0.70848527421232999</v>
      </c>
      <c r="I6" s="13">
        <f t="shared" si="0"/>
        <v>-3.1278467511355945</v>
      </c>
      <c r="J6" s="14"/>
      <c r="L6" s="1"/>
    </row>
    <row r="7" spans="1:12" x14ac:dyDescent="0.2">
      <c r="A7" s="8"/>
      <c r="B7" s="8">
        <v>5</v>
      </c>
      <c r="C7" s="13">
        <v>1.9465185399141482</v>
      </c>
      <c r="D7" s="13">
        <f>1.97426626186218</f>
        <v>1.97426626186218</v>
      </c>
      <c r="E7" s="13">
        <v>0.28489013498924293</v>
      </c>
      <c r="F7" s="13">
        <v>0.72762813817769001</v>
      </c>
      <c r="G7" s="13">
        <f>0.748990019985519</f>
        <v>0.74899001998551895</v>
      </c>
      <c r="H7" s="13">
        <f>2.07481205024356</f>
        <v>2.0748120502435601</v>
      </c>
      <c r="I7" s="13">
        <f t="shared" si="0"/>
        <v>7.7571051451723401</v>
      </c>
      <c r="J7" s="14"/>
      <c r="L7" s="1"/>
    </row>
    <row r="8" spans="1:12" x14ac:dyDescent="0.2">
      <c r="A8" s="8"/>
      <c r="B8" s="8">
        <v>6</v>
      </c>
      <c r="C8" s="13">
        <v>0.40741085719133335</v>
      </c>
      <c r="D8" s="13">
        <f>-0.282038037408883</f>
        <v>-0.282038037408883</v>
      </c>
      <c r="E8" s="13">
        <v>-1.7543234628284958</v>
      </c>
      <c r="F8" s="13">
        <v>0.43580893764204737</v>
      </c>
      <c r="G8" s="13">
        <f>-1.88432289759768</f>
        <v>-1.88432289759768</v>
      </c>
      <c r="H8" s="13">
        <f>-0.640960244354416</f>
        <v>-0.64096024435441601</v>
      </c>
      <c r="I8" s="13">
        <f t="shared" si="0"/>
        <v>-3.7184248473560939</v>
      </c>
      <c r="J8" s="14"/>
      <c r="L8" s="1"/>
    </row>
    <row r="9" spans="1:12" x14ac:dyDescent="0.2">
      <c r="A9" s="8"/>
      <c r="B9" s="8">
        <v>7</v>
      </c>
      <c r="C9" s="13">
        <v>-4.5267873021259265E-2</v>
      </c>
      <c r="D9" s="13">
        <f>-0.282038037408883</f>
        <v>-0.282038037408883</v>
      </c>
      <c r="E9" s="13">
        <v>0.28489013498924293</v>
      </c>
      <c r="F9" s="13">
        <v>1.2395916478893469</v>
      </c>
      <c r="G9" s="13">
        <f>0.703659124690658</f>
        <v>0.70365912469065806</v>
      </c>
      <c r="H9" s="13">
        <f>0.0828236694350971</f>
        <v>8.28236694350971E-2</v>
      </c>
      <c r="I9" s="13">
        <f t="shared" si="0"/>
        <v>1.9836586665742026</v>
      </c>
      <c r="J9" s="14"/>
      <c r="L9" s="1"/>
    </row>
    <row r="10" spans="1:12" x14ac:dyDescent="0.2">
      <c r="A10" s="8"/>
      <c r="B10" s="8">
        <v>8</v>
      </c>
      <c r="C10" s="13">
        <v>0.22633936510629632</v>
      </c>
      <c r="D10" s="13">
        <f>-1.41019018704442</f>
        <v>-1.41019018704442</v>
      </c>
      <c r="E10" s="13">
        <v>-0.8946549853170962</v>
      </c>
      <c r="F10" s="13">
        <v>8.7673751038121278E-2</v>
      </c>
      <c r="G10" s="13">
        <f>-0.487307124419738</f>
        <v>-0.487307124419738</v>
      </c>
      <c r="H10" s="13">
        <f>0.633574694213707</f>
        <v>0.63357469421370705</v>
      </c>
      <c r="I10" s="13">
        <f t="shared" si="0"/>
        <v>-1.8445644864231296</v>
      </c>
      <c r="J10" s="14"/>
      <c r="L10" s="1"/>
    </row>
    <row r="11" spans="1:12" x14ac:dyDescent="0.2">
      <c r="A11" s="8"/>
      <c r="B11" s="8"/>
      <c r="C11" s="13"/>
      <c r="D11" s="13"/>
      <c r="E11" s="13"/>
      <c r="F11" s="13"/>
      <c r="G11" s="13"/>
      <c r="H11" s="13"/>
      <c r="I11" s="13"/>
      <c r="J11" s="13"/>
      <c r="L11" s="12"/>
    </row>
    <row r="12" spans="1:12" s="2" customFormat="1" x14ac:dyDescent="0.2">
      <c r="A12" s="9" t="s">
        <v>11</v>
      </c>
      <c r="B12" s="11">
        <v>1</v>
      </c>
      <c r="C12" s="13">
        <v>0.49794660323385193</v>
      </c>
      <c r="D12" s="13">
        <f>-4.795</f>
        <v>-4.7949999999999999</v>
      </c>
      <c r="E12" s="13">
        <v>-3.4940000000000002</v>
      </c>
      <c r="F12" s="13">
        <v>0.50620392022739968</v>
      </c>
      <c r="G12" s="13">
        <f>-0.0298771809897947</f>
        <v>-2.9877180989794701E-2</v>
      </c>
      <c r="H12" s="13">
        <f>0.481947483587378</f>
        <v>0.48194748358737799</v>
      </c>
      <c r="I12" s="13">
        <f>C12+D12+E12+F12+G12+H12</f>
        <v>-6.8327791739411659</v>
      </c>
      <c r="J12" s="13">
        <f>AVERAGE(I12:I19)</f>
        <v>0.83346761133731173</v>
      </c>
      <c r="L12" s="12"/>
    </row>
    <row r="13" spans="1:12" s="2" customFormat="1" x14ac:dyDescent="0.2">
      <c r="A13" s="11"/>
      <c r="B13" s="11">
        <v>2</v>
      </c>
      <c r="C13" s="13">
        <v>-2.9420000000000002</v>
      </c>
      <c r="D13" s="13">
        <f>-1.41019018704442</f>
        <v>-1.41019018704442</v>
      </c>
      <c r="E13" s="13">
        <v>0.56478219743481484</v>
      </c>
      <c r="F13" s="13">
        <v>1.6706721977222694</v>
      </c>
      <c r="G13" s="13">
        <f>2.3273293743429</f>
        <v>2.3273293743429</v>
      </c>
      <c r="H13" s="13">
        <f>-0.680777835560646</f>
        <v>-0.68077783556064597</v>
      </c>
      <c r="I13" s="13">
        <f t="shared" ref="I13:I19" si="1">C13+D13+E13+F13+G13+H13</f>
        <v>-0.47018425310508194</v>
      </c>
      <c r="J13" s="14"/>
      <c r="L13" s="12"/>
    </row>
    <row r="14" spans="1:12" s="2" customFormat="1" x14ac:dyDescent="0.2">
      <c r="A14" s="11"/>
      <c r="B14" s="11">
        <v>3</v>
      </c>
      <c r="C14" s="13">
        <v>-0.40741085719133335</v>
      </c>
      <c r="D14" s="13">
        <f>-2.538</f>
        <v>-2.5379999999999998</v>
      </c>
      <c r="E14" s="13">
        <v>2.5000000000000001E-2</v>
      </c>
      <c r="F14" s="13">
        <v>1.7816330137965635</v>
      </c>
      <c r="G14" s="13">
        <f>2.88366308932526</f>
        <v>2.8836630893252599</v>
      </c>
      <c r="H14" s="13">
        <f>1.37884526694506</f>
        <v>1.3788452669450599</v>
      </c>
      <c r="I14" s="13">
        <f t="shared" si="1"/>
        <v>3.1237305128755501</v>
      </c>
      <c r="J14" s="14"/>
      <c r="L14" s="12"/>
    </row>
    <row r="15" spans="1:12" s="2" customFormat="1" x14ac:dyDescent="0.2">
      <c r="A15" s="11"/>
      <c r="B15" s="11">
        <v>4</v>
      </c>
      <c r="C15" s="13">
        <v>1.494</v>
      </c>
      <c r="D15" s="13">
        <f>-0.282038037408883</f>
        <v>-0.282038037408883</v>
      </c>
      <c r="E15" s="13">
        <v>-5.5528585960184014</v>
      </c>
      <c r="F15" s="13">
        <v>-0.45564752364337335</v>
      </c>
      <c r="G15" s="13">
        <f>0.460520686290956</f>
        <v>0.46052068629095599</v>
      </c>
      <c r="H15" s="13">
        <f>0.948766570828965</f>
        <v>0.94876657082896498</v>
      </c>
      <c r="I15" s="13">
        <f t="shared" si="1"/>
        <v>-3.3872568999507364</v>
      </c>
      <c r="J15" s="14"/>
      <c r="L15" s="12"/>
    </row>
    <row r="16" spans="1:12" s="2" customFormat="1" x14ac:dyDescent="0.2">
      <c r="A16" s="11"/>
      <c r="B16" s="11">
        <v>5</v>
      </c>
      <c r="C16" s="13">
        <v>8.1029492708054089</v>
      </c>
      <c r="D16" s="13">
        <f>-2.53834233667995</f>
        <v>-2.5383423366799498</v>
      </c>
      <c r="E16" s="13">
        <v>-0.73471666391962642</v>
      </c>
      <c r="F16" s="13">
        <v>1.4898138132609176</v>
      </c>
      <c r="G16" s="13">
        <f>-0.594452876934861</f>
        <v>-0.59445287693486104</v>
      </c>
      <c r="H16" s="13">
        <f>0.129671968678219</f>
        <v>0.12967196867821901</v>
      </c>
      <c r="I16" s="13">
        <f t="shared" si="1"/>
        <v>5.8549231752101072</v>
      </c>
      <c r="J16" s="14"/>
      <c r="L16" s="12"/>
    </row>
    <row r="17" spans="1:12" s="2" customFormat="1" x14ac:dyDescent="0.2">
      <c r="A17" s="11"/>
      <c r="B17" s="11">
        <v>6</v>
      </c>
      <c r="C17" s="13">
        <v>0.49794660323385193</v>
      </c>
      <c r="D17" s="13">
        <f>-0.282</f>
        <v>-0.28199999999999997</v>
      </c>
      <c r="E17" s="13">
        <v>-0.51480147199810555</v>
      </c>
      <c r="F17" s="13">
        <v>1.1775160723368097</v>
      </c>
      <c r="G17" s="13">
        <f>2.46744305070883</f>
        <v>2.4674430507088299</v>
      </c>
      <c r="H17" s="13">
        <f>1.14327452384629</f>
        <v>1.14327452384629</v>
      </c>
      <c r="I17" s="13">
        <f t="shared" si="1"/>
        <v>4.4893787781276755</v>
      </c>
      <c r="J17" s="14"/>
      <c r="L17" s="12"/>
    </row>
    <row r="18" spans="1:12" s="2" customFormat="1" x14ac:dyDescent="0.2">
      <c r="A18" s="11"/>
      <c r="B18" s="11">
        <v>7</v>
      </c>
      <c r="C18" s="13">
        <v>4.7531266672322223</v>
      </c>
      <c r="D18" s="13">
        <f>-0.282038037408883</f>
        <v>-0.282038037408883</v>
      </c>
      <c r="E18" s="13">
        <v>1.3244892240727959</v>
      </c>
      <c r="F18" s="13">
        <v>0.35325482170104211</v>
      </c>
      <c r="G18" s="13">
        <f>1.06630628704953</f>
        <v>1.0663062870495299</v>
      </c>
      <c r="H18" s="13">
        <f>-1.57983681839629</f>
        <v>-1.5798368183962901</v>
      </c>
      <c r="I18" s="13">
        <f t="shared" si="1"/>
        <v>5.6353021442504172</v>
      </c>
      <c r="J18" s="14"/>
      <c r="L18" s="12"/>
    </row>
    <row r="19" spans="1:12" s="2" customFormat="1" x14ac:dyDescent="0.2">
      <c r="A19" s="11"/>
      <c r="B19" s="11">
        <v>8</v>
      </c>
      <c r="C19" s="15">
        <f>-6.463</f>
        <v>-6.4630000000000001</v>
      </c>
      <c r="D19" s="13">
        <f>0.846114112226649</f>
        <v>0.84611411222664901</v>
      </c>
      <c r="E19" s="13">
        <v>-1.0545933067145659</v>
      </c>
      <c r="F19" s="13">
        <v>3.624701648758526</v>
      </c>
      <c r="G19" s="13">
        <f>1.29708175400518</f>
        <v>1.29708175400518</v>
      </c>
      <c r="H19" s="13">
        <f>0.00432239895594033</f>
        <v>4.3223989559403302E-3</v>
      </c>
      <c r="I19" s="13">
        <f t="shared" si="1"/>
        <v>-1.7453733927682709</v>
      </c>
      <c r="J19" s="14"/>
      <c r="L19" s="12"/>
    </row>
    <row r="20" spans="1:12" x14ac:dyDescent="0.2">
      <c r="A20" s="8"/>
      <c r="B20" s="8"/>
      <c r="C20" s="10"/>
      <c r="D20" s="10"/>
      <c r="E20" s="10"/>
      <c r="F20" s="10"/>
      <c r="G20" s="10"/>
      <c r="H20" s="10"/>
      <c r="I20" s="5"/>
      <c r="J20" s="10"/>
      <c r="L20" s="1"/>
    </row>
    <row r="21" spans="1:12" x14ac:dyDescent="0.2">
      <c r="C21" s="7"/>
      <c r="D21" s="7"/>
      <c r="F21" s="7"/>
      <c r="G21" s="7"/>
      <c r="H21" s="7"/>
    </row>
    <row r="32" spans="1:12" x14ac:dyDescent="0.2">
      <c r="C32" s="7"/>
      <c r="D32" s="7"/>
    </row>
    <row r="33" spans="3:4" x14ac:dyDescent="0.2">
      <c r="C33" s="7"/>
      <c r="D33" s="7"/>
    </row>
    <row r="44" spans="3:4" x14ac:dyDescent="0.2">
      <c r="D44" s="7"/>
    </row>
    <row r="45" spans="3:4" x14ac:dyDescent="0.2">
      <c r="C45" s="7"/>
      <c r="D45" s="7"/>
    </row>
    <row r="56" spans="3:4" x14ac:dyDescent="0.2">
      <c r="C56" s="7"/>
      <c r="D56" s="7"/>
    </row>
    <row r="57" spans="3:4" x14ac:dyDescent="0.2">
      <c r="C57" s="7"/>
      <c r="D57" s="7"/>
    </row>
    <row r="68" spans="3:3" x14ac:dyDescent="0.2">
      <c r="C68" s="7"/>
    </row>
    <row r="69" spans="3:3" x14ac:dyDescent="0.2">
      <c r="C69" s="7"/>
    </row>
    <row r="80" spans="3:3" x14ac:dyDescent="0.2">
      <c r="C80" s="7"/>
    </row>
    <row r="81" spans="3:3" x14ac:dyDescent="0.2">
      <c r="C81" s="7"/>
    </row>
    <row r="92" spans="3:3" x14ac:dyDescent="0.2">
      <c r="C92" s="7"/>
    </row>
    <row r="93" spans="3:3" x14ac:dyDescent="0.2">
      <c r="C93" s="7"/>
    </row>
    <row r="104" spans="3:3" x14ac:dyDescent="0.2">
      <c r="C104" s="7"/>
    </row>
    <row r="105" spans="3:3" x14ac:dyDescent="0.2">
      <c r="C105" s="7"/>
    </row>
    <row r="116" spans="3:3" x14ac:dyDescent="0.2">
      <c r="C116" s="7"/>
    </row>
    <row r="117" spans="3:3" x14ac:dyDescent="0.2">
      <c r="C117" s="7"/>
    </row>
    <row r="128" spans="3:3" x14ac:dyDescent="0.2">
      <c r="C128" s="7"/>
    </row>
    <row r="129" spans="3:3" x14ac:dyDescent="0.2">
      <c r="C129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Z-score(6h)</vt:lpstr>
      <vt:lpstr>Z-score(24h)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2021-12-08T18:35:21Z</dcterms:created>
  <dcterms:modified xsi:type="dcterms:W3CDTF">2022-11-16T21:58:47Z</dcterms:modified>
</cp:coreProperties>
</file>