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yDocu\ForecastDocu\_SubVersion\FMAP\"/>
    </mc:Choice>
  </mc:AlternateContent>
  <bookViews>
    <workbookView xWindow="0" yWindow="0" windowWidth="28800" windowHeight="12135"/>
  </bookViews>
  <sheets>
    <sheet name="FMA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1" i="1" l="1"/>
  <c r="F141" i="1"/>
  <c r="G138" i="1" l="1"/>
  <c r="J138" i="1"/>
  <c r="D128" i="1"/>
  <c r="BG122" i="1"/>
  <c r="AC122" i="1"/>
  <c r="U75" i="1" l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74" i="1"/>
  <c r="U73" i="1"/>
  <c r="U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72" i="1"/>
  <c r="AN66" i="1"/>
  <c r="F19" i="1"/>
  <c r="F18" i="1"/>
  <c r="E5" i="1"/>
  <c r="G18" i="1" l="1"/>
</calcChain>
</file>

<file path=xl/comments1.xml><?xml version="1.0" encoding="utf-8"?>
<comments xmlns="http://schemas.openxmlformats.org/spreadsheetml/2006/main">
  <authors>
    <author>Naas, Jeffrey (OFM)</author>
  </authors>
  <commentList>
    <comment ref="C126" authorId="0" shapeId="0">
      <text>
        <r>
          <rPr>
            <b/>
            <sz val="9"/>
            <color indexed="81"/>
            <rFont val="Tahoma"/>
            <family val="2"/>
          </rPr>
          <t>Naas, Jeffrey (OFM):</t>
        </r>
        <r>
          <rPr>
            <sz val="9"/>
            <color indexed="81"/>
            <rFont val="Tahoma"/>
            <family val="2"/>
          </rPr>
          <t xml:space="preserve">
calculated by multiplying the policy FMAPs by the SOF weights</t>
        </r>
      </text>
    </comment>
    <comment ref="D126" authorId="0" shapeId="0">
      <text>
        <r>
          <rPr>
            <sz val="9"/>
            <color indexed="81"/>
            <rFont val="Tahoma"/>
            <family val="2"/>
          </rPr>
          <t>sum(array(BaseFmap) * array(Lag))</t>
        </r>
      </text>
    </comment>
    <comment ref="E126" authorId="0" shapeId="0">
      <text>
        <r>
          <rPr>
            <sz val="9"/>
            <color indexed="81"/>
            <rFont val="Tahoma"/>
            <family val="2"/>
          </rPr>
          <t>FedShare Total Exp. at MOP</t>
        </r>
      </text>
    </comment>
    <comment ref="F126" authorId="0" shapeId="0">
      <text>
        <r>
          <rPr>
            <sz val="9"/>
            <color indexed="81"/>
            <rFont val="Tahoma"/>
            <family val="2"/>
          </rPr>
          <t>Converts MOP to MOS
FedShareValue/FmapMOS</t>
        </r>
      </text>
    </comment>
    <comment ref="E135" authorId="0" shapeId="0">
      <text>
        <r>
          <rPr>
            <b/>
            <sz val="9"/>
            <color indexed="81"/>
            <rFont val="Tahoma"/>
            <family val="2"/>
          </rPr>
          <t>Naas, Jeffrey (OFM):</t>
        </r>
        <r>
          <rPr>
            <sz val="9"/>
            <color indexed="81"/>
            <rFont val="Tahoma"/>
            <family val="2"/>
          </rPr>
          <t xml:space="preserve">
calculated by multiplying the policy FMAPs by the SOF weights</t>
        </r>
      </text>
    </comment>
    <comment ref="F135" authorId="0" shapeId="0">
      <text>
        <r>
          <rPr>
            <sz val="9"/>
            <color indexed="81"/>
            <rFont val="Tahoma"/>
            <family val="2"/>
          </rPr>
          <t>sum(array(BaseFmap) * array(Lag))</t>
        </r>
      </text>
    </comment>
    <comment ref="G135" authorId="0" shapeId="0">
      <text>
        <r>
          <rPr>
            <sz val="9"/>
            <color indexed="81"/>
            <rFont val="Tahoma"/>
            <family val="2"/>
          </rPr>
          <t>FedShare Total Exp. at MOP in actual period.
In projected period:
FmapMOS * FmapRatio</t>
        </r>
      </text>
    </comment>
    <comment ref="H135" authorId="0" shapeId="0">
      <text>
        <r>
          <rPr>
            <sz val="9"/>
            <color indexed="81"/>
            <rFont val="Tahoma"/>
            <family val="2"/>
          </rPr>
          <t>Converts MOP to MOS
FedShareValue/FmapMOS in actual period.
In projected period set to average FmapRatio between 1/2015 and 2/2017</t>
        </r>
      </text>
    </comment>
    <comment ref="I135" authorId="0" shapeId="0">
      <text>
        <r>
          <rPr>
            <sz val="9"/>
            <color indexed="81"/>
            <rFont val="Tahoma"/>
            <family val="2"/>
          </rPr>
          <t>Set to the average FMAP ratio between 1/2015 and 2/2017</t>
        </r>
      </text>
    </comment>
    <comment ref="J135" authorId="0" shapeId="0">
      <text>
        <r>
          <rPr>
            <b/>
            <sz val="9"/>
            <color indexed="81"/>
            <rFont val="Tahoma"/>
            <family val="2"/>
          </rPr>
          <t>Naas, Jeffrey (OFM):</t>
        </r>
        <r>
          <rPr>
            <sz val="9"/>
            <color indexed="81"/>
            <rFont val="Tahoma"/>
            <family val="2"/>
          </rPr>
          <t xml:space="preserve">
FmapMOS * Projected</t>
        </r>
      </text>
    </comment>
    <comment ref="K135" authorId="0" shapeId="0">
      <text>
        <r>
          <rPr>
            <sz val="9"/>
            <color indexed="81"/>
            <rFont val="Tahoma"/>
            <family val="2"/>
          </rPr>
          <t>Sames as FedShareValue</t>
        </r>
      </text>
    </comment>
    <comment ref="L135" authorId="0" shapeId="0">
      <text>
        <r>
          <rPr>
            <sz val="9"/>
            <color indexed="81"/>
            <rFont val="Tahoma"/>
            <family val="2"/>
          </rPr>
          <t>Same as FMAPRatio</t>
        </r>
      </text>
    </comment>
  </commentList>
</comments>
</file>

<file path=xl/sharedStrings.xml><?xml version="1.0" encoding="utf-8"?>
<sst xmlns="http://schemas.openxmlformats.org/spreadsheetml/2006/main" count="635" uniqueCount="303">
  <si>
    <t>ForMeg</t>
  </si>
  <si>
    <t>ForSvc</t>
  </si>
  <si>
    <t>ForecastVersionID</t>
  </si>
  <si>
    <t>MOS</t>
  </si>
  <si>
    <t>BaseFmap</t>
  </si>
  <si>
    <t>FmapMOS</t>
  </si>
  <si>
    <t>FedShareValue</t>
  </si>
  <si>
    <t>FmapRatio</t>
  </si>
  <si>
    <t>Projected</t>
  </si>
  <si>
    <t>ProjectedFmap</t>
  </si>
  <si>
    <t>CurrentFedShare</t>
  </si>
  <si>
    <t>CurrentFmapRatio</t>
  </si>
  <si>
    <t>ForMegName</t>
  </si>
  <si>
    <t>ForSvcName</t>
  </si>
  <si>
    <t>1222</t>
  </si>
  <si>
    <t>211</t>
  </si>
  <si>
    <t>A1724</t>
  </si>
  <si>
    <t>ACA EXPANSION - FFS</t>
  </si>
  <si>
    <t>Inpatient - DRG/Per Diem</t>
  </si>
  <si>
    <t>Step</t>
  </si>
  <si>
    <t>Variable</t>
  </si>
  <si>
    <t>Description</t>
  </si>
  <si>
    <t>Source</t>
  </si>
  <si>
    <t>Value</t>
  </si>
  <si>
    <t>Table Where Created</t>
  </si>
  <si>
    <t>Macro</t>
  </si>
  <si>
    <t>Table Where Modified</t>
  </si>
  <si>
    <t>FedShare Total Exp. at MOP</t>
  </si>
  <si>
    <t>AFRS</t>
  </si>
  <si>
    <t>Fmap.Hist_FedShare</t>
  </si>
  <si>
    <t>BaseFmapData</t>
  </si>
  <si>
    <t>Sum expenditures by Meg Service</t>
  </si>
  <si>
    <t>Grandsumfmaptotal</t>
  </si>
  <si>
    <t>PrepareBFAMpweights</t>
  </si>
  <si>
    <t>MOP</t>
  </si>
  <si>
    <t>category</t>
  </si>
  <si>
    <t>Service</t>
  </si>
  <si>
    <t>GrandTotal</t>
  </si>
  <si>
    <t>Sum expenditures by Meg Service and SOF and calculate the weights</t>
  </si>
  <si>
    <t>Sumfmaptotal</t>
  </si>
  <si>
    <t>SOF</t>
  </si>
  <si>
    <t>Total</t>
  </si>
  <si>
    <t>Weight</t>
  </si>
  <si>
    <t>Transpose weights - note: removed inapplicable SOFs</t>
  </si>
  <si>
    <t>CalcualteFmapWeights</t>
  </si>
  <si>
    <t>W10</t>
  </si>
  <si>
    <t>W11</t>
  </si>
  <si>
    <t>Wsum</t>
  </si>
  <si>
    <t>TW10</t>
  </si>
  <si>
    <t>TW11</t>
  </si>
  <si>
    <t>ForecastBfmap</t>
  </si>
  <si>
    <t>Weights</t>
  </si>
  <si>
    <t>DAUG14_</t>
  </si>
  <si>
    <t>DSEP14_</t>
  </si>
  <si>
    <t>DOCT14_</t>
  </si>
  <si>
    <t>DNOV14_</t>
  </si>
  <si>
    <t>DDEC14_</t>
  </si>
  <si>
    <t>DJAN15_</t>
  </si>
  <si>
    <t>DFEB15_</t>
  </si>
  <si>
    <t>DMAR15_</t>
  </si>
  <si>
    <t>DAPR15_</t>
  </si>
  <si>
    <t>DMAY15_</t>
  </si>
  <si>
    <t>DJUN15_</t>
  </si>
  <si>
    <t>DJUL15_</t>
  </si>
  <si>
    <t>DAUG15_</t>
  </si>
  <si>
    <t>DSEP15_</t>
  </si>
  <si>
    <t>DOCT15_</t>
  </si>
  <si>
    <t>DNOV15_</t>
  </si>
  <si>
    <t>DDEC15_</t>
  </si>
  <si>
    <t>DJAN16_</t>
  </si>
  <si>
    <t>DFEB16_</t>
  </si>
  <si>
    <t>DMAR16_</t>
  </si>
  <si>
    <t>DAPR16_</t>
  </si>
  <si>
    <t>DMAY16_</t>
  </si>
  <si>
    <t>DJUN16_</t>
  </si>
  <si>
    <t>DJUL16_</t>
  </si>
  <si>
    <t>DAUG16_</t>
  </si>
  <si>
    <t>DSEP16_</t>
  </si>
  <si>
    <t>DOCT16_</t>
  </si>
  <si>
    <t>DNOV16_</t>
  </si>
  <si>
    <t>DDEC16_</t>
  </si>
  <si>
    <t>DJAN17_</t>
  </si>
  <si>
    <t>DFEB17_</t>
  </si>
  <si>
    <t>DMAR17_</t>
  </si>
  <si>
    <t>DAPR17_</t>
  </si>
  <si>
    <t>DMAY17_</t>
  </si>
  <si>
    <t>Create Dummy variables</t>
  </si>
  <si>
    <t>MakeAutoModel2</t>
  </si>
  <si>
    <t>Fcstbfmapdatatemp</t>
  </si>
  <si>
    <t>82 points used for regression</t>
  </si>
  <si>
    <t>TrendMon</t>
  </si>
  <si>
    <t>Predicted Value</t>
  </si>
  <si>
    <t>Residual</t>
  </si>
  <si>
    <t>of Weights</t>
  </si>
  <si>
    <t>TempRed</t>
  </si>
  <si>
    <t>Regression against  Weights in fcstBFmapDataReg</t>
  </si>
  <si>
    <t>Model</t>
  </si>
  <si>
    <t>Dependent</t>
  </si>
  <si>
    <t>DF</t>
  </si>
  <si>
    <t>Parameter Estimate</t>
  </si>
  <si>
    <t>Standard Error</t>
  </si>
  <si>
    <t>t Value</t>
  </si>
  <si>
    <t>Pr &gt; |t|</t>
  </si>
  <si>
    <t>MODEL1</t>
  </si>
  <si>
    <t>M</t>
  </si>
  <si>
    <t>&lt;.0001</t>
  </si>
  <si>
    <t>Compare p Value against .05 to see if valid</t>
  </si>
  <si>
    <t>Parameters</t>
  </si>
  <si>
    <t>First attempt to include all 82 values in the regression model. If the p value is too low, only use the dummy values as the explanatory variable</t>
  </si>
  <si>
    <t>DAPR15_ DMAY15_ DJUN15_ DJUL15_ DDEC16_ DJAN17</t>
  </si>
  <si>
    <t>The entire 82 values resulted in a poor fit so the following 6 Dummy variables are used for the regression</t>
  </si>
  <si>
    <t>Intercept</t>
  </si>
  <si>
    <t>coTrendMon</t>
  </si>
  <si>
    <t>EDAUG14_</t>
  </si>
  <si>
    <t>EDSEP14_</t>
  </si>
  <si>
    <t>EDOCT14_</t>
  </si>
  <si>
    <t>EDNOV14_</t>
  </si>
  <si>
    <t>EDDEC14_</t>
  </si>
  <si>
    <t>EDJAN15_</t>
  </si>
  <si>
    <t>EDFEB15_</t>
  </si>
  <si>
    <t>EDMAR15_</t>
  </si>
  <si>
    <t>EDAPR15_</t>
  </si>
  <si>
    <t>EDMAY15_</t>
  </si>
  <si>
    <t>EDJUN15_</t>
  </si>
  <si>
    <t>EDJUL15_</t>
  </si>
  <si>
    <t>EDAUG15_</t>
  </si>
  <si>
    <t>EDSEP15_</t>
  </si>
  <si>
    <t>EDOCT15_</t>
  </si>
  <si>
    <t>EDNOV15_</t>
  </si>
  <si>
    <t>EDDEC15_</t>
  </si>
  <si>
    <t>EDJAN16_</t>
  </si>
  <si>
    <t>EDFEB16_</t>
  </si>
  <si>
    <t>EDMAR16_</t>
  </si>
  <si>
    <t>EDAPR16_</t>
  </si>
  <si>
    <t>EDMAY16_</t>
  </si>
  <si>
    <t>EDJUN16_</t>
  </si>
  <si>
    <t>EDJUL16_</t>
  </si>
  <si>
    <t>EDAUG16_</t>
  </si>
  <si>
    <t>EDSEP16_</t>
  </si>
  <si>
    <t>EDOCT16_</t>
  </si>
  <si>
    <t>EDNOV16_</t>
  </si>
  <si>
    <t>EDDEC16_</t>
  </si>
  <si>
    <t>EDJAN17_</t>
  </si>
  <si>
    <t>EDFEB17_</t>
  </si>
  <si>
    <t>EDMAR17_</t>
  </si>
  <si>
    <t>EDAPR17_</t>
  </si>
  <si>
    <t>EDMAY17_</t>
  </si>
  <si>
    <t>Predicted</t>
  </si>
  <si>
    <t>RESIDUAL</t>
  </si>
  <si>
    <t>Tempprojected</t>
  </si>
  <si>
    <t>Label of model</t>
  </si>
  <si>
    <t>Type of statistics</t>
  </si>
  <si>
    <t>Dependent variable</t>
  </si>
  <si>
    <t>Root mean</t>
  </si>
  <si>
    <t>squared</t>
  </si>
  <si>
    <t>error</t>
  </si>
  <si>
    <t>PARMS</t>
  </si>
  <si>
    <t>Tempparameters</t>
  </si>
  <si>
    <t>Regression output</t>
  </si>
  <si>
    <t xml:space="preserve">Estimate Predicted FMAP from result of regression (Needs more work)      &amp;adjM*(b.intercept+(%IF &amp;Trend = 1 %THEN b.TrendMon; %ELSE 0;)*a.TrendMon %DO i=1 %TO %EVAL(&amp;m); + a.&amp;&amp;dummy&amp;i*b.&amp;&amp;dummy&amp;i %END;) AS Predicted,
     a.Weights-calculated predicted AS RESIDUAL </t>
  </si>
  <si>
    <t>1*(b.intercept+(0)*a.TrendMon + a.DAPR15_*b.DAPR15_ + a.DMAY15_*b.DMAY15_ + a.DJUN15_*b.DJUN15_ + a.DJUL15_*b.DJUL15_ + a.DDEC16_*b.DDEC16_ + a.DJAN17_*b.DJAN17_) AS Predicted, a.Weights-calculated predicted AS RESIDUAL FROM fcstBFmapDataTest AS a, Tempparameters AS b</t>
  </si>
  <si>
    <t>W1</t>
  </si>
  <si>
    <t>W2</t>
  </si>
  <si>
    <t>W3</t>
  </si>
  <si>
    <t>W4</t>
  </si>
  <si>
    <t>W6</t>
  </si>
  <si>
    <t>W7</t>
  </si>
  <si>
    <t>W8</t>
  </si>
  <si>
    <t>W9</t>
  </si>
  <si>
    <t>W5</t>
  </si>
  <si>
    <t>Modified later</t>
  </si>
  <si>
    <t>MOP1</t>
  </si>
  <si>
    <t>FMAP1</t>
  </si>
  <si>
    <t>FMAP7</t>
  </si>
  <si>
    <t>FMAP8</t>
  </si>
  <si>
    <t>FMAP2</t>
  </si>
  <si>
    <t>FMAP3</t>
  </si>
  <si>
    <t>FMAP4</t>
  </si>
  <si>
    <t>FMAP5</t>
  </si>
  <si>
    <t>FMAP6</t>
  </si>
  <si>
    <t>FMAP9</t>
  </si>
  <si>
    <t>FMAP10</t>
  </si>
  <si>
    <t>FMAP11</t>
  </si>
  <si>
    <t>.</t>
  </si>
  <si>
    <t>Policy FMAPs by SOF</t>
  </si>
  <si>
    <t>Fmap_mop</t>
  </si>
  <si>
    <t>TW1</t>
  </si>
  <si>
    <t>TW2</t>
  </si>
  <si>
    <t>TW3</t>
  </si>
  <si>
    <t>TW4</t>
  </si>
  <si>
    <t>TW5</t>
  </si>
  <si>
    <t>TW6</t>
  </si>
  <si>
    <t>TW7</t>
  </si>
  <si>
    <t>TW8</t>
  </si>
  <si>
    <t>TW9</t>
  </si>
  <si>
    <t>BaseFmap1</t>
  </si>
  <si>
    <t>Calculate the BaseFMAP</t>
  </si>
  <si>
    <t>Multiply the policy FMAPs by the SOF weights</t>
  </si>
  <si>
    <t>Insert the BaseFmapValue into FMAP.BaseFmapFact</t>
  </si>
  <si>
    <t>Category</t>
  </si>
  <si>
    <t>PaymentMonth</t>
  </si>
  <si>
    <t>BaseFmapValue</t>
  </si>
  <si>
    <t>BaseFmapValue1</t>
  </si>
  <si>
    <t>BaseFmapValue2</t>
  </si>
  <si>
    <t>BaseFmapValue3</t>
  </si>
  <si>
    <t>BaseFmapValue4</t>
  </si>
  <si>
    <t>BaseFmapValue5</t>
  </si>
  <si>
    <t>BaseFmapValue6</t>
  </si>
  <si>
    <t>BaseFmapValue7</t>
  </si>
  <si>
    <t>BaseFmapValue8</t>
  </si>
  <si>
    <t>BaseFmapValue9</t>
  </si>
  <si>
    <t>BaseFmapValue10</t>
  </si>
  <si>
    <t>BaseFmapValue11</t>
  </si>
  <si>
    <t>BaseFmapValue12</t>
  </si>
  <si>
    <t>BaseFmapValue13</t>
  </si>
  <si>
    <t>BaseFmapValue14</t>
  </si>
  <si>
    <t>BaseFmapValue15</t>
  </si>
  <si>
    <t>BaseFmapValue16</t>
  </si>
  <si>
    <t>BaseFmapValue17</t>
  </si>
  <si>
    <t>BaseFmapValue18</t>
  </si>
  <si>
    <t>BaseFmapValue19</t>
  </si>
  <si>
    <t>FMAPBaseData</t>
  </si>
  <si>
    <t>Basefmapfmap</t>
  </si>
  <si>
    <t>GO TO MOS</t>
  </si>
  <si>
    <t>Lag table</t>
  </si>
  <si>
    <t>For Example: BaseFmapValue1 = the BaseFmapValue for Feb-15 and BaseFmapValue2 = the BaseFmapValue for Mar-15</t>
  </si>
  <si>
    <t>BaseFmapValue0</t>
  </si>
  <si>
    <t>TimeStamp</t>
  </si>
  <si>
    <t>BienniumMonthID</t>
  </si>
  <si>
    <t>service</t>
  </si>
  <si>
    <t>Lag_0</t>
  </si>
  <si>
    <t>Lag_1</t>
  </si>
  <si>
    <t>Lag_2</t>
  </si>
  <si>
    <t>Lag_3</t>
  </si>
  <si>
    <t>Lag_4</t>
  </si>
  <si>
    <t>Lag_5</t>
  </si>
  <si>
    <t>Lag_6</t>
  </si>
  <si>
    <t>Lag_7</t>
  </si>
  <si>
    <t>Lag_8</t>
  </si>
  <si>
    <t>Lag_9</t>
  </si>
  <si>
    <t>Lag10</t>
  </si>
  <si>
    <t>Lag11</t>
  </si>
  <si>
    <t>Lag12</t>
  </si>
  <si>
    <t>Lag13</t>
  </si>
  <si>
    <t>Lag14</t>
  </si>
  <si>
    <t>Lag15</t>
  </si>
  <si>
    <t>Lag16</t>
  </si>
  <si>
    <t>Lag17</t>
  </si>
  <si>
    <t>Lag18</t>
  </si>
  <si>
    <t>Lag19</t>
  </si>
  <si>
    <t>Lag20</t>
  </si>
  <si>
    <t>Lag21</t>
  </si>
  <si>
    <t>Lag22</t>
  </si>
  <si>
    <t>Lag23</t>
  </si>
  <si>
    <t>Lag24</t>
  </si>
  <si>
    <t>Lag25</t>
  </si>
  <si>
    <t>Lag26</t>
  </si>
  <si>
    <t>Lag27</t>
  </si>
  <si>
    <t>Lag28</t>
  </si>
  <si>
    <t>Lag29</t>
  </si>
  <si>
    <t>i</t>
  </si>
  <si>
    <t>:10:08:13</t>
  </si>
  <si>
    <t>Fmapmos1222_211</t>
  </si>
  <si>
    <t>Merge Basefmapfmap and FMAP.PctExpenditure</t>
  </si>
  <si>
    <t>FcCycle_ID</t>
  </si>
  <si>
    <t>Scheme_ID</t>
  </si>
  <si>
    <t>BoAfrsService</t>
  </si>
  <si>
    <t>ServiceMonth</t>
  </si>
  <si>
    <t>AfrsExpenditureLagFactor</t>
  </si>
  <si>
    <t>A</t>
  </si>
  <si>
    <t>Load the Lag Factors from AFRS</t>
  </si>
  <si>
    <t>Forecastexpenditurelags</t>
  </si>
  <si>
    <t>PctExpenditure</t>
  </si>
  <si>
    <t>ExpenditureLagFactor</t>
  </si>
  <si>
    <t>CatSer</t>
  </si>
  <si>
    <t>AcumPct</t>
  </si>
  <si>
    <t>Expenditurelagfact1724</t>
  </si>
  <si>
    <t>Calculate the Accumulated Percent</t>
  </si>
  <si>
    <t>pct</t>
  </si>
  <si>
    <t>LagOrder</t>
  </si>
  <si>
    <t>Lag 0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</si>
  <si>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</si>
  <si>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</si>
  <si>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</si>
  <si>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</si>
  <si>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</si>
  <si>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</si>
  <si>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</si>
  <si>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</si>
  <si>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</si>
  <si>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FMAP.Expenditurelagfact1724</t>
  </si>
  <si>
    <t>Trasnpose the lag table</t>
  </si>
  <si>
    <t>FMAP.Pctexpenditure</t>
  </si>
  <si>
    <t>FmapForecastAverage.sas</t>
  </si>
  <si>
    <t>Run the oulier macro Q1Q3IQR (removes values outside of the interquartile range +-.5)</t>
  </si>
  <si>
    <t>Adjfmapratio</t>
  </si>
  <si>
    <t>FmapForecastAverage</t>
  </si>
  <si>
    <t>Mean</t>
  </si>
  <si>
    <t>Median</t>
  </si>
  <si>
    <t>Fmapforecast</t>
  </si>
  <si>
    <t>Compute the average FmapRatio between the dates 7/2016 and 2/2017</t>
  </si>
  <si>
    <t>The highest achievable FMAP at MOS</t>
  </si>
  <si>
    <t xml:space="preserve">BaseFMAP and lags estimated from AFRS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</si>
</sst>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000"/>
    <numFmt numFmtId="165" formatCode="&quot;$&quot;#,##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/>
      <bottom/>
      <diagonal/>
    </border>
    <border>
      <left style="thin">
        <color rgb="FFC1C1C1"/>
      </left>
      <right style="thin">
        <color rgb="FFC1C1C1"/>
      </right>
      <top/>
      <bottom/>
      <diagonal/>
    </border>
    <border>
      <left style="thin">
        <color rgb="FFC1C1C1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7" fontId="0" fillId="0" borderId="0" xfId="0" applyNumberFormat="1"/>
    <xf numFmtId="4" fontId="0" fillId="0" borderId="0" xfId="0" applyNumberFormat="1"/>
    <xf numFmtId="0" fontId="0" fillId="0" borderId="0" xfId="0" applyFill="1"/>
    <xf numFmtId="0" fontId="2" fillId="0" borderId="1" xfId="0" applyFont="1" applyBorder="1"/>
    <xf numFmtId="0" fontId="2" fillId="2" borderId="0" xfId="0" applyFont="1" applyFill="1" applyBorder="1"/>
    <xf numFmtId="164" fontId="0" fillId="0" borderId="0" xfId="0" applyNumberForma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65" fontId="0" fillId="0" borderId="7" xfId="1" applyNumberFormat="1" applyFont="1" applyBorder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5" fontId="0" fillId="0" borderId="12" xfId="0" applyNumberFormat="1" applyBorder="1" applyAlignment="1">
      <alignment vertical="top" wrapText="1"/>
    </xf>
    <xf numFmtId="0" fontId="0" fillId="0" borderId="13" xfId="0" applyBorder="1" applyAlignment="1">
      <alignment vertical="top" wrapText="1"/>
    </xf>
    <xf numFmtId="17" fontId="0" fillId="0" borderId="12" xfId="0" applyNumberFormat="1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horizontal="left" vertical="top"/>
    </xf>
    <xf numFmtId="0" fontId="2" fillId="0" borderId="15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11" fontId="0" fillId="0" borderId="13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17" fontId="0" fillId="0" borderId="0" xfId="0" applyNumberFormat="1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2" borderId="0" xfId="0" applyFill="1"/>
    <xf numFmtId="11" fontId="0" fillId="0" borderId="12" xfId="0" applyNumberFormat="1" applyBorder="1" applyAlignment="1">
      <alignment vertical="top"/>
    </xf>
    <xf numFmtId="0" fontId="2" fillId="0" borderId="21" xfId="0" applyFont="1" applyBorder="1" applyAlignment="1">
      <alignment horizontal="center"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11" fontId="0" fillId="0" borderId="24" xfId="0" applyNumberFormat="1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17" fontId="0" fillId="0" borderId="11" xfId="0" applyNumberFormat="1" applyBorder="1" applyAlignment="1">
      <alignment vertical="top" wrapText="1"/>
    </xf>
    <xf numFmtId="0" fontId="0" fillId="3" borderId="0" xfId="0" applyFill="1"/>
    <xf numFmtId="15" fontId="0" fillId="0" borderId="0" xfId="0" applyNumberFormat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top" wrapText="1"/>
    </xf>
    <xf numFmtId="10" fontId="0" fillId="0" borderId="12" xfId="0" applyNumberFormat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5" fontId="0" fillId="0" borderId="0" xfId="0" applyNumberForma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10" fontId="0" fillId="0" borderId="24" xfId="0" applyNumberFormat="1" applyBorder="1" applyAlignment="1">
      <alignment vertical="top" wrapText="1"/>
    </xf>
    <xf numFmtId="10" fontId="0" fillId="0" borderId="0" xfId="2" applyNumberFormat="1" applyFont="1" applyFill="1" applyBorder="1" applyAlignment="1">
      <alignment vertical="top" wrapText="1"/>
    </xf>
    <xf numFmtId="10" fontId="0" fillId="0" borderId="25" xfId="0" applyNumberFormat="1" applyBorder="1" applyAlignment="1">
      <alignment vertical="top" wrapText="1"/>
    </xf>
    <xf numFmtId="166" fontId="0" fillId="0" borderId="0" xfId="0" applyNumberFormat="1"/>
    <xf numFmtId="0" fontId="0" fillId="2" borderId="12" xfId="0" applyFill="1" applyBorder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Font="1" applyFill="1"/>
    <xf numFmtId="0" fontId="2" fillId="3" borderId="0" xfId="0" applyFont="1" applyFill="1"/>
    <xf numFmtId="0" fontId="2" fillId="0" borderId="15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41"/>
  <sheetViews>
    <sheetView tabSelected="1" workbookViewId="0">
      <selection activeCell="G12" sqref="G12"/>
    </sheetView>
  </sheetViews>
  <sheetFormatPr defaultRowHeight="15" x14ac:dyDescent="0.25"/>
  <cols>
    <col min="1" max="1" width="10.42578125" customWidth="1"/>
    <col min="2" max="2" width="14.5703125" bestFit="1" customWidth="1"/>
    <col min="3" max="3" width="37.5703125" bestFit="1" customWidth="1"/>
    <col min="4" max="4" width="12.5703125" bestFit="1" customWidth="1"/>
    <col min="5" max="5" width="10.42578125" customWidth="1"/>
    <col min="6" max="6" width="11" customWidth="1"/>
    <col min="7" max="7" width="49.85546875" bestFit="1" customWidth="1"/>
    <col min="8" max="8" width="14.5703125" bestFit="1" customWidth="1"/>
    <col min="9" max="9" width="12" bestFit="1" customWidth="1"/>
    <col min="11" max="11" width="16.140625" bestFit="1" customWidth="1"/>
    <col min="12" max="12" width="17.42578125" bestFit="1" customWidth="1"/>
    <col min="14" max="14" width="24" bestFit="1" customWidth="1"/>
    <col min="17" max="17" width="10.7109375" customWidth="1"/>
    <col min="18" max="18" width="12" customWidth="1"/>
    <col min="19" max="19" width="12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3" customFormat="1" x14ac:dyDescent="0.25">
      <c r="A2" t="s">
        <v>14</v>
      </c>
      <c r="B2" t="s">
        <v>15</v>
      </c>
      <c r="C2" t="s">
        <v>16</v>
      </c>
      <c r="D2" s="1">
        <v>42005</v>
      </c>
      <c r="E2">
        <v>0.98944900000000002</v>
      </c>
      <c r="F2">
        <v>0.99302485500000004</v>
      </c>
      <c r="G2">
        <v>0.99087227200000005</v>
      </c>
      <c r="H2">
        <v>0.99783229699999998</v>
      </c>
      <c r="I2" s="2">
        <v>1.0020873050000001</v>
      </c>
      <c r="J2">
        <v>0.995097601</v>
      </c>
      <c r="K2">
        <v>0.99087227200000005</v>
      </c>
      <c r="L2">
        <v>0.99783229699999998</v>
      </c>
      <c r="M2" s="2" t="s">
        <v>17</v>
      </c>
      <c r="N2" t="s">
        <v>18</v>
      </c>
    </row>
    <row r="4" spans="1:14" x14ac:dyDescent="0.25">
      <c r="A4" s="4" t="s">
        <v>19</v>
      </c>
      <c r="B4" s="4" t="s">
        <v>20</v>
      </c>
      <c r="C4" s="4" t="s">
        <v>21</v>
      </c>
      <c r="D4" s="4" t="s">
        <v>22</v>
      </c>
      <c r="E4" s="4" t="s">
        <v>23</v>
      </c>
      <c r="F4" s="5" t="s">
        <v>24</v>
      </c>
      <c r="G4" s="5" t="s">
        <v>25</v>
      </c>
      <c r="H4" s="5" t="s">
        <v>26</v>
      </c>
    </row>
    <row r="5" spans="1:14" x14ac:dyDescent="0.25">
      <c r="A5">
        <v>1</v>
      </c>
      <c r="B5" t="s">
        <v>6</v>
      </c>
      <c r="C5" t="s">
        <v>27</v>
      </c>
      <c r="D5" t="s">
        <v>28</v>
      </c>
      <c r="E5" s="6">
        <f>G2</f>
        <v>0.99087227200000005</v>
      </c>
      <c r="F5" t="s">
        <v>29</v>
      </c>
      <c r="G5" t="s">
        <v>30</v>
      </c>
    </row>
    <row r="6" spans="1:14" x14ac:dyDescent="0.25">
      <c r="A6">
        <v>2</v>
      </c>
    </row>
    <row r="7" spans="1:14" x14ac:dyDescent="0.25">
      <c r="G7" s="3"/>
    </row>
    <row r="10" spans="1:14" x14ac:dyDescent="0.25">
      <c r="A10" t="s">
        <v>31</v>
      </c>
    </row>
    <row r="11" spans="1:14" ht="15.75" thickBot="1" x14ac:dyDescent="0.3">
      <c r="A11" t="s">
        <v>32</v>
      </c>
      <c r="C11" t="s">
        <v>25</v>
      </c>
      <c r="D11" t="s">
        <v>33</v>
      </c>
    </row>
    <row r="12" spans="1:14" x14ac:dyDescent="0.25">
      <c r="A12" s="7" t="s">
        <v>34</v>
      </c>
      <c r="B12" s="8" t="s">
        <v>35</v>
      </c>
      <c r="C12" s="8" t="s">
        <v>36</v>
      </c>
      <c r="D12" s="9" t="s">
        <v>37</v>
      </c>
    </row>
    <row r="13" spans="1:14" x14ac:dyDescent="0.25">
      <c r="A13" s="10">
        <v>1519</v>
      </c>
      <c r="B13" s="11">
        <v>1222</v>
      </c>
      <c r="C13" s="11">
        <v>211</v>
      </c>
      <c r="D13" s="12">
        <v>8117913.4400000004</v>
      </c>
    </row>
    <row r="15" spans="1:14" x14ac:dyDescent="0.25">
      <c r="A15" t="s">
        <v>38</v>
      </c>
    </row>
    <row r="16" spans="1:14" ht="15.75" thickBot="1" x14ac:dyDescent="0.3">
      <c r="A16" t="s">
        <v>39</v>
      </c>
      <c r="C16" t="s">
        <v>25</v>
      </c>
      <c r="D16" t="s">
        <v>33</v>
      </c>
    </row>
    <row r="17" spans="1:39" x14ac:dyDescent="0.25">
      <c r="A17" s="13" t="s">
        <v>34</v>
      </c>
      <c r="B17" s="14" t="s">
        <v>35</v>
      </c>
      <c r="C17" s="14" t="s">
        <v>36</v>
      </c>
      <c r="D17" s="14" t="s">
        <v>40</v>
      </c>
      <c r="E17" s="15" t="s">
        <v>41</v>
      </c>
      <c r="F17" s="16" t="s">
        <v>42</v>
      </c>
    </row>
    <row r="18" spans="1:39" x14ac:dyDescent="0.25">
      <c r="A18" s="17">
        <v>1519</v>
      </c>
      <c r="B18" s="18">
        <v>1222</v>
      </c>
      <c r="C18" s="18">
        <v>211</v>
      </c>
      <c r="D18" s="18">
        <v>10</v>
      </c>
      <c r="E18" s="12">
        <v>7689438.6799999997</v>
      </c>
      <c r="F18">
        <f>E18/$D$13</f>
        <v>0.94721860941646097</v>
      </c>
      <c r="G18">
        <f>SUMPRODUCT(E18:E19,F18:F19)/D13</f>
        <v>0.90000896921678619</v>
      </c>
    </row>
    <row r="19" spans="1:39" x14ac:dyDescent="0.25">
      <c r="A19" s="17">
        <v>1519</v>
      </c>
      <c r="B19" s="18">
        <v>1222</v>
      </c>
      <c r="C19" s="18">
        <v>211</v>
      </c>
      <c r="D19" s="18">
        <v>11</v>
      </c>
      <c r="E19" s="12">
        <v>428474.76</v>
      </c>
      <c r="F19">
        <f>E19/$D$13</f>
        <v>5.2781390583538916E-2</v>
      </c>
    </row>
    <row r="21" spans="1:39" x14ac:dyDescent="0.25">
      <c r="A21" t="s">
        <v>43</v>
      </c>
    </row>
    <row r="22" spans="1:39" ht="15.75" thickBot="1" x14ac:dyDescent="0.3">
      <c r="A22" t="s">
        <v>50</v>
      </c>
      <c r="C22" t="s">
        <v>25</v>
      </c>
      <c r="D22" t="s">
        <v>44</v>
      </c>
      <c r="F22" t="s">
        <v>170</v>
      </c>
    </row>
    <row r="23" spans="1:39" x14ac:dyDescent="0.25">
      <c r="A23" s="13" t="s">
        <v>35</v>
      </c>
      <c r="B23" s="14" t="s">
        <v>36</v>
      </c>
      <c r="C23" s="14" t="s">
        <v>34</v>
      </c>
      <c r="D23" s="14" t="s">
        <v>45</v>
      </c>
      <c r="E23" s="14" t="s">
        <v>46</v>
      </c>
      <c r="F23" s="14" t="s">
        <v>47</v>
      </c>
      <c r="G23" s="14" t="s">
        <v>48</v>
      </c>
      <c r="H23" s="15" t="s">
        <v>49</v>
      </c>
    </row>
    <row r="24" spans="1:39" x14ac:dyDescent="0.25">
      <c r="A24" s="17">
        <v>1222</v>
      </c>
      <c r="B24" s="18">
        <v>211</v>
      </c>
      <c r="C24" s="19">
        <v>42005</v>
      </c>
      <c r="D24" s="18">
        <v>0.94721999999999995</v>
      </c>
      <c r="E24" s="18">
        <v>5.2780000000000001E-2</v>
      </c>
      <c r="F24" s="18">
        <v>1</v>
      </c>
      <c r="G24" s="18">
        <v>0.94721999999999995</v>
      </c>
      <c r="H24" s="20">
        <v>5.2780000000000001E-2</v>
      </c>
    </row>
    <row r="26" spans="1:39" x14ac:dyDescent="0.25">
      <c r="A26" t="s">
        <v>86</v>
      </c>
    </row>
    <row r="27" spans="1:39" ht="15.75" thickBot="1" x14ac:dyDescent="0.3">
      <c r="A27" t="s">
        <v>88</v>
      </c>
      <c r="C27" t="s">
        <v>25</v>
      </c>
      <c r="D27" s="23" t="s">
        <v>87</v>
      </c>
    </row>
    <row r="28" spans="1:39" ht="30" x14ac:dyDescent="0.25">
      <c r="A28" s="13" t="s">
        <v>35</v>
      </c>
      <c r="B28" s="14" t="s">
        <v>36</v>
      </c>
      <c r="C28" s="14" t="s">
        <v>40</v>
      </c>
      <c r="D28" s="14" t="s">
        <v>34</v>
      </c>
      <c r="E28" s="14" t="s">
        <v>51</v>
      </c>
      <c r="F28" s="14" t="s">
        <v>52</v>
      </c>
      <c r="G28" s="14" t="s">
        <v>53</v>
      </c>
      <c r="H28" s="14" t="s">
        <v>54</v>
      </c>
      <c r="I28" s="14" t="s">
        <v>55</v>
      </c>
      <c r="J28" s="14" t="s">
        <v>56</v>
      </c>
      <c r="K28" s="14" t="s">
        <v>57</v>
      </c>
      <c r="L28" s="14" t="s">
        <v>58</v>
      </c>
      <c r="M28" s="14" t="s">
        <v>59</v>
      </c>
      <c r="N28" s="14" t="s">
        <v>60</v>
      </c>
      <c r="O28" s="14" t="s">
        <v>61</v>
      </c>
      <c r="P28" s="14" t="s">
        <v>62</v>
      </c>
      <c r="Q28" s="14" t="s">
        <v>63</v>
      </c>
      <c r="R28" s="14" t="s">
        <v>64</v>
      </c>
      <c r="S28" s="14" t="s">
        <v>65</v>
      </c>
      <c r="T28" s="14" t="s">
        <v>66</v>
      </c>
      <c r="U28" s="14" t="s">
        <v>67</v>
      </c>
      <c r="V28" s="14" t="s">
        <v>68</v>
      </c>
      <c r="W28" s="14" t="s">
        <v>69</v>
      </c>
      <c r="X28" s="14" t="s">
        <v>70</v>
      </c>
      <c r="Y28" s="14" t="s">
        <v>71</v>
      </c>
      <c r="Z28" s="14" t="s">
        <v>72</v>
      </c>
      <c r="AA28" s="14" t="s">
        <v>73</v>
      </c>
      <c r="AB28" s="14" t="s">
        <v>74</v>
      </c>
      <c r="AC28" s="14" t="s">
        <v>75</v>
      </c>
      <c r="AD28" s="14" t="s">
        <v>76</v>
      </c>
      <c r="AE28" s="14" t="s">
        <v>77</v>
      </c>
      <c r="AF28" s="14" t="s">
        <v>78</v>
      </c>
      <c r="AG28" s="14" t="s">
        <v>79</v>
      </c>
      <c r="AH28" s="14" t="s">
        <v>80</v>
      </c>
      <c r="AI28" s="14" t="s">
        <v>81</v>
      </c>
      <c r="AJ28" s="14" t="s">
        <v>82</v>
      </c>
      <c r="AK28" s="14" t="s">
        <v>83</v>
      </c>
      <c r="AL28" s="14" t="s">
        <v>84</v>
      </c>
      <c r="AM28" s="15" t="s">
        <v>85</v>
      </c>
    </row>
    <row r="29" spans="1:39" x14ac:dyDescent="0.25">
      <c r="A29" s="17">
        <v>1222</v>
      </c>
      <c r="B29" s="18">
        <v>211</v>
      </c>
      <c r="C29" s="18">
        <v>11</v>
      </c>
      <c r="D29" s="21">
        <v>42005</v>
      </c>
      <c r="E29" s="18">
        <v>5.2780000000000001E-2</v>
      </c>
      <c r="F29" s="18">
        <v>1</v>
      </c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20">
        <v>0</v>
      </c>
    </row>
    <row r="30" spans="1:39" x14ac:dyDescent="0.25">
      <c r="A30" s="27"/>
      <c r="B30" s="27"/>
      <c r="C30" s="27"/>
      <c r="D30" s="28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</row>
    <row r="31" spans="1:39" x14ac:dyDescent="0.25">
      <c r="A31" t="s">
        <v>95</v>
      </c>
    </row>
    <row r="32" spans="1:39" x14ac:dyDescent="0.25">
      <c r="A32" t="s">
        <v>89</v>
      </c>
    </row>
    <row r="33" spans="1:42" ht="15.75" thickBot="1" x14ac:dyDescent="0.3">
      <c r="A33" t="s">
        <v>94</v>
      </c>
      <c r="C33" t="s">
        <v>25</v>
      </c>
      <c r="D33" s="23" t="s">
        <v>87</v>
      </c>
    </row>
    <row r="34" spans="1:42" ht="30" x14ac:dyDescent="0.25">
      <c r="A34" s="60" t="s">
        <v>35</v>
      </c>
      <c r="B34" s="58" t="s">
        <v>36</v>
      </c>
      <c r="C34" s="58" t="s">
        <v>40</v>
      </c>
      <c r="D34" s="58" t="s">
        <v>34</v>
      </c>
      <c r="E34" s="58" t="s">
        <v>51</v>
      </c>
      <c r="F34" s="58" t="s">
        <v>52</v>
      </c>
      <c r="G34" s="58" t="s">
        <v>53</v>
      </c>
      <c r="H34" s="58" t="s">
        <v>54</v>
      </c>
      <c r="I34" s="58" t="s">
        <v>55</v>
      </c>
      <c r="J34" s="58" t="s">
        <v>56</v>
      </c>
      <c r="K34" s="58" t="s">
        <v>57</v>
      </c>
      <c r="L34" s="58" t="s">
        <v>58</v>
      </c>
      <c r="M34" s="58" t="s">
        <v>59</v>
      </c>
      <c r="N34" s="58" t="s">
        <v>60</v>
      </c>
      <c r="O34" s="58" t="s">
        <v>61</v>
      </c>
      <c r="P34" s="58" t="s">
        <v>62</v>
      </c>
      <c r="Q34" s="58" t="s">
        <v>63</v>
      </c>
      <c r="R34" s="58" t="s">
        <v>64</v>
      </c>
      <c r="S34" s="58" t="s">
        <v>65</v>
      </c>
      <c r="T34" s="58" t="s">
        <v>66</v>
      </c>
      <c r="U34" s="58" t="s">
        <v>67</v>
      </c>
      <c r="V34" s="58" t="s">
        <v>68</v>
      </c>
      <c r="W34" s="58" t="s">
        <v>69</v>
      </c>
      <c r="X34" s="58" t="s">
        <v>70</v>
      </c>
      <c r="Y34" s="58" t="s">
        <v>71</v>
      </c>
      <c r="Z34" s="58" t="s">
        <v>72</v>
      </c>
      <c r="AA34" s="58" t="s">
        <v>73</v>
      </c>
      <c r="AB34" s="58" t="s">
        <v>74</v>
      </c>
      <c r="AC34" s="58" t="s">
        <v>75</v>
      </c>
      <c r="AD34" s="58" t="s">
        <v>76</v>
      </c>
      <c r="AE34" s="58" t="s">
        <v>77</v>
      </c>
      <c r="AF34" s="58" t="s">
        <v>78</v>
      </c>
      <c r="AG34" s="58" t="s">
        <v>79</v>
      </c>
      <c r="AH34" s="58" t="s">
        <v>80</v>
      </c>
      <c r="AI34" s="58" t="s">
        <v>81</v>
      </c>
      <c r="AJ34" s="58" t="s">
        <v>82</v>
      </c>
      <c r="AK34" s="58" t="s">
        <v>83</v>
      </c>
      <c r="AL34" s="58" t="s">
        <v>84</v>
      </c>
      <c r="AM34" s="58" t="s">
        <v>85</v>
      </c>
      <c r="AN34" s="58" t="s">
        <v>90</v>
      </c>
      <c r="AO34" s="24" t="s">
        <v>91</v>
      </c>
      <c r="AP34" s="64" t="s">
        <v>92</v>
      </c>
    </row>
    <row r="35" spans="1:42" ht="30" x14ac:dyDescent="0.25">
      <c r="A35" s="61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25" t="s">
        <v>93</v>
      </c>
      <c r="AP35" s="65"/>
    </row>
    <row r="36" spans="1:42" x14ac:dyDescent="0.25">
      <c r="A36" s="17">
        <v>1222</v>
      </c>
      <c r="B36" s="18">
        <v>211</v>
      </c>
      <c r="C36" s="18">
        <v>11</v>
      </c>
      <c r="D36" s="21">
        <v>42005</v>
      </c>
      <c r="E36" s="18">
        <v>5.2780000000000001E-2</v>
      </c>
      <c r="F36" s="18">
        <v>1</v>
      </c>
      <c r="G36" s="18">
        <v>1</v>
      </c>
      <c r="H36" s="18">
        <v>1</v>
      </c>
      <c r="I36" s="18">
        <v>1</v>
      </c>
      <c r="J36" s="18">
        <v>1</v>
      </c>
      <c r="K36" s="18">
        <v>1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54</v>
      </c>
      <c r="AO36" s="18">
        <v>5.2780000000000001E-2</v>
      </c>
      <c r="AP36" s="26">
        <v>-4.1633E-17</v>
      </c>
    </row>
    <row r="38" spans="1:42" x14ac:dyDescent="0.25">
      <c r="A38" t="s">
        <v>108</v>
      </c>
    </row>
    <row r="39" spans="1:42" x14ac:dyDescent="0.25">
      <c r="A39" t="s">
        <v>106</v>
      </c>
    </row>
    <row r="40" spans="1:42" x14ac:dyDescent="0.25">
      <c r="A40" t="s">
        <v>110</v>
      </c>
      <c r="G40" s="30" t="s">
        <v>109</v>
      </c>
      <c r="H40" s="30"/>
      <c r="I40" s="30"/>
      <c r="J40" s="30"/>
    </row>
    <row r="41" spans="1:42" ht="15.75" thickBot="1" x14ac:dyDescent="0.3">
      <c r="A41" t="s">
        <v>107</v>
      </c>
      <c r="C41" t="s">
        <v>25</v>
      </c>
      <c r="D41" s="23" t="s">
        <v>87</v>
      </c>
    </row>
    <row r="42" spans="1:42" ht="30" x14ac:dyDescent="0.25">
      <c r="A42" s="13" t="s">
        <v>96</v>
      </c>
      <c r="B42" s="14" t="s">
        <v>97</v>
      </c>
      <c r="C42" s="14" t="s">
        <v>20</v>
      </c>
      <c r="D42" s="14" t="s">
        <v>98</v>
      </c>
      <c r="E42" s="14" t="s">
        <v>99</v>
      </c>
      <c r="F42" s="14" t="s">
        <v>100</v>
      </c>
      <c r="G42" s="14" t="s">
        <v>101</v>
      </c>
      <c r="H42" s="15" t="s">
        <v>102</v>
      </c>
    </row>
    <row r="43" spans="1:42" x14ac:dyDescent="0.25">
      <c r="A43" s="17" t="s">
        <v>103</v>
      </c>
      <c r="B43" s="18" t="s">
        <v>51</v>
      </c>
      <c r="C43" s="18" t="s">
        <v>57</v>
      </c>
      <c r="D43" s="18">
        <v>1</v>
      </c>
      <c r="E43" s="29">
        <v>-5.1999999999999998E-3</v>
      </c>
      <c r="F43" s="18">
        <v>0</v>
      </c>
      <c r="G43" s="18" t="s">
        <v>104</v>
      </c>
      <c r="H43" s="20" t="s">
        <v>105</v>
      </c>
    </row>
    <row r="45" spans="1:42" x14ac:dyDescent="0.25">
      <c r="A45" t="s">
        <v>158</v>
      </c>
    </row>
    <row r="46" spans="1:42" ht="15.75" thickBot="1" x14ac:dyDescent="0.3">
      <c r="A46" t="s">
        <v>157</v>
      </c>
      <c r="C46" t="s">
        <v>25</v>
      </c>
      <c r="D46" s="23" t="s">
        <v>87</v>
      </c>
    </row>
    <row r="47" spans="1:42" x14ac:dyDescent="0.25">
      <c r="A47" s="60" t="s">
        <v>150</v>
      </c>
      <c r="B47" s="58" t="s">
        <v>151</v>
      </c>
      <c r="C47" s="58" t="s">
        <v>152</v>
      </c>
      <c r="D47" s="24" t="s">
        <v>153</v>
      </c>
      <c r="E47" s="58" t="s">
        <v>111</v>
      </c>
      <c r="F47" s="58" t="s">
        <v>52</v>
      </c>
      <c r="G47" s="58" t="s">
        <v>53</v>
      </c>
      <c r="H47" s="58" t="s">
        <v>54</v>
      </c>
      <c r="I47" s="58" t="s">
        <v>55</v>
      </c>
      <c r="J47" s="58" t="s">
        <v>56</v>
      </c>
      <c r="K47" s="58" t="s">
        <v>57</v>
      </c>
      <c r="L47" s="58" t="s">
        <v>58</v>
      </c>
      <c r="M47" s="58" t="s">
        <v>59</v>
      </c>
      <c r="N47" s="58" t="s">
        <v>60</v>
      </c>
      <c r="O47" s="58" t="s">
        <v>61</v>
      </c>
      <c r="P47" s="58" t="s">
        <v>62</v>
      </c>
      <c r="Q47" s="58" t="s">
        <v>63</v>
      </c>
      <c r="R47" s="58" t="s">
        <v>64</v>
      </c>
      <c r="S47" s="58" t="s">
        <v>65</v>
      </c>
      <c r="T47" s="58" t="s">
        <v>66</v>
      </c>
      <c r="U47" s="58" t="s">
        <v>67</v>
      </c>
      <c r="V47" s="58" t="s">
        <v>68</v>
      </c>
      <c r="W47" s="58" t="s">
        <v>69</v>
      </c>
      <c r="X47" s="58" t="s">
        <v>70</v>
      </c>
      <c r="Y47" s="58" t="s">
        <v>71</v>
      </c>
      <c r="Z47" s="58" t="s">
        <v>72</v>
      </c>
      <c r="AA47" s="58" t="s">
        <v>73</v>
      </c>
      <c r="AB47" s="58" t="s">
        <v>74</v>
      </c>
      <c r="AC47" s="58" t="s">
        <v>75</v>
      </c>
      <c r="AD47" s="58" t="s">
        <v>76</v>
      </c>
      <c r="AE47" s="58" t="s">
        <v>77</v>
      </c>
      <c r="AF47" s="58" t="s">
        <v>78</v>
      </c>
      <c r="AG47" s="58" t="s">
        <v>79</v>
      </c>
      <c r="AH47" s="58" t="s">
        <v>80</v>
      </c>
      <c r="AI47" s="58" t="s">
        <v>81</v>
      </c>
      <c r="AJ47" s="58" t="s">
        <v>82</v>
      </c>
      <c r="AK47" s="58" t="s">
        <v>83</v>
      </c>
      <c r="AL47" s="58" t="s">
        <v>84</v>
      </c>
      <c r="AM47" s="58" t="s">
        <v>85</v>
      </c>
      <c r="AN47" s="64" t="s">
        <v>51</v>
      </c>
    </row>
    <row r="48" spans="1:42" x14ac:dyDescent="0.25">
      <c r="A48" s="62"/>
      <c r="B48" s="63"/>
      <c r="C48" s="63"/>
      <c r="D48" s="32" t="s">
        <v>154</v>
      </c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6"/>
    </row>
    <row r="49" spans="1:77" x14ac:dyDescent="0.25">
      <c r="A49" s="61"/>
      <c r="B49" s="59"/>
      <c r="C49" s="59"/>
      <c r="D49" s="25" t="s">
        <v>155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65"/>
    </row>
    <row r="50" spans="1:77" ht="15.75" thickBot="1" x14ac:dyDescent="0.3">
      <c r="A50" s="33" t="s">
        <v>103</v>
      </c>
      <c r="B50" s="34" t="s">
        <v>156</v>
      </c>
      <c r="C50" s="34" t="s">
        <v>51</v>
      </c>
      <c r="D50" s="34">
        <v>0</v>
      </c>
      <c r="E50" s="35">
        <v>-4.4099999999999996E-18</v>
      </c>
      <c r="F50" s="34">
        <v>0.34476000000000001</v>
      </c>
      <c r="G50" s="36">
        <v>-0.32767000000000002</v>
      </c>
      <c r="H50" s="34">
        <v>1.2102999999999999E-2</v>
      </c>
      <c r="I50" s="34">
        <v>2.0202000000000001E-2</v>
      </c>
      <c r="J50" s="34">
        <v>8.5910229999999997E-3</v>
      </c>
      <c r="K50" s="34">
        <v>-5.2030549999999998E-3</v>
      </c>
      <c r="L50" s="36">
        <v>-5.2781000000000002E-2</v>
      </c>
      <c r="M50" s="34">
        <v>6.5669000000000005E-2</v>
      </c>
      <c r="N50" s="36">
        <v>-1.4559000000000001E-2</v>
      </c>
      <c r="O50" s="34">
        <v>6.4818760000000001E-3</v>
      </c>
      <c r="P50" s="34">
        <v>1.289246E-3</v>
      </c>
      <c r="Q50" s="36">
        <v>-3.2592999999999997E-2</v>
      </c>
      <c r="R50" s="34">
        <v>-9.0619029999999996E-3</v>
      </c>
      <c r="S50" s="34">
        <v>2.7254E-2</v>
      </c>
      <c r="T50" s="36">
        <v>-1.6566000000000001E-2</v>
      </c>
      <c r="U50" s="36">
        <v>-1.2562E-2</v>
      </c>
      <c r="V50" s="34">
        <v>4.8262950000000004E-3</v>
      </c>
      <c r="W50" s="34">
        <v>-6.7421419999999996E-3</v>
      </c>
      <c r="X50" s="34">
        <v>3.5841499999999999E-3</v>
      </c>
      <c r="Y50" s="34">
        <v>-9.8143510000000007E-3</v>
      </c>
      <c r="Z50" s="34">
        <v>1.0220999999999999E-2</v>
      </c>
      <c r="AA50" s="34">
        <v>-2.2972750000000001E-3</v>
      </c>
      <c r="AB50" s="34">
        <v>4.8756000000000001E-2</v>
      </c>
      <c r="AC50" s="36">
        <v>-1.4657999999999999E-2</v>
      </c>
      <c r="AD50" s="36">
        <v>-1.9321000000000001E-2</v>
      </c>
      <c r="AE50" s="36">
        <v>-1.5046E-2</v>
      </c>
      <c r="AF50" s="34">
        <v>1.1320999999999999E-2</v>
      </c>
      <c r="AG50" s="34">
        <v>0.11944</v>
      </c>
      <c r="AH50" s="36">
        <v>-0.10749</v>
      </c>
      <c r="AI50" s="36">
        <v>-1.1875E-2</v>
      </c>
      <c r="AJ50" s="34">
        <v>-6.4850239999999998E-3</v>
      </c>
      <c r="AK50" s="34">
        <v>0.25289</v>
      </c>
      <c r="AL50" s="36">
        <v>-0.24778</v>
      </c>
      <c r="AM50" s="34">
        <v>0</v>
      </c>
      <c r="AN50" s="37">
        <v>-1</v>
      </c>
    </row>
    <row r="52" spans="1:77" x14ac:dyDescent="0.25">
      <c r="A52" s="22" t="s">
        <v>159</v>
      </c>
    </row>
    <row r="53" spans="1:77" ht="15.75" thickBot="1" x14ac:dyDescent="0.3">
      <c r="A53" t="s">
        <v>149</v>
      </c>
      <c r="C53" t="s">
        <v>25</v>
      </c>
      <c r="D53" s="23" t="s">
        <v>87</v>
      </c>
      <c r="E53" t="s">
        <v>160</v>
      </c>
    </row>
    <row r="54" spans="1:77" ht="30" x14ac:dyDescent="0.25">
      <c r="A54" s="13" t="s">
        <v>35</v>
      </c>
      <c r="B54" s="14" t="s">
        <v>36</v>
      </c>
      <c r="C54" s="14" t="s">
        <v>34</v>
      </c>
      <c r="D54" s="14" t="s">
        <v>51</v>
      </c>
      <c r="E54" s="14" t="s">
        <v>90</v>
      </c>
      <c r="F54" s="14" t="s">
        <v>52</v>
      </c>
      <c r="G54" s="14" t="s">
        <v>53</v>
      </c>
      <c r="H54" s="14" t="s">
        <v>54</v>
      </c>
      <c r="I54" s="14" t="s">
        <v>55</v>
      </c>
      <c r="J54" s="14" t="s">
        <v>56</v>
      </c>
      <c r="K54" s="14" t="s">
        <v>57</v>
      </c>
      <c r="L54" s="14" t="s">
        <v>58</v>
      </c>
      <c r="M54" s="14" t="s">
        <v>59</v>
      </c>
      <c r="N54" s="14" t="s">
        <v>60</v>
      </c>
      <c r="O54" s="14" t="s">
        <v>61</v>
      </c>
      <c r="P54" s="14" t="s">
        <v>62</v>
      </c>
      <c r="Q54" s="14" t="s">
        <v>63</v>
      </c>
      <c r="R54" s="14" t="s">
        <v>64</v>
      </c>
      <c r="S54" s="14" t="s">
        <v>65</v>
      </c>
      <c r="T54" s="14" t="s">
        <v>66</v>
      </c>
      <c r="U54" s="14" t="s">
        <v>67</v>
      </c>
      <c r="V54" s="14" t="s">
        <v>68</v>
      </c>
      <c r="W54" s="14" t="s">
        <v>69</v>
      </c>
      <c r="X54" s="14" t="s">
        <v>70</v>
      </c>
      <c r="Y54" s="14" t="s">
        <v>71</v>
      </c>
      <c r="Z54" s="14" t="s">
        <v>72</v>
      </c>
      <c r="AA54" s="14" t="s">
        <v>73</v>
      </c>
      <c r="AB54" s="14" t="s">
        <v>74</v>
      </c>
      <c r="AC54" s="14" t="s">
        <v>75</v>
      </c>
      <c r="AD54" s="14" t="s">
        <v>76</v>
      </c>
      <c r="AE54" s="14" t="s">
        <v>77</v>
      </c>
      <c r="AF54" s="14" t="s">
        <v>78</v>
      </c>
      <c r="AG54" s="14" t="s">
        <v>79</v>
      </c>
      <c r="AH54" s="14" t="s">
        <v>80</v>
      </c>
      <c r="AI54" s="14" t="s">
        <v>81</v>
      </c>
      <c r="AJ54" s="14" t="s">
        <v>82</v>
      </c>
      <c r="AK54" s="14" t="s">
        <v>83</v>
      </c>
      <c r="AL54" s="14" t="s">
        <v>84</v>
      </c>
      <c r="AM54" s="14" t="s">
        <v>85</v>
      </c>
      <c r="AN54" s="14" t="s">
        <v>111</v>
      </c>
      <c r="AO54" s="14" t="s">
        <v>112</v>
      </c>
      <c r="AP54" s="14" t="s">
        <v>113</v>
      </c>
      <c r="AQ54" s="14" t="s">
        <v>114</v>
      </c>
      <c r="AR54" s="14" t="s">
        <v>115</v>
      </c>
      <c r="AS54" s="14" t="s">
        <v>116</v>
      </c>
      <c r="AT54" s="14" t="s">
        <v>117</v>
      </c>
      <c r="AU54" s="14" t="s">
        <v>118</v>
      </c>
      <c r="AV54" s="14" t="s">
        <v>119</v>
      </c>
      <c r="AW54" s="14" t="s">
        <v>120</v>
      </c>
      <c r="AX54" s="14" t="s">
        <v>121</v>
      </c>
      <c r="AY54" s="14" t="s">
        <v>122</v>
      </c>
      <c r="AZ54" s="14" t="s">
        <v>123</v>
      </c>
      <c r="BA54" s="14" t="s">
        <v>124</v>
      </c>
      <c r="BB54" s="14" t="s">
        <v>125</v>
      </c>
      <c r="BC54" s="14" t="s">
        <v>126</v>
      </c>
      <c r="BD54" s="14" t="s">
        <v>127</v>
      </c>
      <c r="BE54" s="14" t="s">
        <v>128</v>
      </c>
      <c r="BF54" s="14" t="s">
        <v>129</v>
      </c>
      <c r="BG54" s="14" t="s">
        <v>130</v>
      </c>
      <c r="BH54" s="14" t="s">
        <v>131</v>
      </c>
      <c r="BI54" s="14" t="s">
        <v>132</v>
      </c>
      <c r="BJ54" s="14" t="s">
        <v>133</v>
      </c>
      <c r="BK54" s="14" t="s">
        <v>134</v>
      </c>
      <c r="BL54" s="14" t="s">
        <v>135</v>
      </c>
      <c r="BM54" s="14" t="s">
        <v>136</v>
      </c>
      <c r="BN54" s="14" t="s">
        <v>137</v>
      </c>
      <c r="BO54" s="14" t="s">
        <v>138</v>
      </c>
      <c r="BP54" s="14" t="s">
        <v>139</v>
      </c>
      <c r="BQ54" s="14" t="s">
        <v>140</v>
      </c>
      <c r="BR54" s="14" t="s">
        <v>141</v>
      </c>
      <c r="BS54" s="14" t="s">
        <v>142</v>
      </c>
      <c r="BT54" s="14" t="s">
        <v>143</v>
      </c>
      <c r="BU54" s="14" t="s">
        <v>144</v>
      </c>
      <c r="BV54" s="14" t="s">
        <v>145</v>
      </c>
      <c r="BW54" s="14" t="s">
        <v>146</v>
      </c>
      <c r="BX54" s="14" t="s">
        <v>147</v>
      </c>
      <c r="BY54" s="15" t="s">
        <v>148</v>
      </c>
    </row>
    <row r="55" spans="1:77" x14ac:dyDescent="0.25">
      <c r="A55" s="17">
        <v>1222</v>
      </c>
      <c r="B55" s="18">
        <v>211</v>
      </c>
      <c r="C55" s="21">
        <v>42856</v>
      </c>
      <c r="D55" s="18">
        <v>5.7095E-2</v>
      </c>
      <c r="E55" s="18">
        <v>82</v>
      </c>
      <c r="F55" s="18">
        <v>1</v>
      </c>
      <c r="G55" s="18">
        <v>1</v>
      </c>
      <c r="H55" s="18">
        <v>1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18">
        <v>1</v>
      </c>
      <c r="T55" s="18">
        <v>1</v>
      </c>
      <c r="U55" s="18">
        <v>1</v>
      </c>
      <c r="V55" s="18">
        <v>1</v>
      </c>
      <c r="W55" s="18">
        <v>1</v>
      </c>
      <c r="X55" s="18">
        <v>1</v>
      </c>
      <c r="Y55" s="18">
        <v>1</v>
      </c>
      <c r="Z55" s="18">
        <v>1</v>
      </c>
      <c r="AA55" s="18">
        <v>1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1</v>
      </c>
      <c r="AK55" s="18">
        <v>1</v>
      </c>
      <c r="AL55" s="18">
        <v>1</v>
      </c>
      <c r="AM55" s="18">
        <v>1</v>
      </c>
      <c r="AN55" s="31">
        <v>-4.4099999999999996E-18</v>
      </c>
      <c r="AO55" s="18">
        <v>0</v>
      </c>
      <c r="AP55" s="18">
        <v>0.34476000000000001</v>
      </c>
      <c r="AQ55" s="29">
        <v>-0.32767000000000002</v>
      </c>
      <c r="AR55" s="18">
        <v>1.2102999999999999E-2</v>
      </c>
      <c r="AS55" s="18">
        <v>2.0202000000000001E-2</v>
      </c>
      <c r="AT55" s="18">
        <v>8.5910229999999997E-3</v>
      </c>
      <c r="AU55" s="18">
        <v>-5.2030549999999998E-3</v>
      </c>
      <c r="AV55" s="29">
        <v>-5.2781000000000002E-2</v>
      </c>
      <c r="AW55" s="18">
        <v>6.5669000000000005E-2</v>
      </c>
      <c r="AX55" s="29">
        <v>-1.4559000000000001E-2</v>
      </c>
      <c r="AY55" s="18">
        <v>6.4818760000000001E-3</v>
      </c>
      <c r="AZ55" s="18">
        <v>1.289246E-3</v>
      </c>
      <c r="BA55" s="29">
        <v>-3.2592999999999997E-2</v>
      </c>
      <c r="BB55" s="18">
        <v>-9.0619029999999996E-3</v>
      </c>
      <c r="BC55" s="18">
        <v>2.7254E-2</v>
      </c>
      <c r="BD55" s="29">
        <v>-1.6566000000000001E-2</v>
      </c>
      <c r="BE55" s="29">
        <v>-1.2562E-2</v>
      </c>
      <c r="BF55" s="18">
        <v>4.8262950000000004E-3</v>
      </c>
      <c r="BG55" s="18">
        <v>-6.7421419999999996E-3</v>
      </c>
      <c r="BH55" s="18">
        <v>3.5841499999999999E-3</v>
      </c>
      <c r="BI55" s="18">
        <v>-9.8143510000000007E-3</v>
      </c>
      <c r="BJ55" s="18">
        <v>1.0220999999999999E-2</v>
      </c>
      <c r="BK55" s="18">
        <v>-2.2972750000000001E-3</v>
      </c>
      <c r="BL55" s="18">
        <v>4.8756000000000001E-2</v>
      </c>
      <c r="BM55" s="29">
        <v>-1.4657999999999999E-2</v>
      </c>
      <c r="BN55" s="29">
        <v>-1.9321000000000001E-2</v>
      </c>
      <c r="BO55" s="29">
        <v>-1.5046E-2</v>
      </c>
      <c r="BP55" s="18">
        <v>1.1320999999999999E-2</v>
      </c>
      <c r="BQ55" s="18">
        <v>0.11944</v>
      </c>
      <c r="BR55" s="29">
        <v>-0.10749</v>
      </c>
      <c r="BS55" s="29">
        <v>-1.1875E-2</v>
      </c>
      <c r="BT55" s="18">
        <v>-6.4850239999999998E-3</v>
      </c>
      <c r="BU55" s="18">
        <v>0.25289</v>
      </c>
      <c r="BV55" s="29">
        <v>-0.24778</v>
      </c>
      <c r="BW55" s="18">
        <v>0</v>
      </c>
      <c r="BX55" s="18">
        <v>2.4879999999999999E-2</v>
      </c>
      <c r="BY55" s="20">
        <v>3.2215000000000001E-2</v>
      </c>
    </row>
    <row r="57" spans="1:77" x14ac:dyDescent="0.25">
      <c r="A57" t="s">
        <v>184</v>
      </c>
    </row>
    <row r="58" spans="1:77" ht="15.75" thickBot="1" x14ac:dyDescent="0.3">
      <c r="A58" t="s">
        <v>185</v>
      </c>
      <c r="C58" t="s">
        <v>25</v>
      </c>
      <c r="D58" t="s">
        <v>44</v>
      </c>
    </row>
    <row r="59" spans="1:77" x14ac:dyDescent="0.25">
      <c r="A59" s="13" t="s">
        <v>171</v>
      </c>
      <c r="B59" s="14" t="s">
        <v>34</v>
      </c>
      <c r="C59" s="14" t="s">
        <v>172</v>
      </c>
      <c r="D59" s="14" t="s">
        <v>173</v>
      </c>
      <c r="E59" s="14" t="s">
        <v>174</v>
      </c>
      <c r="F59" s="14" t="s">
        <v>175</v>
      </c>
      <c r="G59" s="14" t="s">
        <v>176</v>
      </c>
      <c r="H59" s="14" t="s">
        <v>177</v>
      </c>
      <c r="I59" s="14" t="s">
        <v>178</v>
      </c>
      <c r="J59" s="14" t="s">
        <v>179</v>
      </c>
      <c r="K59" s="14" t="s">
        <v>180</v>
      </c>
      <c r="L59" s="14" t="s">
        <v>181</v>
      </c>
      <c r="M59" s="15" t="s">
        <v>182</v>
      </c>
    </row>
    <row r="60" spans="1:77" x14ac:dyDescent="0.25">
      <c r="A60" s="38">
        <v>42005</v>
      </c>
      <c r="B60" s="18">
        <v>201501</v>
      </c>
      <c r="C60" s="18">
        <v>0.50029999999999997</v>
      </c>
      <c r="D60" s="18" t="s">
        <v>183</v>
      </c>
      <c r="E60" s="18" t="s">
        <v>183</v>
      </c>
      <c r="F60" s="18">
        <v>1</v>
      </c>
      <c r="G60" s="18">
        <v>0.9</v>
      </c>
      <c r="H60" s="18">
        <v>0.6502</v>
      </c>
      <c r="I60" s="18">
        <v>0</v>
      </c>
      <c r="J60" s="18">
        <v>0.5</v>
      </c>
      <c r="K60" s="18">
        <v>0.75</v>
      </c>
      <c r="L60" s="18">
        <v>1</v>
      </c>
      <c r="M60" s="20">
        <v>0.80010000000000003</v>
      </c>
    </row>
    <row r="62" spans="1:77" x14ac:dyDescent="0.25">
      <c r="A62" s="57" t="s">
        <v>196</v>
      </c>
      <c r="B62" s="57"/>
      <c r="C62" t="s">
        <v>197</v>
      </c>
      <c r="E62" t="s">
        <v>198</v>
      </c>
    </row>
    <row r="63" spans="1:77" ht="15.75" thickBot="1" x14ac:dyDescent="0.3">
      <c r="C63" t="s">
        <v>25</v>
      </c>
      <c r="D63" t="s">
        <v>44</v>
      </c>
    </row>
    <row r="64" spans="1:77" ht="30" x14ac:dyDescent="0.25">
      <c r="A64" s="13" t="s">
        <v>171</v>
      </c>
      <c r="B64" s="14" t="s">
        <v>172</v>
      </c>
      <c r="C64" s="14" t="s">
        <v>175</v>
      </c>
      <c r="D64" s="14" t="s">
        <v>176</v>
      </c>
      <c r="E64" s="14" t="s">
        <v>177</v>
      </c>
      <c r="F64" s="14" t="s">
        <v>178</v>
      </c>
      <c r="G64" s="14" t="s">
        <v>179</v>
      </c>
      <c r="H64" s="14" t="s">
        <v>173</v>
      </c>
      <c r="I64" s="14" t="s">
        <v>174</v>
      </c>
      <c r="J64" s="14" t="s">
        <v>180</v>
      </c>
      <c r="K64" s="14" t="s">
        <v>181</v>
      </c>
      <c r="L64" s="14" t="s">
        <v>182</v>
      </c>
      <c r="M64" s="14" t="s">
        <v>35</v>
      </c>
      <c r="N64" s="14" t="s">
        <v>36</v>
      </c>
      <c r="O64" s="14" t="s">
        <v>34</v>
      </c>
      <c r="P64" s="14" t="s">
        <v>161</v>
      </c>
      <c r="Q64" s="14" t="s">
        <v>162</v>
      </c>
      <c r="R64" s="14" t="s">
        <v>163</v>
      </c>
      <c r="S64" s="14" t="s">
        <v>164</v>
      </c>
      <c r="T64" s="14" t="s">
        <v>165</v>
      </c>
      <c r="U64" s="14" t="s">
        <v>166</v>
      </c>
      <c r="V64" s="14" t="s">
        <v>167</v>
      </c>
      <c r="W64" s="14" t="s">
        <v>168</v>
      </c>
      <c r="X64" s="14" t="s">
        <v>169</v>
      </c>
      <c r="Y64" s="14" t="s">
        <v>45</v>
      </c>
      <c r="Z64" s="14" t="s">
        <v>46</v>
      </c>
      <c r="AA64" s="14" t="s">
        <v>47</v>
      </c>
      <c r="AB64" s="14" t="s">
        <v>186</v>
      </c>
      <c r="AC64" s="14" t="s">
        <v>187</v>
      </c>
      <c r="AD64" s="14" t="s">
        <v>188</v>
      </c>
      <c r="AE64" s="14" t="s">
        <v>189</v>
      </c>
      <c r="AF64" s="14" t="s">
        <v>190</v>
      </c>
      <c r="AG64" s="14" t="s">
        <v>191</v>
      </c>
      <c r="AH64" s="14" t="s">
        <v>192</v>
      </c>
      <c r="AI64" s="14" t="s">
        <v>193</v>
      </c>
      <c r="AJ64" s="14" t="s">
        <v>194</v>
      </c>
      <c r="AK64" s="14" t="s">
        <v>48</v>
      </c>
      <c r="AL64" s="14" t="s">
        <v>49</v>
      </c>
      <c r="AM64" s="14" t="s">
        <v>195</v>
      </c>
      <c r="AN64" s="15" t="s">
        <v>4</v>
      </c>
    </row>
    <row r="65" spans="1:40" x14ac:dyDescent="0.25">
      <c r="A65" s="17">
        <v>20089</v>
      </c>
      <c r="B65" s="18">
        <v>0.50029999999999997</v>
      </c>
      <c r="C65" s="18">
        <v>1</v>
      </c>
      <c r="D65" s="18">
        <v>0.9</v>
      </c>
      <c r="E65" s="18">
        <v>0.6502</v>
      </c>
      <c r="F65" s="18">
        <v>0</v>
      </c>
      <c r="G65" s="18">
        <v>0.5</v>
      </c>
      <c r="H65" s="18"/>
      <c r="I65" s="18"/>
      <c r="J65" s="18">
        <v>0.75</v>
      </c>
      <c r="K65" s="18">
        <v>1</v>
      </c>
      <c r="L65" s="18">
        <v>0.80010000000000003</v>
      </c>
      <c r="M65" s="18">
        <v>1222</v>
      </c>
      <c r="N65" s="18">
        <v>211</v>
      </c>
      <c r="O65" s="19">
        <v>42005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0.94721999999999995</v>
      </c>
      <c r="Z65" s="18">
        <v>5.2780000000000001E-2</v>
      </c>
      <c r="AA65" s="18">
        <v>1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0.94721999999999995</v>
      </c>
      <c r="AL65" s="18">
        <v>5.2780000000000001E-2</v>
      </c>
      <c r="AM65" s="18">
        <v>0.98945000000000005</v>
      </c>
      <c r="AN65" s="20">
        <v>0.98945000000000005</v>
      </c>
    </row>
    <row r="66" spans="1:40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40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39">
        <f>SUMPRODUCT(B65:L65,AB65:AL65)</f>
        <v>0.98944927799999993</v>
      </c>
    </row>
    <row r="67" spans="1:40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40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</row>
    <row r="68" spans="1:40" ht="21" x14ac:dyDescent="0.25">
      <c r="A68" s="41" t="s">
        <v>223</v>
      </c>
      <c r="B68" s="42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40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</row>
    <row r="69" spans="1:40" s="3" customFormat="1" ht="21" x14ac:dyDescent="0.25">
      <c r="A69" t="s">
        <v>270</v>
      </c>
      <c r="B69" s="45"/>
      <c r="C69" s="46"/>
      <c r="D69" s="46"/>
      <c r="E69" s="46"/>
      <c r="F69" s="46"/>
      <c r="G69" s="49" t="s">
        <v>277</v>
      </c>
      <c r="H69" s="46"/>
      <c r="I69" s="46"/>
      <c r="J69" s="46"/>
      <c r="K69" s="46"/>
      <c r="L69" s="46"/>
      <c r="M69" s="46"/>
      <c r="N69" s="46"/>
      <c r="O69" s="47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</row>
    <row r="70" spans="1:40" s="3" customFormat="1" ht="15" customHeight="1" thickBot="1" x14ac:dyDescent="0.3">
      <c r="A70" t="s">
        <v>271</v>
      </c>
      <c r="B70" s="45"/>
      <c r="C70" t="s">
        <v>25</v>
      </c>
      <c r="D70" t="s">
        <v>272</v>
      </c>
      <c r="E70" s="46"/>
      <c r="F70" s="46"/>
      <c r="G70" s="49" t="s">
        <v>276</v>
      </c>
      <c r="I70" t="s">
        <v>25</v>
      </c>
      <c r="J70" t="s">
        <v>272</v>
      </c>
      <c r="K70" s="46"/>
      <c r="L70" s="46"/>
      <c r="M70" s="46"/>
      <c r="N70" s="46"/>
      <c r="O70" s="47"/>
      <c r="P70" s="49" t="s">
        <v>290</v>
      </c>
      <c r="Q70" s="46"/>
      <c r="R70" s="46"/>
      <c r="S70" t="s">
        <v>25</v>
      </c>
      <c r="T70" t="s">
        <v>272</v>
      </c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</row>
    <row r="71" spans="1:40" s="3" customFormat="1" ht="15" customHeight="1" x14ac:dyDescent="0.25">
      <c r="A71" s="13" t="s">
        <v>264</v>
      </c>
      <c r="B71" s="14" t="s">
        <v>265</v>
      </c>
      <c r="C71" s="14" t="s">
        <v>266</v>
      </c>
      <c r="D71" s="14" t="s">
        <v>267</v>
      </c>
      <c r="E71" s="15" t="s">
        <v>268</v>
      </c>
      <c r="F71" s="46"/>
      <c r="G71" s="13" t="s">
        <v>35</v>
      </c>
      <c r="H71" s="14" t="s">
        <v>229</v>
      </c>
      <c r="I71" s="14" t="s">
        <v>267</v>
      </c>
      <c r="J71" s="14" t="s">
        <v>273</v>
      </c>
      <c r="K71" s="14" t="s">
        <v>228</v>
      </c>
      <c r="L71" s="14" t="s">
        <v>274</v>
      </c>
      <c r="M71" s="15" t="s">
        <v>275</v>
      </c>
      <c r="N71" s="46"/>
      <c r="O71" s="47"/>
      <c r="P71" s="13" t="s">
        <v>35</v>
      </c>
      <c r="Q71" s="14" t="s">
        <v>229</v>
      </c>
      <c r="R71" s="14" t="s">
        <v>228</v>
      </c>
      <c r="S71" s="14" t="s">
        <v>278</v>
      </c>
      <c r="T71" s="15" t="s">
        <v>279</v>
      </c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</row>
    <row r="72" spans="1:40" s="3" customFormat="1" ht="15" customHeight="1" x14ac:dyDescent="0.25">
      <c r="A72" s="17">
        <v>1724</v>
      </c>
      <c r="B72" s="18" t="s">
        <v>269</v>
      </c>
      <c r="C72" s="18">
        <v>211</v>
      </c>
      <c r="D72" s="18">
        <v>201501</v>
      </c>
      <c r="E72" s="20">
        <v>1</v>
      </c>
      <c r="F72" s="46"/>
      <c r="G72" s="17">
        <v>1222</v>
      </c>
      <c r="H72" s="18">
        <v>211</v>
      </c>
      <c r="I72" s="18">
        <v>201706</v>
      </c>
      <c r="J72" s="18">
        <v>6.8251999999999997</v>
      </c>
      <c r="K72" s="18">
        <v>1724</v>
      </c>
      <c r="L72" s="18">
        <v>1222211</v>
      </c>
      <c r="M72" s="20">
        <v>0.14652000000000001</v>
      </c>
      <c r="N72" s="46">
        <f>1/J72</f>
        <v>0.14651585301529627</v>
      </c>
      <c r="O72" s="47"/>
      <c r="P72" s="17">
        <v>1222</v>
      </c>
      <c r="Q72" s="18">
        <v>211</v>
      </c>
      <c r="R72" s="18">
        <v>1724</v>
      </c>
      <c r="S72" s="43">
        <v>0.14649999999999999</v>
      </c>
      <c r="T72" s="20" t="s">
        <v>280</v>
      </c>
      <c r="U72" s="51">
        <f>M72</f>
        <v>0.14652000000000001</v>
      </c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</row>
    <row r="73" spans="1:40" s="3" customFormat="1" ht="15" customHeight="1" x14ac:dyDescent="0.25">
      <c r="A73" s="17">
        <v>1724</v>
      </c>
      <c r="B73" s="18" t="s">
        <v>269</v>
      </c>
      <c r="C73" s="18">
        <v>211</v>
      </c>
      <c r="D73" s="18">
        <v>201502</v>
      </c>
      <c r="E73" s="20">
        <v>1</v>
      </c>
      <c r="F73" s="46"/>
      <c r="G73" s="17">
        <v>1222</v>
      </c>
      <c r="H73" s="18">
        <v>211</v>
      </c>
      <c r="I73" s="18">
        <v>201705</v>
      </c>
      <c r="J73" s="18">
        <v>1.9621</v>
      </c>
      <c r="K73" s="18">
        <v>1724</v>
      </c>
      <c r="L73" s="18">
        <v>1222211</v>
      </c>
      <c r="M73" s="20">
        <v>0.50966</v>
      </c>
      <c r="N73" s="46">
        <f t="shared" ref="N73:N101" si="0">1/J73</f>
        <v>0.50965801946893641</v>
      </c>
      <c r="O73" s="47"/>
      <c r="P73" s="17">
        <v>1222</v>
      </c>
      <c r="Q73" s="18">
        <v>211</v>
      </c>
      <c r="R73" s="18">
        <v>1724</v>
      </c>
      <c r="S73" s="43">
        <v>0.36309999999999998</v>
      </c>
      <c r="T73" s="20" t="s">
        <v>281</v>
      </c>
      <c r="U73" s="51">
        <f>M73-M72</f>
        <v>0.36314000000000002</v>
      </c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</row>
    <row r="74" spans="1:40" s="3" customFormat="1" ht="15" customHeight="1" x14ac:dyDescent="0.25">
      <c r="A74" s="17">
        <v>1724</v>
      </c>
      <c r="B74" s="18" t="s">
        <v>269</v>
      </c>
      <c r="C74" s="18">
        <v>211</v>
      </c>
      <c r="D74" s="18">
        <v>201503</v>
      </c>
      <c r="E74" s="20">
        <v>1</v>
      </c>
      <c r="F74" s="46"/>
      <c r="G74" s="17">
        <v>1222</v>
      </c>
      <c r="H74" s="18">
        <v>211</v>
      </c>
      <c r="I74" s="18">
        <v>201704</v>
      </c>
      <c r="J74" s="18">
        <v>1.4066399999999999</v>
      </c>
      <c r="K74" s="18">
        <v>1724</v>
      </c>
      <c r="L74" s="18">
        <v>1222211</v>
      </c>
      <c r="M74" s="20">
        <v>0.71091000000000004</v>
      </c>
      <c r="N74" s="46">
        <f t="shared" si="0"/>
        <v>0.71091395097537402</v>
      </c>
      <c r="O74" s="47"/>
      <c r="P74" s="17">
        <v>1222</v>
      </c>
      <c r="Q74" s="18">
        <v>211</v>
      </c>
      <c r="R74" s="18">
        <v>1724</v>
      </c>
      <c r="S74" s="43">
        <v>0.20130000000000001</v>
      </c>
      <c r="T74" s="20" t="s">
        <v>282</v>
      </c>
      <c r="U74" s="51">
        <f>M74-M73</f>
        <v>0.20125000000000004</v>
      </c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</row>
    <row r="75" spans="1:40" s="3" customFormat="1" ht="15" customHeight="1" x14ac:dyDescent="0.25">
      <c r="A75" s="17">
        <v>1724</v>
      </c>
      <c r="B75" s="18" t="s">
        <v>269</v>
      </c>
      <c r="C75" s="18">
        <v>211</v>
      </c>
      <c r="D75" s="18">
        <v>201504</v>
      </c>
      <c r="E75" s="20">
        <v>1</v>
      </c>
      <c r="F75" s="46"/>
      <c r="G75" s="17">
        <v>1222</v>
      </c>
      <c r="H75" s="18">
        <v>211</v>
      </c>
      <c r="I75" s="18">
        <v>201703</v>
      </c>
      <c r="J75" s="18">
        <v>1.2115400000000001</v>
      </c>
      <c r="K75" s="18">
        <v>1724</v>
      </c>
      <c r="L75" s="18">
        <v>1222211</v>
      </c>
      <c r="M75" s="20">
        <v>0.82540000000000002</v>
      </c>
      <c r="N75" s="46">
        <f t="shared" si="0"/>
        <v>0.82539577727520341</v>
      </c>
      <c r="O75" s="47"/>
      <c r="P75" s="17">
        <v>1222</v>
      </c>
      <c r="Q75" s="18">
        <v>211</v>
      </c>
      <c r="R75" s="18">
        <v>1724</v>
      </c>
      <c r="S75" s="43">
        <v>0.1145</v>
      </c>
      <c r="T75" s="20" t="s">
        <v>283</v>
      </c>
      <c r="U75" s="51">
        <f t="shared" ref="U75:U101" si="1">M75-M74</f>
        <v>0.11448999999999998</v>
      </c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</row>
    <row r="76" spans="1:40" s="3" customFormat="1" ht="15" customHeight="1" x14ac:dyDescent="0.25">
      <c r="A76" s="17">
        <v>1724</v>
      </c>
      <c r="B76" s="18" t="s">
        <v>269</v>
      </c>
      <c r="C76" s="18">
        <v>211</v>
      </c>
      <c r="D76" s="18">
        <v>201505</v>
      </c>
      <c r="E76" s="20">
        <v>1</v>
      </c>
      <c r="F76" s="46"/>
      <c r="G76" s="17">
        <v>1222</v>
      </c>
      <c r="H76" s="18">
        <v>211</v>
      </c>
      <c r="I76" s="18">
        <v>201702</v>
      </c>
      <c r="J76" s="18">
        <v>1.1251599999999999</v>
      </c>
      <c r="K76" s="18">
        <v>1724</v>
      </c>
      <c r="L76" s="18">
        <v>1222211</v>
      </c>
      <c r="M76" s="20">
        <v>0.88875999999999999</v>
      </c>
      <c r="N76" s="46">
        <f t="shared" si="0"/>
        <v>0.88876248711294403</v>
      </c>
      <c r="O76" s="47"/>
      <c r="P76" s="17">
        <v>1222</v>
      </c>
      <c r="Q76" s="18">
        <v>211</v>
      </c>
      <c r="R76" s="18">
        <v>1724</v>
      </c>
      <c r="S76" s="43">
        <v>6.3399999999999998E-2</v>
      </c>
      <c r="T76" s="20" t="s">
        <v>284</v>
      </c>
      <c r="U76" s="51">
        <f t="shared" si="1"/>
        <v>6.3359999999999972E-2</v>
      </c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</row>
    <row r="77" spans="1:40" s="3" customFormat="1" ht="15" customHeight="1" x14ac:dyDescent="0.25">
      <c r="A77" s="17">
        <v>1724</v>
      </c>
      <c r="B77" s="18" t="s">
        <v>269</v>
      </c>
      <c r="C77" s="18">
        <v>211</v>
      </c>
      <c r="D77" s="18">
        <v>201506</v>
      </c>
      <c r="E77" s="20">
        <v>1</v>
      </c>
      <c r="F77" s="46"/>
      <c r="G77" s="17">
        <v>1222</v>
      </c>
      <c r="H77" s="18">
        <v>211</v>
      </c>
      <c r="I77" s="18">
        <v>201701</v>
      </c>
      <c r="J77" s="18">
        <v>1.0783799999999999</v>
      </c>
      <c r="K77" s="18">
        <v>1724</v>
      </c>
      <c r="L77" s="18">
        <v>1222211</v>
      </c>
      <c r="M77" s="20">
        <v>0.92730999999999997</v>
      </c>
      <c r="N77" s="46">
        <f t="shared" si="0"/>
        <v>0.92731690127784283</v>
      </c>
      <c r="O77" s="47"/>
      <c r="P77" s="17">
        <v>1222</v>
      </c>
      <c r="Q77" s="18">
        <v>211</v>
      </c>
      <c r="R77" s="18">
        <v>1724</v>
      </c>
      <c r="S77" s="43">
        <v>3.8600000000000002E-2</v>
      </c>
      <c r="T77" s="20" t="s">
        <v>285</v>
      </c>
      <c r="U77" s="51">
        <f t="shared" si="1"/>
        <v>3.8549999999999973E-2</v>
      </c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</row>
    <row r="78" spans="1:40" s="3" customFormat="1" ht="15" customHeight="1" x14ac:dyDescent="0.25">
      <c r="A78" s="17">
        <v>1724</v>
      </c>
      <c r="B78" s="18" t="s">
        <v>269</v>
      </c>
      <c r="C78" s="18">
        <v>211</v>
      </c>
      <c r="D78" s="18">
        <v>201507</v>
      </c>
      <c r="E78" s="20">
        <v>1</v>
      </c>
      <c r="F78" s="46"/>
      <c r="G78" s="17">
        <v>1222</v>
      </c>
      <c r="H78" s="18">
        <v>211</v>
      </c>
      <c r="I78" s="18">
        <v>201612</v>
      </c>
      <c r="J78" s="18">
        <v>1.03911</v>
      </c>
      <c r="K78" s="18">
        <v>1724</v>
      </c>
      <c r="L78" s="18">
        <v>1222211</v>
      </c>
      <c r="M78" s="20">
        <v>0.96235999999999999</v>
      </c>
      <c r="N78" s="46">
        <f t="shared" si="0"/>
        <v>0.96236202134518967</v>
      </c>
      <c r="O78" s="47"/>
      <c r="P78" s="17">
        <v>1222</v>
      </c>
      <c r="Q78" s="18">
        <v>211</v>
      </c>
      <c r="R78" s="18">
        <v>1724</v>
      </c>
      <c r="S78" s="43">
        <v>3.5000000000000003E-2</v>
      </c>
      <c r="T78" s="20" t="s">
        <v>286</v>
      </c>
      <c r="U78" s="51">
        <f t="shared" si="1"/>
        <v>3.5050000000000026E-2</v>
      </c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</row>
    <row r="79" spans="1:40" s="3" customFormat="1" ht="15" customHeight="1" x14ac:dyDescent="0.25">
      <c r="A79" s="17">
        <v>1724</v>
      </c>
      <c r="B79" s="18" t="s">
        <v>269</v>
      </c>
      <c r="C79" s="18">
        <v>211</v>
      </c>
      <c r="D79" s="18">
        <v>201508</v>
      </c>
      <c r="E79" s="20">
        <v>1</v>
      </c>
      <c r="F79" s="46"/>
      <c r="G79" s="17">
        <v>1222</v>
      </c>
      <c r="H79" s="18">
        <v>211</v>
      </c>
      <c r="I79" s="18">
        <v>201611</v>
      </c>
      <c r="J79" s="18">
        <v>1.02241</v>
      </c>
      <c r="K79" s="18">
        <v>1724</v>
      </c>
      <c r="L79" s="18">
        <v>1222211</v>
      </c>
      <c r="M79" s="20">
        <v>0.97807999999999995</v>
      </c>
      <c r="N79" s="46">
        <f t="shared" si="0"/>
        <v>0.97808120030124901</v>
      </c>
      <c r="O79" s="47"/>
      <c r="P79" s="17">
        <v>1222</v>
      </c>
      <c r="Q79" s="18">
        <v>211</v>
      </c>
      <c r="R79" s="18">
        <v>1724</v>
      </c>
      <c r="S79" s="43">
        <v>1.5699999999999999E-2</v>
      </c>
      <c r="T79" s="20" t="s">
        <v>287</v>
      </c>
      <c r="U79" s="51">
        <f t="shared" si="1"/>
        <v>1.5719999999999956E-2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</row>
    <row r="80" spans="1:40" s="3" customFormat="1" ht="15" customHeight="1" x14ac:dyDescent="0.25">
      <c r="A80" s="17">
        <v>1724</v>
      </c>
      <c r="B80" s="18" t="s">
        <v>269</v>
      </c>
      <c r="C80" s="18">
        <v>211</v>
      </c>
      <c r="D80" s="18">
        <v>201509</v>
      </c>
      <c r="E80" s="20">
        <v>1</v>
      </c>
      <c r="F80" s="46"/>
      <c r="G80" s="17">
        <v>1222</v>
      </c>
      <c r="H80" s="18">
        <v>211</v>
      </c>
      <c r="I80" s="18">
        <v>201610</v>
      </c>
      <c r="J80" s="18">
        <v>1.0112699999999999</v>
      </c>
      <c r="K80" s="18">
        <v>1724</v>
      </c>
      <c r="L80" s="18">
        <v>1222211</v>
      </c>
      <c r="M80" s="20">
        <v>0.98885999999999996</v>
      </c>
      <c r="N80" s="46">
        <f t="shared" si="0"/>
        <v>0.98885559741710927</v>
      </c>
      <c r="O80" s="47"/>
      <c r="P80" s="17">
        <v>1222</v>
      </c>
      <c r="Q80" s="18">
        <v>211</v>
      </c>
      <c r="R80" s="18">
        <v>1724</v>
      </c>
      <c r="S80" s="43">
        <v>1.0800000000000001E-2</v>
      </c>
      <c r="T80" s="20" t="s">
        <v>288</v>
      </c>
      <c r="U80" s="51">
        <f t="shared" si="1"/>
        <v>1.0780000000000012E-2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</row>
    <row r="81" spans="1:40" s="3" customFormat="1" ht="15" customHeight="1" x14ac:dyDescent="0.25">
      <c r="A81" s="17">
        <v>1724</v>
      </c>
      <c r="B81" s="18" t="s">
        <v>269</v>
      </c>
      <c r="C81" s="18">
        <v>211</v>
      </c>
      <c r="D81" s="18">
        <v>201510</v>
      </c>
      <c r="E81" s="20">
        <v>1</v>
      </c>
      <c r="F81" s="46"/>
      <c r="G81" s="17">
        <v>1222</v>
      </c>
      <c r="H81" s="18">
        <v>211</v>
      </c>
      <c r="I81" s="18">
        <v>201609</v>
      </c>
      <c r="J81" s="18">
        <v>1.0081500000000001</v>
      </c>
      <c r="K81" s="18">
        <v>1724</v>
      </c>
      <c r="L81" s="18">
        <v>1222211</v>
      </c>
      <c r="M81" s="20">
        <v>0.99192000000000002</v>
      </c>
      <c r="N81" s="46">
        <f t="shared" si="0"/>
        <v>0.99191588553290666</v>
      </c>
      <c r="O81" s="47"/>
      <c r="P81" s="17">
        <v>1222</v>
      </c>
      <c r="Q81" s="18">
        <v>211</v>
      </c>
      <c r="R81" s="18">
        <v>1724</v>
      </c>
      <c r="S81" s="43">
        <v>3.0999999999999999E-3</v>
      </c>
      <c r="T81" s="20" t="s">
        <v>289</v>
      </c>
      <c r="U81" s="51">
        <f t="shared" si="1"/>
        <v>3.0600000000000627E-3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</row>
    <row r="82" spans="1:40" s="3" customFormat="1" ht="15" customHeight="1" x14ac:dyDescent="0.25">
      <c r="A82" s="17">
        <v>1724</v>
      </c>
      <c r="B82" s="18" t="s">
        <v>269</v>
      </c>
      <c r="C82" s="18">
        <v>211</v>
      </c>
      <c r="D82" s="18">
        <v>201511</v>
      </c>
      <c r="E82" s="20">
        <v>1</v>
      </c>
      <c r="F82" s="46"/>
      <c r="G82" s="17">
        <v>1222</v>
      </c>
      <c r="H82" s="18">
        <v>211</v>
      </c>
      <c r="I82" s="18">
        <v>201608</v>
      </c>
      <c r="J82" s="18">
        <v>1.00586</v>
      </c>
      <c r="K82" s="18">
        <v>1724</v>
      </c>
      <c r="L82" s="18">
        <v>1222211</v>
      </c>
      <c r="M82" s="20">
        <v>0.99417999999999995</v>
      </c>
      <c r="N82" s="46">
        <f t="shared" si="0"/>
        <v>0.99417413954228229</v>
      </c>
      <c r="O82" s="47"/>
      <c r="P82" s="17">
        <v>1222</v>
      </c>
      <c r="Q82" s="18">
        <v>211</v>
      </c>
      <c r="R82" s="18">
        <v>1724</v>
      </c>
      <c r="S82" s="43">
        <v>2.3E-3</v>
      </c>
      <c r="T82" s="20" t="s">
        <v>240</v>
      </c>
      <c r="U82" s="51">
        <f t="shared" si="1"/>
        <v>2.2599999999999287E-3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</row>
    <row r="83" spans="1:40" s="3" customFormat="1" ht="15" customHeight="1" x14ac:dyDescent="0.25">
      <c r="A83" s="17">
        <v>1724</v>
      </c>
      <c r="B83" s="18" t="s">
        <v>269</v>
      </c>
      <c r="C83" s="18">
        <v>211</v>
      </c>
      <c r="D83" s="18">
        <v>201512</v>
      </c>
      <c r="E83" s="20">
        <v>1.0001</v>
      </c>
      <c r="F83" s="46"/>
      <c r="G83" s="17">
        <v>1222</v>
      </c>
      <c r="H83" s="18">
        <v>211</v>
      </c>
      <c r="I83" s="18">
        <v>201607</v>
      </c>
      <c r="J83" s="18">
        <v>1.0043500000000001</v>
      </c>
      <c r="K83" s="18">
        <v>1724</v>
      </c>
      <c r="L83" s="18">
        <v>1222211</v>
      </c>
      <c r="M83" s="20">
        <v>0.99565999999999999</v>
      </c>
      <c r="N83" s="46">
        <f t="shared" si="0"/>
        <v>0.99566884054363514</v>
      </c>
      <c r="O83" s="47"/>
      <c r="P83" s="17">
        <v>1222</v>
      </c>
      <c r="Q83" s="18">
        <v>211</v>
      </c>
      <c r="R83" s="18">
        <v>1724</v>
      </c>
      <c r="S83" s="43">
        <v>1.5E-3</v>
      </c>
      <c r="T83" s="20" t="s">
        <v>241</v>
      </c>
      <c r="U83" s="51">
        <f t="shared" si="1"/>
        <v>1.4800000000000368E-3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</row>
    <row r="84" spans="1:40" s="3" customFormat="1" ht="15" customHeight="1" x14ac:dyDescent="0.25">
      <c r="A84" s="17">
        <v>1724</v>
      </c>
      <c r="B84" s="18" t="s">
        <v>269</v>
      </c>
      <c r="C84" s="18">
        <v>211</v>
      </c>
      <c r="D84" s="18">
        <v>201601</v>
      </c>
      <c r="E84" s="20">
        <v>1.0002</v>
      </c>
      <c r="F84" s="46"/>
      <c r="G84" s="17">
        <v>1222</v>
      </c>
      <c r="H84" s="18">
        <v>211</v>
      </c>
      <c r="I84" s="18">
        <v>201606</v>
      </c>
      <c r="J84" s="18">
        <v>1.0025299999999999</v>
      </c>
      <c r="K84" s="18">
        <v>1724</v>
      </c>
      <c r="L84" s="18">
        <v>1222211</v>
      </c>
      <c r="M84" s="20">
        <v>0.99748000000000003</v>
      </c>
      <c r="N84" s="46">
        <f t="shared" si="0"/>
        <v>0.99747638474659117</v>
      </c>
      <c r="O84" s="47"/>
      <c r="P84" s="17">
        <v>1222</v>
      </c>
      <c r="Q84" s="18">
        <v>211</v>
      </c>
      <c r="R84" s="18">
        <v>1724</v>
      </c>
      <c r="S84" s="43">
        <v>1.8E-3</v>
      </c>
      <c r="T84" s="20" t="s">
        <v>242</v>
      </c>
      <c r="U84" s="51">
        <f t="shared" si="1"/>
        <v>1.8200000000000438E-3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</row>
    <row r="85" spans="1:40" s="3" customFormat="1" ht="15" customHeight="1" x14ac:dyDescent="0.25">
      <c r="A85" s="17">
        <v>1724</v>
      </c>
      <c r="B85" s="18" t="s">
        <v>269</v>
      </c>
      <c r="C85" s="18">
        <v>211</v>
      </c>
      <c r="D85" s="18">
        <v>201602</v>
      </c>
      <c r="E85" s="20">
        <v>1.0003</v>
      </c>
      <c r="F85" s="46"/>
      <c r="G85" s="17">
        <v>1222</v>
      </c>
      <c r="H85" s="18">
        <v>211</v>
      </c>
      <c r="I85" s="18">
        <v>201605</v>
      </c>
      <c r="J85" s="18">
        <v>1.00159</v>
      </c>
      <c r="K85" s="18">
        <v>1724</v>
      </c>
      <c r="L85" s="18">
        <v>1222211</v>
      </c>
      <c r="M85" s="20">
        <v>0.99841000000000002</v>
      </c>
      <c r="N85" s="46">
        <f t="shared" si="0"/>
        <v>0.99841252408670211</v>
      </c>
      <c r="O85" s="47"/>
      <c r="P85" s="17">
        <v>1222</v>
      </c>
      <c r="Q85" s="18">
        <v>211</v>
      </c>
      <c r="R85" s="18">
        <v>1724</v>
      </c>
      <c r="S85" s="43">
        <v>8.9999999999999998E-4</v>
      </c>
      <c r="T85" s="20" t="s">
        <v>243</v>
      </c>
      <c r="U85" s="51">
        <f t="shared" si="1"/>
        <v>9.2999999999998639E-4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</row>
    <row r="86" spans="1:40" s="3" customFormat="1" ht="15" customHeight="1" x14ac:dyDescent="0.25">
      <c r="A86" s="17">
        <v>1724</v>
      </c>
      <c r="B86" s="18" t="s">
        <v>269</v>
      </c>
      <c r="C86" s="18">
        <v>211</v>
      </c>
      <c r="D86" s="18">
        <v>201603</v>
      </c>
      <c r="E86" s="20">
        <v>1.0004999999999999</v>
      </c>
      <c r="F86" s="46"/>
      <c r="G86" s="17">
        <v>1222</v>
      </c>
      <c r="H86" s="18">
        <v>211</v>
      </c>
      <c r="I86" s="18">
        <v>201604</v>
      </c>
      <c r="J86" s="18">
        <v>1.0012799999999999</v>
      </c>
      <c r="K86" s="18">
        <v>1724</v>
      </c>
      <c r="L86" s="18">
        <v>1222211</v>
      </c>
      <c r="M86" s="20">
        <v>0.99872000000000005</v>
      </c>
      <c r="N86" s="46">
        <f t="shared" si="0"/>
        <v>0.99872163630552901</v>
      </c>
      <c r="O86" s="47"/>
      <c r="P86" s="17">
        <v>1222</v>
      </c>
      <c r="Q86" s="18">
        <v>211</v>
      </c>
      <c r="R86" s="18">
        <v>1724</v>
      </c>
      <c r="S86" s="43">
        <v>2.9999999999999997E-4</v>
      </c>
      <c r="T86" s="20" t="s">
        <v>244</v>
      </c>
      <c r="U86" s="51">
        <f t="shared" si="1"/>
        <v>3.1000000000003247E-4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</row>
    <row r="87" spans="1:40" s="3" customFormat="1" ht="15" customHeight="1" x14ac:dyDescent="0.25">
      <c r="A87" s="17">
        <v>1724</v>
      </c>
      <c r="B87" s="18" t="s">
        <v>269</v>
      </c>
      <c r="C87" s="18">
        <v>211</v>
      </c>
      <c r="D87" s="18">
        <v>201604</v>
      </c>
      <c r="E87" s="20">
        <v>1.0013000000000001</v>
      </c>
      <c r="F87" s="46"/>
      <c r="G87" s="17">
        <v>1222</v>
      </c>
      <c r="H87" s="18">
        <v>211</v>
      </c>
      <c r="I87" s="18">
        <v>201603</v>
      </c>
      <c r="J87" s="18">
        <v>1.0005299999999999</v>
      </c>
      <c r="K87" s="18">
        <v>1724</v>
      </c>
      <c r="L87" s="18">
        <v>1222211</v>
      </c>
      <c r="M87" s="20">
        <v>0.99946999999999997</v>
      </c>
      <c r="N87" s="46">
        <f t="shared" si="0"/>
        <v>0.99947028075120192</v>
      </c>
      <c r="O87" s="47"/>
      <c r="P87" s="17">
        <v>1222</v>
      </c>
      <c r="Q87" s="18">
        <v>211</v>
      </c>
      <c r="R87" s="18">
        <v>1724</v>
      </c>
      <c r="S87" s="43">
        <v>6.9999999999999999E-4</v>
      </c>
      <c r="T87" s="20" t="s">
        <v>245</v>
      </c>
      <c r="U87" s="51">
        <f t="shared" si="1"/>
        <v>7.499999999999174E-4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</row>
    <row r="88" spans="1:40" s="3" customFormat="1" ht="15" customHeight="1" x14ac:dyDescent="0.25">
      <c r="A88" s="17">
        <v>1724</v>
      </c>
      <c r="B88" s="18" t="s">
        <v>269</v>
      </c>
      <c r="C88" s="18">
        <v>211</v>
      </c>
      <c r="D88" s="18">
        <v>201605</v>
      </c>
      <c r="E88" s="20">
        <v>1.0016</v>
      </c>
      <c r="F88" s="46"/>
      <c r="G88" s="17">
        <v>1222</v>
      </c>
      <c r="H88" s="18">
        <v>211</v>
      </c>
      <c r="I88" s="18">
        <v>201602</v>
      </c>
      <c r="J88" s="18">
        <v>1.0002599999999999</v>
      </c>
      <c r="K88" s="18">
        <v>1724</v>
      </c>
      <c r="L88" s="18">
        <v>1222211</v>
      </c>
      <c r="M88" s="20">
        <v>0.99973999999999996</v>
      </c>
      <c r="N88" s="46">
        <f t="shared" si="0"/>
        <v>0.99974006758242862</v>
      </c>
      <c r="O88" s="47"/>
      <c r="P88" s="17">
        <v>1222</v>
      </c>
      <c r="Q88" s="18">
        <v>211</v>
      </c>
      <c r="R88" s="18">
        <v>1724</v>
      </c>
      <c r="S88" s="43">
        <v>2.9999999999999997E-4</v>
      </c>
      <c r="T88" s="20" t="s">
        <v>246</v>
      </c>
      <c r="U88" s="51">
        <f t="shared" si="1"/>
        <v>2.6999999999999247E-4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</row>
    <row r="89" spans="1:40" s="3" customFormat="1" ht="15" customHeight="1" x14ac:dyDescent="0.25">
      <c r="A89" s="17">
        <v>1724</v>
      </c>
      <c r="B89" s="18" t="s">
        <v>269</v>
      </c>
      <c r="C89" s="18">
        <v>211</v>
      </c>
      <c r="D89" s="18">
        <v>201606</v>
      </c>
      <c r="E89" s="20">
        <v>1.0024999999999999</v>
      </c>
      <c r="F89" s="46"/>
      <c r="G89" s="17">
        <v>1222</v>
      </c>
      <c r="H89" s="18">
        <v>211</v>
      </c>
      <c r="I89" s="18">
        <v>201601</v>
      </c>
      <c r="J89" s="18">
        <v>1.00023</v>
      </c>
      <c r="K89" s="18">
        <v>1724</v>
      </c>
      <c r="L89" s="18">
        <v>1222211</v>
      </c>
      <c r="M89" s="20">
        <v>0.99977000000000005</v>
      </c>
      <c r="N89" s="46">
        <f t="shared" si="0"/>
        <v>0.99977005288783583</v>
      </c>
      <c r="O89" s="47"/>
      <c r="P89" s="17">
        <v>1222</v>
      </c>
      <c r="Q89" s="18">
        <v>211</v>
      </c>
      <c r="R89" s="18">
        <v>1724</v>
      </c>
      <c r="S89" s="43">
        <v>0</v>
      </c>
      <c r="T89" s="20" t="s">
        <v>247</v>
      </c>
      <c r="U89" s="51">
        <f t="shared" si="1"/>
        <v>3.0000000000085514E-5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</row>
    <row r="90" spans="1:40" s="3" customFormat="1" ht="15" customHeight="1" x14ac:dyDescent="0.25">
      <c r="A90" s="17">
        <v>1724</v>
      </c>
      <c r="B90" s="18" t="s">
        <v>269</v>
      </c>
      <c r="C90" s="18">
        <v>211</v>
      </c>
      <c r="D90" s="18">
        <v>201607</v>
      </c>
      <c r="E90" s="20">
        <v>1.0044</v>
      </c>
      <c r="F90" s="46"/>
      <c r="G90" s="17">
        <v>1222</v>
      </c>
      <c r="H90" s="18">
        <v>211</v>
      </c>
      <c r="I90" s="18">
        <v>201512</v>
      </c>
      <c r="J90" s="18">
        <v>1.0000599999999999</v>
      </c>
      <c r="K90" s="18">
        <v>1724</v>
      </c>
      <c r="L90" s="18">
        <v>1222211</v>
      </c>
      <c r="M90" s="20">
        <v>0.99994000000000005</v>
      </c>
      <c r="N90" s="46">
        <f t="shared" si="0"/>
        <v>0.99994000359978408</v>
      </c>
      <c r="O90" s="47"/>
      <c r="P90" s="17">
        <v>1222</v>
      </c>
      <c r="Q90" s="18">
        <v>211</v>
      </c>
      <c r="R90" s="18">
        <v>1724</v>
      </c>
      <c r="S90" s="43">
        <v>2.0000000000000001E-4</v>
      </c>
      <c r="T90" s="20" t="s">
        <v>248</v>
      </c>
      <c r="U90" s="51">
        <f t="shared" si="1"/>
        <v>1.7000000000000348E-4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</row>
    <row r="91" spans="1:40" s="3" customFormat="1" ht="15" customHeight="1" x14ac:dyDescent="0.25">
      <c r="A91" s="17">
        <v>1724</v>
      </c>
      <c r="B91" s="18" t="s">
        <v>269</v>
      </c>
      <c r="C91" s="18">
        <v>211</v>
      </c>
      <c r="D91" s="18">
        <v>201608</v>
      </c>
      <c r="E91" s="20">
        <v>1.0059</v>
      </c>
      <c r="F91" s="46"/>
      <c r="G91" s="17">
        <v>1222</v>
      </c>
      <c r="H91" s="18">
        <v>211</v>
      </c>
      <c r="I91" s="18">
        <v>201511</v>
      </c>
      <c r="J91" s="18">
        <v>1</v>
      </c>
      <c r="K91" s="18">
        <v>1724</v>
      </c>
      <c r="L91" s="18">
        <v>1222211</v>
      </c>
      <c r="M91" s="20">
        <v>1</v>
      </c>
      <c r="N91" s="46">
        <f t="shared" si="0"/>
        <v>1</v>
      </c>
      <c r="O91" s="47"/>
      <c r="P91" s="17">
        <v>1222</v>
      </c>
      <c r="Q91" s="18">
        <v>211</v>
      </c>
      <c r="R91" s="18">
        <v>1724</v>
      </c>
      <c r="S91" s="43">
        <v>1E-4</v>
      </c>
      <c r="T91" s="20" t="s">
        <v>249</v>
      </c>
      <c r="U91" s="51">
        <f t="shared" si="1"/>
        <v>5.9999999999948983E-5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</row>
    <row r="92" spans="1:40" s="3" customFormat="1" ht="15" customHeight="1" x14ac:dyDescent="0.25">
      <c r="A92" s="17">
        <v>1724</v>
      </c>
      <c r="B92" s="18" t="s">
        <v>269</v>
      </c>
      <c r="C92" s="18">
        <v>211</v>
      </c>
      <c r="D92" s="18">
        <v>201609</v>
      </c>
      <c r="E92" s="20">
        <v>1.0081</v>
      </c>
      <c r="F92" s="46"/>
      <c r="G92" s="17">
        <v>1222</v>
      </c>
      <c r="H92" s="18">
        <v>211</v>
      </c>
      <c r="I92" s="18">
        <v>201510</v>
      </c>
      <c r="J92" s="18">
        <v>1</v>
      </c>
      <c r="K92" s="18">
        <v>1724</v>
      </c>
      <c r="L92" s="18">
        <v>1222211</v>
      </c>
      <c r="M92" s="20">
        <v>1</v>
      </c>
      <c r="N92" s="46">
        <f t="shared" si="0"/>
        <v>1</v>
      </c>
      <c r="O92" s="47"/>
      <c r="P92" s="17">
        <v>1222</v>
      </c>
      <c r="Q92" s="18">
        <v>211</v>
      </c>
      <c r="R92" s="18">
        <v>1724</v>
      </c>
      <c r="S92" s="43">
        <v>0</v>
      </c>
      <c r="T92" s="20" t="s">
        <v>250</v>
      </c>
      <c r="U92" s="51">
        <f t="shared" si="1"/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</row>
    <row r="93" spans="1:40" s="3" customFormat="1" ht="15" customHeight="1" x14ac:dyDescent="0.25">
      <c r="A93" s="17">
        <v>1724</v>
      </c>
      <c r="B93" s="18" t="s">
        <v>269</v>
      </c>
      <c r="C93" s="18">
        <v>211</v>
      </c>
      <c r="D93" s="18">
        <v>201610</v>
      </c>
      <c r="E93" s="20">
        <v>1.0113000000000001</v>
      </c>
      <c r="F93" s="46"/>
      <c r="G93" s="17">
        <v>1222</v>
      </c>
      <c r="H93" s="18">
        <v>211</v>
      </c>
      <c r="I93" s="18">
        <v>201509</v>
      </c>
      <c r="J93" s="18">
        <v>1</v>
      </c>
      <c r="K93" s="18">
        <v>1724</v>
      </c>
      <c r="L93" s="18">
        <v>1222211</v>
      </c>
      <c r="M93" s="20">
        <v>1</v>
      </c>
      <c r="N93" s="46">
        <f t="shared" si="0"/>
        <v>1</v>
      </c>
      <c r="O93" s="47"/>
      <c r="P93" s="17">
        <v>1222</v>
      </c>
      <c r="Q93" s="18">
        <v>211</v>
      </c>
      <c r="R93" s="18">
        <v>1724</v>
      </c>
      <c r="S93" s="43">
        <v>0</v>
      </c>
      <c r="T93" s="20" t="s">
        <v>251</v>
      </c>
      <c r="U93" s="51">
        <f t="shared" si="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</row>
    <row r="94" spans="1:40" s="3" customFormat="1" ht="15" customHeight="1" x14ac:dyDescent="0.25">
      <c r="A94" s="17">
        <v>1724</v>
      </c>
      <c r="B94" s="18" t="s">
        <v>269</v>
      </c>
      <c r="C94" s="18">
        <v>211</v>
      </c>
      <c r="D94" s="18">
        <v>201611</v>
      </c>
      <c r="E94" s="20">
        <v>1.0224</v>
      </c>
      <c r="F94" s="46"/>
      <c r="G94" s="17">
        <v>1222</v>
      </c>
      <c r="H94" s="18">
        <v>211</v>
      </c>
      <c r="I94" s="18">
        <v>201508</v>
      </c>
      <c r="J94" s="18">
        <v>1</v>
      </c>
      <c r="K94" s="18">
        <v>1724</v>
      </c>
      <c r="L94" s="18">
        <v>1222211</v>
      </c>
      <c r="M94" s="20">
        <v>1</v>
      </c>
      <c r="N94" s="46">
        <f t="shared" si="0"/>
        <v>1</v>
      </c>
      <c r="O94" s="47"/>
      <c r="P94" s="17">
        <v>1222</v>
      </c>
      <c r="Q94" s="18">
        <v>211</v>
      </c>
      <c r="R94" s="18">
        <v>1724</v>
      </c>
      <c r="S94" s="43">
        <v>0</v>
      </c>
      <c r="T94" s="20" t="s">
        <v>252</v>
      </c>
      <c r="U94" s="51">
        <f t="shared" si="1"/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</row>
    <row r="95" spans="1:40" s="3" customFormat="1" ht="15" customHeight="1" x14ac:dyDescent="0.25">
      <c r="A95" s="17">
        <v>1724</v>
      </c>
      <c r="B95" s="18" t="s">
        <v>269</v>
      </c>
      <c r="C95" s="18">
        <v>211</v>
      </c>
      <c r="D95" s="18">
        <v>201612</v>
      </c>
      <c r="E95" s="20">
        <v>1.0390999999999999</v>
      </c>
      <c r="F95" s="46"/>
      <c r="G95" s="17">
        <v>1222</v>
      </c>
      <c r="H95" s="18">
        <v>211</v>
      </c>
      <c r="I95" s="18">
        <v>201507</v>
      </c>
      <c r="J95" s="18">
        <v>1</v>
      </c>
      <c r="K95" s="18">
        <v>1724</v>
      </c>
      <c r="L95" s="18">
        <v>1222211</v>
      </c>
      <c r="M95" s="20">
        <v>1</v>
      </c>
      <c r="N95" s="46">
        <f t="shared" si="0"/>
        <v>1</v>
      </c>
      <c r="O95" s="47"/>
      <c r="P95" s="17">
        <v>1222</v>
      </c>
      <c r="Q95" s="18">
        <v>211</v>
      </c>
      <c r="R95" s="18">
        <v>1724</v>
      </c>
      <c r="S95" s="43">
        <v>0</v>
      </c>
      <c r="T95" s="20" t="s">
        <v>253</v>
      </c>
      <c r="U95" s="51">
        <f t="shared" si="1"/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</row>
    <row r="96" spans="1:40" s="3" customFormat="1" ht="15" customHeight="1" x14ac:dyDescent="0.25">
      <c r="A96" s="17">
        <v>1724</v>
      </c>
      <c r="B96" s="18" t="s">
        <v>269</v>
      </c>
      <c r="C96" s="18">
        <v>211</v>
      </c>
      <c r="D96" s="18">
        <v>201701</v>
      </c>
      <c r="E96" s="20">
        <v>1.0784</v>
      </c>
      <c r="F96" s="46"/>
      <c r="G96" s="17">
        <v>1222</v>
      </c>
      <c r="H96" s="18">
        <v>211</v>
      </c>
      <c r="I96" s="18">
        <v>201506</v>
      </c>
      <c r="J96" s="18">
        <v>1</v>
      </c>
      <c r="K96" s="18">
        <v>1724</v>
      </c>
      <c r="L96" s="18">
        <v>1222211</v>
      </c>
      <c r="M96" s="20">
        <v>1</v>
      </c>
      <c r="N96" s="46">
        <f t="shared" si="0"/>
        <v>1</v>
      </c>
      <c r="O96" s="47"/>
      <c r="P96" s="17">
        <v>1222</v>
      </c>
      <c r="Q96" s="18">
        <v>211</v>
      </c>
      <c r="R96" s="18">
        <v>1724</v>
      </c>
      <c r="S96" s="43">
        <v>0</v>
      </c>
      <c r="T96" s="20" t="s">
        <v>254</v>
      </c>
      <c r="U96" s="51">
        <f t="shared" si="1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</row>
    <row r="97" spans="1:40" s="3" customFormat="1" ht="15" customHeight="1" x14ac:dyDescent="0.25">
      <c r="A97" s="17">
        <v>1724</v>
      </c>
      <c r="B97" s="18" t="s">
        <v>269</v>
      </c>
      <c r="C97" s="18">
        <v>211</v>
      </c>
      <c r="D97" s="18">
        <v>201702</v>
      </c>
      <c r="E97" s="20">
        <v>1.1252</v>
      </c>
      <c r="F97" s="46"/>
      <c r="G97" s="17">
        <v>1222</v>
      </c>
      <c r="H97" s="18">
        <v>211</v>
      </c>
      <c r="I97" s="18">
        <v>201505</v>
      </c>
      <c r="J97" s="18">
        <v>1</v>
      </c>
      <c r="K97" s="18">
        <v>1724</v>
      </c>
      <c r="L97" s="18">
        <v>1222211</v>
      </c>
      <c r="M97" s="20">
        <v>1</v>
      </c>
      <c r="N97" s="46">
        <f t="shared" si="0"/>
        <v>1</v>
      </c>
      <c r="O97" s="47"/>
      <c r="P97" s="17">
        <v>1222</v>
      </c>
      <c r="Q97" s="18">
        <v>211</v>
      </c>
      <c r="R97" s="18">
        <v>1724</v>
      </c>
      <c r="S97" s="43">
        <v>0</v>
      </c>
      <c r="T97" s="20" t="s">
        <v>255</v>
      </c>
      <c r="U97" s="51">
        <f t="shared" si="1"/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</row>
    <row r="98" spans="1:40" s="3" customFormat="1" ht="15" customHeight="1" x14ac:dyDescent="0.25">
      <c r="A98" s="17">
        <v>1724</v>
      </c>
      <c r="B98" s="18" t="s">
        <v>269</v>
      </c>
      <c r="C98" s="18">
        <v>211</v>
      </c>
      <c r="D98" s="18">
        <v>201703</v>
      </c>
      <c r="E98" s="20">
        <v>1.2115</v>
      </c>
      <c r="F98" s="46"/>
      <c r="G98" s="17">
        <v>1222</v>
      </c>
      <c r="H98" s="18">
        <v>211</v>
      </c>
      <c r="I98" s="18">
        <v>201504</v>
      </c>
      <c r="J98" s="18">
        <v>1</v>
      </c>
      <c r="K98" s="18">
        <v>1724</v>
      </c>
      <c r="L98" s="18">
        <v>1222211</v>
      </c>
      <c r="M98" s="20">
        <v>1</v>
      </c>
      <c r="N98" s="46">
        <f t="shared" si="0"/>
        <v>1</v>
      </c>
      <c r="O98" s="47"/>
      <c r="P98" s="17">
        <v>1222</v>
      </c>
      <c r="Q98" s="18">
        <v>211</v>
      </c>
      <c r="R98" s="18">
        <v>1724</v>
      </c>
      <c r="S98" s="43">
        <v>0</v>
      </c>
      <c r="T98" s="20" t="s">
        <v>256</v>
      </c>
      <c r="U98" s="51">
        <f t="shared" si="1"/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</row>
    <row r="99" spans="1:40" s="3" customFormat="1" ht="15" customHeight="1" x14ac:dyDescent="0.25">
      <c r="A99" s="17">
        <v>1724</v>
      </c>
      <c r="B99" s="18" t="s">
        <v>269</v>
      </c>
      <c r="C99" s="18">
        <v>211</v>
      </c>
      <c r="D99" s="18">
        <v>201704</v>
      </c>
      <c r="E99" s="20">
        <v>1.4066000000000001</v>
      </c>
      <c r="F99" s="46"/>
      <c r="G99" s="17">
        <v>1222</v>
      </c>
      <c r="H99" s="18">
        <v>211</v>
      </c>
      <c r="I99" s="18">
        <v>201503</v>
      </c>
      <c r="J99" s="18">
        <v>1</v>
      </c>
      <c r="K99" s="18">
        <v>1724</v>
      </c>
      <c r="L99" s="18">
        <v>1222211</v>
      </c>
      <c r="M99" s="20">
        <v>1</v>
      </c>
      <c r="N99" s="46">
        <f t="shared" si="0"/>
        <v>1</v>
      </c>
      <c r="O99" s="47"/>
      <c r="P99" s="17">
        <v>1222</v>
      </c>
      <c r="Q99" s="18">
        <v>211</v>
      </c>
      <c r="R99" s="18">
        <v>1724</v>
      </c>
      <c r="S99" s="43">
        <v>0</v>
      </c>
      <c r="T99" s="20" t="s">
        <v>257</v>
      </c>
      <c r="U99" s="51">
        <f t="shared" si="1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</row>
    <row r="100" spans="1:40" s="3" customFormat="1" ht="15" customHeight="1" x14ac:dyDescent="0.25">
      <c r="A100" s="17">
        <v>1724</v>
      </c>
      <c r="B100" s="18" t="s">
        <v>269</v>
      </c>
      <c r="C100" s="18">
        <v>211</v>
      </c>
      <c r="D100" s="18">
        <v>201705</v>
      </c>
      <c r="E100" s="20">
        <v>1.9621</v>
      </c>
      <c r="F100" s="46"/>
      <c r="G100" s="17">
        <v>1222</v>
      </c>
      <c r="H100" s="18">
        <v>211</v>
      </c>
      <c r="I100" s="18">
        <v>201502</v>
      </c>
      <c r="J100" s="18">
        <v>1</v>
      </c>
      <c r="K100" s="18">
        <v>1724</v>
      </c>
      <c r="L100" s="18">
        <v>1222211</v>
      </c>
      <c r="M100" s="20">
        <v>1</v>
      </c>
      <c r="N100" s="46">
        <f t="shared" si="0"/>
        <v>1</v>
      </c>
      <c r="O100" s="47"/>
      <c r="P100" s="17">
        <v>1222</v>
      </c>
      <c r="Q100" s="18">
        <v>211</v>
      </c>
      <c r="R100" s="18">
        <v>1724</v>
      </c>
      <c r="S100" s="43">
        <v>0</v>
      </c>
      <c r="T100" s="20" t="s">
        <v>258</v>
      </c>
      <c r="U100" s="51">
        <f t="shared" si="1"/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</row>
    <row r="101" spans="1:40" s="3" customFormat="1" ht="15" customHeight="1" thickBot="1" x14ac:dyDescent="0.3">
      <c r="A101" s="17">
        <v>1724</v>
      </c>
      <c r="B101" s="18" t="s">
        <v>269</v>
      </c>
      <c r="C101" s="18">
        <v>211</v>
      </c>
      <c r="D101" s="18">
        <v>201706</v>
      </c>
      <c r="E101" s="20">
        <v>6.8251999999999997</v>
      </c>
      <c r="F101" s="46"/>
      <c r="G101" s="33">
        <v>1222</v>
      </c>
      <c r="H101" s="34">
        <v>211</v>
      </c>
      <c r="I101" s="34">
        <v>201501</v>
      </c>
      <c r="J101" s="34">
        <v>1</v>
      </c>
      <c r="K101" s="34">
        <v>1724</v>
      </c>
      <c r="L101" s="34">
        <v>1222211</v>
      </c>
      <c r="M101" s="48">
        <v>1</v>
      </c>
      <c r="N101" s="46">
        <f t="shared" si="0"/>
        <v>1</v>
      </c>
      <c r="O101" s="47"/>
      <c r="P101" s="33">
        <v>1222</v>
      </c>
      <c r="Q101" s="34">
        <v>211</v>
      </c>
      <c r="R101" s="34">
        <v>1724</v>
      </c>
      <c r="S101" s="50">
        <v>0</v>
      </c>
      <c r="T101" s="48" t="s">
        <v>259</v>
      </c>
      <c r="U101" s="51">
        <f t="shared" si="1"/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</row>
    <row r="102" spans="1:40" s="3" customFormat="1" ht="15" customHeight="1" x14ac:dyDescent="0.25">
      <c r="A102" s="44"/>
      <c r="B102" s="45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7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</row>
    <row r="103" spans="1:40" s="3" customFormat="1" ht="15" customHeight="1" x14ac:dyDescent="0.25">
      <c r="A103" s="44"/>
      <c r="B103" s="45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7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</row>
    <row r="104" spans="1:40" s="3" customFormat="1" ht="15" customHeight="1" x14ac:dyDescent="0.25">
      <c r="A104" s="23" t="s">
        <v>291</v>
      </c>
      <c r="B104" s="4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7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</row>
    <row r="105" spans="1:40" s="3" customFormat="1" ht="15" customHeight="1" thickBot="1" x14ac:dyDescent="0.3">
      <c r="A105" s="49" t="s">
        <v>292</v>
      </c>
      <c r="B105" s="46"/>
      <c r="C105" s="46"/>
      <c r="D105" t="s">
        <v>25</v>
      </c>
      <c r="E105" t="s">
        <v>272</v>
      </c>
      <c r="F105" s="46"/>
      <c r="G105" s="46"/>
      <c r="H105" s="46"/>
      <c r="I105" s="46"/>
      <c r="J105" s="46"/>
      <c r="K105" s="46"/>
      <c r="L105" s="46"/>
      <c r="M105" s="46"/>
      <c r="N105" s="46"/>
      <c r="O105" s="47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</row>
    <row r="106" spans="1:40" s="3" customFormat="1" ht="15" customHeight="1" x14ac:dyDescent="0.25">
      <c r="A106" s="13" t="s">
        <v>228</v>
      </c>
      <c r="B106" s="14" t="s">
        <v>35</v>
      </c>
      <c r="C106" s="14" t="s">
        <v>229</v>
      </c>
      <c r="D106" s="14" t="s">
        <v>230</v>
      </c>
      <c r="E106" s="14" t="s">
        <v>231</v>
      </c>
      <c r="F106" s="14" t="s">
        <v>232</v>
      </c>
      <c r="G106" s="14" t="s">
        <v>233</v>
      </c>
      <c r="H106" s="14" t="s">
        <v>234</v>
      </c>
      <c r="I106" s="14" t="s">
        <v>235</v>
      </c>
      <c r="J106" s="14" t="s">
        <v>236</v>
      </c>
      <c r="K106" s="14" t="s">
        <v>237</v>
      </c>
      <c r="L106" s="14" t="s">
        <v>238</v>
      </c>
      <c r="M106" s="14" t="s">
        <v>239</v>
      </c>
      <c r="N106" s="14" t="s">
        <v>240</v>
      </c>
      <c r="O106" s="14" t="s">
        <v>241</v>
      </c>
      <c r="P106" s="14" t="s">
        <v>242</v>
      </c>
      <c r="Q106" s="14" t="s">
        <v>243</v>
      </c>
      <c r="R106" s="14" t="s">
        <v>244</v>
      </c>
      <c r="S106" s="14" t="s">
        <v>245</v>
      </c>
      <c r="T106" s="14" t="s">
        <v>246</v>
      </c>
      <c r="U106" s="14" t="s">
        <v>247</v>
      </c>
      <c r="V106" s="14" t="s">
        <v>248</v>
      </c>
      <c r="W106" s="14" t="s">
        <v>249</v>
      </c>
      <c r="X106" s="14" t="s">
        <v>250</v>
      </c>
      <c r="Y106" s="14" t="s">
        <v>251</v>
      </c>
      <c r="Z106" s="14" t="s">
        <v>252</v>
      </c>
      <c r="AA106" s="14" t="s">
        <v>253</v>
      </c>
      <c r="AB106" s="14" t="s">
        <v>254</v>
      </c>
      <c r="AC106" s="14" t="s">
        <v>255</v>
      </c>
      <c r="AD106" s="14" t="s">
        <v>256</v>
      </c>
      <c r="AE106" s="14" t="s">
        <v>257</v>
      </c>
      <c r="AF106" s="14" t="s">
        <v>258</v>
      </c>
      <c r="AG106" s="15" t="s">
        <v>259</v>
      </c>
      <c r="AH106" s="46"/>
      <c r="AI106" s="46"/>
      <c r="AJ106" s="46"/>
      <c r="AK106" s="46"/>
      <c r="AL106" s="46"/>
      <c r="AM106" s="46"/>
      <c r="AN106" s="46"/>
    </row>
    <row r="107" spans="1:40" s="3" customFormat="1" ht="15" customHeight="1" thickBot="1" x14ac:dyDescent="0.3">
      <c r="A107" s="33">
        <v>1724</v>
      </c>
      <c r="B107" s="34">
        <v>1222</v>
      </c>
      <c r="C107" s="34">
        <v>211</v>
      </c>
      <c r="D107" s="50">
        <v>0.14649999999999999</v>
      </c>
      <c r="E107" s="50">
        <v>0.36309999999999998</v>
      </c>
      <c r="F107" s="50">
        <v>0.20130000000000001</v>
      </c>
      <c r="G107" s="50">
        <v>0.1145</v>
      </c>
      <c r="H107" s="50">
        <v>6.3399999999999998E-2</v>
      </c>
      <c r="I107" s="50">
        <v>3.8600000000000002E-2</v>
      </c>
      <c r="J107" s="50">
        <v>3.5000000000000003E-2</v>
      </c>
      <c r="K107" s="50">
        <v>1.5699999999999999E-2</v>
      </c>
      <c r="L107" s="50">
        <v>1.0800000000000001E-2</v>
      </c>
      <c r="M107" s="50">
        <v>3.0999999999999999E-3</v>
      </c>
      <c r="N107" s="50">
        <v>2.3E-3</v>
      </c>
      <c r="O107" s="50">
        <v>1.5E-3</v>
      </c>
      <c r="P107" s="50">
        <v>1.8E-3</v>
      </c>
      <c r="Q107" s="50">
        <v>8.9999999999999998E-4</v>
      </c>
      <c r="R107" s="50">
        <v>2.9999999999999997E-4</v>
      </c>
      <c r="S107" s="50">
        <v>6.9999999999999999E-4</v>
      </c>
      <c r="T107" s="50">
        <v>2.9999999999999997E-4</v>
      </c>
      <c r="U107" s="50">
        <v>0</v>
      </c>
      <c r="V107" s="50">
        <v>2.0000000000000001E-4</v>
      </c>
      <c r="W107" s="50">
        <v>1E-4</v>
      </c>
      <c r="X107" s="50">
        <v>0</v>
      </c>
      <c r="Y107" s="50">
        <v>0</v>
      </c>
      <c r="Z107" s="50">
        <v>0</v>
      </c>
      <c r="AA107" s="50">
        <v>0</v>
      </c>
      <c r="AB107" s="50">
        <v>0</v>
      </c>
      <c r="AC107" s="50">
        <v>0</v>
      </c>
      <c r="AD107" s="50">
        <v>0</v>
      </c>
      <c r="AE107" s="50">
        <v>0</v>
      </c>
      <c r="AF107" s="50">
        <v>0</v>
      </c>
      <c r="AG107" s="52">
        <v>0</v>
      </c>
      <c r="AH107" s="46"/>
      <c r="AI107" s="46"/>
      <c r="AJ107" s="46"/>
      <c r="AK107" s="46"/>
      <c r="AL107" s="46"/>
      <c r="AM107" s="46"/>
      <c r="AN107" s="46"/>
    </row>
    <row r="108" spans="1:40" s="3" customFormat="1" ht="15" customHeight="1" x14ac:dyDescent="0.25">
      <c r="A108" s="44"/>
      <c r="B108" s="45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7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</row>
    <row r="109" spans="1:40" ht="1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40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</row>
    <row r="110" spans="1:40" x14ac:dyDescent="0.25">
      <c r="A110" t="s">
        <v>224</v>
      </c>
      <c r="B110" t="s">
        <v>225</v>
      </c>
    </row>
    <row r="111" spans="1:40" ht="15.75" thickBot="1" x14ac:dyDescent="0.3">
      <c r="A111" t="s">
        <v>222</v>
      </c>
      <c r="C111" t="s">
        <v>25</v>
      </c>
      <c r="D111" t="s">
        <v>221</v>
      </c>
    </row>
    <row r="112" spans="1:40" ht="45" x14ac:dyDescent="0.25">
      <c r="A112" s="13" t="s">
        <v>2</v>
      </c>
      <c r="B112" s="14" t="s">
        <v>199</v>
      </c>
      <c r="C112" s="14" t="s">
        <v>36</v>
      </c>
      <c r="D112" s="14" t="s">
        <v>200</v>
      </c>
      <c r="E112" s="14" t="s">
        <v>201</v>
      </c>
      <c r="F112" s="14" t="s">
        <v>202</v>
      </c>
      <c r="G112" s="14" t="s">
        <v>203</v>
      </c>
      <c r="H112" s="14" t="s">
        <v>204</v>
      </c>
      <c r="I112" s="14" t="s">
        <v>205</v>
      </c>
      <c r="J112" s="14" t="s">
        <v>206</v>
      </c>
      <c r="K112" s="14" t="s">
        <v>207</v>
      </c>
      <c r="L112" s="14" t="s">
        <v>208</v>
      </c>
      <c r="M112" s="14" t="s">
        <v>209</v>
      </c>
      <c r="N112" s="14" t="s">
        <v>210</v>
      </c>
      <c r="O112" s="14" t="s">
        <v>211</v>
      </c>
      <c r="P112" s="14" t="s">
        <v>212</v>
      </c>
      <c r="Q112" s="14" t="s">
        <v>213</v>
      </c>
      <c r="R112" s="14" t="s">
        <v>214</v>
      </c>
      <c r="S112" s="14" t="s">
        <v>215</v>
      </c>
      <c r="T112" s="14" t="s">
        <v>216</v>
      </c>
      <c r="U112" s="14" t="s">
        <v>217</v>
      </c>
      <c r="V112" s="14" t="s">
        <v>218</v>
      </c>
      <c r="W112" s="14" t="s">
        <v>219</v>
      </c>
      <c r="X112" s="14" t="s">
        <v>220</v>
      </c>
    </row>
    <row r="113" spans="1:60" x14ac:dyDescent="0.25">
      <c r="A113" s="17" t="s">
        <v>16</v>
      </c>
      <c r="B113" s="18">
        <v>1222</v>
      </c>
      <c r="C113" s="18">
        <v>211</v>
      </c>
      <c r="D113" s="21">
        <v>42005</v>
      </c>
      <c r="E113" s="18">
        <v>0.98945000000000005</v>
      </c>
      <c r="F113" s="18">
        <v>1</v>
      </c>
      <c r="G113" s="18">
        <v>0.98687000000000002</v>
      </c>
      <c r="H113" s="18">
        <v>0.98938999999999999</v>
      </c>
      <c r="I113" s="18">
        <v>0.98848999999999998</v>
      </c>
      <c r="J113" s="18">
        <v>0.98785000000000001</v>
      </c>
      <c r="K113" s="18">
        <v>0.99475000000000002</v>
      </c>
      <c r="L113" s="18">
        <v>0.99656</v>
      </c>
      <c r="M113" s="18">
        <v>0.99111000000000005</v>
      </c>
      <c r="N113" s="18">
        <v>0.99441999999999997</v>
      </c>
      <c r="O113" s="18">
        <v>0.99692999999999998</v>
      </c>
      <c r="P113" s="18">
        <v>0.99595999999999996</v>
      </c>
      <c r="Q113" s="18">
        <v>0.99799000000000004</v>
      </c>
      <c r="R113" s="18">
        <v>0.99744999999999995</v>
      </c>
      <c r="S113" s="18">
        <v>0.99892000000000003</v>
      </c>
      <c r="T113" s="18">
        <v>0.99739</v>
      </c>
      <c r="U113" s="18">
        <v>0.99773000000000001</v>
      </c>
      <c r="V113" s="18">
        <v>0.99041999999999997</v>
      </c>
      <c r="W113" s="18">
        <v>0.99261999999999995</v>
      </c>
      <c r="X113" s="18">
        <v>0.99551000000000001</v>
      </c>
    </row>
    <row r="115" spans="1:60" x14ac:dyDescent="0.25">
      <c r="A115" s="55" t="s">
        <v>5</v>
      </c>
    </row>
    <row r="116" spans="1:60" x14ac:dyDescent="0.25">
      <c r="A116" s="56" t="s">
        <v>21</v>
      </c>
      <c r="B116" s="39" t="s">
        <v>301</v>
      </c>
    </row>
    <row r="117" spans="1:60" x14ac:dyDescent="0.25">
      <c r="A117" s="56" t="s">
        <v>22</v>
      </c>
      <c r="B117" s="22" t="s">
        <v>302</v>
      </c>
    </row>
    <row r="118" spans="1:60" x14ac:dyDescent="0.25">
      <c r="A118" t="s">
        <v>263</v>
      </c>
    </row>
    <row r="119" spans="1:60" ht="15.75" thickBot="1" x14ac:dyDescent="0.3">
      <c r="A119" t="s">
        <v>262</v>
      </c>
      <c r="C119" t="s">
        <v>25</v>
      </c>
      <c r="D119" t="s">
        <v>221</v>
      </c>
    </row>
    <row r="120" spans="1:60" ht="45" x14ac:dyDescent="0.25">
      <c r="A120" s="13" t="s">
        <v>2</v>
      </c>
      <c r="B120" s="14" t="s">
        <v>199</v>
      </c>
      <c r="C120" s="14" t="s">
        <v>36</v>
      </c>
      <c r="D120" s="14" t="s">
        <v>200</v>
      </c>
      <c r="E120" s="14" t="s">
        <v>226</v>
      </c>
      <c r="F120" s="14" t="s">
        <v>202</v>
      </c>
      <c r="G120" s="14" t="s">
        <v>203</v>
      </c>
      <c r="H120" s="14" t="s">
        <v>204</v>
      </c>
      <c r="I120" s="14" t="s">
        <v>205</v>
      </c>
      <c r="J120" s="14" t="s">
        <v>206</v>
      </c>
      <c r="K120" s="14" t="s">
        <v>207</v>
      </c>
      <c r="L120" s="14" t="s">
        <v>208</v>
      </c>
      <c r="M120" s="14" t="s">
        <v>209</v>
      </c>
      <c r="N120" s="14" t="s">
        <v>210</v>
      </c>
      <c r="O120" s="14" t="s">
        <v>211</v>
      </c>
      <c r="P120" s="14" t="s">
        <v>212</v>
      </c>
      <c r="Q120" s="14" t="s">
        <v>213</v>
      </c>
      <c r="R120" s="14" t="s">
        <v>214</v>
      </c>
      <c r="S120" s="14" t="s">
        <v>215</v>
      </c>
      <c r="T120" s="14" t="s">
        <v>216</v>
      </c>
      <c r="U120" s="14" t="s">
        <v>217</v>
      </c>
      <c r="V120" s="14" t="s">
        <v>218</v>
      </c>
      <c r="W120" s="14" t="s">
        <v>219</v>
      </c>
      <c r="X120" s="14" t="s">
        <v>220</v>
      </c>
      <c r="Y120" s="14" t="s">
        <v>227</v>
      </c>
      <c r="Z120" s="14" t="s">
        <v>228</v>
      </c>
      <c r="AA120" s="14" t="s">
        <v>35</v>
      </c>
      <c r="AB120" s="14" t="s">
        <v>229</v>
      </c>
      <c r="AC120" s="14" t="s">
        <v>230</v>
      </c>
      <c r="AD120" s="14" t="s">
        <v>231</v>
      </c>
      <c r="AE120" s="14" t="s">
        <v>232</v>
      </c>
      <c r="AF120" s="14" t="s">
        <v>233</v>
      </c>
      <c r="AG120" s="14" t="s">
        <v>234</v>
      </c>
      <c r="AH120" s="14" t="s">
        <v>235</v>
      </c>
      <c r="AI120" s="14" t="s">
        <v>236</v>
      </c>
      <c r="AJ120" s="14" t="s">
        <v>237</v>
      </c>
      <c r="AK120" s="14" t="s">
        <v>238</v>
      </c>
      <c r="AL120" s="14" t="s">
        <v>239</v>
      </c>
      <c r="AM120" s="14" t="s">
        <v>240</v>
      </c>
      <c r="AN120" s="14" t="s">
        <v>241</v>
      </c>
      <c r="AO120" s="14" t="s">
        <v>242</v>
      </c>
      <c r="AP120" s="14" t="s">
        <v>243</v>
      </c>
      <c r="AQ120" s="14" t="s">
        <v>244</v>
      </c>
      <c r="AR120" s="14" t="s">
        <v>245</v>
      </c>
      <c r="AS120" s="14" t="s">
        <v>246</v>
      </c>
      <c r="AT120" s="14" t="s">
        <v>247</v>
      </c>
      <c r="AU120" s="14" t="s">
        <v>248</v>
      </c>
      <c r="AV120" s="14" t="s">
        <v>249</v>
      </c>
      <c r="AW120" s="14" t="s">
        <v>250</v>
      </c>
      <c r="AX120" s="14" t="s">
        <v>251</v>
      </c>
      <c r="AY120" s="14" t="s">
        <v>252</v>
      </c>
      <c r="AZ120" s="14" t="s">
        <v>253</v>
      </c>
      <c r="BA120" s="14" t="s">
        <v>254</v>
      </c>
      <c r="BB120" s="14" t="s">
        <v>255</v>
      </c>
      <c r="BC120" s="14" t="s">
        <v>256</v>
      </c>
      <c r="BD120" s="14" t="s">
        <v>257</v>
      </c>
      <c r="BE120" s="14" t="s">
        <v>258</v>
      </c>
      <c r="BF120" s="14" t="s">
        <v>259</v>
      </c>
      <c r="BG120" s="14" t="s">
        <v>5</v>
      </c>
      <c r="BH120" s="15" t="s">
        <v>260</v>
      </c>
    </row>
    <row r="121" spans="1:60" x14ac:dyDescent="0.25">
      <c r="A121" s="17" t="s">
        <v>16</v>
      </c>
      <c r="B121" s="18">
        <v>1222</v>
      </c>
      <c r="C121" s="18">
        <v>211</v>
      </c>
      <c r="D121" s="21">
        <v>42005</v>
      </c>
      <c r="E121" s="18">
        <v>0.98945000000000005</v>
      </c>
      <c r="F121" s="18">
        <v>1</v>
      </c>
      <c r="G121" s="18">
        <v>0.98687000000000002</v>
      </c>
      <c r="H121" s="18">
        <v>0.98938999999999999</v>
      </c>
      <c r="I121" s="18">
        <v>0.98848999999999998</v>
      </c>
      <c r="J121" s="18">
        <v>0.98785000000000001</v>
      </c>
      <c r="K121" s="18">
        <v>0.99475000000000002</v>
      </c>
      <c r="L121" s="18">
        <v>0.99656</v>
      </c>
      <c r="M121" s="18">
        <v>0.99111000000000005</v>
      </c>
      <c r="N121" s="18">
        <v>0.99441999999999997</v>
      </c>
      <c r="O121" s="18">
        <v>0.99692999999999998</v>
      </c>
      <c r="P121" s="18">
        <v>0.99595999999999996</v>
      </c>
      <c r="Q121" s="18">
        <v>0.99799000000000004</v>
      </c>
      <c r="R121" s="18">
        <v>0.99744999999999995</v>
      </c>
      <c r="S121" s="18">
        <v>0.99892000000000003</v>
      </c>
      <c r="T121" s="18">
        <v>0.99739</v>
      </c>
      <c r="U121" s="18">
        <v>0.99773000000000001</v>
      </c>
      <c r="V121" s="18">
        <v>0.99041999999999997</v>
      </c>
      <c r="W121" s="18">
        <v>0.99261999999999995</v>
      </c>
      <c r="X121" s="18">
        <v>0.99551000000000001</v>
      </c>
      <c r="Y121" s="18" t="s">
        <v>261</v>
      </c>
      <c r="Z121" s="18">
        <v>1724</v>
      </c>
      <c r="AA121" s="18">
        <v>1222</v>
      </c>
      <c r="AB121" s="18">
        <v>211</v>
      </c>
      <c r="AC121" s="43">
        <v>0.14649999999999999</v>
      </c>
      <c r="AD121" s="43">
        <v>0.36309999999999998</v>
      </c>
      <c r="AE121" s="43">
        <v>0.20130000000000001</v>
      </c>
      <c r="AF121" s="43">
        <v>0.1145</v>
      </c>
      <c r="AG121" s="43">
        <v>6.3399999999999998E-2</v>
      </c>
      <c r="AH121" s="43">
        <v>3.8600000000000002E-2</v>
      </c>
      <c r="AI121" s="43">
        <v>3.5000000000000003E-2</v>
      </c>
      <c r="AJ121" s="43">
        <v>1.5699999999999999E-2</v>
      </c>
      <c r="AK121" s="43">
        <v>1.0800000000000001E-2</v>
      </c>
      <c r="AL121" s="43">
        <v>3.0999999999999999E-3</v>
      </c>
      <c r="AM121" s="43">
        <v>2.3E-3</v>
      </c>
      <c r="AN121" s="43">
        <v>1.5E-3</v>
      </c>
      <c r="AO121" s="43">
        <v>1.8E-3</v>
      </c>
      <c r="AP121" s="43">
        <v>8.9999999999999998E-4</v>
      </c>
      <c r="AQ121" s="43">
        <v>2.9999999999999997E-4</v>
      </c>
      <c r="AR121" s="43">
        <v>6.9999999999999999E-4</v>
      </c>
      <c r="AS121" s="43">
        <v>2.9999999999999997E-4</v>
      </c>
      <c r="AT121" s="43">
        <v>0</v>
      </c>
      <c r="AU121" s="43">
        <v>2.0000000000000001E-4</v>
      </c>
      <c r="AV121" s="43">
        <v>1E-4</v>
      </c>
      <c r="AW121" s="43">
        <v>0</v>
      </c>
      <c r="AX121" s="43">
        <v>0</v>
      </c>
      <c r="AY121" s="43">
        <v>0</v>
      </c>
      <c r="AZ121" s="43">
        <v>0</v>
      </c>
      <c r="BA121" s="43">
        <v>0</v>
      </c>
      <c r="BB121" s="43">
        <v>0</v>
      </c>
      <c r="BC121" s="43">
        <v>0</v>
      </c>
      <c r="BD121" s="43">
        <v>0</v>
      </c>
      <c r="BE121" s="43">
        <v>0</v>
      </c>
      <c r="BF121" s="43">
        <v>0</v>
      </c>
      <c r="BG121" s="18">
        <v>0.99302000000000001</v>
      </c>
      <c r="BH121" s="20">
        <v>21</v>
      </c>
    </row>
    <row r="122" spans="1:60" x14ac:dyDescent="0.25">
      <c r="AC122">
        <f>E121*AC121</f>
        <v>0.144954425</v>
      </c>
      <c r="BG122" s="39">
        <f>SUMPRODUCT(E121:X121,AC121:AV121)</f>
        <v>0.99312292800000013</v>
      </c>
    </row>
    <row r="123" spans="1:60" x14ac:dyDescent="0.25">
      <c r="A123" t="s">
        <v>293</v>
      </c>
    </row>
    <row r="124" spans="1:60" x14ac:dyDescent="0.25">
      <c r="A124" t="s">
        <v>294</v>
      </c>
    </row>
    <row r="125" spans="1:60" ht="15.75" thickBot="1" x14ac:dyDescent="0.3">
      <c r="A125" t="s">
        <v>295</v>
      </c>
      <c r="C125" t="s">
        <v>25</v>
      </c>
      <c r="D125" t="s">
        <v>296</v>
      </c>
    </row>
    <row r="126" spans="1:60" ht="30" x14ac:dyDescent="0.25">
      <c r="A126" s="13" t="s">
        <v>2</v>
      </c>
      <c r="B126" s="14" t="s">
        <v>3</v>
      </c>
      <c r="C126" s="14" t="s">
        <v>4</v>
      </c>
      <c r="D126" s="14" t="s">
        <v>5</v>
      </c>
      <c r="E126" s="14" t="s">
        <v>6</v>
      </c>
      <c r="F126" s="15" t="s">
        <v>7</v>
      </c>
    </row>
    <row r="127" spans="1:60" x14ac:dyDescent="0.25">
      <c r="A127" s="17" t="s">
        <v>16</v>
      </c>
      <c r="B127" s="21">
        <v>42005</v>
      </c>
      <c r="C127" s="18">
        <v>0.98945000000000005</v>
      </c>
      <c r="D127" s="18">
        <v>0.99302000000000001</v>
      </c>
      <c r="E127" s="18">
        <v>0.99087230000000004</v>
      </c>
      <c r="F127" s="20">
        <v>0.99782999999999999</v>
      </c>
    </row>
    <row r="128" spans="1:60" x14ac:dyDescent="0.25">
      <c r="D128" s="53">
        <f>SUMPRODUCT(E121:X121,AC121:AV121)</f>
        <v>0.99312292800000013</v>
      </c>
    </row>
    <row r="129" spans="1:14" x14ac:dyDescent="0.25">
      <c r="D129" s="53"/>
    </row>
    <row r="130" spans="1:14" x14ac:dyDescent="0.25">
      <c r="A130" t="s">
        <v>300</v>
      </c>
      <c r="D130" s="53"/>
    </row>
    <row r="131" spans="1:14" ht="15.75" thickBot="1" x14ac:dyDescent="0.3">
      <c r="A131" t="s">
        <v>299</v>
      </c>
      <c r="C131" t="s">
        <v>25</v>
      </c>
      <c r="D131" t="s">
        <v>296</v>
      </c>
    </row>
    <row r="132" spans="1:14" x14ac:dyDescent="0.25">
      <c r="A132" s="13" t="s">
        <v>297</v>
      </c>
      <c r="B132" s="15" t="s">
        <v>298</v>
      </c>
    </row>
    <row r="133" spans="1:14" ht="15.75" thickBot="1" x14ac:dyDescent="0.3">
      <c r="A133" s="33">
        <v>1</v>
      </c>
      <c r="B133" s="48">
        <v>1</v>
      </c>
    </row>
    <row r="134" spans="1:14" ht="15.75" thickBot="1" x14ac:dyDescent="0.3"/>
    <row r="135" spans="1:14" ht="30" x14ac:dyDescent="0.25">
      <c r="A135" s="13" t="s">
        <v>0</v>
      </c>
      <c r="B135" s="14" t="s">
        <v>1</v>
      </c>
      <c r="C135" s="14" t="s">
        <v>2</v>
      </c>
      <c r="D135" s="14" t="s">
        <v>3</v>
      </c>
      <c r="E135" s="14" t="s">
        <v>4</v>
      </c>
      <c r="F135" s="14" t="s">
        <v>5</v>
      </c>
      <c r="G135" s="14" t="s">
        <v>6</v>
      </c>
      <c r="H135" s="15" t="s">
        <v>7</v>
      </c>
      <c r="I135" s="14" t="s">
        <v>8</v>
      </c>
      <c r="J135" s="14" t="s">
        <v>9</v>
      </c>
      <c r="K135" s="14" t="s">
        <v>10</v>
      </c>
      <c r="L135" s="14" t="s">
        <v>11</v>
      </c>
      <c r="M135" s="14" t="s">
        <v>12</v>
      </c>
      <c r="N135" s="15" t="s">
        <v>13</v>
      </c>
    </row>
    <row r="136" spans="1:14" ht="45" x14ac:dyDescent="0.25">
      <c r="A136" s="17">
        <v>1222</v>
      </c>
      <c r="B136" s="18">
        <v>211</v>
      </c>
      <c r="C136" s="18" t="s">
        <v>16</v>
      </c>
      <c r="D136" s="21">
        <v>42005</v>
      </c>
      <c r="E136" s="18">
        <v>0.98945000000000005</v>
      </c>
      <c r="F136" s="18">
        <v>0.99302000000000001</v>
      </c>
      <c r="G136" s="18">
        <v>0.99087230000000004</v>
      </c>
      <c r="H136" s="18">
        <v>0.99782999999999999</v>
      </c>
      <c r="I136" s="18">
        <v>1</v>
      </c>
      <c r="J136" s="18">
        <v>0.99509999999999998</v>
      </c>
      <c r="K136" s="18">
        <v>0.99087230000000004</v>
      </c>
      <c r="L136" s="18">
        <v>0.99782999999999999</v>
      </c>
      <c r="M136" s="18" t="s">
        <v>17</v>
      </c>
      <c r="N136" s="20" t="s">
        <v>18</v>
      </c>
    </row>
    <row r="137" spans="1:14" ht="45" x14ac:dyDescent="0.25">
      <c r="A137" s="17">
        <v>1222</v>
      </c>
      <c r="B137" s="18">
        <v>211</v>
      </c>
      <c r="C137" s="18" t="s">
        <v>16</v>
      </c>
      <c r="D137" s="21">
        <v>43040</v>
      </c>
      <c r="E137" s="18">
        <v>0.94776000000000005</v>
      </c>
      <c r="F137" s="18">
        <v>0.94340000000000002</v>
      </c>
      <c r="G137" s="18">
        <v>0.94340439480000005</v>
      </c>
      <c r="H137" s="54">
        <v>1</v>
      </c>
      <c r="I137" s="54">
        <v>1</v>
      </c>
      <c r="J137" s="18">
        <v>0.94340439480000005</v>
      </c>
      <c r="K137" s="18" t="s">
        <v>183</v>
      </c>
      <c r="L137" s="18">
        <v>1</v>
      </c>
      <c r="M137" s="18" t="s">
        <v>17</v>
      </c>
      <c r="N137" s="20" t="s">
        <v>18</v>
      </c>
    </row>
    <row r="138" spans="1:14" x14ac:dyDescent="0.25">
      <c r="G138">
        <f>F137*H137</f>
        <v>0.94340000000000002</v>
      </c>
      <c r="J138">
        <f>F137*I137</f>
        <v>0.94340000000000002</v>
      </c>
    </row>
    <row r="141" spans="1:14" x14ac:dyDescent="0.25">
      <c r="E141">
        <f>G136/H136</f>
        <v>0.9930271689566359</v>
      </c>
      <c r="F141">
        <f>G136*H136</f>
        <v>0.98872210710899999</v>
      </c>
    </row>
  </sheetData>
  <mergeCells count="80">
    <mergeCell ref="AK47:AK49"/>
    <mergeCell ref="AL47:AL49"/>
    <mergeCell ref="AM47:AM49"/>
    <mergeCell ref="AN47:AN49"/>
    <mergeCell ref="AE47:AE49"/>
    <mergeCell ref="AF47:AF49"/>
    <mergeCell ref="AG47:AG49"/>
    <mergeCell ref="AH47:AH49"/>
    <mergeCell ref="AI47:AI49"/>
    <mergeCell ref="AJ47:AJ49"/>
    <mergeCell ref="AD47:AD49"/>
    <mergeCell ref="S47:S49"/>
    <mergeCell ref="T47:T49"/>
    <mergeCell ref="U47:U49"/>
    <mergeCell ref="V47:V49"/>
    <mergeCell ref="W47:W49"/>
    <mergeCell ref="X47:X49"/>
    <mergeCell ref="Y47:Y49"/>
    <mergeCell ref="Z47:Z49"/>
    <mergeCell ref="AA47:AA49"/>
    <mergeCell ref="AB47:AB49"/>
    <mergeCell ref="AC47:AC49"/>
    <mergeCell ref="R47:R49"/>
    <mergeCell ref="G47:G49"/>
    <mergeCell ref="H47:H49"/>
    <mergeCell ref="I47:I49"/>
    <mergeCell ref="J47:J49"/>
    <mergeCell ref="K47:K49"/>
    <mergeCell ref="L47:L49"/>
    <mergeCell ref="M47:M49"/>
    <mergeCell ref="N47:N49"/>
    <mergeCell ref="O47:O49"/>
    <mergeCell ref="P47:P49"/>
    <mergeCell ref="Q47:Q49"/>
    <mergeCell ref="AK34:AK35"/>
    <mergeCell ref="AL34:AL35"/>
    <mergeCell ref="AM34:AM35"/>
    <mergeCell ref="AN34:AN35"/>
    <mergeCell ref="AP34:AP35"/>
    <mergeCell ref="A47:A49"/>
    <mergeCell ref="B47:B49"/>
    <mergeCell ref="C47:C49"/>
    <mergeCell ref="E47:E49"/>
    <mergeCell ref="F47:F49"/>
    <mergeCell ref="AJ34:AJ35"/>
    <mergeCell ref="Y34:Y35"/>
    <mergeCell ref="Z34:Z35"/>
    <mergeCell ref="AA34:AA35"/>
    <mergeCell ref="AB34:AB35"/>
    <mergeCell ref="AC34:AC35"/>
    <mergeCell ref="AD34:AD35"/>
    <mergeCell ref="AE34:AE35"/>
    <mergeCell ref="AF34:AF35"/>
    <mergeCell ref="AG34:AG35"/>
    <mergeCell ref="AH34:AH35"/>
    <mergeCell ref="AI34:AI35"/>
    <mergeCell ref="X34:X35"/>
    <mergeCell ref="M34:M35"/>
    <mergeCell ref="N34:N35"/>
    <mergeCell ref="O34:O35"/>
    <mergeCell ref="P34:P35"/>
    <mergeCell ref="Q34:Q35"/>
    <mergeCell ref="R34:R35"/>
    <mergeCell ref="S34:S35"/>
    <mergeCell ref="T34:T35"/>
    <mergeCell ref="U34:U35"/>
    <mergeCell ref="V34:V35"/>
    <mergeCell ref="W34:W35"/>
    <mergeCell ref="L34:L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FMAP</vt:lpstr>
    </vt:vector>
  </TitlesOfParts>
  <Company>Enterprise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Naas, Jeffrey (OFM)</dc:creator>
  <cp:lastModifiedBy>Zhang, Xingguo (OFM)</cp:lastModifiedBy>
  <dcterms:created xsi:type="dcterms:W3CDTF">2017-08-12T17:50:54Z</dcterms:created>
  <dcterms:modified xsi:type="dcterms:W3CDTF">2018-01-05T21:32:22Z</dcterms:modified>
</cp:coreProperties>
</file>