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dirs.eclient.wa.lcl\ofmhome$\xingguoZ\MyDocu\ForecastDocu\FMAPNote\"/>
    </mc:Choice>
  </mc:AlternateContent>
  <bookViews>
    <workbookView xWindow="0" yWindow="0" windowWidth="28800" windowHeight="12720"/>
  </bookViews>
  <sheets>
    <sheet name="FMAP" sheetId="1" r:id="rId1"/>
  </sheets>
  <definedNames>
    <definedName name="BaseFmap">FMAP!$D$2</definedName>
    <definedName name="FedShareValue">FMAP!$F$2</definedName>
    <definedName name="FmapMOS">FMAP!$E$2</definedName>
    <definedName name="FmapRatio">FMAP!$G$2</definedName>
    <definedName name="Projected">FMAP!$H$2</definedName>
    <definedName name="ProjectedFmap">FMAP!$I$2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I3" i="1" l="1"/>
  <c r="D31" i="1"/>
  <c r="D32" i="1"/>
  <c r="F3" i="1" l="1"/>
  <c r="E3" i="1"/>
  <c r="D3" i="1"/>
  <c r="G3" i="1" l="1"/>
</calcChain>
</file>

<file path=xl/comments1.xml><?xml version="1.0" encoding="utf-8"?>
<comments xmlns="http://schemas.openxmlformats.org/spreadsheetml/2006/main">
  <authors>
    <author>Naas, Jeffrey (OFM)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Naas, Jeffrey (OFM):</t>
        </r>
        <r>
          <rPr>
            <sz val="9"/>
            <color indexed="81"/>
            <rFont val="Tahoma"/>
            <charset val="1"/>
          </rPr>
          <t xml:space="preserve">
Measure of how close actual FMAP is to theoretical FMAP at MOS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Naas, Jeffrey (OFM):</t>
        </r>
        <r>
          <rPr>
            <sz val="9"/>
            <color indexed="81"/>
            <rFont val="Tahoma"/>
            <charset val="1"/>
          </rPr>
          <t xml:space="preserve">
Projected FmapRatio
An average of the FmapRatio over a given time period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Naas, Jeffrey (OFM):</t>
        </r>
        <r>
          <rPr>
            <sz val="9"/>
            <color indexed="81"/>
            <rFont val="Tahoma"/>
            <charset val="1"/>
          </rPr>
          <t xml:space="preserve">
The applied FMAP to the forecast.
FmapMOS * Projected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Naas, Jeffrey (OFM):</t>
        </r>
        <r>
          <rPr>
            <sz val="9"/>
            <color indexed="81"/>
            <rFont val="Tahoma"/>
            <charset val="1"/>
          </rPr>
          <t xml:space="preserve">
Small rounding difference due to the number of decimal points evaluated in SAS vs. Excel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Naas, Jeffrey (OFM):</t>
        </r>
        <r>
          <rPr>
            <sz val="9"/>
            <color indexed="81"/>
            <rFont val="Tahoma"/>
            <family val="2"/>
          </rPr>
          <t xml:space="preserve">
Dec 2016 Base FMAP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Naas, Jeffrey (OFM):</t>
        </r>
        <r>
          <rPr>
            <sz val="9"/>
            <color indexed="81"/>
            <rFont val="Tahoma"/>
            <family val="2"/>
          </rPr>
          <t xml:space="preserve">
Jan 2017 Base FMAP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Naas, Jeffrey (OFM):</t>
        </r>
        <r>
          <rPr>
            <sz val="9"/>
            <color indexed="81"/>
            <rFont val="Tahoma"/>
            <family val="2"/>
          </rPr>
          <t xml:space="preserve">
Distribution of MOP to MOS lags. 14.7% of Dec 2016 MOP is assigned to Dec 2016 MOS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Naas, Jeffrey (OFM):</t>
        </r>
        <r>
          <rPr>
            <sz val="9"/>
            <color indexed="81"/>
            <rFont val="Tahoma"/>
            <family val="2"/>
          </rPr>
          <t xml:space="preserve">
36.3% of Jan 2017 MOP is assigned to Dec 2016 MOS</t>
        </r>
      </text>
    </comment>
  </commentList>
</comments>
</file>

<file path=xl/sharedStrings.xml><?xml version="1.0" encoding="utf-8"?>
<sst xmlns="http://schemas.openxmlformats.org/spreadsheetml/2006/main" count="93" uniqueCount="85">
  <si>
    <t>ACA EXPANSION - FFS</t>
  </si>
  <si>
    <t>Inpatient - DRG/Per Diem</t>
  </si>
  <si>
    <t>ForMeg</t>
  </si>
  <si>
    <t>ForSvc</t>
  </si>
  <si>
    <t>MOS</t>
  </si>
  <si>
    <t>BaseFmap</t>
  </si>
  <si>
    <t>FmapMOS</t>
  </si>
  <si>
    <t>FedShareValue</t>
  </si>
  <si>
    <t>FmapRatio</t>
  </si>
  <si>
    <t>Projected</t>
  </si>
  <si>
    <t>ProjectedFmap</t>
  </si>
  <si>
    <t>ForMegName</t>
  </si>
  <si>
    <t>ForSvcName</t>
  </si>
  <si>
    <t>FMAP</t>
  </si>
  <si>
    <t>Fed Exp</t>
  </si>
  <si>
    <t>Total Exp</t>
  </si>
  <si>
    <t>SOF Weights</t>
  </si>
  <si>
    <t>Service</t>
  </si>
  <si>
    <t>MOP</t>
  </si>
  <si>
    <t>TW5</t>
  </si>
  <si>
    <t>TW10</t>
  </si>
  <si>
    <t>TW11</t>
  </si>
  <si>
    <t>FMAP5</t>
  </si>
  <si>
    <t>FMAP10</t>
  </si>
  <si>
    <t>FMAP11</t>
  </si>
  <si>
    <t>Policy FMAPs</t>
  </si>
  <si>
    <t>BaseFMAP</t>
  </si>
  <si>
    <t>Category</t>
  </si>
  <si>
    <t>PaymentMonth</t>
  </si>
  <si>
    <t>BaseFmapValue0</t>
  </si>
  <si>
    <t>BaseFmapValue1</t>
  </si>
  <si>
    <t>BaseFmapValue2</t>
  </si>
  <si>
    <t>BaseFmapValue3</t>
  </si>
  <si>
    <t>BaseFmapValue4</t>
  </si>
  <si>
    <t>BaseFmapValue5</t>
  </si>
  <si>
    <t>BaseFmapValue6</t>
  </si>
  <si>
    <t>BaseFmapValue7</t>
  </si>
  <si>
    <t>BaseFmapValue8</t>
  </si>
  <si>
    <t>BaseFmapValue9</t>
  </si>
  <si>
    <t>BaseFmapValue10</t>
  </si>
  <si>
    <t>BaseFmapValue11</t>
  </si>
  <si>
    <t>BaseFmapValue12</t>
  </si>
  <si>
    <t>BaseFmapValue13</t>
  </si>
  <si>
    <t>BaseFmapValue14</t>
  </si>
  <si>
    <t>BaseFmapValue15</t>
  </si>
  <si>
    <t>BaseFmapValue16</t>
  </si>
  <si>
    <t>BaseFmapValue17</t>
  </si>
  <si>
    <t>BaseFmapValue18</t>
  </si>
  <si>
    <t>BaseFmapValue19</t>
  </si>
  <si>
    <t>Lag_0</t>
  </si>
  <si>
    <t>Lag_1</t>
  </si>
  <si>
    <t>Lag_2</t>
  </si>
  <si>
    <t>Lag_3</t>
  </si>
  <si>
    <t>Lag_4</t>
  </si>
  <si>
    <t>Lag_5</t>
  </si>
  <si>
    <t>Lag_6</t>
  </si>
  <si>
    <t>Lag_7</t>
  </si>
  <si>
    <t>Lag_8</t>
  </si>
  <si>
    <t>Lag_9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</si>
  <si>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</si>
  <si>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</si>
  <si>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</si>
  <si>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</si>
  <si>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</si>
  <si>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</si>
  <si>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</si>
  <si>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</si>
  <si>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</si>
  <si>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</si>
  <si>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A composite FMAP weighted by SOF that represents the highest theoretical achievable FMAP at MOP</t>
  </si>
  <si>
    <t>Description</t>
  </si>
  <si>
    <t>Source</t>
  </si>
  <si>
    <t xml:space="preserve">AFRS expenditures by SOF at MOP and CMS FMAP schedule
</t>
  </si>
  <si>
    <t>The highest achievable FMAP at MOS</t>
  </si>
  <si>
    <t xml:space="preserve">BaseFMAP and lags estimated from AFRS
</t>
  </si>
  <si>
    <t>SOF</t>
  </si>
  <si>
    <t>Lagged AFRS expenditures at MOS 12/2016 (Vw_for_lagexpfs)</t>
  </si>
  <si>
    <t>Actual FMAP at the MOS</t>
  </si>
  <si>
    <t>Accumulated lag</t>
  </si>
  <si>
    <t>Expenditures</t>
  </si>
  <si>
    <t>Calculate the SOF weights for BaseFMAP</t>
  </si>
  <si>
    <t>Starting point</t>
  </si>
  <si>
    <t>Lagged AFRS expenditures at MOP 12/2016 (Vw_for_lagexpfs)</t>
  </si>
  <si>
    <t>AFRS SOF</t>
  </si>
  <si>
    <t>Forecast SOF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</si>
</sst>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"/>
    <numFmt numFmtId="165" formatCode="\$#,##0;\(\$#,##0\);\$#,##0"/>
    <numFmt numFmtId="166" formatCode="0.00000"/>
    <numFmt numFmtId="167" formatCode="0.0%"/>
    <numFmt numFmtId="168" formatCode="0.0000"/>
    <numFmt numFmtId="169" formatCode="0.000\ %;\-0.000\ %;0.000\ 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C1C1C1"/>
      </left>
      <right style="medium">
        <color indexed="64"/>
      </right>
      <top style="medium">
        <color rgb="FF000000"/>
      </top>
      <bottom style="thin">
        <color rgb="FFC1C1C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 style="thin">
        <color rgb="FFC1C1C1"/>
      </left>
      <right style="medium">
        <color indexed="64"/>
      </right>
      <top style="thin">
        <color rgb="FFC1C1C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indexed="64"/>
      </right>
      <top/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medium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medium">
        <color indexed="64"/>
      </top>
      <bottom style="thin">
        <color indexed="64"/>
      </bottom>
      <diagonal/>
    </border>
    <border>
      <left style="thin">
        <color rgb="FFC1C1C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ill="1"/>
    <xf numFmtId="166" fontId="0" fillId="0" borderId="0" xfId="0" applyNumberFormat="1" applyFill="1"/>
    <xf numFmtId="168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 applyFill="1"/>
    <xf numFmtId="0" fontId="0" fillId="0" borderId="0" xfId="0" applyFill="1" applyAlignment="1"/>
    <xf numFmtId="0" fontId="0" fillId="0" borderId="0" xfId="0" applyAlignment="1"/>
    <xf numFmtId="0" fontId="2" fillId="0" borderId="0" xfId="0" applyFont="1" applyBorder="1" applyAlignment="1">
      <alignment wrapText="1"/>
    </xf>
    <xf numFmtId="10" fontId="0" fillId="0" borderId="0" xfId="0" applyNumberFormat="1" applyFill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2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10" fontId="0" fillId="5" borderId="7" xfId="0" applyNumberFormat="1" applyFill="1" applyBorder="1" applyAlignment="1">
      <alignment vertical="top" wrapText="1"/>
    </xf>
    <xf numFmtId="10" fontId="0" fillId="5" borderId="8" xfId="0" applyNumberFormat="1" applyFill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7" fontId="0" fillId="0" borderId="0" xfId="0" applyNumberFormat="1" applyBorder="1"/>
    <xf numFmtId="166" fontId="0" fillId="0" borderId="0" xfId="0" applyNumberFormat="1" applyBorder="1"/>
    <xf numFmtId="168" fontId="0" fillId="0" borderId="0" xfId="0" applyNumberFormat="1" applyBorder="1"/>
    <xf numFmtId="164" fontId="0" fillId="0" borderId="0" xfId="0" applyNumberFormat="1" applyBorder="1"/>
    <xf numFmtId="0" fontId="0" fillId="0" borderId="12" xfId="0" applyBorder="1"/>
    <xf numFmtId="166" fontId="0" fillId="4" borderId="6" xfId="0" applyNumberFormat="1" applyFill="1" applyBorder="1"/>
    <xf numFmtId="166" fontId="0" fillId="5" borderId="6" xfId="0" applyNumberFormat="1" applyFill="1" applyBorder="1"/>
    <xf numFmtId="168" fontId="0" fillId="3" borderId="6" xfId="0" applyNumberFormat="1" applyFill="1" applyBorder="1"/>
    <xf numFmtId="164" fontId="0" fillId="2" borderId="6" xfId="0" applyNumberFormat="1" applyFill="1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3" fillId="0" borderId="9" xfId="0" applyFont="1" applyFill="1" applyBorder="1"/>
    <xf numFmtId="0" fontId="3" fillId="0" borderId="10" xfId="0" applyFont="1" applyFill="1" applyBorder="1"/>
    <xf numFmtId="0" fontId="0" fillId="0" borderId="3" xfId="0" applyBorder="1" applyAlignment="1">
      <alignment horizontal="left"/>
    </xf>
    <xf numFmtId="165" fontId="0" fillId="0" borderId="0" xfId="0" applyNumberFormat="1" applyBorder="1"/>
    <xf numFmtId="165" fontId="0" fillId="3" borderId="0" xfId="0" applyNumberFormat="1" applyFill="1" applyBorder="1"/>
    <xf numFmtId="167" fontId="0" fillId="3" borderId="12" xfId="1" applyNumberFormat="1" applyFont="1" applyFill="1" applyBorder="1"/>
    <xf numFmtId="0" fontId="0" fillId="0" borderId="5" xfId="0" applyBorder="1" applyAlignment="1">
      <alignment horizontal="left"/>
    </xf>
    <xf numFmtId="165" fontId="0" fillId="0" borderId="6" xfId="0" applyNumberFormat="1" applyBorder="1"/>
    <xf numFmtId="165" fontId="0" fillId="3" borderId="6" xfId="0" applyNumberFormat="1" applyFill="1" applyBorder="1"/>
    <xf numFmtId="167" fontId="0" fillId="3" borderId="13" xfId="1" applyNumberFormat="1" applyFont="1" applyFill="1" applyBorder="1"/>
    <xf numFmtId="15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17" fontId="0" fillId="0" borderId="19" xfId="0" applyNumberFormat="1" applyBorder="1" applyAlignment="1">
      <alignment vertical="top" wrapText="1"/>
    </xf>
    <xf numFmtId="0" fontId="0" fillId="5" borderId="19" xfId="0" applyFill="1" applyBorder="1" applyAlignment="1">
      <alignment vertical="top" wrapText="1"/>
    </xf>
    <xf numFmtId="0" fontId="0" fillId="5" borderId="20" xfId="0" applyFill="1" applyBorder="1" applyAlignment="1">
      <alignment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15" fontId="0" fillId="0" borderId="5" xfId="0" applyNumberFormat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0" fillId="6" borderId="6" xfId="0" applyFill="1" applyBorder="1"/>
    <xf numFmtId="0" fontId="0" fillId="0" borderId="0" xfId="0" applyAlignment="1">
      <alignment horizontal="left"/>
    </xf>
    <xf numFmtId="165" fontId="0" fillId="0" borderId="0" xfId="0" applyNumberFormat="1"/>
    <xf numFmtId="169" fontId="0" fillId="0" borderId="0" xfId="0" applyNumberFormat="1"/>
    <xf numFmtId="0" fontId="2" fillId="0" borderId="2" xfId="0" applyFont="1" applyFill="1" applyBorder="1"/>
    <xf numFmtId="0" fontId="3" fillId="0" borderId="11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7</xdr:row>
      <xdr:rowOff>133350</xdr:rowOff>
    </xdr:from>
    <xdr:to>
      <xdr:col>5</xdr:col>
      <xdr:colOff>523875</xdr:colOff>
      <xdr:row>16</xdr:row>
      <xdr:rowOff>47625</xdr:rowOff>
    </xdr:to>
    <xdr:cxnSp macro="">
      <xdr:nvCxnSpPr>
        <xdr:cNvPr id="3" name="Straight Arrow Connector 2"/>
        <xdr:cNvCxnSpPr/>
      </xdr:nvCxnSpPr>
      <xdr:spPr>
        <a:xfrm>
          <a:off x="2495550" y="1476375"/>
          <a:ext cx="2352675" cy="1638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A22" sqref="A22"/>
    </sheetView>
  </sheetViews>
  <sheetFormatPr defaultRowHeight="15" x14ac:dyDescent="0.25"/>
  <cols>
    <col min="1" max="1" width="18.5703125" customWidth="1"/>
    <col min="2" max="2" width="11.28515625" customWidth="1"/>
    <col min="3" max="3" width="10" customWidth="1"/>
    <col min="4" max="4" width="12.140625" customWidth="1"/>
    <col min="5" max="5" width="12.85546875" customWidth="1"/>
    <col min="6" max="6" width="14.85546875" customWidth="1"/>
    <col min="7" max="7" width="11.42578125" customWidth="1"/>
    <col min="8" max="8" width="11.85546875" customWidth="1"/>
    <col min="9" max="9" width="15.7109375" customWidth="1"/>
    <col min="10" max="10" width="20.42578125" bestFit="1" customWidth="1"/>
    <col min="11" max="11" width="23.85546875" bestFit="1" customWidth="1"/>
  </cols>
  <sheetData>
    <row r="1" spans="1:11" x14ac:dyDescent="0.25">
      <c r="A1" s="22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4" t="s">
        <v>12</v>
      </c>
    </row>
    <row r="2" spans="1:11" x14ac:dyDescent="0.25">
      <c r="A2" s="15">
        <v>1222</v>
      </c>
      <c r="B2" s="16">
        <v>211</v>
      </c>
      <c r="C2" s="25">
        <v>42705</v>
      </c>
      <c r="D2" s="26">
        <v>0.97619699999999998</v>
      </c>
      <c r="E2" s="26">
        <v>0.94939950240000004</v>
      </c>
      <c r="F2" s="27">
        <v>0.95366640000000003</v>
      </c>
      <c r="G2" s="28">
        <v>1.0044942738</v>
      </c>
      <c r="H2" s="16">
        <v>1</v>
      </c>
      <c r="I2" s="16">
        <v>0.94939950240000004</v>
      </c>
      <c r="J2" s="16" t="s">
        <v>0</v>
      </c>
      <c r="K2" s="29" t="s">
        <v>1</v>
      </c>
    </row>
    <row r="3" spans="1:11" ht="15.75" thickBot="1" x14ac:dyDescent="0.3">
      <c r="A3" s="18"/>
      <c r="B3" s="19"/>
      <c r="C3" s="19"/>
      <c r="D3" s="30">
        <f>SUMPRODUCT(B17:D17,E17:G17)</f>
        <v>0.97620050000000003</v>
      </c>
      <c r="E3" s="31">
        <f>SUMPRODUCT(E23:X23,E25:X25)</f>
        <v>0.94949478700000001</v>
      </c>
      <c r="F3" s="32">
        <f>SUMPRODUCT(FMAP!C31:C32,FMAP!D31:D32)/SUM(FMAP!C31:C32)</f>
        <v>0.95366636369625424</v>
      </c>
      <c r="G3" s="33">
        <f>FedShareValue / FmapMOS</f>
        <v>1.0044943120248258</v>
      </c>
      <c r="H3" s="19"/>
      <c r="I3" s="66">
        <f>FmapMOS*Projected</f>
        <v>0.94939950240000004</v>
      </c>
      <c r="J3" s="19"/>
      <c r="K3" s="34"/>
    </row>
    <row r="4" spans="1:11" x14ac:dyDescent="0.25">
      <c r="D4" s="5"/>
      <c r="E4" s="4"/>
      <c r="F4" s="6"/>
      <c r="G4" s="7"/>
    </row>
    <row r="5" spans="1:11" x14ac:dyDescent="0.25">
      <c r="A5" t="s">
        <v>81</v>
      </c>
      <c r="B5" t="s">
        <v>80</v>
      </c>
      <c r="D5" s="5"/>
      <c r="E5" s="4"/>
      <c r="F5" s="6"/>
      <c r="G5" s="7"/>
    </row>
    <row r="6" spans="1:11" x14ac:dyDescent="0.25">
      <c r="A6" s="16" t="s">
        <v>71</v>
      </c>
      <c r="B6" s="16" t="s">
        <v>82</v>
      </c>
      <c r="C6" s="16"/>
      <c r="D6" s="5"/>
      <c r="E6" s="4"/>
      <c r="F6" s="6"/>
      <c r="G6" s="7"/>
    </row>
    <row r="7" spans="1:11" x14ac:dyDescent="0.25">
      <c r="A7" s="70" t="s">
        <v>83</v>
      </c>
      <c r="B7" s="70" t="s">
        <v>79</v>
      </c>
      <c r="C7" s="70" t="s">
        <v>16</v>
      </c>
      <c r="D7" s="5"/>
      <c r="E7" s="4"/>
      <c r="F7" s="6"/>
      <c r="G7" s="7"/>
    </row>
    <row r="8" spans="1:11" x14ac:dyDescent="0.25">
      <c r="A8" s="67">
        <v>0</v>
      </c>
      <c r="B8" s="68">
        <v>3362329.7632489712</v>
      </c>
      <c r="C8" s="69">
        <v>0.94378789258178741</v>
      </c>
      <c r="D8" s="5"/>
      <c r="E8" s="4"/>
      <c r="F8" s="6"/>
      <c r="G8" s="7"/>
    </row>
    <row r="9" spans="1:11" x14ac:dyDescent="0.25">
      <c r="A9" s="67">
        <v>5</v>
      </c>
      <c r="B9" s="68">
        <v>64425.820953183204</v>
      </c>
      <c r="C9" s="69">
        <v>1.8083981663506436E-2</v>
      </c>
      <c r="D9" s="5"/>
      <c r="E9" s="4"/>
      <c r="F9" s="6"/>
      <c r="G9" s="7"/>
    </row>
    <row r="10" spans="1:11" x14ac:dyDescent="0.25">
      <c r="A10" s="67">
        <v>8</v>
      </c>
      <c r="B10" s="68">
        <v>135834.89791466866</v>
      </c>
      <c r="C10" s="69">
        <v>3.8128125754705922E-2</v>
      </c>
      <c r="D10" s="5"/>
      <c r="E10" s="4"/>
      <c r="F10" s="6"/>
      <c r="G10" s="7"/>
    </row>
    <row r="11" spans="1:11" x14ac:dyDescent="0.25">
      <c r="D11" s="5"/>
      <c r="E11" s="4"/>
      <c r="F11" s="6"/>
      <c r="G11" s="7"/>
    </row>
    <row r="12" spans="1:11" s="4" customFormat="1" x14ac:dyDescent="0.25">
      <c r="A12" s="8" t="s">
        <v>26</v>
      </c>
      <c r="D12" s="5"/>
      <c r="F12" s="6"/>
      <c r="G12" s="7"/>
    </row>
    <row r="13" spans="1:11" s="4" customFormat="1" x14ac:dyDescent="0.25">
      <c r="A13" s="10" t="s">
        <v>70</v>
      </c>
      <c r="B13" s="4" t="s">
        <v>69</v>
      </c>
      <c r="D13" s="5"/>
      <c r="F13" s="6"/>
      <c r="G13" s="7"/>
    </row>
    <row r="14" spans="1:11" s="4" customFormat="1" ht="15.75" thickBot="1" x14ac:dyDescent="0.3">
      <c r="A14" s="10" t="s">
        <v>71</v>
      </c>
      <c r="B14" s="11" t="s">
        <v>72</v>
      </c>
      <c r="D14" s="5"/>
      <c r="F14" s="6"/>
      <c r="G14" s="7"/>
    </row>
    <row r="15" spans="1:11" x14ac:dyDescent="0.25">
      <c r="A15" s="35"/>
      <c r="B15" s="36" t="s">
        <v>25</v>
      </c>
      <c r="C15" s="36"/>
      <c r="D15" s="37"/>
      <c r="E15" s="38" t="s">
        <v>84</v>
      </c>
      <c r="F15" s="37"/>
      <c r="G15" s="39"/>
    </row>
    <row r="16" spans="1:11" x14ac:dyDescent="0.25">
      <c r="A16" s="62" t="s">
        <v>18</v>
      </c>
      <c r="B16" s="63" t="s">
        <v>22</v>
      </c>
      <c r="C16" s="63" t="s">
        <v>23</v>
      </c>
      <c r="D16" s="63" t="s">
        <v>24</v>
      </c>
      <c r="E16" s="64" t="s">
        <v>19</v>
      </c>
      <c r="F16" s="63" t="s">
        <v>20</v>
      </c>
      <c r="G16" s="65" t="s">
        <v>21</v>
      </c>
      <c r="H16" s="2"/>
    </row>
    <row r="17" spans="1:24" ht="15.75" thickBot="1" x14ac:dyDescent="0.3">
      <c r="A17" s="58">
        <v>42705</v>
      </c>
      <c r="B17" s="59">
        <v>0</v>
      </c>
      <c r="C17" s="59">
        <v>1</v>
      </c>
      <c r="D17" s="59">
        <v>0.85</v>
      </c>
      <c r="E17" s="61">
        <v>1.8083999999999999E-2</v>
      </c>
      <c r="F17" s="59">
        <v>0.94379000000000002</v>
      </c>
      <c r="G17" s="60">
        <v>3.8129999999999997E-2</v>
      </c>
      <c r="H17" s="3"/>
    </row>
    <row r="18" spans="1:24" x14ac:dyDescent="0.25">
      <c r="A18" s="16"/>
      <c r="B18" s="16"/>
      <c r="C18" s="16"/>
      <c r="D18" s="16"/>
      <c r="E18" s="16"/>
      <c r="F18" s="16"/>
      <c r="G18" s="16"/>
    </row>
    <row r="19" spans="1:24" x14ac:dyDescent="0.25">
      <c r="A19" s="9" t="s">
        <v>6</v>
      </c>
    </row>
    <row r="20" spans="1:24" x14ac:dyDescent="0.25">
      <c r="A20" s="10" t="s">
        <v>70</v>
      </c>
      <c r="B20" t="s">
        <v>73</v>
      </c>
    </row>
    <row r="21" spans="1:24" ht="15.75" thickBot="1" x14ac:dyDescent="0.3">
      <c r="A21" s="10" t="s">
        <v>71</v>
      </c>
      <c r="B21" s="12" t="s">
        <v>74</v>
      </c>
    </row>
    <row r="22" spans="1:24" ht="45" x14ac:dyDescent="0.25">
      <c r="A22" s="55" t="s">
        <v>4</v>
      </c>
      <c r="B22" s="56" t="s">
        <v>27</v>
      </c>
      <c r="C22" s="56" t="s">
        <v>17</v>
      </c>
      <c r="D22" s="56" t="s">
        <v>28</v>
      </c>
      <c r="E22" s="56" t="s">
        <v>29</v>
      </c>
      <c r="F22" s="56" t="s">
        <v>30</v>
      </c>
      <c r="G22" s="56" t="s">
        <v>31</v>
      </c>
      <c r="H22" s="56" t="s">
        <v>32</v>
      </c>
      <c r="I22" s="56" t="s">
        <v>33</v>
      </c>
      <c r="J22" s="56" t="s">
        <v>34</v>
      </c>
      <c r="K22" s="56" t="s">
        <v>35</v>
      </c>
      <c r="L22" s="56" t="s">
        <v>36</v>
      </c>
      <c r="M22" s="56" t="s">
        <v>37</v>
      </c>
      <c r="N22" s="56" t="s">
        <v>38</v>
      </c>
      <c r="O22" s="56" t="s">
        <v>39</v>
      </c>
      <c r="P22" s="56" t="s">
        <v>40</v>
      </c>
      <c r="Q22" s="56" t="s">
        <v>41</v>
      </c>
      <c r="R22" s="56" t="s">
        <v>42</v>
      </c>
      <c r="S22" s="56" t="s">
        <v>43</v>
      </c>
      <c r="T22" s="56" t="s">
        <v>44</v>
      </c>
      <c r="U22" s="56" t="s">
        <v>45</v>
      </c>
      <c r="V22" s="56" t="s">
        <v>46</v>
      </c>
      <c r="W22" s="56" t="s">
        <v>47</v>
      </c>
      <c r="X22" s="57" t="s">
        <v>48</v>
      </c>
    </row>
    <row r="23" spans="1:24" ht="15.75" thickBot="1" x14ac:dyDescent="0.3">
      <c r="A23" s="50">
        <v>42705</v>
      </c>
      <c r="B23" s="51">
        <v>1222</v>
      </c>
      <c r="C23" s="51">
        <v>211</v>
      </c>
      <c r="D23" s="52">
        <v>42705</v>
      </c>
      <c r="E23" s="53">
        <v>0.97619999999999996</v>
      </c>
      <c r="F23" s="53">
        <v>0.94764000000000004</v>
      </c>
      <c r="G23" s="53">
        <v>0.94821999999999995</v>
      </c>
      <c r="H23" s="53">
        <v>0.92545999999999995</v>
      </c>
      <c r="I23" s="53">
        <v>0.94776000000000005</v>
      </c>
      <c r="J23" s="53">
        <v>0.94776000000000005</v>
      </c>
      <c r="K23" s="53">
        <v>0.94776000000000005</v>
      </c>
      <c r="L23" s="53">
        <v>0.94776000000000005</v>
      </c>
      <c r="M23" s="53">
        <v>0.94776000000000005</v>
      </c>
      <c r="N23" s="53">
        <v>0.94776000000000005</v>
      </c>
      <c r="O23" s="53">
        <v>0.94776000000000005</v>
      </c>
      <c r="P23" s="53">
        <v>0.94776000000000005</v>
      </c>
      <c r="Q23" s="53">
        <v>0.94776000000000005</v>
      </c>
      <c r="R23" s="53">
        <v>0.93891000000000002</v>
      </c>
      <c r="S23" s="53">
        <v>0.93891000000000002</v>
      </c>
      <c r="T23" s="53">
        <v>0.93891000000000002</v>
      </c>
      <c r="U23" s="53">
        <v>0.93891000000000002</v>
      </c>
      <c r="V23" s="53">
        <v>0.93891000000000002</v>
      </c>
      <c r="W23" s="53">
        <v>0.93891000000000002</v>
      </c>
      <c r="X23" s="54">
        <v>0.93891000000000002</v>
      </c>
    </row>
    <row r="24" spans="1:24" x14ac:dyDescent="0.25">
      <c r="A24" s="15"/>
      <c r="B24" s="16"/>
      <c r="C24" s="16"/>
      <c r="D24" s="16"/>
      <c r="E24" s="1" t="s">
        <v>49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54</v>
      </c>
      <c r="K24" s="1" t="s">
        <v>55</v>
      </c>
      <c r="L24" s="1" t="s">
        <v>56</v>
      </c>
      <c r="M24" s="1" t="s">
        <v>57</v>
      </c>
      <c r="N24" s="1" t="s">
        <v>58</v>
      </c>
      <c r="O24" s="1" t="s">
        <v>59</v>
      </c>
      <c r="P24" s="1" t="s">
        <v>60</v>
      </c>
      <c r="Q24" s="1" t="s">
        <v>61</v>
      </c>
      <c r="R24" s="1" t="s">
        <v>62</v>
      </c>
      <c r="S24" s="1" t="s">
        <v>63</v>
      </c>
      <c r="T24" s="1" t="s">
        <v>64</v>
      </c>
      <c r="U24" s="1" t="s">
        <v>65</v>
      </c>
      <c r="V24" s="1" t="s">
        <v>66</v>
      </c>
      <c r="W24" s="1" t="s">
        <v>67</v>
      </c>
      <c r="X24" s="17" t="s">
        <v>68</v>
      </c>
    </row>
    <row r="25" spans="1:24" ht="15.75" thickBot="1" x14ac:dyDescent="0.3">
      <c r="A25" s="18"/>
      <c r="B25" s="19"/>
      <c r="C25" s="19"/>
      <c r="D25" s="19"/>
      <c r="E25" s="20">
        <v>0.14649999999999999</v>
      </c>
      <c r="F25" s="20">
        <v>0.36309999999999998</v>
      </c>
      <c r="G25" s="20">
        <v>0.20130000000000001</v>
      </c>
      <c r="H25" s="20">
        <v>0.1145</v>
      </c>
      <c r="I25" s="20">
        <v>6.3399999999999998E-2</v>
      </c>
      <c r="J25" s="20">
        <v>3.8600000000000002E-2</v>
      </c>
      <c r="K25" s="20">
        <v>3.5000000000000003E-2</v>
      </c>
      <c r="L25" s="20">
        <v>1.5699999999999999E-2</v>
      </c>
      <c r="M25" s="20">
        <v>1.0800000000000001E-2</v>
      </c>
      <c r="N25" s="20">
        <v>3.0999999999999999E-3</v>
      </c>
      <c r="O25" s="20">
        <v>2.3E-3</v>
      </c>
      <c r="P25" s="20">
        <v>1.5E-3</v>
      </c>
      <c r="Q25" s="20">
        <v>1.8E-3</v>
      </c>
      <c r="R25" s="20">
        <v>8.9999999999999998E-4</v>
      </c>
      <c r="S25" s="20">
        <v>2.9999999999999997E-4</v>
      </c>
      <c r="T25" s="20">
        <v>6.9999999999999999E-4</v>
      </c>
      <c r="U25" s="20">
        <v>2.9999999999999997E-4</v>
      </c>
      <c r="V25" s="20">
        <v>0</v>
      </c>
      <c r="W25" s="20">
        <v>2.0000000000000001E-4</v>
      </c>
      <c r="X25" s="21">
        <v>1E-4</v>
      </c>
    </row>
    <row r="26" spans="1:24" s="4" customFormat="1" x14ac:dyDescent="0.25">
      <c r="D26" s="4" t="s">
        <v>78</v>
      </c>
      <c r="E26" s="14"/>
      <c r="F26" s="14">
        <f>E25+F25</f>
        <v>0.50959999999999994</v>
      </c>
      <c r="G26" s="14">
        <f>F26+G25</f>
        <v>0.71089999999999998</v>
      </c>
      <c r="H26" s="14">
        <f t="shared" ref="H26:L26" si="0">G26+H25</f>
        <v>0.82540000000000002</v>
      </c>
      <c r="I26" s="14">
        <f t="shared" si="0"/>
        <v>0.88880000000000003</v>
      </c>
      <c r="J26" s="14">
        <f t="shared" si="0"/>
        <v>0.9274</v>
      </c>
      <c r="K26" s="14">
        <f t="shared" si="0"/>
        <v>0.96240000000000003</v>
      </c>
      <c r="L26" s="14">
        <f t="shared" si="0"/>
        <v>0.97810000000000008</v>
      </c>
      <c r="M26" s="14">
        <f t="shared" ref="M26" si="1">L26+M25</f>
        <v>0.98890000000000011</v>
      </c>
      <c r="N26" s="14">
        <f t="shared" ref="N26" si="2">M26+N25</f>
        <v>0.9920000000000001</v>
      </c>
      <c r="O26" s="14">
        <f t="shared" ref="O26" si="3">N26+O25</f>
        <v>0.99430000000000007</v>
      </c>
      <c r="P26" s="14">
        <f t="shared" ref="P26:Q26" si="4">O26+P25</f>
        <v>0.99580000000000002</v>
      </c>
      <c r="Q26" s="14">
        <f t="shared" si="4"/>
        <v>0.99760000000000004</v>
      </c>
      <c r="R26" s="14">
        <f t="shared" ref="R26" si="5">Q26+R25</f>
        <v>0.99850000000000005</v>
      </c>
      <c r="S26" s="14">
        <f t="shared" ref="S26" si="6">R26+S25</f>
        <v>0.99880000000000002</v>
      </c>
      <c r="T26" s="14">
        <f t="shared" ref="T26" si="7">S26+T25</f>
        <v>0.99950000000000006</v>
      </c>
      <c r="U26" s="14">
        <f t="shared" ref="U26:V26" si="8">T26+U25</f>
        <v>0.99980000000000002</v>
      </c>
      <c r="V26" s="14">
        <f t="shared" si="8"/>
        <v>0.99980000000000002</v>
      </c>
      <c r="W26" s="14">
        <f t="shared" ref="W26" si="9">V26+W25</f>
        <v>1</v>
      </c>
      <c r="X26" s="14">
        <f t="shared" ref="X26" si="10">W26+X25</f>
        <v>1.0001</v>
      </c>
    </row>
    <row r="27" spans="1:24" x14ac:dyDescent="0.25">
      <c r="A27" s="13" t="s">
        <v>7</v>
      </c>
    </row>
    <row r="28" spans="1:24" x14ac:dyDescent="0.25">
      <c r="A28" s="10" t="s">
        <v>70</v>
      </c>
      <c r="B28" t="s">
        <v>77</v>
      </c>
    </row>
    <row r="29" spans="1:24" ht="15.75" thickBot="1" x14ac:dyDescent="0.3">
      <c r="A29" s="10" t="s">
        <v>71</v>
      </c>
      <c r="B29" t="s">
        <v>76</v>
      </c>
    </row>
    <row r="30" spans="1:24" x14ac:dyDescent="0.25">
      <c r="A30" s="40" t="s">
        <v>75</v>
      </c>
      <c r="B30" s="41" t="s">
        <v>14</v>
      </c>
      <c r="C30" s="41" t="s">
        <v>15</v>
      </c>
      <c r="D30" s="71" t="s">
        <v>13</v>
      </c>
    </row>
    <row r="31" spans="1:24" x14ac:dyDescent="0.25">
      <c r="A31" s="42">
        <v>0</v>
      </c>
      <c r="B31" s="43">
        <v>3379309.6622111499</v>
      </c>
      <c r="C31" s="44">
        <v>3532694.3849589899</v>
      </c>
      <c r="D31" s="45">
        <f>B31/C31</f>
        <v>0.95658137782852093</v>
      </c>
    </row>
    <row r="32" spans="1:24" ht="15.75" thickBot="1" x14ac:dyDescent="0.3">
      <c r="A32" s="46">
        <v>8</v>
      </c>
      <c r="B32" s="47">
        <v>89391.034286000009</v>
      </c>
      <c r="C32" s="48">
        <v>104532.24747988002</v>
      </c>
      <c r="D32" s="49">
        <f>B32/C32</f>
        <v>0.85515270589782033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FMAP</vt:lpstr>
      <vt:lpstr>BaseFmap</vt:lpstr>
      <vt:lpstr>FedShareValue</vt:lpstr>
      <vt:lpstr>FmapMOS</vt:lpstr>
      <vt:lpstr>FmapRatio</vt:lpstr>
      <vt:lpstr>Projected</vt:lpstr>
      <vt:lpstr>ProjectedFmap</vt:lpstr>
    </vt:vector>
  </TitlesOfParts>
  <Company>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Naas, Jeffrey (OFM)</dc:creator>
  <cp:lastModifiedBy>Zhang, Xingguo (OFM)</cp:lastModifiedBy>
  <dcterms:created xsi:type="dcterms:W3CDTF">2017-08-15T16:33:29Z</dcterms:created>
  <dcterms:modified xsi:type="dcterms:W3CDTF">2017-10-04T18:53:23Z</dcterms:modified>
</cp:coreProperties>
</file>