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rnardo\Documents\GGJ-HappyKids\"/>
    </mc:Choice>
  </mc:AlternateContent>
  <bookViews>
    <workbookView xWindow="0" yWindow="0" windowWidth="23040" windowHeight="8520"/>
  </bookViews>
  <sheets>
    <sheet name="General" sheetId="1" r:id="rId1"/>
    <sheet name="Kids" sheetId="4" r:id="rId2"/>
    <sheet name="Names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F36" i="1"/>
  <c r="F37" i="1"/>
  <c r="F38" i="1"/>
  <c r="F39" i="1"/>
  <c r="F40" i="1"/>
  <c r="F41" i="1"/>
  <c r="F42" i="1"/>
  <c r="F43" i="1"/>
  <c r="F44" i="1"/>
  <c r="F45" i="1"/>
  <c r="F46" i="1"/>
  <c r="F47" i="1"/>
  <c r="F34" i="1"/>
  <c r="F24" i="1"/>
  <c r="F25" i="1"/>
  <c r="F26" i="1"/>
  <c r="F27" i="1"/>
  <c r="F28" i="1"/>
  <c r="F29" i="1"/>
  <c r="F30" i="1"/>
  <c r="F31" i="1"/>
  <c r="F32" i="1"/>
  <c r="F23" i="1"/>
  <c r="F5" i="1"/>
  <c r="F15" i="1"/>
  <c r="F16" i="1"/>
  <c r="F17" i="1"/>
  <c r="F18" i="1"/>
  <c r="F19" i="1"/>
  <c r="F20" i="1"/>
  <c r="F21" i="1"/>
  <c r="F14" i="1"/>
  <c r="F7" i="1"/>
  <c r="F9" i="1"/>
  <c r="F11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49" i="1"/>
  <c r="Q15" i="1" l="1"/>
  <c r="G17" i="4"/>
  <c r="G16" i="4"/>
  <c r="G15" i="4"/>
  <c r="G14" i="4"/>
  <c r="G13" i="4"/>
  <c r="G12" i="4"/>
  <c r="G11" i="4"/>
  <c r="G10" i="4"/>
  <c r="G26" i="4"/>
  <c r="G25" i="4"/>
  <c r="G24" i="4"/>
  <c r="G23" i="4"/>
  <c r="G22" i="4"/>
  <c r="G21" i="4"/>
  <c r="G20" i="4"/>
  <c r="G19" i="4"/>
  <c r="G35" i="4"/>
  <c r="G34" i="4"/>
  <c r="G33" i="4"/>
  <c r="G32" i="4"/>
  <c r="G31" i="4"/>
  <c r="G30" i="4"/>
  <c r="G29" i="4"/>
  <c r="G28" i="4"/>
  <c r="G44" i="4"/>
  <c r="G43" i="4"/>
  <c r="G42" i="4"/>
  <c r="G41" i="4"/>
  <c r="G40" i="4"/>
  <c r="G39" i="4"/>
  <c r="G38" i="4"/>
  <c r="G37" i="4"/>
  <c r="G53" i="4"/>
  <c r="G52" i="4"/>
  <c r="G51" i="4"/>
  <c r="G50" i="4"/>
  <c r="G49" i="4"/>
  <c r="G48" i="4"/>
  <c r="G47" i="4"/>
  <c r="G46" i="4"/>
  <c r="G58" i="4"/>
  <c r="G57" i="4"/>
  <c r="G56" i="4"/>
  <c r="G55" i="4"/>
  <c r="G59" i="4"/>
  <c r="F56" i="4" l="1"/>
  <c r="E56" i="4" s="1"/>
  <c r="M56" i="4" s="1"/>
  <c r="F57" i="4"/>
  <c r="E57" i="4" s="1"/>
  <c r="M57" i="4" s="1"/>
  <c r="F58" i="4"/>
  <c r="E58" i="4" s="1"/>
  <c r="M58" i="4" s="1"/>
  <c r="F59" i="4"/>
  <c r="E59" i="4" s="1"/>
  <c r="M59" i="4" s="1"/>
  <c r="F55" i="4"/>
  <c r="E55" i="4" s="1"/>
  <c r="F47" i="4"/>
  <c r="E47" i="4" s="1"/>
  <c r="M47" i="4" s="1"/>
  <c r="F48" i="4"/>
  <c r="E48" i="4" s="1"/>
  <c r="M48" i="4" s="1"/>
  <c r="F49" i="4"/>
  <c r="E49" i="4" s="1"/>
  <c r="M49" i="4" s="1"/>
  <c r="F50" i="4"/>
  <c r="E50" i="4" s="1"/>
  <c r="M50" i="4" s="1"/>
  <c r="F51" i="4"/>
  <c r="E51" i="4" s="1"/>
  <c r="M51" i="4" s="1"/>
  <c r="F52" i="4"/>
  <c r="E52" i="4" s="1"/>
  <c r="M52" i="4" s="1"/>
  <c r="F53" i="4"/>
  <c r="E53" i="4" s="1"/>
  <c r="M53" i="4" s="1"/>
  <c r="F46" i="4"/>
  <c r="E46" i="4" s="1"/>
  <c r="M46" i="4" s="1"/>
  <c r="F38" i="4"/>
  <c r="F39" i="4"/>
  <c r="F40" i="4"/>
  <c r="F41" i="4"/>
  <c r="F42" i="4"/>
  <c r="F43" i="4"/>
  <c r="F44" i="4"/>
  <c r="F37" i="4"/>
  <c r="E38" i="4"/>
  <c r="E39" i="4"/>
  <c r="E40" i="4"/>
  <c r="E41" i="4"/>
  <c r="M41" i="4" s="1"/>
  <c r="E42" i="4"/>
  <c r="E43" i="4"/>
  <c r="E44" i="4"/>
  <c r="E37" i="4"/>
  <c r="M37" i="4" s="1"/>
  <c r="F29" i="4"/>
  <c r="F30" i="4"/>
  <c r="F31" i="4"/>
  <c r="E31" i="4" s="1"/>
  <c r="M31" i="4" s="1"/>
  <c r="F32" i="4"/>
  <c r="E32" i="4" s="1"/>
  <c r="M32" i="4" s="1"/>
  <c r="F33" i="4"/>
  <c r="F34" i="4"/>
  <c r="F35" i="4"/>
  <c r="E35" i="4" s="1"/>
  <c r="M35" i="4" s="1"/>
  <c r="F28" i="4"/>
  <c r="E28" i="4" s="1"/>
  <c r="M28" i="4" s="1"/>
  <c r="E29" i="4"/>
  <c r="E30" i="4"/>
  <c r="E33" i="4"/>
  <c r="M33" i="4" s="1"/>
  <c r="E34" i="4"/>
  <c r="F20" i="4"/>
  <c r="E20" i="4" s="1"/>
  <c r="M20" i="4" s="1"/>
  <c r="F21" i="4"/>
  <c r="E21" i="4" s="1"/>
  <c r="M21" i="4" s="1"/>
  <c r="F22" i="4"/>
  <c r="E22" i="4" s="1"/>
  <c r="M22" i="4" s="1"/>
  <c r="F23" i="4"/>
  <c r="E23" i="4" s="1"/>
  <c r="M23" i="4" s="1"/>
  <c r="F24" i="4"/>
  <c r="E24" i="4" s="1"/>
  <c r="M24" i="4" s="1"/>
  <c r="F25" i="4"/>
  <c r="E25" i="4" s="1"/>
  <c r="M25" i="4" s="1"/>
  <c r="F26" i="4"/>
  <c r="E26" i="4" s="1"/>
  <c r="M26" i="4" s="1"/>
  <c r="F19" i="4"/>
  <c r="E19" i="4" s="1"/>
  <c r="M19" i="4" s="1"/>
  <c r="M38" i="4"/>
  <c r="M39" i="4"/>
  <c r="M40" i="4"/>
  <c r="M42" i="4"/>
  <c r="M43" i="4"/>
  <c r="M44" i="4"/>
  <c r="M29" i="4"/>
  <c r="M30" i="4"/>
  <c r="M34" i="4"/>
  <c r="F11" i="4"/>
  <c r="E11" i="4" s="1"/>
  <c r="M11" i="4" s="1"/>
  <c r="F12" i="4"/>
  <c r="E12" i="4" s="1"/>
  <c r="M12" i="4" s="1"/>
  <c r="F13" i="4"/>
  <c r="E13" i="4" s="1"/>
  <c r="M13" i="4" s="1"/>
  <c r="F14" i="4"/>
  <c r="E14" i="4" s="1"/>
  <c r="M14" i="4" s="1"/>
  <c r="F15" i="4"/>
  <c r="E15" i="4" s="1"/>
  <c r="M15" i="4" s="1"/>
  <c r="F16" i="4"/>
  <c r="E16" i="4" s="1"/>
  <c r="M16" i="4" s="1"/>
  <c r="F17" i="4"/>
  <c r="E17" i="4" s="1"/>
  <c r="M17" i="4" s="1"/>
  <c r="F10" i="4"/>
  <c r="E10" i="4" s="1"/>
  <c r="M10" i="4" s="1"/>
  <c r="M55" i="4" l="1"/>
  <c r="H11" i="1"/>
  <c r="H9" i="1"/>
  <c r="H7" i="1"/>
  <c r="H5" i="1"/>
  <c r="L9" i="1" l="1"/>
  <c r="J9" i="1"/>
  <c r="M9" i="1" s="1"/>
  <c r="L7" i="1"/>
  <c r="J7" i="1"/>
  <c r="L11" i="1"/>
  <c r="J11" i="1"/>
  <c r="M11" i="1" s="1"/>
  <c r="J5" i="1"/>
  <c r="L5" i="1"/>
  <c r="H44" i="1"/>
  <c r="H29" i="1"/>
  <c r="H16" i="1"/>
  <c r="N7" i="1"/>
  <c r="C7" i="1" s="1"/>
  <c r="H20" i="1"/>
  <c r="N5" i="1"/>
  <c r="C5" i="1" s="1"/>
  <c r="N11" i="1"/>
  <c r="C11" i="1" s="1"/>
  <c r="H49" i="1"/>
  <c r="N9" i="1"/>
  <c r="C9" i="1" s="1"/>
  <c r="H18" i="1"/>
  <c r="H23" i="1"/>
  <c r="H14" i="1"/>
  <c r="H26" i="1"/>
  <c r="L16" i="1" l="1"/>
  <c r="J16" i="1"/>
  <c r="M16" i="1" s="1"/>
  <c r="R15" i="1"/>
  <c r="R16" i="1" s="1"/>
  <c r="M5" i="1"/>
  <c r="Q17" i="1"/>
  <c r="M7" i="1"/>
  <c r="L18" i="1"/>
  <c r="J18" i="1"/>
  <c r="M18" i="1" s="1"/>
  <c r="L29" i="1"/>
  <c r="J29" i="1"/>
  <c r="M29" i="1" s="1"/>
  <c r="L23" i="1"/>
  <c r="J23" i="1"/>
  <c r="N44" i="1"/>
  <c r="C44" i="1" s="1"/>
  <c r="J44" i="1"/>
  <c r="M44" i="1" s="1"/>
  <c r="L44" i="1"/>
  <c r="L26" i="1"/>
  <c r="J26" i="1"/>
  <c r="M26" i="1" s="1"/>
  <c r="J20" i="1"/>
  <c r="M20" i="1" s="1"/>
  <c r="L20" i="1"/>
  <c r="L14" i="1"/>
  <c r="J14" i="1"/>
  <c r="M14" i="1" s="1"/>
  <c r="J49" i="1"/>
  <c r="M49" i="1" s="1"/>
  <c r="L49" i="1"/>
  <c r="H34" i="1"/>
  <c r="H54" i="1"/>
  <c r="N16" i="1"/>
  <c r="C16" i="1" s="1"/>
  <c r="H31" i="1"/>
  <c r="N20" i="1"/>
  <c r="C20" i="1" s="1"/>
  <c r="N23" i="1"/>
  <c r="C23" i="1" s="1"/>
  <c r="N29" i="1"/>
  <c r="C29" i="1" s="1"/>
  <c r="H38" i="1"/>
  <c r="N14" i="1"/>
  <c r="C14" i="1" s="1"/>
  <c r="N18" i="1"/>
  <c r="C18" i="1" s="1"/>
  <c r="N49" i="1"/>
  <c r="C49" i="1" s="1"/>
  <c r="N26" i="1"/>
  <c r="C26" i="1" s="1"/>
  <c r="N54" i="1"/>
  <c r="C54" i="1" s="1"/>
  <c r="J34" i="1" l="1"/>
  <c r="M34" i="1" s="1"/>
  <c r="L34" i="1"/>
  <c r="M23" i="1"/>
  <c r="Q18" i="1"/>
  <c r="L31" i="1"/>
  <c r="J31" i="1"/>
  <c r="M31" i="1" s="1"/>
  <c r="H58" i="1"/>
  <c r="J38" i="1"/>
  <c r="M38" i="1" s="1"/>
  <c r="L38" i="1"/>
  <c r="J54" i="1"/>
  <c r="M54" i="1" s="1"/>
  <c r="L54" i="1"/>
  <c r="N31" i="1"/>
  <c r="C31" i="1" s="1"/>
  <c r="H41" i="1"/>
  <c r="N34" i="1"/>
  <c r="C34" i="1" s="1"/>
  <c r="N38" i="1"/>
  <c r="C38" i="1" s="1"/>
  <c r="L58" i="1" l="1"/>
  <c r="J58" i="1"/>
  <c r="M58" i="1" s="1"/>
  <c r="H63" i="1"/>
  <c r="L41" i="1"/>
  <c r="J41" i="1"/>
  <c r="M41" i="1" s="1"/>
  <c r="N58" i="1"/>
  <c r="C58" i="1" s="1"/>
  <c r="N41" i="1"/>
  <c r="C41" i="1" s="1"/>
  <c r="L63" i="1" l="1"/>
  <c r="J63" i="1"/>
  <c r="M63" i="1" s="1"/>
  <c r="N63" i="1"/>
  <c r="C63" i="1" s="1"/>
</calcChain>
</file>

<file path=xl/sharedStrings.xml><?xml version="1.0" encoding="utf-8"?>
<sst xmlns="http://schemas.openxmlformats.org/spreadsheetml/2006/main" count="701" uniqueCount="584">
  <si>
    <t>Recursos Primarios</t>
  </si>
  <si>
    <t>Metal</t>
  </si>
  <si>
    <t>Bags</t>
  </si>
  <si>
    <t>Balls</t>
  </si>
  <si>
    <t>Advanced Toys</t>
  </si>
  <si>
    <t>Plastic</t>
  </si>
  <si>
    <t>Wood</t>
  </si>
  <si>
    <t>Wicker</t>
  </si>
  <si>
    <t>Basic Wood Toys</t>
  </si>
  <si>
    <t>Rope</t>
  </si>
  <si>
    <t>Tools</t>
  </si>
  <si>
    <t>Rank</t>
  </si>
  <si>
    <t>Resource</t>
  </si>
  <si>
    <t>Final Product</t>
  </si>
  <si>
    <t>Processed Wood</t>
  </si>
  <si>
    <t>Fabric</t>
  </si>
  <si>
    <t>Fabrication Time</t>
  </si>
  <si>
    <t>Basic Plastic Toys</t>
  </si>
  <si>
    <t>Technical Components</t>
  </si>
  <si>
    <t>Basic Furniture</t>
  </si>
  <si>
    <t>Electronic Toys</t>
  </si>
  <si>
    <t>Electronic Components</t>
  </si>
  <si>
    <t>Basic Clothes</t>
  </si>
  <si>
    <t>Designed Outfit</t>
  </si>
  <si>
    <t>Batteries</t>
  </si>
  <si>
    <t>Advanced Furniture</t>
  </si>
  <si>
    <t>Selling Price</t>
  </si>
  <si>
    <t>Construction Materials</t>
  </si>
  <si>
    <t>Hi Tech Products</t>
  </si>
  <si>
    <t>Spacecraft Components</t>
  </si>
  <si>
    <t>Price</t>
  </si>
  <si>
    <t>Weight</t>
  </si>
  <si>
    <t>Kids On It</t>
  </si>
  <si>
    <t>Weekly Cost</t>
  </si>
  <si>
    <t>Kids</t>
  </si>
  <si>
    <t>Names</t>
  </si>
  <si>
    <t>Machines &amp; Recipes</t>
  </si>
  <si>
    <t>Speed</t>
  </si>
  <si>
    <t>Strength</t>
  </si>
  <si>
    <t>Skill</t>
  </si>
  <si>
    <t>Job</t>
  </si>
  <si>
    <t>Special</t>
  </si>
  <si>
    <t>Endurance</t>
  </si>
  <si>
    <t>Ethny</t>
  </si>
  <si>
    <t>Black</t>
  </si>
  <si>
    <t>White</t>
  </si>
  <si>
    <t>Brown</t>
  </si>
  <si>
    <t>Yellow</t>
  </si>
  <si>
    <t>???</t>
  </si>
  <si>
    <t>References</t>
  </si>
  <si>
    <t>Resource Quantity</t>
  </si>
  <si>
    <t>Antonio</t>
  </si>
  <si>
    <t>Adrián</t>
  </si>
  <si>
    <t>Bernardo</t>
  </si>
  <si>
    <t>Pufo</t>
  </si>
  <si>
    <t>Energy per Operation Day</t>
  </si>
  <si>
    <t>Energy per Loader Day</t>
  </si>
  <si>
    <t>Results per Day</t>
  </si>
  <si>
    <t>Selling Price per Unity</t>
  </si>
  <si>
    <t>DayTime</t>
  </si>
  <si>
    <t>Lifetime (HP)</t>
  </si>
  <si>
    <t>Brian</t>
  </si>
  <si>
    <t>Susan</t>
  </si>
  <si>
    <t>Blanca</t>
  </si>
  <si>
    <t>Eneko</t>
  </si>
  <si>
    <t>Eduardo</t>
  </si>
  <si>
    <t>Dani</t>
  </si>
  <si>
    <t>Monica</t>
  </si>
  <si>
    <t>Alex</t>
  </si>
  <si>
    <t>Alejandro</t>
  </si>
  <si>
    <t>Gorka</t>
  </si>
  <si>
    <t>Malkav</t>
  </si>
  <si>
    <t>Hector</t>
  </si>
  <si>
    <t>Henrique</t>
  </si>
  <si>
    <t>Ivan</t>
  </si>
  <si>
    <t>Arturo</t>
  </si>
  <si>
    <t>Damaris</t>
  </si>
  <si>
    <t>Tsuro</t>
  </si>
  <si>
    <t>Rafael</t>
  </si>
  <si>
    <t>Javier</t>
  </si>
  <si>
    <t>Patrick</t>
  </si>
  <si>
    <t>Alberto</t>
  </si>
  <si>
    <t>Carlos</t>
  </si>
  <si>
    <t>Guillermo</t>
  </si>
  <si>
    <t>Javicho</t>
  </si>
  <si>
    <t>JM</t>
  </si>
  <si>
    <t>Ozymandias</t>
  </si>
  <si>
    <t>Borja</t>
  </si>
  <si>
    <t>David</t>
  </si>
  <si>
    <t>Romero</t>
  </si>
  <si>
    <t>Sonia</t>
  </si>
  <si>
    <t>Moa</t>
  </si>
  <si>
    <t>Malvin</t>
  </si>
  <si>
    <t>Penny</t>
  </si>
  <si>
    <t>Stewart</t>
  </si>
  <si>
    <t>Calvin</t>
  </si>
  <si>
    <t>Laura</t>
  </si>
  <si>
    <t>John</t>
  </si>
  <si>
    <t>Mark</t>
  </si>
  <si>
    <t>Cindy</t>
  </si>
  <si>
    <t>Gustav</t>
  </si>
  <si>
    <t>Olaf</t>
  </si>
  <si>
    <t>Matilda</t>
  </si>
  <si>
    <t>Paul</t>
  </si>
  <si>
    <t>Jones</t>
  </si>
  <si>
    <t>James</t>
  </si>
  <si>
    <t>Boys</t>
  </si>
  <si>
    <t>Girls</t>
  </si>
  <si>
    <t>Sofía</t>
  </si>
  <si>
    <t>Camila</t>
  </si>
  <si>
    <t>Valentina</t>
  </si>
  <si>
    <t>Martina</t>
  </si>
  <si>
    <t>Agustina</t>
  </si>
  <si>
    <t>Micaela</t>
  </si>
  <si>
    <t>Lucía</t>
  </si>
  <si>
    <t>Milagros</t>
  </si>
  <si>
    <t>Victoria</t>
  </si>
  <si>
    <t>Julieta</t>
  </si>
  <si>
    <t>Santiago</t>
  </si>
  <si>
    <t>Lautaro</t>
  </si>
  <si>
    <t>Matías</t>
  </si>
  <si>
    <t>Tomás</t>
  </si>
  <si>
    <t>Lucas</t>
  </si>
  <si>
    <t>Joaquín</t>
  </si>
  <si>
    <t>Franco</t>
  </si>
  <si>
    <t>Agustín</t>
  </si>
  <si>
    <t>Thiago</t>
  </si>
  <si>
    <t>Nicolás</t>
  </si>
  <si>
    <t>Ella</t>
  </si>
  <si>
    <t>Emily</t>
  </si>
  <si>
    <t>Mia</t>
  </si>
  <si>
    <t>Isabella</t>
  </si>
  <si>
    <t>Chloe</t>
  </si>
  <si>
    <t>Charlotte</t>
  </si>
  <si>
    <t>Olivia</t>
  </si>
  <si>
    <t>Sophie</t>
  </si>
  <si>
    <t>Lily</t>
  </si>
  <si>
    <t>Sienna</t>
  </si>
  <si>
    <t>Jack</t>
  </si>
  <si>
    <t>Joshua</t>
  </si>
  <si>
    <t>Lachlan</t>
  </si>
  <si>
    <t>William</t>
  </si>
  <si>
    <t>Thomas</t>
  </si>
  <si>
    <t>Riley</t>
  </si>
  <si>
    <t>Cooper</t>
  </si>
  <si>
    <t>Ethan</t>
  </si>
  <si>
    <t>Noah</t>
  </si>
  <si>
    <t>Lena</t>
  </si>
  <si>
    <t>Leonie</t>
  </si>
  <si>
    <t>Sarah</t>
  </si>
  <si>
    <t>Anna</t>
  </si>
  <si>
    <t>Julia</t>
  </si>
  <si>
    <t>Katharina</t>
  </si>
  <si>
    <t>Hannah</t>
  </si>
  <si>
    <t>Lisa</t>
  </si>
  <si>
    <t>Lukas</t>
  </si>
  <si>
    <t>Tobias</t>
  </si>
  <si>
    <t>Florian</t>
  </si>
  <si>
    <t>Simon</t>
  </si>
  <si>
    <t>Maximilian</t>
  </si>
  <si>
    <t>Fabian</t>
  </si>
  <si>
    <t>Alexander</t>
  </si>
  <si>
    <t>Sebastian</t>
  </si>
  <si>
    <t>Julian</t>
  </si>
  <si>
    <t>Lina</t>
  </si>
  <si>
    <t>Aya</t>
  </si>
  <si>
    <t>Yasmine</t>
  </si>
  <si>
    <t>Rania</t>
  </si>
  <si>
    <t>Sara</t>
  </si>
  <si>
    <t>Salma</t>
  </si>
  <si>
    <t>Imane</t>
  </si>
  <si>
    <t>Ines</t>
  </si>
  <si>
    <t>Clara</t>
  </si>
  <si>
    <t>Mohamed</t>
  </si>
  <si>
    <t>Adam</t>
  </si>
  <si>
    <t>Rayan</t>
  </si>
  <si>
    <t>Nathan</t>
  </si>
  <si>
    <t>Gabriel</t>
  </si>
  <si>
    <t>Amine</t>
  </si>
  <si>
    <t>Ayoub</t>
  </si>
  <si>
    <t>Mehdi</t>
  </si>
  <si>
    <t>Anas</t>
  </si>
  <si>
    <t>Emma</t>
  </si>
  <si>
    <t>Louise</t>
  </si>
  <si>
    <t>Marie</t>
  </si>
  <si>
    <t>Julie</t>
  </si>
  <si>
    <t>Manon</t>
  </si>
  <si>
    <t>Elise</t>
  </si>
  <si>
    <t>Louis</t>
  </si>
  <si>
    <t>Arthur</t>
  </si>
  <si>
    <t>Milan</t>
  </si>
  <si>
    <t>Mathis</t>
  </si>
  <si>
    <t>Hugo</t>
  </si>
  <si>
    <t>Lotte</t>
  </si>
  <si>
    <t>Lore</t>
  </si>
  <si>
    <t>Amber</t>
  </si>
  <si>
    <t>Hanne</t>
  </si>
  <si>
    <t>Luna</t>
  </si>
  <si>
    <t>Wout</t>
  </si>
  <si>
    <t>Lars</t>
  </si>
  <si>
    <t>Daan</t>
  </si>
  <si>
    <t>Senne</t>
  </si>
  <si>
    <t>Robbe</t>
  </si>
  <si>
    <t>Stan</t>
  </si>
  <si>
    <t>Kobe</t>
  </si>
  <si>
    <t>Jasper</t>
  </si>
  <si>
    <t>Léa</t>
  </si>
  <si>
    <t>Lucie</t>
  </si>
  <si>
    <t>Camille</t>
  </si>
  <si>
    <t>Chloé</t>
  </si>
  <si>
    <t>Zoé</t>
  </si>
  <si>
    <t>Théo</t>
  </si>
  <si>
    <t>Tom</t>
  </si>
  <si>
    <t>Maria</t>
  </si>
  <si>
    <t>Ana</t>
  </si>
  <si>
    <t>Júlia</t>
  </si>
  <si>
    <t>Letícia</t>
  </si>
  <si>
    <t>Vitória</t>
  </si>
  <si>
    <t>Giovanna</t>
  </si>
  <si>
    <t>Yasmin</t>
  </si>
  <si>
    <t>Beatriz</t>
  </si>
  <si>
    <t>Mariana</t>
  </si>
  <si>
    <t>Larissa</t>
  </si>
  <si>
    <t>João</t>
  </si>
  <si>
    <t>Pedro</t>
  </si>
  <si>
    <t>Matheus</t>
  </si>
  <si>
    <t>Guilherme</t>
  </si>
  <si>
    <t>Luiz</t>
  </si>
  <si>
    <t>Vinícius</t>
  </si>
  <si>
    <t>Sophia</t>
  </si>
  <si>
    <t>Ava</t>
  </si>
  <si>
    <t>Hailey</t>
  </si>
  <si>
    <t>Abigail</t>
  </si>
  <si>
    <t>Madison</t>
  </si>
  <si>
    <t>Aidan</t>
  </si>
  <si>
    <t>Jacob</t>
  </si>
  <si>
    <t>Logan</t>
  </si>
  <si>
    <t>Liam</t>
  </si>
  <si>
    <t>Owen</t>
  </si>
  <si>
    <t>Matthew</t>
  </si>
  <si>
    <t>Constanza</t>
  </si>
  <si>
    <t>Catalina</t>
  </si>
  <si>
    <t>Javiera</t>
  </si>
  <si>
    <t>Antonia</t>
  </si>
  <si>
    <t>María</t>
  </si>
  <si>
    <t>Isidora</t>
  </si>
  <si>
    <t>Francesca</t>
  </si>
  <si>
    <t>Benjamín</t>
  </si>
  <si>
    <t>Vicente</t>
  </si>
  <si>
    <t>Martín</t>
  </si>
  <si>
    <t>Sebastían</t>
  </si>
  <si>
    <t>Diego</t>
  </si>
  <si>
    <t>José</t>
  </si>
  <si>
    <t>Cristóbal</t>
  </si>
  <si>
    <t>Jana</t>
  </si>
  <si>
    <t>Petra</t>
  </si>
  <si>
    <t>Lenka</t>
  </si>
  <si>
    <t>Katerina</t>
  </si>
  <si>
    <t>Eva</t>
  </si>
  <si>
    <t>Monika</t>
  </si>
  <si>
    <t>Hana</t>
  </si>
  <si>
    <t>Markéta</t>
  </si>
  <si>
    <t>Jakub</t>
  </si>
  <si>
    <t>Jan</t>
  </si>
  <si>
    <t>Thomáš</t>
  </si>
  <si>
    <t>Lukáš</t>
  </si>
  <si>
    <t>Daniel</t>
  </si>
  <si>
    <t>Filip</t>
  </si>
  <si>
    <t>Anne</t>
  </si>
  <si>
    <t>Kirsten</t>
  </si>
  <si>
    <t>Mette</t>
  </si>
  <si>
    <t>Helle</t>
  </si>
  <si>
    <t>Susanne</t>
  </si>
  <si>
    <t>Lene</t>
  </si>
  <si>
    <t>Karen</t>
  </si>
  <si>
    <t>Inge</t>
  </si>
  <si>
    <t>Jens</t>
  </si>
  <si>
    <t>Peter</t>
  </si>
  <si>
    <t>Michael</t>
  </si>
  <si>
    <t>Henrik</t>
  </si>
  <si>
    <t>Soren</t>
  </si>
  <si>
    <t>Niels</t>
  </si>
  <si>
    <t>Hans</t>
  </si>
  <si>
    <t>Jorgen</t>
  </si>
  <si>
    <t>Grace</t>
  </si>
  <si>
    <t>Ruby</t>
  </si>
  <si>
    <t>Jessica</t>
  </si>
  <si>
    <t>Amelia</t>
  </si>
  <si>
    <t>Oliver</t>
  </si>
  <si>
    <t>Harry</t>
  </si>
  <si>
    <t>Charlie</t>
  </si>
  <si>
    <t>Alfie</t>
  </si>
  <si>
    <t>Emilia</t>
  </si>
  <si>
    <t>Sofia</t>
  </si>
  <si>
    <t>Aino</t>
  </si>
  <si>
    <t>Amanda</t>
  </si>
  <si>
    <t>Aurora</t>
  </si>
  <si>
    <t>Helmi</t>
  </si>
  <si>
    <t>Ilona</t>
  </si>
  <si>
    <t>Juhani</t>
  </si>
  <si>
    <t>Johannes</t>
  </si>
  <si>
    <t>Mikael</t>
  </si>
  <si>
    <t>Matias</t>
  </si>
  <si>
    <t>Onni</t>
  </si>
  <si>
    <t>Olavi</t>
  </si>
  <si>
    <t>Elias</t>
  </si>
  <si>
    <t>Oskari</t>
  </si>
  <si>
    <t>Ilmari</t>
  </si>
  <si>
    <t>Aleksi</t>
  </si>
  <si>
    <t>Louanne</t>
  </si>
  <si>
    <t>Maëlys</t>
  </si>
  <si>
    <t>Inès</t>
  </si>
  <si>
    <t>Océane</t>
  </si>
  <si>
    <t>Jade</t>
  </si>
  <si>
    <t>Mathéo</t>
  </si>
  <si>
    <t>Enzo</t>
  </si>
  <si>
    <t>Nolan</t>
  </si>
  <si>
    <t>Kilian</t>
  </si>
  <si>
    <t>Raphaël</t>
  </si>
  <si>
    <t>Sofie</t>
  </si>
  <si>
    <t>Johanna</t>
  </si>
  <si>
    <t>Leon</t>
  </si>
  <si>
    <t>Luca</t>
  </si>
  <si>
    <t>Felix</t>
  </si>
  <si>
    <t>Tim</t>
  </si>
  <si>
    <t>Boglárka</t>
  </si>
  <si>
    <t>Réka</t>
  </si>
  <si>
    <t>Hanna</t>
  </si>
  <si>
    <t>Zsófia</t>
  </si>
  <si>
    <t>Lili</t>
  </si>
  <si>
    <t>Viktória</t>
  </si>
  <si>
    <t>Eszter</t>
  </si>
  <si>
    <t>Bence</t>
  </si>
  <si>
    <t>Máté</t>
  </si>
  <si>
    <t>Levente</t>
  </si>
  <si>
    <t>Dávid</t>
  </si>
  <si>
    <t>Balázs</t>
  </si>
  <si>
    <t>Dániel</t>
  </si>
  <si>
    <t>Ádám</t>
  </si>
  <si>
    <t>Péter</t>
  </si>
  <si>
    <t>Bálint</t>
  </si>
  <si>
    <t>Tamás</t>
  </si>
  <si>
    <t>Katie</t>
  </si>
  <si>
    <t>Aoife</t>
  </si>
  <si>
    <t>Kate</t>
  </si>
  <si>
    <t>Sean</t>
  </si>
  <si>
    <t>Conor</t>
  </si>
  <si>
    <t>Ryan</t>
  </si>
  <si>
    <t>Luke</t>
  </si>
  <si>
    <t>Cian</t>
  </si>
  <si>
    <t>Lillie</t>
  </si>
  <si>
    <t>Isabelle</t>
  </si>
  <si>
    <t>Lucy</t>
  </si>
  <si>
    <t>Summer</t>
  </si>
  <si>
    <t>Holly</t>
  </si>
  <si>
    <t>Josh</t>
  </si>
  <si>
    <t>Lewis</t>
  </si>
  <si>
    <t>Charles</t>
  </si>
  <si>
    <t>Sam</t>
  </si>
  <si>
    <t>Samuel</t>
  </si>
  <si>
    <t>George</t>
  </si>
  <si>
    <t>Bem</t>
  </si>
  <si>
    <t>Benjamin</t>
  </si>
  <si>
    <t>Giulia</t>
  </si>
  <si>
    <t>Chiara</t>
  </si>
  <si>
    <t>Alessia</t>
  </si>
  <si>
    <t>Giorgia</t>
  </si>
  <si>
    <t>Giada</t>
  </si>
  <si>
    <t>Francesco</t>
  </si>
  <si>
    <t>Alessandro</t>
  </si>
  <si>
    <t>Andrea</t>
  </si>
  <si>
    <t>Matteo</t>
  </si>
  <si>
    <t>Lorenzo</t>
  </si>
  <si>
    <t>Mattia</t>
  </si>
  <si>
    <t>Simone</t>
  </si>
  <si>
    <t>Gabriele</t>
  </si>
  <si>
    <t>Davide</t>
  </si>
  <si>
    <t>Matas</t>
  </si>
  <si>
    <t>Nojus</t>
  </si>
  <si>
    <t>Dovvdas</t>
  </si>
  <si>
    <t>Kajus</t>
  </si>
  <si>
    <t>Rokas</t>
  </si>
  <si>
    <t>Dominvkas</t>
  </si>
  <si>
    <t>Mantas</t>
  </si>
  <si>
    <t>Ignas</t>
  </si>
  <si>
    <t>Arnas</t>
  </si>
  <si>
    <t>Marja</t>
  </si>
  <si>
    <t>Biljana</t>
  </si>
  <si>
    <t>Elena</t>
  </si>
  <si>
    <t>Vesna</t>
  </si>
  <si>
    <t>Snezana</t>
  </si>
  <si>
    <t>Violeta</t>
  </si>
  <si>
    <t>Aleksandra</t>
  </si>
  <si>
    <t>Suzana</t>
  </si>
  <si>
    <t>Ljubica</t>
  </si>
  <si>
    <t>Aleksandar</t>
  </si>
  <si>
    <t>Zoran</t>
  </si>
  <si>
    <t>Nikola</t>
  </si>
  <si>
    <t>Goran</t>
  </si>
  <si>
    <t>Dragan</t>
  </si>
  <si>
    <t>Dejan</t>
  </si>
  <si>
    <t>Ilija</t>
  </si>
  <si>
    <t>Igor</t>
  </si>
  <si>
    <t>Petar</t>
  </si>
  <si>
    <t>Ljupco</t>
  </si>
  <si>
    <t>Christina</t>
  </si>
  <si>
    <t>Elisa</t>
  </si>
  <si>
    <t>Maya</t>
  </si>
  <si>
    <t>Nicole</t>
  </si>
  <si>
    <t>Amy</t>
  </si>
  <si>
    <t>Jasmine</t>
  </si>
  <si>
    <t>Michela</t>
  </si>
  <si>
    <t>Jake</t>
  </si>
  <si>
    <t>Nicholas</t>
  </si>
  <si>
    <t>Kieran</t>
  </si>
  <si>
    <t>Isaac</t>
  </si>
  <si>
    <t>Andrew</t>
  </si>
  <si>
    <t>Maria Fernanda</t>
  </si>
  <si>
    <t>Valeria</t>
  </si>
  <si>
    <t>Ximena</t>
  </si>
  <si>
    <t>Maria Guadalupe</t>
  </si>
  <si>
    <t>Daniela</t>
  </si>
  <si>
    <t>Maria Jose</t>
  </si>
  <si>
    <t>Miguel Angel</t>
  </si>
  <si>
    <t>Luis Angel</t>
  </si>
  <si>
    <t>Emiliano</t>
  </si>
  <si>
    <t>Jesus</t>
  </si>
  <si>
    <t>Leonardo</t>
  </si>
  <si>
    <t>Sanne</t>
  </si>
  <si>
    <t>Lieke</t>
  </si>
  <si>
    <t>Fleur</t>
  </si>
  <si>
    <t>Sem</t>
  </si>
  <si>
    <t>Ruben</t>
  </si>
  <si>
    <t>Jesse</t>
  </si>
  <si>
    <t>Thijs</t>
  </si>
  <si>
    <t>Stijn</t>
  </si>
  <si>
    <t>Ellie</t>
  </si>
  <si>
    <t>Erin</t>
  </si>
  <si>
    <t>Dylan</t>
  </si>
  <si>
    <t>Ben</t>
  </si>
  <si>
    <t>Thea</t>
  </si>
  <si>
    <t>Nora</t>
  </si>
  <si>
    <t>Ida</t>
  </si>
  <si>
    <t>Emilie</t>
  </si>
  <si>
    <t>Ingrid</t>
  </si>
  <si>
    <t>Mathias</t>
  </si>
  <si>
    <t>Jonas</t>
  </si>
  <si>
    <t>Markus</t>
  </si>
  <si>
    <t>Kristian</t>
  </si>
  <si>
    <t>Magnus</t>
  </si>
  <si>
    <t>Emil</t>
  </si>
  <si>
    <t>Katarzyna</t>
  </si>
  <si>
    <t>Malgorzata</t>
  </si>
  <si>
    <t>Agnieszka</t>
  </si>
  <si>
    <t>Krystyna</t>
  </si>
  <si>
    <t>Barbara</t>
  </si>
  <si>
    <t>Ewa</t>
  </si>
  <si>
    <t>Elzbieta</t>
  </si>
  <si>
    <t>Zofia</t>
  </si>
  <si>
    <t>Andrezj</t>
  </si>
  <si>
    <t>Piotr</t>
  </si>
  <si>
    <t>Krzysztof</t>
  </si>
  <si>
    <t>Stanislaw</t>
  </si>
  <si>
    <t>Tomasz</t>
  </si>
  <si>
    <t>Pawel</t>
  </si>
  <si>
    <t>Józef</t>
  </si>
  <si>
    <t>Marcin</t>
  </si>
  <si>
    <t>Marek</t>
  </si>
  <si>
    <t>Anastasiya</t>
  </si>
  <si>
    <t>Mariya</t>
  </si>
  <si>
    <t>Dariya</t>
  </si>
  <si>
    <t>Inna</t>
  </si>
  <si>
    <t>Polina</t>
  </si>
  <si>
    <t>Yekaterina</t>
  </si>
  <si>
    <t>Ksenia</t>
  </si>
  <si>
    <t>Viktoria</t>
  </si>
  <si>
    <t>Yelizaveta</t>
  </si>
  <si>
    <t>Maxim</t>
  </si>
  <si>
    <t>Artyom</t>
  </si>
  <si>
    <t>Mikhail</t>
  </si>
  <si>
    <t>Nikita</t>
  </si>
  <si>
    <t>Danil</t>
  </si>
  <si>
    <t>Yegor</t>
  </si>
  <si>
    <t>Dmitry</t>
  </si>
  <si>
    <t>Alexei</t>
  </si>
  <si>
    <t>Ana-Maria</t>
  </si>
  <si>
    <t>Andreea</t>
  </si>
  <si>
    <t>Alexandra</t>
  </si>
  <si>
    <t>Maria Alexandra</t>
  </si>
  <si>
    <t>Denisa</t>
  </si>
  <si>
    <t>Bianca Maria</t>
  </si>
  <si>
    <t>Georgiana</t>
  </si>
  <si>
    <t>Andrei</t>
  </si>
  <si>
    <t>Alexandru</t>
  </si>
  <si>
    <t>Stefan</t>
  </si>
  <si>
    <t>Mihai</t>
  </si>
  <si>
    <t>Ionut</t>
  </si>
  <si>
    <t>Florin</t>
  </si>
  <si>
    <t>Matei</t>
  </si>
  <si>
    <t>Callum</t>
  </si>
  <si>
    <t>Cameron</t>
  </si>
  <si>
    <t>Jamie</t>
  </si>
  <si>
    <t>Kyle</t>
  </si>
  <si>
    <t>Milica</t>
  </si>
  <si>
    <t>Andjela</t>
  </si>
  <si>
    <t>Jovana</t>
  </si>
  <si>
    <t>Teodora</t>
  </si>
  <si>
    <t>Marija</t>
  </si>
  <si>
    <t>Katarina</t>
  </si>
  <si>
    <t>Anja</t>
  </si>
  <si>
    <t>Jelena</t>
  </si>
  <si>
    <t>Luka</t>
  </si>
  <si>
    <t>Marko</t>
  </si>
  <si>
    <t>Aleksa</t>
  </si>
  <si>
    <t>Lazar</t>
  </si>
  <si>
    <t>Nemanja</t>
  </si>
  <si>
    <t>Miloš</t>
  </si>
  <si>
    <t>Seo-yeon</t>
  </si>
  <si>
    <t>Min-suh</t>
  </si>
  <si>
    <t>Ji-min</t>
  </si>
  <si>
    <t>Seo-hyeon</t>
  </si>
  <si>
    <t>Seo-yun</t>
  </si>
  <si>
    <t>Ye-eun</t>
  </si>
  <si>
    <t>Ha-eun</t>
  </si>
  <si>
    <t>Ji-eun</t>
  </si>
  <si>
    <t>Min-jun</t>
  </si>
  <si>
    <t>Ji-hun</t>
  </si>
  <si>
    <t>Hyun-woo</t>
  </si>
  <si>
    <t>Jun-suh</t>
  </si>
  <si>
    <t>Woo-jin</t>
  </si>
  <si>
    <t>Gun-woo</t>
  </si>
  <si>
    <t>Ye-jun</t>
  </si>
  <si>
    <t>Hyun-jun</t>
  </si>
  <si>
    <t>Lucia</t>
  </si>
  <si>
    <t>Paula</t>
  </si>
  <si>
    <t>Claudia</t>
  </si>
  <si>
    <t>Irene</t>
  </si>
  <si>
    <t>Marta</t>
  </si>
  <si>
    <t>Alba</t>
  </si>
  <si>
    <t>Carla</t>
  </si>
  <si>
    <t>Pablo</t>
  </si>
  <si>
    <t>Adrian</t>
  </si>
  <si>
    <t>Alvaro</t>
  </si>
  <si>
    <t>Sergio</t>
  </si>
  <si>
    <t>Laia</t>
  </si>
  <si>
    <t>Clàudia</t>
  </si>
  <si>
    <t>Àlex</t>
  </si>
  <si>
    <t>Álex</t>
  </si>
  <si>
    <t>Pol</t>
  </si>
  <si>
    <t>Pau</t>
  </si>
  <si>
    <t>Arnau</t>
  </si>
  <si>
    <t>Eric</t>
  </si>
  <si>
    <t>Martí</t>
  </si>
  <si>
    <t>Iker</t>
  </si>
  <si>
    <t>Wilma</t>
  </si>
  <si>
    <t>Maja</t>
  </si>
  <si>
    <t>Alice</t>
  </si>
  <si>
    <t>Alva</t>
  </si>
  <si>
    <t>Linnea</t>
  </si>
  <si>
    <t>Ebba</t>
  </si>
  <si>
    <t>Oscar</t>
  </si>
  <si>
    <t>Viktor</t>
  </si>
  <si>
    <t>Erik</t>
  </si>
  <si>
    <t>Isak</t>
  </si>
  <si>
    <t>Nina</t>
  </si>
  <si>
    <t>Alina</t>
  </si>
  <si>
    <t>Lea</t>
  </si>
  <si>
    <t>Lara</t>
  </si>
  <si>
    <t>Nico</t>
  </si>
  <si>
    <t>Anastasia</t>
  </si>
  <si>
    <t>Daria</t>
  </si>
  <si>
    <t>Kateryna</t>
  </si>
  <si>
    <t>Natalia</t>
  </si>
  <si>
    <t>Yulia</t>
  </si>
  <si>
    <t>Yelyzaveta</t>
  </si>
  <si>
    <t>Olexandr</t>
  </si>
  <si>
    <t>Danylo</t>
  </si>
  <si>
    <t>Maksym</t>
  </si>
  <si>
    <t>Vladyslav</t>
  </si>
  <si>
    <t>Mykyta</t>
  </si>
  <si>
    <t>Artem</t>
  </si>
  <si>
    <t>Kyrylo</t>
  </si>
  <si>
    <t>Ilya</t>
  </si>
  <si>
    <t>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</si>
</sst>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mediumGray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1" fontId="2" fillId="0" borderId="0" xfId="1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2" fillId="0" borderId="0" xfId="1" applyNumberFormat="1" applyFont="1" applyAlignment="1">
      <alignment horizontal="center" vertical="center"/>
    </xf>
    <xf numFmtId="1" fontId="2" fillId="0" borderId="0" xfId="2" applyNumberFormat="1" applyFont="1" applyAlignment="1">
      <alignment horizontal="center" vertical="center"/>
    </xf>
    <xf numFmtId="3" fontId="2" fillId="0" borderId="0" xfId="2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74"/>
  <sheetViews>
    <sheetView tabSelected="1" workbookViewId="0">
      <pane ySplit="3" topLeftCell="A4" activePane="bottomLeft" state="frozen"/>
      <selection pane="bottomLeft" activeCell="E7" sqref="E7:E8"/>
    </sheetView>
  </sheetViews>
  <sheetFormatPr defaultRowHeight="14.4" x14ac:dyDescent="0.3"/>
  <cols>
    <col min="1" max="1" width="1.5546875" style="3" customWidth="1"/>
    <col min="2" max="2" width="16.88671875" style="3" customWidth="1"/>
    <col min="3" max="3" width="8.21875" style="3" bestFit="1" customWidth="1"/>
    <col min="4" max="4" width="17.109375" style="2" bestFit="1" customWidth="1"/>
    <col min="5" max="5" width="20.109375" style="2" bestFit="1" customWidth="1"/>
    <col min="6" max="6" width="9.5546875" style="10" customWidth="1"/>
    <col min="7" max="7" width="20.77734375" style="2" bestFit="1" customWidth="1"/>
    <col min="8" max="8" width="20.44140625" style="2" customWidth="1"/>
    <col min="9" max="9" width="9.6640625" style="2" bestFit="1" customWidth="1"/>
    <col min="10" max="10" width="14.6640625" style="2" bestFit="1" customWidth="1"/>
    <col min="11" max="11" width="8.33203125" style="2" customWidth="1"/>
    <col min="12" max="12" width="23.6640625" style="4" bestFit="1" customWidth="1"/>
    <col min="13" max="13" width="20.88671875" style="6" bestFit="1" customWidth="1"/>
    <col min="14" max="14" width="19.88671875" style="2" bestFit="1" customWidth="1"/>
    <col min="15" max="15" width="3.33203125" style="3" customWidth="1"/>
    <col min="16" max="16" width="8.109375" style="3" bestFit="1" customWidth="1"/>
    <col min="17" max="16384" width="8.88671875" style="3"/>
  </cols>
  <sheetData>
    <row r="1" spans="2:20" ht="3.6" customHeight="1" x14ac:dyDescent="0.3">
      <c r="D1" s="3"/>
      <c r="E1" s="3"/>
      <c r="F1" s="11"/>
    </row>
    <row r="2" spans="2:20" x14ac:dyDescent="0.3">
      <c r="B2" s="14" t="s">
        <v>36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Q2" s="14" t="s">
        <v>0</v>
      </c>
      <c r="R2" s="14"/>
      <c r="S2" s="14"/>
      <c r="T2" s="14"/>
    </row>
    <row r="3" spans="2:20" x14ac:dyDescent="0.3">
      <c r="B3" s="1" t="s">
        <v>11</v>
      </c>
      <c r="C3" s="1" t="s">
        <v>30</v>
      </c>
      <c r="D3" s="1" t="s">
        <v>50</v>
      </c>
      <c r="E3" s="1" t="s">
        <v>12</v>
      </c>
      <c r="F3" s="1" t="s">
        <v>583</v>
      </c>
      <c r="G3" s="1" t="s">
        <v>13</v>
      </c>
      <c r="H3" s="1" t="s">
        <v>16</v>
      </c>
      <c r="I3" s="1" t="s">
        <v>32</v>
      </c>
      <c r="J3" s="1" t="s">
        <v>57</v>
      </c>
      <c r="K3" s="1" t="s">
        <v>31</v>
      </c>
      <c r="L3" s="1" t="s">
        <v>55</v>
      </c>
      <c r="M3" s="1" t="s">
        <v>56</v>
      </c>
      <c r="N3" s="1" t="s">
        <v>58</v>
      </c>
      <c r="O3" s="1"/>
      <c r="P3" s="1"/>
      <c r="Q3" s="2" t="s">
        <v>7</v>
      </c>
      <c r="R3" s="2" t="s">
        <v>6</v>
      </c>
      <c r="S3" s="2" t="s">
        <v>5</v>
      </c>
      <c r="T3" s="2" t="s">
        <v>1</v>
      </c>
    </row>
    <row r="4" spans="2:20" x14ac:dyDescent="0.3"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P4" s="3" t="s">
        <v>31</v>
      </c>
      <c r="Q4" s="3">
        <v>1</v>
      </c>
      <c r="R4" s="3">
        <v>2</v>
      </c>
      <c r="S4" s="3">
        <v>2</v>
      </c>
      <c r="T4" s="3">
        <v>3</v>
      </c>
    </row>
    <row r="5" spans="2:20" x14ac:dyDescent="0.3">
      <c r="B5" s="21">
        <v>1</v>
      </c>
      <c r="C5" s="16">
        <f>(H5*N5)/$B$5</f>
        <v>12</v>
      </c>
      <c r="D5" s="17">
        <v>2</v>
      </c>
      <c r="E5" s="17" t="s">
        <v>7</v>
      </c>
      <c r="F5" s="17">
        <f>(D5*3)*$B$49</f>
        <v>30</v>
      </c>
      <c r="G5" s="17" t="s">
        <v>9</v>
      </c>
      <c r="H5" s="15">
        <f>$B$5*D5</f>
        <v>2</v>
      </c>
      <c r="I5" s="17">
        <v>1</v>
      </c>
      <c r="J5" s="19">
        <f>$Q$8/H5</f>
        <v>30</v>
      </c>
      <c r="K5" s="15">
        <v>2</v>
      </c>
      <c r="L5" s="25">
        <f>H5/I5</f>
        <v>2</v>
      </c>
      <c r="M5" s="12">
        <f>(J5*K5)/15</f>
        <v>4</v>
      </c>
      <c r="N5" s="15">
        <f>($B$5+H5)*($B$5+$B$5)</f>
        <v>6</v>
      </c>
      <c r="P5" s="3" t="s">
        <v>30</v>
      </c>
      <c r="Q5" s="3">
        <v>1</v>
      </c>
      <c r="R5" s="3">
        <v>1</v>
      </c>
      <c r="S5" s="3">
        <v>2</v>
      </c>
      <c r="T5" s="3">
        <v>3</v>
      </c>
    </row>
    <row r="6" spans="2:20" x14ac:dyDescent="0.3">
      <c r="B6" s="21"/>
      <c r="C6" s="16"/>
      <c r="D6" s="17"/>
      <c r="E6" s="17"/>
      <c r="F6" s="17"/>
      <c r="G6" s="17"/>
      <c r="H6" s="15"/>
      <c r="I6" s="17"/>
      <c r="J6" s="19"/>
      <c r="K6" s="15"/>
      <c r="L6" s="25"/>
      <c r="M6" s="12"/>
      <c r="N6" s="15"/>
    </row>
    <row r="7" spans="2:20" x14ac:dyDescent="0.3">
      <c r="B7" s="21"/>
      <c r="C7" s="16">
        <f>(H7*N7)/$B$5</f>
        <v>24</v>
      </c>
      <c r="D7" s="17">
        <v>3</v>
      </c>
      <c r="E7" s="17" t="s">
        <v>6</v>
      </c>
      <c r="F7" s="17">
        <f t="shared" ref="F7:F12" si="0">(D7*3)*$B$49</f>
        <v>45</v>
      </c>
      <c r="G7" s="17" t="s">
        <v>14</v>
      </c>
      <c r="H7" s="15">
        <f>$B$5*D7</f>
        <v>3</v>
      </c>
      <c r="I7" s="17">
        <v>1</v>
      </c>
      <c r="J7" s="19">
        <f t="shared" ref="J7" si="1">$Q$8/H7</f>
        <v>20</v>
      </c>
      <c r="K7" s="15">
        <v>2</v>
      </c>
      <c r="L7" s="25">
        <f t="shared" ref="L7" si="2">H7/I7</f>
        <v>3</v>
      </c>
      <c r="M7" s="12">
        <f t="shared" ref="M7" si="3">(J7*K7)/15</f>
        <v>2.6666666666666665</v>
      </c>
      <c r="N7" s="15">
        <f>($B$5+H7)*($B$5+$B$5)</f>
        <v>8</v>
      </c>
    </row>
    <row r="8" spans="2:20" x14ac:dyDescent="0.3">
      <c r="B8" s="21"/>
      <c r="C8" s="16"/>
      <c r="D8" s="17"/>
      <c r="E8" s="17"/>
      <c r="F8" s="17"/>
      <c r="G8" s="17"/>
      <c r="H8" s="15"/>
      <c r="I8" s="17"/>
      <c r="J8" s="19"/>
      <c r="K8" s="15"/>
      <c r="L8" s="25"/>
      <c r="M8" s="12"/>
      <c r="N8" s="15"/>
      <c r="P8" s="3" t="s">
        <v>59</v>
      </c>
      <c r="Q8" s="3">
        <v>60</v>
      </c>
    </row>
    <row r="9" spans="2:20" x14ac:dyDescent="0.3">
      <c r="B9" s="21"/>
      <c r="C9" s="16">
        <f>(H9*N9)/$B$5</f>
        <v>40</v>
      </c>
      <c r="D9" s="17">
        <v>4</v>
      </c>
      <c r="E9" s="17" t="s">
        <v>5</v>
      </c>
      <c r="F9" s="17">
        <f t="shared" ref="F9:F12" si="4">(D9*3)*$B$49</f>
        <v>60</v>
      </c>
      <c r="G9" s="17" t="s">
        <v>2</v>
      </c>
      <c r="H9" s="15">
        <f>$B$5*D9</f>
        <v>4</v>
      </c>
      <c r="I9" s="17">
        <v>1</v>
      </c>
      <c r="J9" s="19">
        <f t="shared" ref="J9" si="5">$Q$8/H9</f>
        <v>15</v>
      </c>
      <c r="K9" s="15">
        <v>1</v>
      </c>
      <c r="L9" s="25">
        <f>H9/I9</f>
        <v>4</v>
      </c>
      <c r="M9" s="12">
        <f t="shared" ref="M9" si="6">(J9*K9)/15</f>
        <v>1</v>
      </c>
      <c r="N9" s="15">
        <f>($B$5+H9)*($B$5+$B$5)</f>
        <v>10</v>
      </c>
    </row>
    <row r="10" spans="2:20" x14ac:dyDescent="0.3">
      <c r="B10" s="21"/>
      <c r="C10" s="16"/>
      <c r="D10" s="17"/>
      <c r="E10" s="17"/>
      <c r="F10" s="17"/>
      <c r="G10" s="17"/>
      <c r="H10" s="15"/>
      <c r="I10" s="17"/>
      <c r="J10" s="19"/>
      <c r="K10" s="15"/>
      <c r="L10" s="25"/>
      <c r="M10" s="12"/>
      <c r="N10" s="15"/>
    </row>
    <row r="11" spans="2:20" x14ac:dyDescent="0.3">
      <c r="B11" s="21"/>
      <c r="C11" s="16">
        <f>(H11*N11)/$B$5</f>
        <v>60</v>
      </c>
      <c r="D11" s="17">
        <v>5</v>
      </c>
      <c r="E11" s="17" t="s">
        <v>1</v>
      </c>
      <c r="F11" s="17">
        <f t="shared" ref="F11:F12" si="7">(D11*3)*$B$49</f>
        <v>75</v>
      </c>
      <c r="G11" s="17" t="s">
        <v>10</v>
      </c>
      <c r="H11" s="15">
        <f>$B$5*D11</f>
        <v>5</v>
      </c>
      <c r="I11" s="17">
        <v>2</v>
      </c>
      <c r="J11" s="19">
        <f t="shared" ref="J11:J20" si="8">$Q$8/H11</f>
        <v>12</v>
      </c>
      <c r="K11" s="15">
        <v>2</v>
      </c>
      <c r="L11" s="25">
        <f t="shared" ref="L11:L20" si="9">H11/I11</f>
        <v>2.5</v>
      </c>
      <c r="M11" s="12">
        <f t="shared" ref="M11:M20" si="10">(J11*K11)/15</f>
        <v>1.6</v>
      </c>
      <c r="N11" s="15">
        <f>($B$5+H11)*($B$5+$B$5)</f>
        <v>12</v>
      </c>
    </row>
    <row r="12" spans="2:20" x14ac:dyDescent="0.3">
      <c r="B12" s="21"/>
      <c r="C12" s="16"/>
      <c r="D12" s="17"/>
      <c r="E12" s="17"/>
      <c r="F12" s="17"/>
      <c r="G12" s="17"/>
      <c r="H12" s="15"/>
      <c r="I12" s="17"/>
      <c r="J12" s="19"/>
      <c r="K12" s="15"/>
      <c r="L12" s="25"/>
      <c r="M12" s="12"/>
      <c r="N12" s="15"/>
    </row>
    <row r="13" spans="2:20" x14ac:dyDescent="0.3"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</row>
    <row r="14" spans="2:20" x14ac:dyDescent="0.3">
      <c r="B14" s="21">
        <v>2</v>
      </c>
      <c r="C14" s="15">
        <f>(H14*N14)/$B$14</f>
        <v>126</v>
      </c>
      <c r="D14" s="2">
        <v>1</v>
      </c>
      <c r="E14" s="2" t="s">
        <v>9</v>
      </c>
      <c r="F14" s="10">
        <f>(D14*3)*$B$49</f>
        <v>15</v>
      </c>
      <c r="G14" s="17" t="s">
        <v>3</v>
      </c>
      <c r="H14" s="15">
        <f>((H5*D14)+(D15*H9))/2</f>
        <v>7</v>
      </c>
      <c r="I14" s="15">
        <v>2</v>
      </c>
      <c r="J14" s="19">
        <f t="shared" si="8"/>
        <v>8.5714285714285712</v>
      </c>
      <c r="K14" s="17">
        <v>2</v>
      </c>
      <c r="L14" s="25">
        <f t="shared" si="9"/>
        <v>3.5</v>
      </c>
      <c r="M14" s="12">
        <f t="shared" si="10"/>
        <v>1.1428571428571428</v>
      </c>
      <c r="N14" s="15">
        <f>($B$14+H14)*($B$14+$B$14)</f>
        <v>36</v>
      </c>
      <c r="Q14" s="3">
        <v>2</v>
      </c>
      <c r="R14" s="3">
        <v>2</v>
      </c>
    </row>
    <row r="15" spans="2:20" x14ac:dyDescent="0.3">
      <c r="B15" s="21"/>
      <c r="C15" s="15"/>
      <c r="D15" s="2">
        <v>3</v>
      </c>
      <c r="E15" s="2" t="s">
        <v>5</v>
      </c>
      <c r="F15" s="10">
        <f t="shared" ref="F15:F21" si="11">(D15*3)*$B$49</f>
        <v>45</v>
      </c>
      <c r="G15" s="17"/>
      <c r="H15" s="15"/>
      <c r="I15" s="15"/>
      <c r="J15" s="19"/>
      <c r="K15" s="17"/>
      <c r="L15" s="25"/>
      <c r="M15" s="12"/>
      <c r="N15" s="15"/>
      <c r="Q15" s="3">
        <f>Q14*R14</f>
        <v>4</v>
      </c>
      <c r="R15" s="3">
        <f>Q15*J5</f>
        <v>120</v>
      </c>
    </row>
    <row r="16" spans="2:20" x14ac:dyDescent="0.3">
      <c r="B16" s="21"/>
      <c r="C16" s="15">
        <f>(H16*N16)/$B$14</f>
        <v>178.5</v>
      </c>
      <c r="D16" s="2">
        <v>4</v>
      </c>
      <c r="E16" s="2" t="s">
        <v>14</v>
      </c>
      <c r="F16" s="10">
        <f t="shared" si="11"/>
        <v>60</v>
      </c>
      <c r="G16" s="16" t="s">
        <v>8</v>
      </c>
      <c r="H16" s="15">
        <f>((D16*H7)+(D17*H11))/2</f>
        <v>8.5</v>
      </c>
      <c r="I16" s="16">
        <v>2</v>
      </c>
      <c r="J16" s="19">
        <f t="shared" si="8"/>
        <v>7.0588235294117645</v>
      </c>
      <c r="K16" s="17">
        <v>2</v>
      </c>
      <c r="L16" s="25">
        <f t="shared" si="9"/>
        <v>4.25</v>
      </c>
      <c r="M16" s="12">
        <f t="shared" si="10"/>
        <v>0.94117647058823528</v>
      </c>
      <c r="N16" s="15">
        <f>($B$14+H16)*($B$14+$B$14)</f>
        <v>42</v>
      </c>
      <c r="R16" s="3">
        <f>R15*J5</f>
        <v>3600</v>
      </c>
    </row>
    <row r="17" spans="2:17" x14ac:dyDescent="0.3">
      <c r="B17" s="21"/>
      <c r="C17" s="15"/>
      <c r="D17" s="2">
        <v>1</v>
      </c>
      <c r="E17" s="2" t="s">
        <v>10</v>
      </c>
      <c r="F17" s="10">
        <f t="shared" si="11"/>
        <v>15</v>
      </c>
      <c r="G17" s="16"/>
      <c r="H17" s="15"/>
      <c r="I17" s="16"/>
      <c r="J17" s="19"/>
      <c r="K17" s="17"/>
      <c r="L17" s="25"/>
      <c r="M17" s="12"/>
      <c r="N17" s="15"/>
      <c r="Q17" s="3">
        <f>((K7*2)/Q8)*J7</f>
        <v>1.3333333333333333</v>
      </c>
    </row>
    <row r="18" spans="2:17" x14ac:dyDescent="0.3">
      <c r="B18" s="21"/>
      <c r="C18" s="15">
        <f>(H18*N18)/$B$14</f>
        <v>262.5</v>
      </c>
      <c r="D18" s="2">
        <v>4</v>
      </c>
      <c r="E18" s="2" t="s">
        <v>5</v>
      </c>
      <c r="F18" s="10">
        <f t="shared" si="11"/>
        <v>60</v>
      </c>
      <c r="G18" s="16" t="s">
        <v>17</v>
      </c>
      <c r="H18" s="15">
        <f>((D18*H9)+(D19*H11))/2</f>
        <v>10.5</v>
      </c>
      <c r="I18" s="16">
        <v>2</v>
      </c>
      <c r="J18" s="19">
        <f t="shared" si="8"/>
        <v>5.7142857142857144</v>
      </c>
      <c r="K18" s="17">
        <v>2</v>
      </c>
      <c r="L18" s="25">
        <f t="shared" si="9"/>
        <v>5.25</v>
      </c>
      <c r="M18" s="12">
        <f t="shared" si="10"/>
        <v>0.76190476190476197</v>
      </c>
      <c r="N18" s="15">
        <f>($B$14+H18)*($B$14+$B$14)</f>
        <v>50</v>
      </c>
      <c r="Q18" s="3">
        <f>((K23*2)/Q8)*J23</f>
        <v>0.9375</v>
      </c>
    </row>
    <row r="19" spans="2:17" x14ac:dyDescent="0.3">
      <c r="B19" s="21"/>
      <c r="C19" s="15"/>
      <c r="D19" s="2">
        <v>1</v>
      </c>
      <c r="E19" s="2" t="s">
        <v>10</v>
      </c>
      <c r="F19" s="10">
        <f t="shared" si="11"/>
        <v>15</v>
      </c>
      <c r="G19" s="16"/>
      <c r="H19" s="15"/>
      <c r="I19" s="16"/>
      <c r="J19" s="19"/>
      <c r="K19" s="17"/>
      <c r="L19" s="25"/>
      <c r="M19" s="12"/>
      <c r="N19" s="15"/>
    </row>
    <row r="20" spans="2:17" x14ac:dyDescent="0.3">
      <c r="B20" s="21"/>
      <c r="C20" s="17">
        <f>(H20*N20)/$B$14</f>
        <v>96</v>
      </c>
      <c r="D20" s="2">
        <v>4</v>
      </c>
      <c r="E20" s="2" t="s">
        <v>7</v>
      </c>
      <c r="F20" s="10">
        <f t="shared" si="11"/>
        <v>60</v>
      </c>
      <c r="G20" s="16" t="s">
        <v>15</v>
      </c>
      <c r="H20" s="15">
        <f>((D21*H5)+(D20*H5))/2</f>
        <v>6</v>
      </c>
      <c r="I20" s="16">
        <v>2</v>
      </c>
      <c r="J20" s="19">
        <f t="shared" si="8"/>
        <v>10</v>
      </c>
      <c r="K20" s="17">
        <v>1</v>
      </c>
      <c r="L20" s="25">
        <f t="shared" si="9"/>
        <v>3</v>
      </c>
      <c r="M20" s="12">
        <f t="shared" si="10"/>
        <v>0.66666666666666663</v>
      </c>
      <c r="N20" s="15">
        <f>($B$14+H20)*($B$14+$B$14)</f>
        <v>32</v>
      </c>
    </row>
    <row r="21" spans="2:17" x14ac:dyDescent="0.3">
      <c r="B21" s="21"/>
      <c r="C21" s="17"/>
      <c r="D21" s="2">
        <v>2</v>
      </c>
      <c r="E21" s="2" t="s">
        <v>9</v>
      </c>
      <c r="F21" s="10">
        <f t="shared" si="11"/>
        <v>30</v>
      </c>
      <c r="G21" s="16"/>
      <c r="H21" s="15"/>
      <c r="I21" s="16"/>
      <c r="J21" s="19"/>
      <c r="K21" s="17"/>
      <c r="L21" s="25"/>
      <c r="M21" s="12"/>
      <c r="N21" s="15"/>
    </row>
    <row r="22" spans="2:17" x14ac:dyDescent="0.3"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2:17" x14ac:dyDescent="0.3">
      <c r="B23" s="22">
        <v>3</v>
      </c>
      <c r="C23" s="15">
        <f>(H23*N23)/$B$23</f>
        <v>291.55555555555554</v>
      </c>
      <c r="D23" s="2">
        <v>6</v>
      </c>
      <c r="E23" s="2" t="s">
        <v>14</v>
      </c>
      <c r="F23" s="10">
        <f>(D23*3)*$B$49</f>
        <v>90</v>
      </c>
      <c r="G23" s="17" t="s">
        <v>19</v>
      </c>
      <c r="H23" s="15">
        <f>((D23*H7)+(D24*H5)+(D25*H11))/3</f>
        <v>10.666666666666666</v>
      </c>
      <c r="I23" s="17">
        <v>3</v>
      </c>
      <c r="J23" s="19">
        <f>$Q$8/H23</f>
        <v>5.625</v>
      </c>
      <c r="K23" s="17">
        <v>5</v>
      </c>
      <c r="L23" s="15">
        <f>H23/I23</f>
        <v>3.5555555555555554</v>
      </c>
      <c r="M23" s="12">
        <f>(J23*K23)/15</f>
        <v>1.875</v>
      </c>
      <c r="N23" s="17">
        <f>($B$23+H23)*($B$23+$B$23)</f>
        <v>82</v>
      </c>
    </row>
    <row r="24" spans="2:17" x14ac:dyDescent="0.3">
      <c r="B24" s="22"/>
      <c r="C24" s="15"/>
      <c r="D24" s="2">
        <v>2</v>
      </c>
      <c r="E24" s="2" t="s">
        <v>9</v>
      </c>
      <c r="F24" s="10">
        <f t="shared" ref="F24:F32" si="12">(D24*3)*$B$49</f>
        <v>30</v>
      </c>
      <c r="G24" s="17"/>
      <c r="H24" s="15"/>
      <c r="I24" s="17"/>
      <c r="J24" s="19"/>
      <c r="K24" s="17"/>
      <c r="L24" s="15"/>
      <c r="M24" s="12"/>
      <c r="N24" s="17"/>
    </row>
    <row r="25" spans="2:17" x14ac:dyDescent="0.3">
      <c r="B25" s="22"/>
      <c r="C25" s="15"/>
      <c r="D25" s="2">
        <v>2</v>
      </c>
      <c r="E25" s="2" t="s">
        <v>10</v>
      </c>
      <c r="F25" s="10">
        <f t="shared" si="12"/>
        <v>30</v>
      </c>
      <c r="G25" s="17"/>
      <c r="H25" s="15"/>
      <c r="I25" s="17"/>
      <c r="J25" s="19"/>
      <c r="K25" s="17"/>
      <c r="L25" s="15"/>
      <c r="M25" s="12"/>
      <c r="N25" s="17"/>
    </row>
    <row r="26" spans="2:17" x14ac:dyDescent="0.3">
      <c r="B26" s="22"/>
      <c r="C26" s="15">
        <f>(H26*N26)/$B$23</f>
        <v>584.8888888888888</v>
      </c>
      <c r="D26" s="2">
        <v>3</v>
      </c>
      <c r="E26" s="2" t="s">
        <v>14</v>
      </c>
      <c r="F26" s="10">
        <f t="shared" si="12"/>
        <v>45</v>
      </c>
      <c r="G26" s="17" t="s">
        <v>4</v>
      </c>
      <c r="H26" s="15">
        <f>((D26*H7)+(D27*H11)+(D28*H9))/3</f>
        <v>15.666666666666666</v>
      </c>
      <c r="I26" s="17">
        <v>3</v>
      </c>
      <c r="J26" s="19">
        <f>$Q$8/H26</f>
        <v>3.8297872340425534</v>
      </c>
      <c r="K26" s="17">
        <v>3</v>
      </c>
      <c r="L26" s="15">
        <f>H26/I26</f>
        <v>5.2222222222222223</v>
      </c>
      <c r="M26" s="12">
        <f>(J26*K26)/15</f>
        <v>0.76595744680851063</v>
      </c>
      <c r="N26" s="17">
        <f>($B$23+H26)*($B$23+$B$23)</f>
        <v>111.99999999999999</v>
      </c>
    </row>
    <row r="27" spans="2:17" x14ac:dyDescent="0.3">
      <c r="B27" s="22"/>
      <c r="C27" s="15"/>
      <c r="D27" s="2">
        <v>2</v>
      </c>
      <c r="E27" s="2" t="s">
        <v>1</v>
      </c>
      <c r="F27" s="10">
        <f t="shared" si="12"/>
        <v>30</v>
      </c>
      <c r="G27" s="17"/>
      <c r="H27" s="15"/>
      <c r="I27" s="17"/>
      <c r="J27" s="19"/>
      <c r="K27" s="17"/>
      <c r="L27" s="15"/>
      <c r="M27" s="12"/>
      <c r="N27" s="17"/>
    </row>
    <row r="28" spans="2:17" x14ac:dyDescent="0.3">
      <c r="B28" s="22"/>
      <c r="C28" s="15"/>
      <c r="D28" s="2">
        <v>7</v>
      </c>
      <c r="E28" s="2" t="s">
        <v>5</v>
      </c>
      <c r="F28" s="10">
        <f t="shared" si="12"/>
        <v>105</v>
      </c>
      <c r="G28" s="17"/>
      <c r="H28" s="15"/>
      <c r="I28" s="17"/>
      <c r="J28" s="19"/>
      <c r="K28" s="17"/>
      <c r="L28" s="15"/>
      <c r="M28" s="12"/>
      <c r="N28" s="17"/>
    </row>
    <row r="29" spans="2:17" x14ac:dyDescent="0.3">
      <c r="B29" s="22"/>
      <c r="C29" s="17">
        <f>(H29*N29)/$B$23</f>
        <v>920</v>
      </c>
      <c r="D29" s="2">
        <v>3</v>
      </c>
      <c r="E29" s="2" t="s">
        <v>10</v>
      </c>
      <c r="F29" s="10">
        <f t="shared" si="12"/>
        <v>45</v>
      </c>
      <c r="G29" s="17" t="s">
        <v>18</v>
      </c>
      <c r="H29" s="15">
        <f>((D29*H11)+(D30*H11))/2</f>
        <v>20</v>
      </c>
      <c r="I29" s="17">
        <v>4</v>
      </c>
      <c r="J29" s="19">
        <f>$Q$8/H29</f>
        <v>3</v>
      </c>
      <c r="K29" s="17">
        <v>2</v>
      </c>
      <c r="L29" s="25">
        <f>H29/I29</f>
        <v>5</v>
      </c>
      <c r="M29" s="12">
        <f>(J29*K29)/15</f>
        <v>0.4</v>
      </c>
      <c r="N29" s="17">
        <f>($B$23+H29)*($B$23+$B$23)</f>
        <v>138</v>
      </c>
    </row>
    <row r="30" spans="2:17" x14ac:dyDescent="0.3">
      <c r="B30" s="22"/>
      <c r="C30" s="17"/>
      <c r="D30" s="2">
        <v>5</v>
      </c>
      <c r="E30" s="2" t="s">
        <v>1</v>
      </c>
      <c r="F30" s="10">
        <f t="shared" si="12"/>
        <v>75</v>
      </c>
      <c r="G30" s="17"/>
      <c r="H30" s="15"/>
      <c r="I30" s="17"/>
      <c r="J30" s="19"/>
      <c r="K30" s="17"/>
      <c r="L30" s="25"/>
      <c r="M30" s="12"/>
      <c r="N30" s="17"/>
    </row>
    <row r="31" spans="2:17" x14ac:dyDescent="0.3">
      <c r="B31" s="22"/>
      <c r="C31" s="17">
        <f>(H31*N31)/$B$23</f>
        <v>476</v>
      </c>
      <c r="D31" s="2">
        <v>4</v>
      </c>
      <c r="E31" s="2" t="s">
        <v>15</v>
      </c>
      <c r="F31" s="10">
        <f t="shared" si="12"/>
        <v>60</v>
      </c>
      <c r="G31" s="17" t="s">
        <v>22</v>
      </c>
      <c r="H31" s="17">
        <f>((D31*H20)+(D32*H5))/2</f>
        <v>14</v>
      </c>
      <c r="I31" s="17">
        <v>2</v>
      </c>
      <c r="J31" s="19">
        <f>$Q$8/H31</f>
        <v>4.2857142857142856</v>
      </c>
      <c r="K31" s="17">
        <v>1</v>
      </c>
      <c r="L31" s="25">
        <f>H31/I31</f>
        <v>7</v>
      </c>
      <c r="M31" s="12">
        <f t="shared" ref="M31" si="13">(J31*K31)/15</f>
        <v>0.2857142857142857</v>
      </c>
      <c r="N31" s="17">
        <f>($B$23+H31)*($B$23+$B$23)</f>
        <v>102</v>
      </c>
    </row>
    <row r="32" spans="2:17" x14ac:dyDescent="0.3">
      <c r="B32" s="22"/>
      <c r="C32" s="17"/>
      <c r="D32" s="2">
        <v>2</v>
      </c>
      <c r="E32" s="2" t="s">
        <v>9</v>
      </c>
      <c r="F32" s="10">
        <f t="shared" si="12"/>
        <v>30</v>
      </c>
      <c r="G32" s="17"/>
      <c r="H32" s="17"/>
      <c r="I32" s="17"/>
      <c r="J32" s="19"/>
      <c r="K32" s="17"/>
      <c r="L32" s="25"/>
      <c r="M32" s="12"/>
      <c r="N32" s="17"/>
    </row>
    <row r="33" spans="2:14" x14ac:dyDescent="0.3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</row>
    <row r="34" spans="2:14" x14ac:dyDescent="0.3">
      <c r="B34" s="22">
        <v>4</v>
      </c>
      <c r="C34" s="18">
        <f>(H34*N34)/$B$34</f>
        <v>1050</v>
      </c>
      <c r="D34" s="2">
        <v>10</v>
      </c>
      <c r="E34" s="2" t="s">
        <v>14</v>
      </c>
      <c r="F34" s="10">
        <f>(D34*3)*$B$49</f>
        <v>150</v>
      </c>
      <c r="G34" s="17" t="s">
        <v>25</v>
      </c>
      <c r="H34" s="17">
        <f>((D34*H7)+(D35*H11)+(D36*H11)+(D37*H20))/4</f>
        <v>21</v>
      </c>
      <c r="I34" s="17">
        <v>3</v>
      </c>
      <c r="J34" s="19">
        <f>$Q$8/H34</f>
        <v>2.8571428571428572</v>
      </c>
      <c r="K34" s="17">
        <v>7</v>
      </c>
      <c r="L34" s="15">
        <f>H34/I34</f>
        <v>7</v>
      </c>
      <c r="M34" s="12">
        <f>(J34*K34)/15</f>
        <v>1.3333333333333333</v>
      </c>
      <c r="N34" s="17">
        <f>($B$34+H34)*($B$34+$B$34)</f>
        <v>200</v>
      </c>
    </row>
    <row r="35" spans="2:14" x14ac:dyDescent="0.3">
      <c r="B35" s="22"/>
      <c r="C35" s="18"/>
      <c r="D35" s="2">
        <v>4</v>
      </c>
      <c r="E35" s="2" t="s">
        <v>1</v>
      </c>
      <c r="F35" s="10">
        <f t="shared" ref="F35:F47" si="14">(D35*3)*$B$49</f>
        <v>60</v>
      </c>
      <c r="G35" s="17"/>
      <c r="H35" s="17"/>
      <c r="I35" s="17"/>
      <c r="J35" s="19"/>
      <c r="K35" s="17"/>
      <c r="L35" s="15"/>
      <c r="M35" s="12"/>
      <c r="N35" s="17"/>
    </row>
    <row r="36" spans="2:14" x14ac:dyDescent="0.3">
      <c r="B36" s="22"/>
      <c r="C36" s="18"/>
      <c r="D36" s="2">
        <v>2</v>
      </c>
      <c r="E36" s="2" t="s">
        <v>10</v>
      </c>
      <c r="F36" s="10">
        <f t="shared" si="14"/>
        <v>30</v>
      </c>
      <c r="G36" s="17"/>
      <c r="H36" s="17"/>
      <c r="I36" s="17"/>
      <c r="J36" s="19"/>
      <c r="K36" s="17"/>
      <c r="L36" s="15"/>
      <c r="M36" s="12"/>
      <c r="N36" s="17"/>
    </row>
    <row r="37" spans="2:14" x14ac:dyDescent="0.3">
      <c r="B37" s="22"/>
      <c r="C37" s="18"/>
      <c r="D37" s="2">
        <v>4</v>
      </c>
      <c r="E37" s="2" t="s">
        <v>15</v>
      </c>
      <c r="F37" s="10">
        <f t="shared" si="14"/>
        <v>60</v>
      </c>
      <c r="G37" s="17"/>
      <c r="H37" s="17"/>
      <c r="I37" s="17"/>
      <c r="J37" s="19"/>
      <c r="K37" s="17"/>
      <c r="L37" s="15"/>
      <c r="M37" s="12"/>
      <c r="N37" s="17"/>
    </row>
    <row r="38" spans="2:14" x14ac:dyDescent="0.3">
      <c r="B38" s="22"/>
      <c r="C38" s="18">
        <f>(H38*N38)/$B$34</f>
        <v>2040</v>
      </c>
      <c r="D38" s="2">
        <v>2</v>
      </c>
      <c r="E38" s="2" t="s">
        <v>18</v>
      </c>
      <c r="F38" s="10">
        <f t="shared" si="14"/>
        <v>30</v>
      </c>
      <c r="G38" s="17" t="s">
        <v>21</v>
      </c>
      <c r="H38" s="17">
        <f>((D38*H29)+(D39*H11)+(D40*H11))/3</f>
        <v>30</v>
      </c>
      <c r="I38" s="17">
        <v>5</v>
      </c>
      <c r="J38" s="19">
        <f>$Q$8/H38</f>
        <v>2</v>
      </c>
      <c r="K38" s="17">
        <v>2</v>
      </c>
      <c r="L38" s="17">
        <f>H38/I38</f>
        <v>6</v>
      </c>
      <c r="M38" s="12">
        <f>(J38*K38)/15</f>
        <v>0.26666666666666666</v>
      </c>
      <c r="N38" s="17">
        <f>($B$34+H38)*($B$34+$B$34)</f>
        <v>272</v>
      </c>
    </row>
    <row r="39" spans="2:14" x14ac:dyDescent="0.3">
      <c r="B39" s="22"/>
      <c r="C39" s="18"/>
      <c r="D39" s="2">
        <v>4</v>
      </c>
      <c r="E39" s="2" t="s">
        <v>10</v>
      </c>
      <c r="F39" s="10">
        <f t="shared" si="14"/>
        <v>60</v>
      </c>
      <c r="G39" s="17"/>
      <c r="H39" s="17"/>
      <c r="I39" s="17"/>
      <c r="J39" s="19"/>
      <c r="K39" s="17"/>
      <c r="L39" s="17"/>
      <c r="M39" s="12"/>
      <c r="N39" s="17"/>
    </row>
    <row r="40" spans="2:14" x14ac:dyDescent="0.3">
      <c r="B40" s="22"/>
      <c r="C40" s="18"/>
      <c r="D40" s="2">
        <v>6</v>
      </c>
      <c r="E40" s="2" t="s">
        <v>1</v>
      </c>
      <c r="F40" s="10">
        <f t="shared" si="14"/>
        <v>90</v>
      </c>
      <c r="G40" s="17"/>
      <c r="H40" s="17"/>
      <c r="I40" s="17"/>
      <c r="J40" s="19"/>
      <c r="K40" s="17"/>
      <c r="L40" s="17"/>
      <c r="M40" s="12"/>
      <c r="N40" s="17"/>
    </row>
    <row r="41" spans="2:14" x14ac:dyDescent="0.3">
      <c r="B41" s="22"/>
      <c r="C41" s="18">
        <f>(H41*N41)/$B$34</f>
        <v>1560</v>
      </c>
      <c r="D41" s="2">
        <v>1</v>
      </c>
      <c r="E41" s="2" t="s">
        <v>22</v>
      </c>
      <c r="F41" s="10">
        <f t="shared" si="14"/>
        <v>15</v>
      </c>
      <c r="G41" s="17" t="s">
        <v>23</v>
      </c>
      <c r="H41" s="17">
        <f>((D41*H31)+(D42*H20)+(D43*H5))/3</f>
        <v>26</v>
      </c>
      <c r="I41" s="17">
        <v>3</v>
      </c>
      <c r="J41" s="19">
        <f>$Q$8/H41</f>
        <v>2.3076923076923075</v>
      </c>
      <c r="K41" s="17">
        <v>1</v>
      </c>
      <c r="L41" s="15">
        <f>H41/I41</f>
        <v>8.6666666666666661</v>
      </c>
      <c r="M41" s="12">
        <f>(J41*K41)/15</f>
        <v>0.15384615384615383</v>
      </c>
      <c r="N41" s="17">
        <f>($B$34+H41)*($B$34+$B$34)</f>
        <v>240</v>
      </c>
    </row>
    <row r="42" spans="2:14" x14ac:dyDescent="0.3">
      <c r="B42" s="22"/>
      <c r="C42" s="18"/>
      <c r="D42" s="2">
        <v>10</v>
      </c>
      <c r="E42" s="2" t="s">
        <v>15</v>
      </c>
      <c r="F42" s="10">
        <f t="shared" si="14"/>
        <v>150</v>
      </c>
      <c r="G42" s="17"/>
      <c r="H42" s="17"/>
      <c r="I42" s="17"/>
      <c r="J42" s="19"/>
      <c r="K42" s="17"/>
      <c r="L42" s="15"/>
      <c r="M42" s="12"/>
      <c r="N42" s="17"/>
    </row>
    <row r="43" spans="2:14" x14ac:dyDescent="0.3">
      <c r="B43" s="22"/>
      <c r="C43" s="18"/>
      <c r="D43" s="2">
        <v>2</v>
      </c>
      <c r="E43" s="2" t="s">
        <v>9</v>
      </c>
      <c r="F43" s="10">
        <f t="shared" si="14"/>
        <v>30</v>
      </c>
      <c r="G43" s="17"/>
      <c r="H43" s="17"/>
      <c r="I43" s="17"/>
      <c r="J43" s="19"/>
      <c r="K43" s="17"/>
      <c r="L43" s="15"/>
      <c r="M43" s="12"/>
      <c r="N43" s="17"/>
    </row>
    <row r="44" spans="2:14" x14ac:dyDescent="0.3">
      <c r="B44" s="22"/>
      <c r="C44" s="18">
        <f>(H44*N44)/$B$34</f>
        <v>3272.5</v>
      </c>
      <c r="D44" s="2">
        <v>11</v>
      </c>
      <c r="E44" s="2" t="s">
        <v>7</v>
      </c>
      <c r="F44" s="10">
        <f t="shared" si="14"/>
        <v>165</v>
      </c>
      <c r="G44" s="17" t="s">
        <v>24</v>
      </c>
      <c r="H44" s="15">
        <f>((D44*H5)+(D45*H7)+(D46*H9)+(D47*H11))/4</f>
        <v>38.5</v>
      </c>
      <c r="I44" s="17">
        <v>5</v>
      </c>
      <c r="J44" s="19">
        <f>$Q$8/H44</f>
        <v>1.5584415584415585</v>
      </c>
      <c r="K44" s="17">
        <v>3</v>
      </c>
      <c r="L44" s="15">
        <f>H44/I44</f>
        <v>7.7</v>
      </c>
      <c r="M44" s="12">
        <f>(J44*K44)/15</f>
        <v>0.31168831168831174</v>
      </c>
      <c r="N44" s="17">
        <f>($B$34+H44)*($B$34+$B$34)</f>
        <v>340</v>
      </c>
    </row>
    <row r="45" spans="2:14" x14ac:dyDescent="0.3">
      <c r="B45" s="22"/>
      <c r="C45" s="18"/>
      <c r="D45" s="2">
        <v>11</v>
      </c>
      <c r="E45" s="2" t="s">
        <v>6</v>
      </c>
      <c r="F45" s="10">
        <f t="shared" si="14"/>
        <v>165</v>
      </c>
      <c r="G45" s="17"/>
      <c r="H45" s="15"/>
      <c r="I45" s="17"/>
      <c r="J45" s="19"/>
      <c r="K45" s="17"/>
      <c r="L45" s="15"/>
      <c r="M45" s="12"/>
      <c r="N45" s="17"/>
    </row>
    <row r="46" spans="2:14" x14ac:dyDescent="0.3">
      <c r="B46" s="22"/>
      <c r="C46" s="18"/>
      <c r="D46" s="2">
        <v>11</v>
      </c>
      <c r="E46" s="2" t="s">
        <v>5</v>
      </c>
      <c r="F46" s="10">
        <f t="shared" si="14"/>
        <v>165</v>
      </c>
      <c r="G46" s="17"/>
      <c r="H46" s="15"/>
      <c r="I46" s="17"/>
      <c r="J46" s="19"/>
      <c r="K46" s="17"/>
      <c r="L46" s="15"/>
      <c r="M46" s="12"/>
      <c r="N46" s="17"/>
    </row>
    <row r="47" spans="2:14" x14ac:dyDescent="0.3">
      <c r="B47" s="22"/>
      <c r="C47" s="18"/>
      <c r="D47" s="2">
        <v>11</v>
      </c>
      <c r="E47" s="2" t="s">
        <v>1</v>
      </c>
      <c r="F47" s="10">
        <f t="shared" si="14"/>
        <v>165</v>
      </c>
      <c r="G47" s="17"/>
      <c r="H47" s="15"/>
      <c r="I47" s="17"/>
      <c r="J47" s="19"/>
      <c r="K47" s="17"/>
      <c r="L47" s="15"/>
      <c r="M47" s="12"/>
      <c r="N47" s="17"/>
    </row>
    <row r="48" spans="2:14" x14ac:dyDescent="0.3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</row>
    <row r="49" spans="2:14" x14ac:dyDescent="0.3">
      <c r="B49" s="22">
        <v>5</v>
      </c>
      <c r="C49" s="18">
        <f>(H49*N49)/$B$49</f>
        <v>1227.52</v>
      </c>
      <c r="D49" s="2">
        <v>10</v>
      </c>
      <c r="E49" s="2" t="s">
        <v>6</v>
      </c>
      <c r="F49" s="10">
        <f>(D49*3)*$B$49</f>
        <v>150</v>
      </c>
      <c r="G49" s="17" t="s">
        <v>27</v>
      </c>
      <c r="H49" s="15">
        <f>((D49*H7)+(D50*H11)+(D51*H9)+(D52*H9)+(D53*H5))/5</f>
        <v>22.4</v>
      </c>
      <c r="I49" s="17">
        <v>4</v>
      </c>
      <c r="J49" s="19">
        <f>$Q$8/H49</f>
        <v>2.6785714285714288</v>
      </c>
      <c r="K49" s="17">
        <v>5</v>
      </c>
      <c r="L49" s="15">
        <f>H49/I49</f>
        <v>5.6</v>
      </c>
      <c r="M49" s="12">
        <f>(J49/K49)/15</f>
        <v>3.5714285714285719E-2</v>
      </c>
      <c r="N49" s="18">
        <f>($B$49+H49)*($B$49+$B$49)</f>
        <v>274</v>
      </c>
    </row>
    <row r="50" spans="2:14" x14ac:dyDescent="0.3">
      <c r="B50" s="22"/>
      <c r="C50" s="18"/>
      <c r="D50" s="2">
        <v>2</v>
      </c>
      <c r="E50" s="2" t="s">
        <v>10</v>
      </c>
      <c r="F50" s="10">
        <f t="shared" ref="F50:F68" si="15">(D50*3)*$B$49</f>
        <v>30</v>
      </c>
      <c r="G50" s="17"/>
      <c r="H50" s="15"/>
      <c r="I50" s="17"/>
      <c r="J50" s="19"/>
      <c r="K50" s="17"/>
      <c r="L50" s="15"/>
      <c r="M50" s="12"/>
      <c r="N50" s="18"/>
    </row>
    <row r="51" spans="2:14" x14ac:dyDescent="0.3">
      <c r="B51" s="22"/>
      <c r="C51" s="18"/>
      <c r="D51" s="2">
        <v>10</v>
      </c>
      <c r="E51" s="2" t="s">
        <v>2</v>
      </c>
      <c r="F51" s="10">
        <f t="shared" si="15"/>
        <v>150</v>
      </c>
      <c r="G51" s="17"/>
      <c r="H51" s="15"/>
      <c r="I51" s="17"/>
      <c r="J51" s="19"/>
      <c r="K51" s="17"/>
      <c r="L51" s="15"/>
      <c r="M51" s="12"/>
      <c r="N51" s="18"/>
    </row>
    <row r="52" spans="2:14" x14ac:dyDescent="0.3">
      <c r="B52" s="22"/>
      <c r="C52" s="18"/>
      <c r="D52" s="2">
        <v>5</v>
      </c>
      <c r="E52" s="2" t="s">
        <v>5</v>
      </c>
      <c r="F52" s="10">
        <f t="shared" si="15"/>
        <v>75</v>
      </c>
      <c r="G52" s="17"/>
      <c r="H52" s="15"/>
      <c r="I52" s="17"/>
      <c r="J52" s="19"/>
      <c r="K52" s="17"/>
      <c r="L52" s="15"/>
      <c r="M52" s="12"/>
      <c r="N52" s="18"/>
    </row>
    <row r="53" spans="2:14" x14ac:dyDescent="0.3">
      <c r="B53" s="22"/>
      <c r="C53" s="18"/>
      <c r="D53" s="2">
        <v>6</v>
      </c>
      <c r="E53" s="2" t="s">
        <v>9</v>
      </c>
      <c r="F53" s="10">
        <f t="shared" si="15"/>
        <v>90</v>
      </c>
      <c r="G53" s="17"/>
      <c r="H53" s="15"/>
      <c r="I53" s="17"/>
      <c r="J53" s="19"/>
      <c r="K53" s="17"/>
      <c r="L53" s="15"/>
      <c r="M53" s="12"/>
      <c r="N53" s="18"/>
    </row>
    <row r="54" spans="2:14" x14ac:dyDescent="0.3">
      <c r="B54" s="22"/>
      <c r="C54" s="18">
        <f>(H54*N54)/$B$49</f>
        <v>9372</v>
      </c>
      <c r="D54" s="2">
        <v>4</v>
      </c>
      <c r="E54" s="2" t="s">
        <v>24</v>
      </c>
      <c r="F54" s="10">
        <f t="shared" si="15"/>
        <v>60</v>
      </c>
      <c r="G54" s="17" t="s">
        <v>20</v>
      </c>
      <c r="H54" s="15">
        <f>((D54*H44)+(D55*H11)+(D56*H9)+(D57*H11))/4</f>
        <v>66</v>
      </c>
      <c r="I54" s="17">
        <v>5</v>
      </c>
      <c r="J54" s="19">
        <f>$Q$8/H54</f>
        <v>0.90909090909090906</v>
      </c>
      <c r="K54" s="17">
        <v>3</v>
      </c>
      <c r="L54" s="15">
        <f>H54/I54</f>
        <v>13.2</v>
      </c>
      <c r="M54" s="12">
        <f>(J54/K54)/15</f>
        <v>2.0202020202020204E-2</v>
      </c>
      <c r="N54" s="18">
        <f>($B$49+H54)*($B$49+$B$49)</f>
        <v>710</v>
      </c>
    </row>
    <row r="55" spans="2:14" x14ac:dyDescent="0.3">
      <c r="B55" s="22"/>
      <c r="C55" s="18"/>
      <c r="D55" s="2">
        <v>10</v>
      </c>
      <c r="E55" s="2" t="s">
        <v>1</v>
      </c>
      <c r="F55" s="10">
        <f t="shared" si="15"/>
        <v>150</v>
      </c>
      <c r="G55" s="17"/>
      <c r="H55" s="15"/>
      <c r="I55" s="17"/>
      <c r="J55" s="19"/>
      <c r="K55" s="17"/>
      <c r="L55" s="15"/>
      <c r="M55" s="12"/>
      <c r="N55" s="18"/>
    </row>
    <row r="56" spans="2:14" x14ac:dyDescent="0.3">
      <c r="B56" s="22"/>
      <c r="C56" s="18"/>
      <c r="D56" s="2">
        <v>10</v>
      </c>
      <c r="E56" s="2" t="s">
        <v>5</v>
      </c>
      <c r="F56" s="10">
        <f t="shared" si="15"/>
        <v>150</v>
      </c>
      <c r="G56" s="17"/>
      <c r="H56" s="15"/>
      <c r="I56" s="17"/>
      <c r="J56" s="19"/>
      <c r="K56" s="17"/>
      <c r="L56" s="15"/>
      <c r="M56" s="12"/>
      <c r="N56" s="18"/>
    </row>
    <row r="57" spans="2:14" x14ac:dyDescent="0.3">
      <c r="B57" s="22"/>
      <c r="C57" s="18"/>
      <c r="D57" s="2">
        <v>4</v>
      </c>
      <c r="E57" s="2" t="s">
        <v>10</v>
      </c>
      <c r="F57" s="10">
        <f t="shared" si="15"/>
        <v>60</v>
      </c>
      <c r="G57" s="17"/>
      <c r="H57" s="15"/>
      <c r="I57" s="17"/>
      <c r="J57" s="19"/>
      <c r="K57" s="17"/>
      <c r="L57" s="15"/>
      <c r="M57" s="12"/>
      <c r="N57" s="18"/>
    </row>
    <row r="58" spans="2:14" x14ac:dyDescent="0.3">
      <c r="B58" s="22"/>
      <c r="C58" s="18">
        <f>(H58*N58)/$B$49</f>
        <v>21329.279999999999</v>
      </c>
      <c r="D58" s="2">
        <v>6</v>
      </c>
      <c r="E58" s="2" t="s">
        <v>21</v>
      </c>
      <c r="F58" s="10">
        <f t="shared" si="15"/>
        <v>90</v>
      </c>
      <c r="G58" s="17" t="s">
        <v>28</v>
      </c>
      <c r="H58" s="15">
        <f>((D58*H38)+(D59*H44)+(D60*H11)+(D61*H29)+(D62*H9))/5</f>
        <v>100.8</v>
      </c>
      <c r="I58" s="17">
        <v>8</v>
      </c>
      <c r="J58" s="19">
        <f>$Q$8/H58</f>
        <v>0.59523809523809523</v>
      </c>
      <c r="K58" s="17">
        <v>2</v>
      </c>
      <c r="L58" s="23">
        <f>H58/I58</f>
        <v>12.6</v>
      </c>
      <c r="M58" s="12">
        <f>(J58/K58)/15</f>
        <v>1.984126984126984E-2</v>
      </c>
      <c r="N58" s="18">
        <f>($B$49+H58)*($B$49+$B$49)</f>
        <v>1058</v>
      </c>
    </row>
    <row r="59" spans="2:14" x14ac:dyDescent="0.3">
      <c r="B59" s="22"/>
      <c r="C59" s="18"/>
      <c r="D59" s="2">
        <v>4</v>
      </c>
      <c r="E59" s="2" t="s">
        <v>24</v>
      </c>
      <c r="F59" s="10">
        <f t="shared" si="15"/>
        <v>60</v>
      </c>
      <c r="G59" s="17"/>
      <c r="H59" s="15"/>
      <c r="I59" s="17"/>
      <c r="J59" s="19"/>
      <c r="K59" s="17"/>
      <c r="L59" s="23"/>
      <c r="M59" s="12"/>
      <c r="N59" s="18"/>
    </row>
    <row r="60" spans="2:14" x14ac:dyDescent="0.3">
      <c r="B60" s="22"/>
      <c r="C60" s="18"/>
      <c r="D60" s="2">
        <v>10</v>
      </c>
      <c r="E60" s="2" t="s">
        <v>1</v>
      </c>
      <c r="F60" s="10">
        <f t="shared" si="15"/>
        <v>150</v>
      </c>
      <c r="G60" s="17"/>
      <c r="H60" s="15"/>
      <c r="I60" s="17"/>
      <c r="J60" s="19"/>
      <c r="K60" s="17"/>
      <c r="L60" s="23"/>
      <c r="M60" s="12"/>
      <c r="N60" s="18"/>
    </row>
    <row r="61" spans="2:14" x14ac:dyDescent="0.3">
      <c r="B61" s="22"/>
      <c r="C61" s="18"/>
      <c r="D61" s="2">
        <v>4</v>
      </c>
      <c r="E61" s="2" t="s">
        <v>18</v>
      </c>
      <c r="F61" s="10">
        <f t="shared" si="15"/>
        <v>60</v>
      </c>
      <c r="G61" s="17"/>
      <c r="H61" s="15"/>
      <c r="I61" s="17"/>
      <c r="J61" s="19"/>
      <c r="K61" s="17"/>
      <c r="L61" s="23"/>
      <c r="M61" s="12"/>
      <c r="N61" s="18"/>
    </row>
    <row r="62" spans="2:14" x14ac:dyDescent="0.3">
      <c r="B62" s="22"/>
      <c r="C62" s="18"/>
      <c r="D62" s="2">
        <v>10</v>
      </c>
      <c r="E62" s="2" t="s">
        <v>5</v>
      </c>
      <c r="F62" s="10">
        <f t="shared" si="15"/>
        <v>150</v>
      </c>
      <c r="G62" s="17"/>
      <c r="H62" s="15"/>
      <c r="I62" s="17"/>
      <c r="J62" s="19"/>
      <c r="K62" s="17"/>
      <c r="L62" s="23"/>
      <c r="M62" s="12"/>
      <c r="N62" s="18"/>
    </row>
    <row r="63" spans="2:14" x14ac:dyDescent="0.3">
      <c r="B63" s="22"/>
      <c r="C63" s="18">
        <f>(H63*N63)/$B$49</f>
        <v>206155.10888888888</v>
      </c>
      <c r="D63" s="2">
        <v>8</v>
      </c>
      <c r="E63" s="2" t="s">
        <v>28</v>
      </c>
      <c r="F63" s="10">
        <f t="shared" si="15"/>
        <v>120</v>
      </c>
      <c r="G63" s="17" t="s">
        <v>29</v>
      </c>
      <c r="H63" s="15">
        <f>((D63*H58)+(D64*H44)+(D65*H11)+(D66*H38)+(D67*H29)+(D68*H11))/6</f>
        <v>318.56666666666666</v>
      </c>
      <c r="I63" s="17">
        <v>10</v>
      </c>
      <c r="J63" s="19">
        <f>$Q$8/H63</f>
        <v>0.1883436224756723</v>
      </c>
      <c r="K63" s="17">
        <v>10</v>
      </c>
      <c r="L63" s="24">
        <f>H63/I63</f>
        <v>31.856666666666666</v>
      </c>
      <c r="M63" s="13">
        <f>(J63*K63)/15</f>
        <v>0.12556241498378154</v>
      </c>
      <c r="N63" s="18">
        <f>($B$49+H63)*($B$49+$B$49)</f>
        <v>3235.6666666666665</v>
      </c>
    </row>
    <row r="64" spans="2:14" x14ac:dyDescent="0.3">
      <c r="B64" s="22"/>
      <c r="C64" s="18"/>
      <c r="D64" s="2">
        <v>10</v>
      </c>
      <c r="E64" s="2" t="s">
        <v>24</v>
      </c>
      <c r="F64" s="10">
        <f t="shared" si="15"/>
        <v>150</v>
      </c>
      <c r="G64" s="17"/>
      <c r="H64" s="15"/>
      <c r="I64" s="17"/>
      <c r="J64" s="19"/>
      <c r="K64" s="17"/>
      <c r="L64" s="24"/>
      <c r="M64" s="13"/>
      <c r="N64" s="18"/>
    </row>
    <row r="65" spans="2:14" x14ac:dyDescent="0.3">
      <c r="B65" s="22"/>
      <c r="C65" s="18"/>
      <c r="D65" s="2">
        <v>20</v>
      </c>
      <c r="E65" s="2" t="s">
        <v>1</v>
      </c>
      <c r="F65" s="10">
        <f t="shared" si="15"/>
        <v>300</v>
      </c>
      <c r="G65" s="17"/>
      <c r="H65" s="15"/>
      <c r="I65" s="17"/>
      <c r="J65" s="19"/>
      <c r="K65" s="17"/>
      <c r="L65" s="24"/>
      <c r="M65" s="13"/>
      <c r="N65" s="18"/>
    </row>
    <row r="66" spans="2:14" x14ac:dyDescent="0.3">
      <c r="B66" s="22"/>
      <c r="C66" s="18"/>
      <c r="D66" s="2">
        <v>8</v>
      </c>
      <c r="E66" s="2" t="s">
        <v>21</v>
      </c>
      <c r="F66" s="10">
        <f t="shared" si="15"/>
        <v>120</v>
      </c>
      <c r="G66" s="17"/>
      <c r="H66" s="15"/>
      <c r="I66" s="17"/>
      <c r="J66" s="19"/>
      <c r="K66" s="17"/>
      <c r="L66" s="24"/>
      <c r="M66" s="13"/>
      <c r="N66" s="18"/>
    </row>
    <row r="67" spans="2:14" x14ac:dyDescent="0.3">
      <c r="B67" s="22"/>
      <c r="C67" s="18"/>
      <c r="D67" s="2">
        <v>14</v>
      </c>
      <c r="E67" s="2" t="s">
        <v>18</v>
      </c>
      <c r="F67" s="10">
        <f t="shared" si="15"/>
        <v>210</v>
      </c>
      <c r="G67" s="17"/>
      <c r="H67" s="15"/>
      <c r="I67" s="17"/>
      <c r="J67" s="19"/>
      <c r="K67" s="17"/>
      <c r="L67" s="24"/>
      <c r="M67" s="13"/>
      <c r="N67" s="18"/>
    </row>
    <row r="68" spans="2:14" x14ac:dyDescent="0.3">
      <c r="B68" s="22"/>
      <c r="C68" s="18"/>
      <c r="D68" s="2">
        <v>20</v>
      </c>
      <c r="E68" s="2" t="s">
        <v>10</v>
      </c>
      <c r="F68" s="10">
        <f t="shared" si="15"/>
        <v>300</v>
      </c>
      <c r="G68" s="17"/>
      <c r="H68" s="15"/>
      <c r="I68" s="17"/>
      <c r="J68" s="19"/>
      <c r="K68" s="17"/>
      <c r="L68" s="24"/>
      <c r="M68" s="13"/>
      <c r="N68" s="18"/>
    </row>
    <row r="69" spans="2:14" x14ac:dyDescent="0.3"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</row>
    <row r="74" spans="2:14" x14ac:dyDescent="0.3">
      <c r="L74" s="7"/>
    </row>
  </sheetData>
  <mergeCells count="205">
    <mergeCell ref="F5:F6"/>
    <mergeCell ref="L49:L53"/>
    <mergeCell ref="L54:L57"/>
    <mergeCell ref="L5:L6"/>
    <mergeCell ref="L7:L8"/>
    <mergeCell ref="L9:L10"/>
    <mergeCell ref="L11:L12"/>
    <mergeCell ref="L14:L15"/>
    <mergeCell ref="L16:L17"/>
    <mergeCell ref="L18:L19"/>
    <mergeCell ref="L20:L21"/>
    <mergeCell ref="L23:L25"/>
    <mergeCell ref="I23:I25"/>
    <mergeCell ref="N23:N25"/>
    <mergeCell ref="K20:K21"/>
    <mergeCell ref="K23:K25"/>
    <mergeCell ref="K26:K28"/>
    <mergeCell ref="L26:L28"/>
    <mergeCell ref="L29:L30"/>
    <mergeCell ref="L31:L32"/>
    <mergeCell ref="L34:L37"/>
    <mergeCell ref="N29:N30"/>
    <mergeCell ref="N31:N32"/>
    <mergeCell ref="G34:G37"/>
    <mergeCell ref="G38:G40"/>
    <mergeCell ref="G41:G43"/>
    <mergeCell ref="G44:G47"/>
    <mergeCell ref="G20:G21"/>
    <mergeCell ref="J20:J21"/>
    <mergeCell ref="L58:L62"/>
    <mergeCell ref="L63:L68"/>
    <mergeCell ref="Q2:T2"/>
    <mergeCell ref="G49:G53"/>
    <mergeCell ref="N14:N15"/>
    <mergeCell ref="N16:N17"/>
    <mergeCell ref="N18:N19"/>
    <mergeCell ref="N20:N21"/>
    <mergeCell ref="G26:G28"/>
    <mergeCell ref="G31:G32"/>
    <mergeCell ref="G29:G30"/>
    <mergeCell ref="J23:J25"/>
    <mergeCell ref="J26:J28"/>
    <mergeCell ref="J29:J30"/>
    <mergeCell ref="J31:J32"/>
    <mergeCell ref="G23:G25"/>
    <mergeCell ref="H16:H17"/>
    <mergeCell ref="H23:H25"/>
    <mergeCell ref="H34:H37"/>
    <mergeCell ref="I34:I37"/>
    <mergeCell ref="J34:J37"/>
    <mergeCell ref="N34:N37"/>
    <mergeCell ref="N26:N28"/>
    <mergeCell ref="I26:I28"/>
    <mergeCell ref="H26:H28"/>
    <mergeCell ref="H29:H30"/>
    <mergeCell ref="H31:H32"/>
    <mergeCell ref="I29:I30"/>
    <mergeCell ref="K31:K32"/>
    <mergeCell ref="K34:K37"/>
    <mergeCell ref="I31:I32"/>
    <mergeCell ref="M26:M28"/>
    <mergeCell ref="M29:M30"/>
    <mergeCell ref="M31:M32"/>
    <mergeCell ref="M34:M37"/>
    <mergeCell ref="N41:N43"/>
    <mergeCell ref="K41:K43"/>
    <mergeCell ref="K38:K40"/>
    <mergeCell ref="H38:H40"/>
    <mergeCell ref="I38:I40"/>
    <mergeCell ref="J38:J40"/>
    <mergeCell ref="H44:H47"/>
    <mergeCell ref="I44:I47"/>
    <mergeCell ref="J44:J47"/>
    <mergeCell ref="N44:N47"/>
    <mergeCell ref="K44:K47"/>
    <mergeCell ref="I41:I43"/>
    <mergeCell ref="J41:J43"/>
    <mergeCell ref="M38:M40"/>
    <mergeCell ref="M41:M43"/>
    <mergeCell ref="M44:M47"/>
    <mergeCell ref="L38:L40"/>
    <mergeCell ref="L41:L43"/>
    <mergeCell ref="L44:L47"/>
    <mergeCell ref="B4:N4"/>
    <mergeCell ref="J5:J6"/>
    <mergeCell ref="N5:N6"/>
    <mergeCell ref="D7:D8"/>
    <mergeCell ref="N54:N57"/>
    <mergeCell ref="B13:N13"/>
    <mergeCell ref="B22:N22"/>
    <mergeCell ref="B33:N33"/>
    <mergeCell ref="B48:N48"/>
    <mergeCell ref="H54:H57"/>
    <mergeCell ref="I54:I57"/>
    <mergeCell ref="J54:J57"/>
    <mergeCell ref="H49:H53"/>
    <mergeCell ref="I49:I53"/>
    <mergeCell ref="J49:J53"/>
    <mergeCell ref="N49:N53"/>
    <mergeCell ref="K49:K53"/>
    <mergeCell ref="N38:N40"/>
    <mergeCell ref="H41:H43"/>
    <mergeCell ref="B5:B12"/>
    <mergeCell ref="D5:D6"/>
    <mergeCell ref="H5:H6"/>
    <mergeCell ref="G5:G6"/>
    <mergeCell ref="E5:E6"/>
    <mergeCell ref="D11:D12"/>
    <mergeCell ref="D9:D10"/>
    <mergeCell ref="B69:N69"/>
    <mergeCell ref="B14:B21"/>
    <mergeCell ref="B23:B32"/>
    <mergeCell ref="B34:B47"/>
    <mergeCell ref="B49:B68"/>
    <mergeCell ref="N63:N68"/>
    <mergeCell ref="J63:J68"/>
    <mergeCell ref="I63:I68"/>
    <mergeCell ref="H63:H68"/>
    <mergeCell ref="H58:H62"/>
    <mergeCell ref="I58:I62"/>
    <mergeCell ref="J58:J62"/>
    <mergeCell ref="N58:N62"/>
    <mergeCell ref="G11:G12"/>
    <mergeCell ref="G9:G10"/>
    <mergeCell ref="G7:G8"/>
    <mergeCell ref="J11:J12"/>
    <mergeCell ref="J9:J10"/>
    <mergeCell ref="J7:J8"/>
    <mergeCell ref="E11:E12"/>
    <mergeCell ref="E9:E10"/>
    <mergeCell ref="E7:E8"/>
    <mergeCell ref="H11:H12"/>
    <mergeCell ref="H9:H10"/>
    <mergeCell ref="H7:H8"/>
    <mergeCell ref="I9:I10"/>
    <mergeCell ref="I11:I12"/>
    <mergeCell ref="F11:F12"/>
    <mergeCell ref="F9:F10"/>
    <mergeCell ref="F7:F8"/>
    <mergeCell ref="C5:C6"/>
    <mergeCell ref="C7:C8"/>
    <mergeCell ref="C9:C10"/>
    <mergeCell ref="C11:C12"/>
    <mergeCell ref="C14:C15"/>
    <mergeCell ref="C16:C17"/>
    <mergeCell ref="C18:C19"/>
    <mergeCell ref="C20:C21"/>
    <mergeCell ref="N7:N8"/>
    <mergeCell ref="N9:N10"/>
    <mergeCell ref="N11:N12"/>
    <mergeCell ref="H18:H19"/>
    <mergeCell ref="H20:H21"/>
    <mergeCell ref="H14:H15"/>
    <mergeCell ref="G14:G15"/>
    <mergeCell ref="G18:G19"/>
    <mergeCell ref="G16:G17"/>
    <mergeCell ref="J18:J19"/>
    <mergeCell ref="J16:J17"/>
    <mergeCell ref="J14:J15"/>
    <mergeCell ref="I18:I19"/>
    <mergeCell ref="I20:I21"/>
    <mergeCell ref="I5:I6"/>
    <mergeCell ref="I7:I8"/>
    <mergeCell ref="C23:C25"/>
    <mergeCell ref="C26:C28"/>
    <mergeCell ref="C29:C30"/>
    <mergeCell ref="C31:C32"/>
    <mergeCell ref="C58:C62"/>
    <mergeCell ref="C63:C68"/>
    <mergeCell ref="K63:K68"/>
    <mergeCell ref="K58:K62"/>
    <mergeCell ref="K54:K57"/>
    <mergeCell ref="C54:C57"/>
    <mergeCell ref="G54:G57"/>
    <mergeCell ref="G58:G62"/>
    <mergeCell ref="G63:G68"/>
    <mergeCell ref="C44:C47"/>
    <mergeCell ref="C49:C53"/>
    <mergeCell ref="C38:C40"/>
    <mergeCell ref="C41:C43"/>
    <mergeCell ref="C34:C37"/>
    <mergeCell ref="M49:M53"/>
    <mergeCell ref="M54:M57"/>
    <mergeCell ref="M58:M62"/>
    <mergeCell ref="M63:M68"/>
    <mergeCell ref="B2:N2"/>
    <mergeCell ref="M5:M6"/>
    <mergeCell ref="M7:M8"/>
    <mergeCell ref="M9:M10"/>
    <mergeCell ref="M11:M12"/>
    <mergeCell ref="M14:M15"/>
    <mergeCell ref="M16:M17"/>
    <mergeCell ref="M18:M19"/>
    <mergeCell ref="M20:M21"/>
    <mergeCell ref="M23:M25"/>
    <mergeCell ref="I14:I15"/>
    <mergeCell ref="I16:I17"/>
    <mergeCell ref="K29:K30"/>
    <mergeCell ref="K5:K6"/>
    <mergeCell ref="K7:K8"/>
    <mergeCell ref="K9:K10"/>
    <mergeCell ref="K11:K12"/>
    <mergeCell ref="K14:K15"/>
    <mergeCell ref="K16:K17"/>
    <mergeCell ref="K18:K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0"/>
  <sheetViews>
    <sheetView workbookViewId="0">
      <pane ySplit="3" topLeftCell="A4" activePane="bottomLeft" state="frozen"/>
      <selection pane="bottomLeft" activeCell="J10" sqref="J10:J17"/>
    </sheetView>
  </sheetViews>
  <sheetFormatPr defaultRowHeight="14.4" x14ac:dyDescent="0.3"/>
  <cols>
    <col min="1" max="1" width="8.88671875" style="4"/>
    <col min="2" max="2" width="12.44140625" style="4" customWidth="1"/>
    <col min="3" max="3" width="14.77734375" style="4" bestFit="1" customWidth="1"/>
    <col min="4" max="11" width="12.44140625" style="4" customWidth="1"/>
    <col min="12" max="12" width="8.88671875" style="4"/>
    <col min="13" max="13" width="11.21875" style="4" bestFit="1" customWidth="1"/>
    <col min="14" max="16384" width="8.88671875" style="4"/>
  </cols>
  <sheetData>
    <row r="1" spans="2:18" ht="6.6" customHeight="1" x14ac:dyDescent="0.3"/>
    <row r="2" spans="2:18" x14ac:dyDescent="0.3">
      <c r="B2" s="14" t="s">
        <v>34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2:18" x14ac:dyDescent="0.3">
      <c r="B3" s="1" t="s">
        <v>11</v>
      </c>
      <c r="C3" s="1" t="s">
        <v>35</v>
      </c>
      <c r="D3" s="1" t="s">
        <v>43</v>
      </c>
      <c r="E3" s="1" t="s">
        <v>30</v>
      </c>
      <c r="F3" s="1" t="s">
        <v>33</v>
      </c>
      <c r="G3" s="1" t="s">
        <v>60</v>
      </c>
      <c r="H3" s="1" t="s">
        <v>42</v>
      </c>
      <c r="I3" s="1" t="s">
        <v>37</v>
      </c>
      <c r="J3" s="1" t="s">
        <v>38</v>
      </c>
      <c r="K3" s="1" t="s">
        <v>39</v>
      </c>
      <c r="L3" s="1" t="s">
        <v>40</v>
      </c>
      <c r="M3" s="1" t="s">
        <v>26</v>
      </c>
      <c r="O3" s="17" t="s">
        <v>49</v>
      </c>
      <c r="P3" s="17"/>
      <c r="Q3" s="17"/>
      <c r="R3" s="17"/>
    </row>
    <row r="4" spans="2:18" x14ac:dyDescent="0.3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2:18" x14ac:dyDescent="0.3">
      <c r="B5" s="17">
        <v>0</v>
      </c>
      <c r="C5" s="4" t="s">
        <v>54</v>
      </c>
      <c r="D5" s="4" t="s">
        <v>45</v>
      </c>
      <c r="E5" s="4">
        <v>0</v>
      </c>
      <c r="F5" s="4">
        <v>0</v>
      </c>
      <c r="G5" s="8">
        <v>1</v>
      </c>
      <c r="H5" s="4">
        <v>1</v>
      </c>
      <c r="I5" s="4">
        <v>1</v>
      </c>
      <c r="J5" s="4">
        <v>1</v>
      </c>
      <c r="K5" s="4">
        <v>1</v>
      </c>
      <c r="M5" s="4">
        <v>0</v>
      </c>
    </row>
    <row r="6" spans="2:18" x14ac:dyDescent="0.3">
      <c r="B6" s="17"/>
      <c r="C6" s="4" t="s">
        <v>51</v>
      </c>
      <c r="D6" s="4" t="s">
        <v>45</v>
      </c>
      <c r="E6" s="4">
        <v>0</v>
      </c>
      <c r="F6" s="4">
        <v>0</v>
      </c>
      <c r="G6" s="8">
        <v>1</v>
      </c>
      <c r="H6" s="4">
        <v>1</v>
      </c>
      <c r="I6" s="4">
        <v>1</v>
      </c>
      <c r="J6" s="4">
        <v>1</v>
      </c>
      <c r="K6" s="4">
        <v>1</v>
      </c>
      <c r="M6" s="4">
        <v>0</v>
      </c>
    </row>
    <row r="7" spans="2:18" x14ac:dyDescent="0.3">
      <c r="B7" s="17"/>
      <c r="C7" s="4" t="s">
        <v>52</v>
      </c>
      <c r="D7" s="4" t="s">
        <v>47</v>
      </c>
      <c r="E7" s="4">
        <v>0</v>
      </c>
      <c r="F7" s="4">
        <v>0</v>
      </c>
      <c r="G7" s="8">
        <v>1</v>
      </c>
      <c r="H7" s="4">
        <v>1</v>
      </c>
      <c r="I7" s="4">
        <v>1</v>
      </c>
      <c r="J7" s="4">
        <v>1</v>
      </c>
      <c r="K7" s="4">
        <v>1</v>
      </c>
      <c r="M7" s="4">
        <v>0</v>
      </c>
    </row>
    <row r="8" spans="2:18" x14ac:dyDescent="0.3">
      <c r="B8" s="17"/>
      <c r="C8" s="4" t="s">
        <v>53</v>
      </c>
      <c r="D8" s="4" t="s">
        <v>46</v>
      </c>
      <c r="E8" s="4">
        <v>0</v>
      </c>
      <c r="F8" s="4">
        <v>0</v>
      </c>
      <c r="G8" s="8">
        <v>1</v>
      </c>
      <c r="H8" s="4">
        <v>1</v>
      </c>
      <c r="I8" s="4">
        <v>1</v>
      </c>
      <c r="J8" s="4">
        <v>1</v>
      </c>
      <c r="K8" s="4">
        <v>1</v>
      </c>
      <c r="M8" s="4">
        <v>0</v>
      </c>
    </row>
    <row r="9" spans="2:18" x14ac:dyDescent="0.3"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O9" s="4">
        <v>1</v>
      </c>
      <c r="P9" s="4">
        <v>1</v>
      </c>
      <c r="Q9" s="4">
        <v>2</v>
      </c>
      <c r="R9" s="4">
        <v>1</v>
      </c>
    </row>
    <row r="10" spans="2:18" x14ac:dyDescent="0.3">
      <c r="B10" s="17">
        <v>1</v>
      </c>
      <c r="C10" s="4" t="s">
        <v>63</v>
      </c>
      <c r="D10" s="4" t="s">
        <v>45</v>
      </c>
      <c r="E10" s="5">
        <f>(H10*I10*J10*K10)*$B$10+F10</f>
        <v>2.5</v>
      </c>
      <c r="F10" s="5">
        <f>((H10*I10*J10*K10)/4)*$B$10</f>
        <v>0.5</v>
      </c>
      <c r="G10" s="8">
        <f t="shared" ref="G10:G17" si="0">(H10*H10)*2</f>
        <v>2</v>
      </c>
      <c r="H10" s="4">
        <v>1</v>
      </c>
      <c r="I10" s="4">
        <v>1</v>
      </c>
      <c r="J10" s="4">
        <v>1</v>
      </c>
      <c r="K10" s="4">
        <v>2</v>
      </c>
      <c r="M10" s="5">
        <f>E10/3</f>
        <v>0.83333333333333337</v>
      </c>
      <c r="O10" s="4">
        <v>2</v>
      </c>
      <c r="P10" s="4">
        <v>2</v>
      </c>
      <c r="Q10" s="4">
        <v>5</v>
      </c>
      <c r="R10" s="4">
        <v>3</v>
      </c>
    </row>
    <row r="11" spans="2:18" x14ac:dyDescent="0.3">
      <c r="B11" s="17"/>
      <c r="C11" s="4" t="s">
        <v>64</v>
      </c>
      <c r="D11" s="4" t="s">
        <v>46</v>
      </c>
      <c r="E11" s="5">
        <f t="shared" ref="E11:E17" si="1">(H11*I11*J11*K11)*$B$10+F11</f>
        <v>2.5</v>
      </c>
      <c r="F11" s="5">
        <f t="shared" ref="F11:F17" si="2">((H11*I11*J11*K11)/4)*$B$10</f>
        <v>0.5</v>
      </c>
      <c r="G11" s="8">
        <f t="shared" si="0"/>
        <v>2</v>
      </c>
      <c r="H11" s="4">
        <v>1</v>
      </c>
      <c r="I11" s="4">
        <v>1</v>
      </c>
      <c r="J11" s="4">
        <v>2</v>
      </c>
      <c r="K11" s="4">
        <v>1</v>
      </c>
      <c r="M11" s="5">
        <f t="shared" ref="M11:M17" si="3">E11/3</f>
        <v>0.83333333333333337</v>
      </c>
      <c r="O11" s="4">
        <v>3</v>
      </c>
      <c r="P11" s="4">
        <v>3</v>
      </c>
      <c r="Q11" s="4">
        <v>8</v>
      </c>
      <c r="R11" s="4">
        <v>5</v>
      </c>
    </row>
    <row r="12" spans="2:18" x14ac:dyDescent="0.3">
      <c r="B12" s="17"/>
      <c r="C12" s="4" t="s">
        <v>66</v>
      </c>
      <c r="D12" s="4" t="s">
        <v>47</v>
      </c>
      <c r="E12" s="5">
        <f t="shared" si="1"/>
        <v>2.5</v>
      </c>
      <c r="F12" s="5">
        <f t="shared" si="2"/>
        <v>0.5</v>
      </c>
      <c r="G12" s="8">
        <f t="shared" si="0"/>
        <v>2</v>
      </c>
      <c r="H12" s="4">
        <v>1</v>
      </c>
      <c r="I12" s="4">
        <v>2</v>
      </c>
      <c r="J12" s="4">
        <v>1</v>
      </c>
      <c r="K12" s="4">
        <v>1</v>
      </c>
      <c r="M12" s="5">
        <f t="shared" si="3"/>
        <v>0.83333333333333337</v>
      </c>
      <c r="O12" s="4">
        <v>4</v>
      </c>
      <c r="P12" s="4">
        <v>4</v>
      </c>
      <c r="Q12" s="4">
        <v>10</v>
      </c>
      <c r="R12" s="4">
        <v>6</v>
      </c>
    </row>
    <row r="13" spans="2:18" x14ac:dyDescent="0.3">
      <c r="B13" s="17"/>
      <c r="C13" s="4" t="s">
        <v>61</v>
      </c>
      <c r="D13" s="4" t="s">
        <v>44</v>
      </c>
      <c r="E13" s="5">
        <f t="shared" si="1"/>
        <v>2.5</v>
      </c>
      <c r="F13" s="5">
        <f t="shared" si="2"/>
        <v>0.5</v>
      </c>
      <c r="G13" s="8">
        <f t="shared" si="0"/>
        <v>8</v>
      </c>
      <c r="H13" s="4">
        <v>2</v>
      </c>
      <c r="I13" s="4">
        <v>1</v>
      </c>
      <c r="J13" s="4">
        <v>1</v>
      </c>
      <c r="K13" s="4">
        <v>1</v>
      </c>
      <c r="M13" s="5">
        <f t="shared" si="3"/>
        <v>0.83333333333333337</v>
      </c>
      <c r="O13" s="4">
        <v>5</v>
      </c>
      <c r="P13" s="4">
        <v>6</v>
      </c>
      <c r="Q13" s="4">
        <v>10</v>
      </c>
      <c r="R13" s="4">
        <v>4</v>
      </c>
    </row>
    <row r="14" spans="2:18" x14ac:dyDescent="0.3">
      <c r="B14" s="17"/>
      <c r="C14" s="4" t="s">
        <v>70</v>
      </c>
      <c r="D14" s="4" t="s">
        <v>44</v>
      </c>
      <c r="E14" s="4">
        <f t="shared" si="1"/>
        <v>5</v>
      </c>
      <c r="F14" s="5">
        <f t="shared" si="2"/>
        <v>1</v>
      </c>
      <c r="G14" s="8">
        <f t="shared" si="0"/>
        <v>8</v>
      </c>
      <c r="H14" s="4">
        <v>2</v>
      </c>
      <c r="I14" s="4">
        <v>2</v>
      </c>
      <c r="J14" s="4">
        <v>1</v>
      </c>
      <c r="K14" s="4">
        <v>1</v>
      </c>
      <c r="M14" s="5">
        <f t="shared" si="3"/>
        <v>1.6666666666666667</v>
      </c>
    </row>
    <row r="15" spans="2:18" x14ac:dyDescent="0.3">
      <c r="B15" s="17"/>
      <c r="C15" s="4" t="s">
        <v>65</v>
      </c>
      <c r="D15" s="4" t="s">
        <v>46</v>
      </c>
      <c r="E15" s="4">
        <f t="shared" si="1"/>
        <v>5</v>
      </c>
      <c r="F15" s="5">
        <f t="shared" si="2"/>
        <v>1</v>
      </c>
      <c r="G15" s="8">
        <f t="shared" si="0"/>
        <v>8</v>
      </c>
      <c r="H15" s="4">
        <v>2</v>
      </c>
      <c r="I15" s="4">
        <v>1</v>
      </c>
      <c r="J15" s="4">
        <v>2</v>
      </c>
      <c r="K15" s="4">
        <v>1</v>
      </c>
      <c r="M15" s="5">
        <f t="shared" si="3"/>
        <v>1.6666666666666667</v>
      </c>
    </row>
    <row r="16" spans="2:18" x14ac:dyDescent="0.3">
      <c r="B16" s="17"/>
      <c r="C16" s="4" t="s">
        <v>68</v>
      </c>
      <c r="D16" s="4" t="s">
        <v>45</v>
      </c>
      <c r="E16" s="4">
        <f t="shared" si="1"/>
        <v>5</v>
      </c>
      <c r="F16" s="5">
        <f t="shared" si="2"/>
        <v>1</v>
      </c>
      <c r="G16" s="8">
        <f t="shared" si="0"/>
        <v>2</v>
      </c>
      <c r="H16" s="4">
        <v>1</v>
      </c>
      <c r="I16" s="4">
        <v>1</v>
      </c>
      <c r="J16" s="4">
        <v>2</v>
      </c>
      <c r="K16" s="4">
        <v>2</v>
      </c>
      <c r="M16" s="5">
        <f t="shared" si="3"/>
        <v>1.6666666666666667</v>
      </c>
    </row>
    <row r="17" spans="2:13" x14ac:dyDescent="0.3">
      <c r="B17" s="17"/>
      <c r="C17" s="4" t="s">
        <v>67</v>
      </c>
      <c r="D17" s="4" t="s">
        <v>47</v>
      </c>
      <c r="E17" s="4">
        <f t="shared" si="1"/>
        <v>5</v>
      </c>
      <c r="F17" s="5">
        <f t="shared" si="2"/>
        <v>1</v>
      </c>
      <c r="G17" s="8">
        <f t="shared" si="0"/>
        <v>2</v>
      </c>
      <c r="H17" s="4">
        <v>1</v>
      </c>
      <c r="I17" s="4">
        <v>2</v>
      </c>
      <c r="J17" s="4">
        <v>1</v>
      </c>
      <c r="K17" s="4">
        <v>2</v>
      </c>
      <c r="M17" s="5">
        <f t="shared" si="3"/>
        <v>1.6666666666666667</v>
      </c>
    </row>
    <row r="18" spans="2:13" x14ac:dyDescent="0.3"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</row>
    <row r="19" spans="2:13" x14ac:dyDescent="0.3">
      <c r="B19" s="17">
        <v>2</v>
      </c>
      <c r="C19" s="4" t="s">
        <v>71</v>
      </c>
      <c r="D19" s="4" t="s">
        <v>44</v>
      </c>
      <c r="E19" s="5">
        <f>(H19*I19*J19*K19)*$B$19+F19</f>
        <v>150</v>
      </c>
      <c r="F19" s="5">
        <f>((H19*I19*J19*K19)/4)*$B$19</f>
        <v>30</v>
      </c>
      <c r="G19" s="8">
        <f t="shared" ref="G19:G26" si="4">(H19*H19)*2</f>
        <v>50</v>
      </c>
      <c r="H19" s="4">
        <v>5</v>
      </c>
      <c r="I19" s="4">
        <v>3</v>
      </c>
      <c r="J19" s="4">
        <v>2</v>
      </c>
      <c r="K19" s="4">
        <v>2</v>
      </c>
      <c r="M19" s="5">
        <f>E19/3</f>
        <v>50</v>
      </c>
    </row>
    <row r="20" spans="2:13" x14ac:dyDescent="0.3">
      <c r="B20" s="17"/>
      <c r="C20" s="4" t="s">
        <v>72</v>
      </c>
      <c r="D20" s="4" t="s">
        <v>46</v>
      </c>
      <c r="E20" s="5">
        <f t="shared" ref="E20:E26" si="5">(H20*I20*J20*K20)*$B$19+F20</f>
        <v>150</v>
      </c>
      <c r="F20" s="5">
        <f t="shared" ref="F20:F26" si="6">((H20*I20*J20*K20)/4)*$B$19</f>
        <v>30</v>
      </c>
      <c r="G20" s="8">
        <f t="shared" si="4"/>
        <v>8</v>
      </c>
      <c r="H20" s="4">
        <v>2</v>
      </c>
      <c r="I20" s="4">
        <v>5</v>
      </c>
      <c r="J20" s="4">
        <v>3</v>
      </c>
      <c r="K20" s="4">
        <v>2</v>
      </c>
      <c r="M20" s="5">
        <f t="shared" ref="M20:M26" si="7">E20/3</f>
        <v>50</v>
      </c>
    </row>
    <row r="21" spans="2:13" x14ac:dyDescent="0.3">
      <c r="B21" s="17"/>
      <c r="C21" s="4" t="s">
        <v>74</v>
      </c>
      <c r="D21" s="4" t="s">
        <v>45</v>
      </c>
      <c r="E21" s="5">
        <f t="shared" si="5"/>
        <v>150</v>
      </c>
      <c r="F21" s="5">
        <f t="shared" si="6"/>
        <v>30</v>
      </c>
      <c r="G21" s="8">
        <f t="shared" si="4"/>
        <v>8</v>
      </c>
      <c r="H21" s="4">
        <v>2</v>
      </c>
      <c r="I21" s="4">
        <v>2</v>
      </c>
      <c r="J21" s="4">
        <v>5</v>
      </c>
      <c r="K21" s="4">
        <v>3</v>
      </c>
      <c r="M21" s="5">
        <f t="shared" si="7"/>
        <v>50</v>
      </c>
    </row>
    <row r="22" spans="2:13" x14ac:dyDescent="0.3">
      <c r="B22" s="17"/>
      <c r="C22" s="4" t="s">
        <v>75</v>
      </c>
      <c r="D22" s="4" t="s">
        <v>46</v>
      </c>
      <c r="E22" s="5">
        <f t="shared" si="5"/>
        <v>150</v>
      </c>
      <c r="F22" s="5">
        <f t="shared" si="6"/>
        <v>30</v>
      </c>
      <c r="G22" s="8">
        <f t="shared" si="4"/>
        <v>18</v>
      </c>
      <c r="H22" s="4">
        <v>3</v>
      </c>
      <c r="I22" s="4">
        <v>2</v>
      </c>
      <c r="J22" s="4">
        <v>2</v>
      </c>
      <c r="K22" s="4">
        <v>5</v>
      </c>
      <c r="M22" s="5">
        <f t="shared" si="7"/>
        <v>50</v>
      </c>
    </row>
    <row r="23" spans="2:13" x14ac:dyDescent="0.3">
      <c r="B23" s="17"/>
      <c r="C23" s="4" t="s">
        <v>69</v>
      </c>
      <c r="D23" s="4" t="s">
        <v>47</v>
      </c>
      <c r="E23" s="5">
        <f t="shared" si="5"/>
        <v>150</v>
      </c>
      <c r="F23" s="5">
        <f t="shared" si="6"/>
        <v>30</v>
      </c>
      <c r="G23" s="8">
        <f t="shared" si="4"/>
        <v>18</v>
      </c>
      <c r="H23" s="4">
        <v>3</v>
      </c>
      <c r="I23" s="4">
        <v>5</v>
      </c>
      <c r="J23" s="4">
        <v>2</v>
      </c>
      <c r="K23" s="4">
        <v>2</v>
      </c>
      <c r="M23" s="5">
        <f t="shared" si="7"/>
        <v>50</v>
      </c>
    </row>
    <row r="24" spans="2:13" x14ac:dyDescent="0.3">
      <c r="B24" s="17"/>
      <c r="C24" s="4" t="s">
        <v>76</v>
      </c>
      <c r="D24" s="4" t="s">
        <v>45</v>
      </c>
      <c r="E24" s="5">
        <f t="shared" si="5"/>
        <v>150</v>
      </c>
      <c r="F24" s="5">
        <f t="shared" si="6"/>
        <v>30</v>
      </c>
      <c r="G24" s="8">
        <f t="shared" si="4"/>
        <v>8</v>
      </c>
      <c r="H24" s="4">
        <v>2</v>
      </c>
      <c r="I24" s="4">
        <v>3</v>
      </c>
      <c r="J24" s="4">
        <v>5</v>
      </c>
      <c r="K24" s="4">
        <v>2</v>
      </c>
      <c r="M24" s="5">
        <f t="shared" si="7"/>
        <v>50</v>
      </c>
    </row>
    <row r="25" spans="2:13" x14ac:dyDescent="0.3">
      <c r="B25" s="17"/>
      <c r="C25" s="4" t="s">
        <v>77</v>
      </c>
      <c r="D25" s="4" t="s">
        <v>44</v>
      </c>
      <c r="E25" s="5">
        <f t="shared" si="5"/>
        <v>200</v>
      </c>
      <c r="F25" s="5">
        <f t="shared" si="6"/>
        <v>40</v>
      </c>
      <c r="G25" s="8">
        <f t="shared" si="4"/>
        <v>32</v>
      </c>
      <c r="H25" s="4">
        <v>4</v>
      </c>
      <c r="I25" s="4">
        <v>2</v>
      </c>
      <c r="J25" s="4">
        <v>2</v>
      </c>
      <c r="K25" s="4">
        <v>5</v>
      </c>
      <c r="M25" s="5">
        <f t="shared" si="7"/>
        <v>66.666666666666671</v>
      </c>
    </row>
    <row r="26" spans="2:13" x14ac:dyDescent="0.3">
      <c r="B26" s="17"/>
      <c r="C26" s="4" t="s">
        <v>73</v>
      </c>
      <c r="D26" s="4" t="s">
        <v>47</v>
      </c>
      <c r="E26" s="5">
        <f t="shared" si="5"/>
        <v>200</v>
      </c>
      <c r="F26" s="5">
        <f t="shared" si="6"/>
        <v>40</v>
      </c>
      <c r="G26" s="8">
        <f t="shared" si="4"/>
        <v>8</v>
      </c>
      <c r="H26" s="4">
        <v>2</v>
      </c>
      <c r="I26" s="4">
        <v>5</v>
      </c>
      <c r="J26" s="4">
        <v>4</v>
      </c>
      <c r="K26" s="4">
        <v>2</v>
      </c>
      <c r="M26" s="5">
        <f t="shared" si="7"/>
        <v>66.666666666666671</v>
      </c>
    </row>
    <row r="27" spans="2:13" x14ac:dyDescent="0.3"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</row>
    <row r="28" spans="2:13" x14ac:dyDescent="0.3">
      <c r="B28" s="17">
        <v>3</v>
      </c>
      <c r="C28" s="4" t="s">
        <v>79</v>
      </c>
      <c r="D28" s="4" t="s">
        <v>45</v>
      </c>
      <c r="E28" s="5">
        <f>(H28*I28*J28*K28)*$B$28+F28</f>
        <v>2160</v>
      </c>
      <c r="F28" s="5">
        <f>((H28*I28*J28*K28)/4)*$B$28</f>
        <v>432</v>
      </c>
      <c r="G28" s="8">
        <f t="shared" ref="G28:G35" si="8">(H28*H28)*2</f>
        <v>18</v>
      </c>
      <c r="H28" s="4">
        <v>3</v>
      </c>
      <c r="I28" s="4">
        <v>8</v>
      </c>
      <c r="J28" s="4">
        <v>6</v>
      </c>
      <c r="K28" s="4">
        <v>4</v>
      </c>
      <c r="M28" s="5">
        <f>E28/3</f>
        <v>720</v>
      </c>
    </row>
    <row r="29" spans="2:13" x14ac:dyDescent="0.3">
      <c r="B29" s="17"/>
      <c r="C29" s="4" t="s">
        <v>105</v>
      </c>
      <c r="D29" s="4" t="s">
        <v>46</v>
      </c>
      <c r="E29" s="5">
        <f t="shared" ref="E29:E35" si="9">(H29*I29*J29*K29)*$B$28+F29</f>
        <v>2160</v>
      </c>
      <c r="F29" s="5">
        <f t="shared" ref="F29:F35" si="10">((H29*I29*J29*K29)/4)*$B$28</f>
        <v>432</v>
      </c>
      <c r="G29" s="8">
        <f t="shared" si="8"/>
        <v>32</v>
      </c>
      <c r="H29" s="4">
        <v>4</v>
      </c>
      <c r="I29" s="4">
        <v>3</v>
      </c>
      <c r="J29" s="4">
        <v>8</v>
      </c>
      <c r="K29" s="4">
        <v>6</v>
      </c>
      <c r="M29" s="5">
        <f t="shared" ref="M29:M35" si="11">E29/3</f>
        <v>720</v>
      </c>
    </row>
    <row r="30" spans="2:13" x14ac:dyDescent="0.3">
      <c r="B30" s="17"/>
      <c r="C30" s="4" t="s">
        <v>80</v>
      </c>
      <c r="D30" s="4" t="s">
        <v>47</v>
      </c>
      <c r="E30" s="5">
        <f t="shared" si="9"/>
        <v>2160</v>
      </c>
      <c r="F30" s="5">
        <f t="shared" si="10"/>
        <v>432</v>
      </c>
      <c r="G30" s="8">
        <f t="shared" si="8"/>
        <v>72</v>
      </c>
      <c r="H30" s="4">
        <v>6</v>
      </c>
      <c r="I30" s="4">
        <v>4</v>
      </c>
      <c r="J30" s="4">
        <v>3</v>
      </c>
      <c r="K30" s="4">
        <v>8</v>
      </c>
      <c r="M30" s="5">
        <f t="shared" si="11"/>
        <v>720</v>
      </c>
    </row>
    <row r="31" spans="2:13" x14ac:dyDescent="0.3">
      <c r="B31" s="17"/>
      <c r="C31" s="4" t="s">
        <v>82</v>
      </c>
      <c r="D31" s="4" t="s">
        <v>44</v>
      </c>
      <c r="E31" s="5">
        <f t="shared" si="9"/>
        <v>2160</v>
      </c>
      <c r="F31" s="5">
        <f t="shared" si="10"/>
        <v>432</v>
      </c>
      <c r="G31" s="8">
        <f t="shared" si="8"/>
        <v>128</v>
      </c>
      <c r="H31" s="4">
        <v>8</v>
      </c>
      <c r="I31" s="4">
        <v>6</v>
      </c>
      <c r="J31" s="4">
        <v>4</v>
      </c>
      <c r="K31" s="4">
        <v>3</v>
      </c>
      <c r="M31" s="5">
        <f t="shared" si="11"/>
        <v>720</v>
      </c>
    </row>
    <row r="32" spans="2:13" x14ac:dyDescent="0.3">
      <c r="B32" s="17"/>
      <c r="C32" s="4" t="s">
        <v>81</v>
      </c>
      <c r="D32" s="4" t="s">
        <v>45</v>
      </c>
      <c r="E32" s="5">
        <f t="shared" si="9"/>
        <v>2520</v>
      </c>
      <c r="F32" s="5">
        <f t="shared" si="10"/>
        <v>504</v>
      </c>
      <c r="G32" s="8">
        <f t="shared" si="8"/>
        <v>128</v>
      </c>
      <c r="H32" s="4">
        <v>8</v>
      </c>
      <c r="I32" s="4">
        <v>7</v>
      </c>
      <c r="J32" s="4">
        <v>4</v>
      </c>
      <c r="K32" s="4">
        <v>3</v>
      </c>
      <c r="M32" s="5">
        <f t="shared" si="11"/>
        <v>840</v>
      </c>
    </row>
    <row r="33" spans="2:13" x14ac:dyDescent="0.3">
      <c r="B33" s="17"/>
      <c r="C33" s="4" t="s">
        <v>89</v>
      </c>
      <c r="D33" s="4" t="s">
        <v>47</v>
      </c>
      <c r="E33" s="5">
        <f t="shared" si="9"/>
        <v>2520</v>
      </c>
      <c r="F33" s="5">
        <f t="shared" si="10"/>
        <v>504</v>
      </c>
      <c r="G33" s="8">
        <f t="shared" si="8"/>
        <v>98</v>
      </c>
      <c r="H33" s="4">
        <v>7</v>
      </c>
      <c r="I33" s="4">
        <v>8</v>
      </c>
      <c r="J33" s="4">
        <v>3</v>
      </c>
      <c r="K33" s="4">
        <v>4</v>
      </c>
      <c r="M33" s="5">
        <f t="shared" si="11"/>
        <v>840</v>
      </c>
    </row>
    <row r="34" spans="2:13" x14ac:dyDescent="0.3">
      <c r="B34" s="17"/>
      <c r="C34" s="4" t="s">
        <v>90</v>
      </c>
      <c r="D34" s="4" t="s">
        <v>46</v>
      </c>
      <c r="E34" s="5">
        <f t="shared" si="9"/>
        <v>2520</v>
      </c>
      <c r="F34" s="5">
        <f t="shared" si="10"/>
        <v>504</v>
      </c>
      <c r="G34" s="8">
        <f t="shared" si="8"/>
        <v>98</v>
      </c>
      <c r="H34" s="4">
        <v>7</v>
      </c>
      <c r="I34" s="4">
        <v>3</v>
      </c>
      <c r="J34" s="4">
        <v>8</v>
      </c>
      <c r="K34" s="4">
        <v>4</v>
      </c>
      <c r="M34" s="5">
        <f t="shared" si="11"/>
        <v>840</v>
      </c>
    </row>
    <row r="35" spans="2:13" x14ac:dyDescent="0.3">
      <c r="B35" s="17"/>
      <c r="C35" s="4" t="s">
        <v>62</v>
      </c>
      <c r="D35" s="4" t="s">
        <v>44</v>
      </c>
      <c r="E35" s="5">
        <f t="shared" si="9"/>
        <v>2520</v>
      </c>
      <c r="F35" s="5">
        <f t="shared" si="10"/>
        <v>504</v>
      </c>
      <c r="G35" s="8">
        <f t="shared" si="8"/>
        <v>18</v>
      </c>
      <c r="H35" s="4">
        <v>3</v>
      </c>
      <c r="I35" s="4">
        <v>7</v>
      </c>
      <c r="J35" s="4">
        <v>4</v>
      </c>
      <c r="K35" s="4">
        <v>8</v>
      </c>
      <c r="M35" s="5">
        <f t="shared" si="11"/>
        <v>840</v>
      </c>
    </row>
    <row r="36" spans="2:13" x14ac:dyDescent="0.3"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</row>
    <row r="37" spans="2:13" x14ac:dyDescent="0.3">
      <c r="B37" s="17">
        <v>4</v>
      </c>
      <c r="C37" s="4" t="s">
        <v>91</v>
      </c>
      <c r="D37" s="4" t="s">
        <v>46</v>
      </c>
      <c r="E37" s="5">
        <f>(H37*I37*J37*K37)*$B$37+F37</f>
        <v>7000</v>
      </c>
      <c r="F37" s="5">
        <f>((H37*I37*J37*K37)/4)*$B$37</f>
        <v>1400</v>
      </c>
      <c r="G37" s="8">
        <f t="shared" ref="G37:G44" si="12">(H37*H37)*2</f>
        <v>200</v>
      </c>
      <c r="H37" s="4">
        <v>10</v>
      </c>
      <c r="I37" s="4">
        <v>4</v>
      </c>
      <c r="J37" s="4">
        <v>5</v>
      </c>
      <c r="K37" s="4">
        <v>7</v>
      </c>
      <c r="M37" s="5">
        <f>E37/3</f>
        <v>2333.3333333333335</v>
      </c>
    </row>
    <row r="38" spans="2:13" x14ac:dyDescent="0.3">
      <c r="B38" s="17"/>
      <c r="C38" s="4" t="s">
        <v>93</v>
      </c>
      <c r="D38" s="4" t="s">
        <v>47</v>
      </c>
      <c r="E38" s="5">
        <f t="shared" ref="E38:E44" si="13">(H38*I38*J38*K38)*$B$37+F38</f>
        <v>7000</v>
      </c>
      <c r="F38" s="5">
        <f t="shared" ref="F38:F44" si="14">((H38*I38*J38*K38)/4)*$B$37</f>
        <v>1400</v>
      </c>
      <c r="G38" s="8">
        <f t="shared" si="12"/>
        <v>98</v>
      </c>
      <c r="H38" s="4">
        <v>7</v>
      </c>
      <c r="I38" s="4">
        <v>10</v>
      </c>
      <c r="J38" s="4">
        <v>4</v>
      </c>
      <c r="K38" s="4">
        <v>5</v>
      </c>
      <c r="M38" s="5">
        <f t="shared" ref="M38:M44" si="15">E38/3</f>
        <v>2333.3333333333335</v>
      </c>
    </row>
    <row r="39" spans="2:13" x14ac:dyDescent="0.3">
      <c r="B39" s="17"/>
      <c r="C39" s="4" t="s">
        <v>94</v>
      </c>
      <c r="D39" s="4" t="s">
        <v>45</v>
      </c>
      <c r="E39" s="5">
        <f t="shared" si="13"/>
        <v>7000</v>
      </c>
      <c r="F39" s="5">
        <f t="shared" si="14"/>
        <v>1400</v>
      </c>
      <c r="G39" s="8">
        <f t="shared" si="12"/>
        <v>50</v>
      </c>
      <c r="H39" s="4">
        <v>5</v>
      </c>
      <c r="I39" s="4">
        <v>7</v>
      </c>
      <c r="J39" s="4">
        <v>10</v>
      </c>
      <c r="K39" s="4">
        <v>4</v>
      </c>
      <c r="M39" s="5">
        <f t="shared" si="15"/>
        <v>2333.3333333333335</v>
      </c>
    </row>
    <row r="40" spans="2:13" x14ac:dyDescent="0.3">
      <c r="B40" s="17"/>
      <c r="C40" s="4" t="s">
        <v>92</v>
      </c>
      <c r="D40" s="4" t="s">
        <v>44</v>
      </c>
      <c r="E40" s="5">
        <f t="shared" si="13"/>
        <v>7000</v>
      </c>
      <c r="F40" s="5">
        <f t="shared" si="14"/>
        <v>1400</v>
      </c>
      <c r="G40" s="8">
        <f t="shared" si="12"/>
        <v>32</v>
      </c>
      <c r="H40" s="4">
        <v>4</v>
      </c>
      <c r="I40" s="4">
        <v>5</v>
      </c>
      <c r="J40" s="4">
        <v>7</v>
      </c>
      <c r="K40" s="4">
        <v>10</v>
      </c>
      <c r="M40" s="5">
        <f t="shared" si="15"/>
        <v>2333.3333333333335</v>
      </c>
    </row>
    <row r="41" spans="2:13" x14ac:dyDescent="0.3">
      <c r="B41" s="17"/>
      <c r="C41" s="4" t="s">
        <v>95</v>
      </c>
      <c r="D41" s="4" t="s">
        <v>46</v>
      </c>
      <c r="E41" s="5">
        <f t="shared" si="13"/>
        <v>9600</v>
      </c>
      <c r="F41" s="5">
        <f t="shared" si="14"/>
        <v>1920</v>
      </c>
      <c r="G41" s="8">
        <f t="shared" si="12"/>
        <v>128</v>
      </c>
      <c r="H41" s="4">
        <v>8</v>
      </c>
      <c r="I41" s="4">
        <v>6</v>
      </c>
      <c r="J41" s="4">
        <v>10</v>
      </c>
      <c r="K41" s="4">
        <v>4</v>
      </c>
      <c r="M41" s="5">
        <f t="shared" si="15"/>
        <v>3200</v>
      </c>
    </row>
    <row r="42" spans="2:13" x14ac:dyDescent="0.3">
      <c r="B42" s="17"/>
      <c r="C42" s="4" t="s">
        <v>96</v>
      </c>
      <c r="D42" s="4" t="s">
        <v>47</v>
      </c>
      <c r="E42" s="5">
        <f t="shared" si="13"/>
        <v>9600</v>
      </c>
      <c r="F42" s="5">
        <f t="shared" si="14"/>
        <v>1920</v>
      </c>
      <c r="G42" s="8">
        <f t="shared" si="12"/>
        <v>72</v>
      </c>
      <c r="H42" s="4">
        <v>6</v>
      </c>
      <c r="I42" s="4">
        <v>10</v>
      </c>
      <c r="J42" s="4">
        <v>4</v>
      </c>
      <c r="K42" s="4">
        <v>8</v>
      </c>
      <c r="M42" s="5">
        <f t="shared" si="15"/>
        <v>3200</v>
      </c>
    </row>
    <row r="43" spans="2:13" x14ac:dyDescent="0.3">
      <c r="B43" s="17"/>
      <c r="C43" s="4" t="s">
        <v>97</v>
      </c>
      <c r="D43" s="4" t="s">
        <v>44</v>
      </c>
      <c r="E43" s="5">
        <f t="shared" si="13"/>
        <v>9600</v>
      </c>
      <c r="F43" s="5">
        <f t="shared" si="14"/>
        <v>1920</v>
      </c>
      <c r="G43" s="8">
        <f t="shared" si="12"/>
        <v>128</v>
      </c>
      <c r="H43" s="4">
        <v>8</v>
      </c>
      <c r="I43" s="4">
        <v>4</v>
      </c>
      <c r="J43" s="4">
        <v>10</v>
      </c>
      <c r="K43" s="4">
        <v>6</v>
      </c>
      <c r="M43" s="5">
        <f t="shared" si="15"/>
        <v>3200</v>
      </c>
    </row>
    <row r="44" spans="2:13" x14ac:dyDescent="0.3">
      <c r="B44" s="17"/>
      <c r="C44" s="4" t="s">
        <v>98</v>
      </c>
      <c r="D44" s="4" t="s">
        <v>45</v>
      </c>
      <c r="E44" s="5">
        <f t="shared" si="13"/>
        <v>9600</v>
      </c>
      <c r="F44" s="5">
        <f t="shared" si="14"/>
        <v>1920</v>
      </c>
      <c r="G44" s="8">
        <f t="shared" si="12"/>
        <v>200</v>
      </c>
      <c r="H44" s="4">
        <v>10</v>
      </c>
      <c r="I44" s="4">
        <v>4</v>
      </c>
      <c r="J44" s="4">
        <v>6</v>
      </c>
      <c r="K44" s="4">
        <v>8</v>
      </c>
      <c r="M44" s="5">
        <f t="shared" si="15"/>
        <v>3200</v>
      </c>
    </row>
    <row r="45" spans="2:13" x14ac:dyDescent="0.3"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</row>
    <row r="46" spans="2:13" x14ac:dyDescent="0.3">
      <c r="B46" s="17">
        <v>5</v>
      </c>
      <c r="C46" s="4" t="s">
        <v>78</v>
      </c>
      <c r="D46" s="4" t="s">
        <v>47</v>
      </c>
      <c r="E46" s="5">
        <f>(H46*I46*J46*K46)*$B$46+F46</f>
        <v>21000</v>
      </c>
      <c r="F46" s="5">
        <f>((H46*I46*J46*K46)/4)*$B$46</f>
        <v>4200</v>
      </c>
      <c r="G46" s="8">
        <f t="shared" ref="G46:G53" si="16">(H46*H46)*2</f>
        <v>200</v>
      </c>
      <c r="H46" s="4">
        <v>10</v>
      </c>
      <c r="I46" s="4">
        <v>7</v>
      </c>
      <c r="J46" s="4">
        <v>8</v>
      </c>
      <c r="K46" s="4">
        <v>6</v>
      </c>
      <c r="M46" s="5">
        <f>E46/3</f>
        <v>7000</v>
      </c>
    </row>
    <row r="47" spans="2:13" x14ac:dyDescent="0.3">
      <c r="B47" s="17"/>
      <c r="C47" s="4" t="s">
        <v>88</v>
      </c>
      <c r="D47" s="4" t="s">
        <v>44</v>
      </c>
      <c r="E47" s="5">
        <f t="shared" ref="E47:E53" si="17">(H47*I47*J47*K47)*$B$46+F47</f>
        <v>21000</v>
      </c>
      <c r="F47" s="5">
        <f t="shared" ref="F47:F53" si="18">((H47*I47*J47*K47)/4)*$B$46</f>
        <v>4200</v>
      </c>
      <c r="G47" s="8">
        <f t="shared" si="16"/>
        <v>128</v>
      </c>
      <c r="H47" s="4">
        <v>8</v>
      </c>
      <c r="I47" s="4">
        <v>10</v>
      </c>
      <c r="J47" s="4">
        <v>6</v>
      </c>
      <c r="K47" s="4">
        <v>7</v>
      </c>
      <c r="M47" s="5">
        <f t="shared" ref="M47:M53" si="19">E47/3</f>
        <v>7000</v>
      </c>
    </row>
    <row r="48" spans="2:13" x14ac:dyDescent="0.3">
      <c r="B48" s="17"/>
      <c r="C48" s="4" t="s">
        <v>99</v>
      </c>
      <c r="D48" s="4" t="s">
        <v>46</v>
      </c>
      <c r="E48" s="5">
        <f t="shared" si="17"/>
        <v>21000</v>
      </c>
      <c r="F48" s="5">
        <f t="shared" si="18"/>
        <v>4200</v>
      </c>
      <c r="G48" s="8">
        <f t="shared" si="16"/>
        <v>98</v>
      </c>
      <c r="H48" s="4">
        <v>7</v>
      </c>
      <c r="I48" s="4">
        <v>6</v>
      </c>
      <c r="J48" s="4">
        <v>10</v>
      </c>
      <c r="K48" s="4">
        <v>8</v>
      </c>
      <c r="M48" s="5">
        <f t="shared" si="19"/>
        <v>7000</v>
      </c>
    </row>
    <row r="49" spans="2:13" x14ac:dyDescent="0.3">
      <c r="B49" s="17"/>
      <c r="C49" s="4" t="s">
        <v>100</v>
      </c>
      <c r="D49" s="4" t="s">
        <v>45</v>
      </c>
      <c r="E49" s="5">
        <f t="shared" si="17"/>
        <v>21000</v>
      </c>
      <c r="F49" s="5">
        <f t="shared" si="18"/>
        <v>4200</v>
      </c>
      <c r="G49" s="8">
        <f t="shared" si="16"/>
        <v>72</v>
      </c>
      <c r="H49" s="4">
        <v>6</v>
      </c>
      <c r="I49" s="4">
        <v>8</v>
      </c>
      <c r="J49" s="4">
        <v>7</v>
      </c>
      <c r="K49" s="4">
        <v>10</v>
      </c>
      <c r="M49" s="5">
        <f t="shared" si="19"/>
        <v>7000</v>
      </c>
    </row>
    <row r="50" spans="2:13" x14ac:dyDescent="0.3">
      <c r="B50" s="17"/>
      <c r="C50" s="4" t="s">
        <v>101</v>
      </c>
      <c r="D50" s="4" t="s">
        <v>44</v>
      </c>
      <c r="E50" s="5">
        <f t="shared" si="17"/>
        <v>27000</v>
      </c>
      <c r="F50" s="5">
        <f t="shared" si="18"/>
        <v>5400</v>
      </c>
      <c r="G50" s="8">
        <f t="shared" si="16"/>
        <v>128</v>
      </c>
      <c r="H50" s="4">
        <v>8</v>
      </c>
      <c r="I50" s="4">
        <v>6</v>
      </c>
      <c r="J50" s="4">
        <v>10</v>
      </c>
      <c r="K50" s="4">
        <v>9</v>
      </c>
      <c r="M50" s="5">
        <f t="shared" si="19"/>
        <v>9000</v>
      </c>
    </row>
    <row r="51" spans="2:13" x14ac:dyDescent="0.3">
      <c r="B51" s="17"/>
      <c r="C51" s="4" t="s">
        <v>102</v>
      </c>
      <c r="D51" s="4" t="s">
        <v>45</v>
      </c>
      <c r="E51" s="5">
        <f t="shared" si="17"/>
        <v>27000</v>
      </c>
      <c r="F51" s="5">
        <f t="shared" si="18"/>
        <v>5400</v>
      </c>
      <c r="G51" s="8">
        <f t="shared" si="16"/>
        <v>162</v>
      </c>
      <c r="H51" s="4">
        <v>9</v>
      </c>
      <c r="I51" s="4">
        <v>10</v>
      </c>
      <c r="J51" s="4">
        <v>6</v>
      </c>
      <c r="K51" s="4">
        <v>8</v>
      </c>
      <c r="M51" s="5">
        <f t="shared" si="19"/>
        <v>9000</v>
      </c>
    </row>
    <row r="52" spans="2:13" x14ac:dyDescent="0.3">
      <c r="B52" s="17"/>
      <c r="C52" s="4" t="s">
        <v>103</v>
      </c>
      <c r="D52" s="4" t="s">
        <v>47</v>
      </c>
      <c r="E52" s="5">
        <f t="shared" si="17"/>
        <v>27000</v>
      </c>
      <c r="F52" s="5">
        <f t="shared" si="18"/>
        <v>5400</v>
      </c>
      <c r="G52" s="8">
        <f t="shared" si="16"/>
        <v>200</v>
      </c>
      <c r="H52" s="4">
        <v>10</v>
      </c>
      <c r="I52" s="4">
        <v>8</v>
      </c>
      <c r="J52" s="4">
        <v>9</v>
      </c>
      <c r="K52" s="4">
        <v>6</v>
      </c>
      <c r="M52" s="5">
        <f t="shared" si="19"/>
        <v>9000</v>
      </c>
    </row>
    <row r="53" spans="2:13" x14ac:dyDescent="0.3">
      <c r="B53" s="17"/>
      <c r="C53" s="4" t="s">
        <v>104</v>
      </c>
      <c r="D53" s="4" t="s">
        <v>46</v>
      </c>
      <c r="E53" s="5">
        <f t="shared" si="17"/>
        <v>27000</v>
      </c>
      <c r="F53" s="5">
        <f t="shared" si="18"/>
        <v>5400</v>
      </c>
      <c r="G53" s="8">
        <f t="shared" si="16"/>
        <v>72</v>
      </c>
      <c r="H53" s="4">
        <v>6</v>
      </c>
      <c r="I53" s="4">
        <v>9</v>
      </c>
      <c r="J53" s="4">
        <v>8</v>
      </c>
      <c r="K53" s="4">
        <v>10</v>
      </c>
      <c r="M53" s="5">
        <f t="shared" si="19"/>
        <v>9000</v>
      </c>
    </row>
    <row r="54" spans="2:13" x14ac:dyDescent="0.3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</row>
    <row r="55" spans="2:13" x14ac:dyDescent="0.3">
      <c r="B55" s="17" t="s">
        <v>41</v>
      </c>
      <c r="C55" s="4" t="s">
        <v>84</v>
      </c>
      <c r="D55" s="4" t="s">
        <v>47</v>
      </c>
      <c r="E55" s="5">
        <f>(H55*I55*J55*K55)*$B$59+F55</f>
        <v>112500</v>
      </c>
      <c r="F55" s="5">
        <f>((H55*I55*J55*K55)/4)*$B$59</f>
        <v>22500</v>
      </c>
      <c r="G55" s="8">
        <f t="shared" ref="G55:G58" si="20">(H55*H55)*2</f>
        <v>162</v>
      </c>
      <c r="H55" s="4">
        <v>9</v>
      </c>
      <c r="I55" s="4">
        <v>10</v>
      </c>
      <c r="J55" s="4">
        <v>10</v>
      </c>
      <c r="K55" s="4">
        <v>10</v>
      </c>
      <c r="M55" s="5">
        <f>E55/3</f>
        <v>37500</v>
      </c>
    </row>
    <row r="56" spans="2:13" x14ac:dyDescent="0.3">
      <c r="B56" s="17"/>
      <c r="C56" s="4" t="s">
        <v>83</v>
      </c>
      <c r="D56" s="4" t="s">
        <v>45</v>
      </c>
      <c r="E56" s="5">
        <f t="shared" ref="E56:E59" si="21">(H56*I56*J56*K56)*$B$59+F56</f>
        <v>112500</v>
      </c>
      <c r="F56" s="5">
        <f t="shared" ref="F56:F59" si="22">((H56*I56*J56*K56)/4)*$B$59</f>
        <v>22500</v>
      </c>
      <c r="G56" s="8">
        <f t="shared" si="20"/>
        <v>200</v>
      </c>
      <c r="H56" s="4">
        <v>10</v>
      </c>
      <c r="I56" s="4">
        <v>9</v>
      </c>
      <c r="J56" s="4">
        <v>10</v>
      </c>
      <c r="K56" s="4">
        <v>10</v>
      </c>
      <c r="M56" s="5">
        <f t="shared" ref="M56:M59" si="23">E56/3</f>
        <v>37500</v>
      </c>
    </row>
    <row r="57" spans="2:13" x14ac:dyDescent="0.3">
      <c r="B57" s="17"/>
      <c r="C57" s="4" t="s">
        <v>85</v>
      </c>
      <c r="D57" s="4" t="s">
        <v>46</v>
      </c>
      <c r="E57" s="5">
        <f t="shared" si="21"/>
        <v>112500</v>
      </c>
      <c r="F57" s="5">
        <f t="shared" si="22"/>
        <v>22500</v>
      </c>
      <c r="G57" s="8">
        <f t="shared" si="20"/>
        <v>200</v>
      </c>
      <c r="H57" s="4">
        <v>10</v>
      </c>
      <c r="I57" s="4">
        <v>10</v>
      </c>
      <c r="J57" s="4">
        <v>9</v>
      </c>
      <c r="K57" s="4">
        <v>10</v>
      </c>
      <c r="M57" s="5">
        <f t="shared" si="23"/>
        <v>37500</v>
      </c>
    </row>
    <row r="58" spans="2:13" x14ac:dyDescent="0.3">
      <c r="B58" s="17"/>
      <c r="C58" s="4" t="s">
        <v>87</v>
      </c>
      <c r="D58" s="4" t="s">
        <v>44</v>
      </c>
      <c r="E58" s="5">
        <f t="shared" si="21"/>
        <v>112500</v>
      </c>
      <c r="F58" s="5">
        <f t="shared" si="22"/>
        <v>22500</v>
      </c>
      <c r="G58" s="8">
        <f t="shared" si="20"/>
        <v>200</v>
      </c>
      <c r="H58" s="4">
        <v>10</v>
      </c>
      <c r="I58" s="4">
        <v>10</v>
      </c>
      <c r="J58" s="4">
        <v>10</v>
      </c>
      <c r="K58" s="4">
        <v>9</v>
      </c>
      <c r="M58" s="5">
        <f t="shared" si="23"/>
        <v>37500</v>
      </c>
    </row>
    <row r="59" spans="2:13" x14ac:dyDescent="0.3">
      <c r="B59" s="4">
        <v>10</v>
      </c>
      <c r="C59" s="4" t="s">
        <v>86</v>
      </c>
      <c r="D59" s="4" t="s">
        <v>48</v>
      </c>
      <c r="E59" s="5">
        <f t="shared" si="21"/>
        <v>125000</v>
      </c>
      <c r="F59" s="5">
        <f t="shared" si="22"/>
        <v>25000</v>
      </c>
      <c r="G59" s="8">
        <f>(H59*H59)*2</f>
        <v>200</v>
      </c>
      <c r="H59" s="4">
        <v>10</v>
      </c>
      <c r="I59" s="4">
        <v>10</v>
      </c>
      <c r="J59" s="4">
        <v>10</v>
      </c>
      <c r="K59" s="4">
        <v>10</v>
      </c>
      <c r="M59" s="5">
        <f t="shared" si="23"/>
        <v>41666.666666666664</v>
      </c>
    </row>
    <row r="60" spans="2:13" x14ac:dyDescent="0.3"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</row>
  </sheetData>
  <mergeCells count="17">
    <mergeCell ref="B60:M60"/>
    <mergeCell ref="B55:B58"/>
    <mergeCell ref="O3:R3"/>
    <mergeCell ref="B4:M4"/>
    <mergeCell ref="B5:B8"/>
    <mergeCell ref="B54:M54"/>
    <mergeCell ref="B10:B17"/>
    <mergeCell ref="B19:B26"/>
    <mergeCell ref="B28:B35"/>
    <mergeCell ref="B37:B44"/>
    <mergeCell ref="B46:B53"/>
    <mergeCell ref="B45:M45"/>
    <mergeCell ref="B2:M2"/>
    <mergeCell ref="B9:M9"/>
    <mergeCell ref="B18:M18"/>
    <mergeCell ref="B27:M27"/>
    <mergeCell ref="B36:M3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3"/>
  <sheetViews>
    <sheetView workbookViewId="0">
      <selection activeCell="K30" sqref="K30:K42"/>
    </sheetView>
  </sheetViews>
  <sheetFormatPr defaultRowHeight="14.4" x14ac:dyDescent="0.3"/>
  <cols>
    <col min="12" max="15" width="7.109375" customWidth="1"/>
  </cols>
  <sheetData>
    <row r="2" spans="2:12" x14ac:dyDescent="0.3">
      <c r="B2" s="27" t="s">
        <v>106</v>
      </c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2:12" x14ac:dyDescent="0.3">
      <c r="B3" s="9" t="s">
        <v>174</v>
      </c>
      <c r="C3" s="9" t="s">
        <v>385</v>
      </c>
      <c r="D3" s="9" t="s">
        <v>481</v>
      </c>
      <c r="E3" s="9" t="s">
        <v>497</v>
      </c>
      <c r="F3" s="9" t="s">
        <v>74</v>
      </c>
      <c r="G3" s="9" t="s">
        <v>299</v>
      </c>
      <c r="H3" s="9" t="s">
        <v>322</v>
      </c>
      <c r="I3" s="9" t="s">
        <v>302</v>
      </c>
      <c r="J3" s="9" t="s">
        <v>480</v>
      </c>
      <c r="K3" s="9" t="s">
        <v>175</v>
      </c>
      <c r="L3" s="9" t="s">
        <v>126</v>
      </c>
    </row>
    <row r="4" spans="2:12" x14ac:dyDescent="0.3">
      <c r="B4" s="9" t="s">
        <v>338</v>
      </c>
      <c r="C4" s="9" t="s">
        <v>550</v>
      </c>
      <c r="D4" s="9" t="s">
        <v>576</v>
      </c>
      <c r="E4" s="9" t="s">
        <v>368</v>
      </c>
      <c r="F4" s="9" t="s">
        <v>138</v>
      </c>
      <c r="G4" s="9" t="s">
        <v>163</v>
      </c>
      <c r="H4" s="9" t="s">
        <v>122</v>
      </c>
      <c r="I4" s="9" t="s">
        <v>120</v>
      </c>
      <c r="J4" s="9" t="s">
        <v>397</v>
      </c>
      <c r="K4" s="9" t="s">
        <v>143</v>
      </c>
      <c r="L4" s="9" t="s">
        <v>434</v>
      </c>
    </row>
    <row r="5" spans="2:12" x14ac:dyDescent="0.3">
      <c r="B5" s="9" t="s">
        <v>541</v>
      </c>
      <c r="C5" s="9" t="s">
        <v>580</v>
      </c>
      <c r="D5" s="9" t="s">
        <v>88</v>
      </c>
      <c r="E5" s="9" t="s">
        <v>124</v>
      </c>
      <c r="F5" s="9" t="s">
        <v>235</v>
      </c>
      <c r="G5" s="9" t="s">
        <v>528</v>
      </c>
      <c r="H5" s="9" t="s">
        <v>424</v>
      </c>
      <c r="I5" s="9" t="s">
        <v>371</v>
      </c>
      <c r="J5" s="9" t="s">
        <v>146</v>
      </c>
      <c r="K5" s="9" t="s">
        <v>202</v>
      </c>
      <c r="L5" s="9" t="s">
        <v>142</v>
      </c>
    </row>
    <row r="6" spans="2:12" x14ac:dyDescent="0.3">
      <c r="B6" s="9" t="s">
        <v>125</v>
      </c>
      <c r="C6" s="9" t="s">
        <v>189</v>
      </c>
      <c r="D6" s="9" t="s">
        <v>335</v>
      </c>
      <c r="E6" s="9" t="s">
        <v>177</v>
      </c>
      <c r="F6" s="9" t="s">
        <v>412</v>
      </c>
      <c r="G6" s="9" t="s">
        <v>380</v>
      </c>
      <c r="H6" s="9" t="s">
        <v>227</v>
      </c>
      <c r="I6" s="9" t="s">
        <v>239</v>
      </c>
      <c r="J6" s="9" t="s">
        <v>378</v>
      </c>
      <c r="K6" s="9" t="s">
        <v>381</v>
      </c>
      <c r="L6" s="9" t="s">
        <v>264</v>
      </c>
    </row>
    <row r="7" spans="2:12" x14ac:dyDescent="0.3">
      <c r="B7" s="9" t="s">
        <v>234</v>
      </c>
      <c r="C7" s="9" t="s">
        <v>478</v>
      </c>
      <c r="D7" s="9" t="s">
        <v>376</v>
      </c>
      <c r="E7" s="9" t="s">
        <v>375</v>
      </c>
      <c r="F7" s="9" t="s">
        <v>262</v>
      </c>
      <c r="G7" s="9" t="s">
        <v>414</v>
      </c>
      <c r="H7" s="9" t="s">
        <v>511</v>
      </c>
      <c r="I7" s="9" t="s">
        <v>373</v>
      </c>
      <c r="J7" s="9" t="s">
        <v>316</v>
      </c>
      <c r="K7" s="9" t="s">
        <v>432</v>
      </c>
      <c r="L7" s="9" t="s">
        <v>324</v>
      </c>
    </row>
    <row r="8" spans="2:12" x14ac:dyDescent="0.3">
      <c r="B8" s="9" t="s">
        <v>69</v>
      </c>
      <c r="C8" s="9" t="s">
        <v>179</v>
      </c>
      <c r="D8" s="9" t="s">
        <v>400</v>
      </c>
      <c r="E8" s="9" t="s">
        <v>360</v>
      </c>
      <c r="F8" s="9" t="s">
        <v>105</v>
      </c>
      <c r="G8" s="9" t="s">
        <v>317</v>
      </c>
      <c r="H8" s="9" t="s">
        <v>155</v>
      </c>
      <c r="I8" s="9" t="s">
        <v>477</v>
      </c>
      <c r="J8" s="9" t="s">
        <v>304</v>
      </c>
      <c r="K8" s="9" t="s">
        <v>347</v>
      </c>
      <c r="L8" s="9" t="s">
        <v>156</v>
      </c>
    </row>
    <row r="9" spans="2:12" x14ac:dyDescent="0.3">
      <c r="B9" s="9" t="s">
        <v>513</v>
      </c>
      <c r="C9" s="9" t="s">
        <v>336</v>
      </c>
      <c r="D9" s="9" t="s">
        <v>251</v>
      </c>
      <c r="E9" s="9" t="s">
        <v>398</v>
      </c>
      <c r="F9" s="9" t="s">
        <v>501</v>
      </c>
      <c r="G9" s="9" t="s">
        <v>204</v>
      </c>
      <c r="H9" s="9" t="s">
        <v>265</v>
      </c>
      <c r="I9" s="9" t="s">
        <v>159</v>
      </c>
      <c r="J9" s="9" t="s">
        <v>575</v>
      </c>
      <c r="K9" s="9" t="s">
        <v>358</v>
      </c>
      <c r="L9" s="9" t="s">
        <v>212</v>
      </c>
    </row>
    <row r="10" spans="2:12" x14ac:dyDescent="0.3">
      <c r="B10" s="9" t="s">
        <v>395</v>
      </c>
      <c r="C10" s="9" t="s">
        <v>340</v>
      </c>
      <c r="D10" s="9" t="s">
        <v>483</v>
      </c>
      <c r="E10" s="9" t="s">
        <v>226</v>
      </c>
      <c r="F10" s="9" t="s">
        <v>263</v>
      </c>
      <c r="G10" s="9" t="s">
        <v>448</v>
      </c>
      <c r="H10" s="9" t="s">
        <v>348</v>
      </c>
      <c r="I10" s="9" t="s">
        <v>180</v>
      </c>
      <c r="J10" s="9" t="s">
        <v>288</v>
      </c>
      <c r="K10" s="9" t="s">
        <v>359</v>
      </c>
      <c r="L10" s="9" t="s">
        <v>121</v>
      </c>
    </row>
    <row r="11" spans="2:12" x14ac:dyDescent="0.3">
      <c r="B11" s="9" t="s">
        <v>308</v>
      </c>
      <c r="C11" s="9" t="s">
        <v>361</v>
      </c>
      <c r="D11" s="9" t="s">
        <v>382</v>
      </c>
      <c r="E11" s="9" t="s">
        <v>530</v>
      </c>
      <c r="F11" s="9" t="s">
        <v>205</v>
      </c>
      <c r="G11" s="9" t="s">
        <v>461</v>
      </c>
      <c r="H11" s="9" t="s">
        <v>449</v>
      </c>
      <c r="I11" s="9" t="s">
        <v>278</v>
      </c>
      <c r="J11" s="9" t="s">
        <v>303</v>
      </c>
      <c r="K11" s="9" t="s">
        <v>118</v>
      </c>
      <c r="L11" s="9" t="s">
        <v>463</v>
      </c>
    </row>
    <row r="12" spans="2:12" x14ac:dyDescent="0.3">
      <c r="B12" s="9" t="s">
        <v>369</v>
      </c>
      <c r="C12" s="9" t="s">
        <v>439</v>
      </c>
      <c r="D12" s="9" t="s">
        <v>379</v>
      </c>
      <c r="E12" s="9" t="s">
        <v>282</v>
      </c>
      <c r="F12" s="9" t="s">
        <v>79</v>
      </c>
      <c r="G12" s="9" t="s">
        <v>502</v>
      </c>
      <c r="H12" s="9" t="s">
        <v>577</v>
      </c>
      <c r="I12" s="9" t="s">
        <v>423</v>
      </c>
      <c r="J12" s="9" t="s">
        <v>560</v>
      </c>
      <c r="K12" s="9" t="s">
        <v>345</v>
      </c>
      <c r="L12" s="9" t="s">
        <v>248</v>
      </c>
    </row>
    <row r="13" spans="2:12" x14ac:dyDescent="0.3">
      <c r="B13" s="9" t="s">
        <v>68</v>
      </c>
      <c r="C13" s="9" t="s">
        <v>332</v>
      </c>
      <c r="D13" s="9" t="s">
        <v>399</v>
      </c>
      <c r="E13" s="9" t="s">
        <v>289</v>
      </c>
      <c r="F13" s="9" t="s">
        <v>276</v>
      </c>
      <c r="G13" s="9" t="s">
        <v>581</v>
      </c>
      <c r="H13" s="9" t="s">
        <v>383</v>
      </c>
      <c r="I13" s="9" t="s">
        <v>495</v>
      </c>
      <c r="J13" s="9" t="s">
        <v>306</v>
      </c>
      <c r="K13" s="9" t="s">
        <v>162</v>
      </c>
      <c r="L13" s="9" t="s">
        <v>561</v>
      </c>
    </row>
    <row r="14" spans="2:12" x14ac:dyDescent="0.3">
      <c r="B14" s="9" t="s">
        <v>547</v>
      </c>
      <c r="C14" s="9" t="s">
        <v>362</v>
      </c>
      <c r="D14" s="9" t="s">
        <v>438</v>
      </c>
      <c r="E14" s="9" t="s">
        <v>279</v>
      </c>
      <c r="F14" s="9" t="s">
        <v>433</v>
      </c>
      <c r="G14" s="9" t="s">
        <v>140</v>
      </c>
      <c r="H14" s="9" t="s">
        <v>466</v>
      </c>
      <c r="I14" s="9" t="s">
        <v>301</v>
      </c>
      <c r="J14" s="9" t="s">
        <v>238</v>
      </c>
      <c r="K14" s="9" t="s">
        <v>250</v>
      </c>
      <c r="L14" s="9" t="s">
        <v>228</v>
      </c>
    </row>
    <row r="15" spans="2:12" x14ac:dyDescent="0.3">
      <c r="B15" s="9" t="s">
        <v>546</v>
      </c>
      <c r="C15" s="9" t="s">
        <v>247</v>
      </c>
      <c r="D15" s="9" t="s">
        <v>65</v>
      </c>
      <c r="E15" s="9" t="s">
        <v>192</v>
      </c>
      <c r="F15" s="9" t="s">
        <v>426</v>
      </c>
      <c r="G15" s="9" t="s">
        <v>199</v>
      </c>
      <c r="H15" s="9" t="s">
        <v>467</v>
      </c>
      <c r="I15" s="9" t="s">
        <v>479</v>
      </c>
      <c r="J15" s="9" t="s">
        <v>540</v>
      </c>
      <c r="K15" s="9" t="s">
        <v>431</v>
      </c>
      <c r="L15" s="9" t="s">
        <v>578</v>
      </c>
    </row>
    <row r="16" spans="2:12" x14ac:dyDescent="0.3">
      <c r="B16" s="9" t="s">
        <v>161</v>
      </c>
      <c r="C16" s="9" t="s">
        <v>499</v>
      </c>
      <c r="D16" s="9" t="s">
        <v>305</v>
      </c>
      <c r="E16" s="9" t="s">
        <v>532</v>
      </c>
      <c r="F16" s="9" t="s">
        <v>526</v>
      </c>
      <c r="G16" s="9" t="s">
        <v>119</v>
      </c>
      <c r="H16" s="9" t="s">
        <v>512</v>
      </c>
      <c r="I16" s="9" t="s">
        <v>190</v>
      </c>
      <c r="J16" s="9" t="s">
        <v>549</v>
      </c>
      <c r="K16" s="9" t="s">
        <v>201</v>
      </c>
      <c r="L16" s="9" t="s">
        <v>141</v>
      </c>
    </row>
    <row r="17" spans="2:12" x14ac:dyDescent="0.3">
      <c r="B17" s="9" t="s">
        <v>493</v>
      </c>
      <c r="C17" s="9" t="s">
        <v>500</v>
      </c>
      <c r="D17" s="9" t="s">
        <v>450</v>
      </c>
      <c r="E17" s="9" t="s">
        <v>527</v>
      </c>
      <c r="F17" s="9" t="s">
        <v>223</v>
      </c>
      <c r="G17" s="9" t="s">
        <v>514</v>
      </c>
      <c r="H17" s="9" t="s">
        <v>447</v>
      </c>
      <c r="I17" s="9" t="s">
        <v>516</v>
      </c>
      <c r="J17" s="9" t="s">
        <v>103</v>
      </c>
      <c r="K17" s="9" t="s">
        <v>543</v>
      </c>
      <c r="L17" s="9" t="s">
        <v>529</v>
      </c>
    </row>
    <row r="18" spans="2:12" x14ac:dyDescent="0.3">
      <c r="B18" s="9" t="s">
        <v>484</v>
      </c>
      <c r="C18" s="9" t="s">
        <v>357</v>
      </c>
      <c r="D18" s="9" t="s">
        <v>425</v>
      </c>
      <c r="E18" s="9" t="s">
        <v>384</v>
      </c>
      <c r="F18" s="9" t="s">
        <v>123</v>
      </c>
      <c r="G18" s="9" t="s">
        <v>321</v>
      </c>
      <c r="H18" s="9" t="s">
        <v>552</v>
      </c>
      <c r="I18" s="9" t="s">
        <v>525</v>
      </c>
      <c r="J18" s="9" t="s">
        <v>464</v>
      </c>
      <c r="K18" s="9" t="s">
        <v>158</v>
      </c>
      <c r="L18" s="9" t="s">
        <v>198</v>
      </c>
    </row>
    <row r="19" spans="2:12" x14ac:dyDescent="0.3">
      <c r="B19" s="9" t="s">
        <v>291</v>
      </c>
      <c r="C19" s="9" t="s">
        <v>290</v>
      </c>
      <c r="D19" s="9" t="s">
        <v>315</v>
      </c>
      <c r="E19" s="9" t="s">
        <v>402</v>
      </c>
      <c r="F19" s="9" t="s">
        <v>300</v>
      </c>
      <c r="G19" s="9" t="s">
        <v>427</v>
      </c>
      <c r="H19" s="9" t="s">
        <v>249</v>
      </c>
      <c r="I19" s="9" t="s">
        <v>173</v>
      </c>
      <c r="J19" s="9" t="s">
        <v>224</v>
      </c>
      <c r="K19" s="9" t="s">
        <v>374</v>
      </c>
      <c r="L19" s="9" t="s">
        <v>482</v>
      </c>
    </row>
    <row r="20" spans="2:12" x14ac:dyDescent="0.3">
      <c r="B20" s="9" t="s">
        <v>542</v>
      </c>
      <c r="C20" s="9" t="s">
        <v>349</v>
      </c>
      <c r="D20" s="9" t="s">
        <v>551</v>
      </c>
      <c r="E20" s="9" t="s">
        <v>553</v>
      </c>
      <c r="F20" s="9" t="s">
        <v>97</v>
      </c>
      <c r="G20" s="9" t="s">
        <v>334</v>
      </c>
      <c r="H20" s="9" t="s">
        <v>377</v>
      </c>
      <c r="I20" s="9" t="s">
        <v>579</v>
      </c>
      <c r="J20" s="9" t="s">
        <v>403</v>
      </c>
      <c r="K20" s="9" t="s">
        <v>280</v>
      </c>
      <c r="L20" s="9" t="s">
        <v>531</v>
      </c>
    </row>
    <row r="21" spans="2:12" x14ac:dyDescent="0.3">
      <c r="B21" s="9" t="s">
        <v>178</v>
      </c>
      <c r="C21" s="9" t="s">
        <v>346</v>
      </c>
      <c r="D21" s="9" t="s">
        <v>562</v>
      </c>
      <c r="E21" s="9" t="s">
        <v>401</v>
      </c>
      <c r="F21" s="9" t="s">
        <v>446</v>
      </c>
      <c r="G21" s="9" t="s">
        <v>356</v>
      </c>
      <c r="H21" s="9" t="s">
        <v>333</v>
      </c>
      <c r="I21" s="9" t="s">
        <v>176</v>
      </c>
      <c r="J21" s="9" t="s">
        <v>277</v>
      </c>
      <c r="K21" s="9" t="s">
        <v>203</v>
      </c>
      <c r="L21" s="9" t="s">
        <v>396</v>
      </c>
    </row>
    <row r="22" spans="2:12" x14ac:dyDescent="0.3">
      <c r="B22" s="9" t="s">
        <v>181</v>
      </c>
      <c r="C22" s="9" t="s">
        <v>144</v>
      </c>
      <c r="D22" s="9" t="s">
        <v>145</v>
      </c>
      <c r="E22" s="9" t="s">
        <v>307</v>
      </c>
      <c r="F22" s="9" t="s">
        <v>283</v>
      </c>
      <c r="G22" s="9" t="s">
        <v>237</v>
      </c>
      <c r="H22" s="9" t="s">
        <v>498</v>
      </c>
      <c r="I22" s="9" t="s">
        <v>515</v>
      </c>
      <c r="J22" s="9" t="s">
        <v>339</v>
      </c>
      <c r="K22" s="9" t="s">
        <v>462</v>
      </c>
    </row>
    <row r="23" spans="2:12" x14ac:dyDescent="0.3">
      <c r="B23" s="9" t="s">
        <v>370</v>
      </c>
      <c r="C23" s="9" t="s">
        <v>253</v>
      </c>
      <c r="D23" s="9" t="s">
        <v>160</v>
      </c>
      <c r="E23" s="9" t="s">
        <v>582</v>
      </c>
      <c r="F23" s="9" t="s">
        <v>252</v>
      </c>
      <c r="G23" s="9" t="s">
        <v>404</v>
      </c>
      <c r="H23" s="9" t="s">
        <v>314</v>
      </c>
      <c r="I23" s="9" t="s">
        <v>413</v>
      </c>
      <c r="J23" s="9" t="s">
        <v>460</v>
      </c>
      <c r="K23" s="9" t="s">
        <v>494</v>
      </c>
    </row>
    <row r="24" spans="2:12" x14ac:dyDescent="0.3">
      <c r="B24" s="9" t="s">
        <v>492</v>
      </c>
      <c r="C24" s="9" t="s">
        <v>200</v>
      </c>
      <c r="D24" s="9" t="s">
        <v>323</v>
      </c>
      <c r="E24" s="9" t="s">
        <v>496</v>
      </c>
      <c r="F24" s="9" t="s">
        <v>355</v>
      </c>
      <c r="G24" s="9" t="s">
        <v>236</v>
      </c>
      <c r="H24" s="9" t="s">
        <v>225</v>
      </c>
      <c r="I24" s="9" t="s">
        <v>568</v>
      </c>
      <c r="J24" s="9" t="s">
        <v>548</v>
      </c>
      <c r="K24" s="9" t="s">
        <v>435</v>
      </c>
    </row>
    <row r="25" spans="2:12" x14ac:dyDescent="0.3">
      <c r="B25" s="9" t="s">
        <v>416</v>
      </c>
      <c r="C25" s="9" t="s">
        <v>266</v>
      </c>
      <c r="D25" s="9" t="s">
        <v>267</v>
      </c>
      <c r="E25" s="9" t="s">
        <v>415</v>
      </c>
      <c r="F25" s="9" t="s">
        <v>139</v>
      </c>
      <c r="G25" s="9" t="s">
        <v>372</v>
      </c>
      <c r="H25" s="9" t="s">
        <v>445</v>
      </c>
      <c r="I25" s="9" t="s">
        <v>127</v>
      </c>
      <c r="J25" s="9" t="s">
        <v>78</v>
      </c>
      <c r="K25" s="9" t="s">
        <v>341</v>
      </c>
    </row>
    <row r="26" spans="2:12" x14ac:dyDescent="0.3">
      <c r="B26" s="9" t="s">
        <v>459</v>
      </c>
      <c r="C26" s="9" t="s">
        <v>337</v>
      </c>
      <c r="D26" s="9" t="s">
        <v>157</v>
      </c>
      <c r="E26" s="9" t="s">
        <v>563</v>
      </c>
      <c r="F26" s="9" t="s">
        <v>465</v>
      </c>
      <c r="G26" s="9" t="s">
        <v>188</v>
      </c>
      <c r="H26" s="9" t="s">
        <v>191</v>
      </c>
      <c r="I26" s="9" t="s">
        <v>281</v>
      </c>
      <c r="J26" s="9" t="s">
        <v>318</v>
      </c>
      <c r="K26" s="9" t="s">
        <v>211</v>
      </c>
    </row>
    <row r="29" spans="2:12" x14ac:dyDescent="0.3">
      <c r="B29" s="28" t="s">
        <v>107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</row>
    <row r="30" spans="2:12" x14ac:dyDescent="0.3">
      <c r="B30" s="9" t="s">
        <v>232</v>
      </c>
      <c r="C30" s="9" t="s">
        <v>268</v>
      </c>
      <c r="D30" s="9" t="s">
        <v>421</v>
      </c>
      <c r="E30" s="9" t="s">
        <v>218</v>
      </c>
      <c r="F30" s="9" t="s">
        <v>313</v>
      </c>
      <c r="G30" s="9" t="s">
        <v>474</v>
      </c>
      <c r="H30" s="9" t="s">
        <v>533</v>
      </c>
      <c r="I30" s="9" t="s">
        <v>102</v>
      </c>
      <c r="J30" s="9" t="s">
        <v>168</v>
      </c>
      <c r="K30" s="9" t="s">
        <v>217</v>
      </c>
    </row>
    <row r="31" spans="2:12" x14ac:dyDescent="0.3">
      <c r="B31" s="9" t="s">
        <v>453</v>
      </c>
      <c r="C31" s="9" t="s">
        <v>243</v>
      </c>
      <c r="D31" s="9" t="s">
        <v>570</v>
      </c>
      <c r="E31" s="9" t="s">
        <v>363</v>
      </c>
      <c r="F31" s="9" t="s">
        <v>254</v>
      </c>
      <c r="G31" s="9" t="s">
        <v>544</v>
      </c>
      <c r="H31" s="9" t="s">
        <v>114</v>
      </c>
      <c r="I31" s="9" t="s">
        <v>407</v>
      </c>
      <c r="J31" s="9" t="s">
        <v>149</v>
      </c>
      <c r="K31" s="9" t="s">
        <v>554</v>
      </c>
    </row>
    <row r="32" spans="2:12" x14ac:dyDescent="0.3">
      <c r="B32" s="9" t="s">
        <v>112</v>
      </c>
      <c r="C32" s="9" t="s">
        <v>343</v>
      </c>
      <c r="D32" s="9" t="s">
        <v>470</v>
      </c>
      <c r="E32" s="9" t="s">
        <v>284</v>
      </c>
      <c r="F32" s="9" t="s">
        <v>410</v>
      </c>
      <c r="G32" s="9" t="s">
        <v>567</v>
      </c>
      <c r="H32" s="9" t="s">
        <v>207</v>
      </c>
      <c r="I32" s="9" t="s">
        <v>270</v>
      </c>
      <c r="J32" s="9" t="s">
        <v>520</v>
      </c>
      <c r="K32" s="9" t="s">
        <v>419</v>
      </c>
    </row>
    <row r="33" spans="2:11" x14ac:dyDescent="0.3">
      <c r="B33" s="9" t="s">
        <v>294</v>
      </c>
      <c r="C33" s="9" t="s">
        <v>296</v>
      </c>
      <c r="D33" s="9" t="s">
        <v>489</v>
      </c>
      <c r="E33" s="9" t="s">
        <v>523</v>
      </c>
      <c r="F33" s="9" t="s">
        <v>242</v>
      </c>
      <c r="G33" s="9" t="s">
        <v>222</v>
      </c>
      <c r="H33" s="9" t="s">
        <v>352</v>
      </c>
      <c r="I33" s="9" t="s">
        <v>130</v>
      </c>
      <c r="J33" s="9" t="s">
        <v>517</v>
      </c>
      <c r="K33" s="9" t="s">
        <v>219</v>
      </c>
    </row>
    <row r="34" spans="2:11" x14ac:dyDescent="0.3">
      <c r="B34" s="9" t="s">
        <v>538</v>
      </c>
      <c r="C34" s="9" t="s">
        <v>230</v>
      </c>
      <c r="D34" s="9" t="s">
        <v>559</v>
      </c>
      <c r="E34" s="9" t="s">
        <v>231</v>
      </c>
      <c r="F34" s="9" t="s">
        <v>510</v>
      </c>
      <c r="G34" s="9" t="s">
        <v>96</v>
      </c>
      <c r="H34" s="9" t="s">
        <v>197</v>
      </c>
      <c r="I34" s="9" t="s">
        <v>113</v>
      </c>
      <c r="J34" s="9" t="s">
        <v>521</v>
      </c>
      <c r="K34" s="9" t="s">
        <v>166</v>
      </c>
    </row>
    <row r="35" spans="2:11" x14ac:dyDescent="0.3">
      <c r="B35" s="9" t="s">
        <v>392</v>
      </c>
      <c r="C35" s="9" t="s">
        <v>165</v>
      </c>
      <c r="D35" s="9" t="s">
        <v>388</v>
      </c>
      <c r="E35" s="9" t="s">
        <v>260</v>
      </c>
      <c r="F35" s="9" t="s">
        <v>286</v>
      </c>
      <c r="G35" s="9" t="s">
        <v>566</v>
      </c>
      <c r="H35" s="9" t="s">
        <v>233</v>
      </c>
      <c r="I35" s="9" t="s">
        <v>411</v>
      </c>
      <c r="J35" s="9" t="s">
        <v>137</v>
      </c>
      <c r="K35" s="9" t="s">
        <v>522</v>
      </c>
    </row>
    <row r="36" spans="2:11" x14ac:dyDescent="0.3">
      <c r="B36" s="9" t="s">
        <v>365</v>
      </c>
      <c r="C36" s="9" t="s">
        <v>455</v>
      </c>
      <c r="D36" s="9" t="s">
        <v>406</v>
      </c>
      <c r="E36" s="9" t="s">
        <v>327</v>
      </c>
      <c r="F36" s="9" t="s">
        <v>524</v>
      </c>
      <c r="G36" s="9" t="s">
        <v>206</v>
      </c>
      <c r="H36" s="9" t="s">
        <v>310</v>
      </c>
      <c r="I36" s="9" t="s">
        <v>115</v>
      </c>
      <c r="J36" s="9" t="s">
        <v>390</v>
      </c>
      <c r="K36" s="9" t="s">
        <v>473</v>
      </c>
    </row>
    <row r="37" spans="2:11" x14ac:dyDescent="0.3">
      <c r="B37" s="9" t="s">
        <v>487</v>
      </c>
      <c r="C37" s="9" t="s">
        <v>220</v>
      </c>
      <c r="D37" s="9" t="s">
        <v>187</v>
      </c>
      <c r="E37" s="9" t="s">
        <v>153</v>
      </c>
      <c r="F37" s="9" t="s">
        <v>519</v>
      </c>
      <c r="G37" s="9" t="s">
        <v>147</v>
      </c>
      <c r="H37" s="9" t="s">
        <v>555</v>
      </c>
      <c r="I37" s="9" t="s">
        <v>503</v>
      </c>
      <c r="J37" s="9" t="s">
        <v>293</v>
      </c>
      <c r="K37" s="9" t="s">
        <v>476</v>
      </c>
    </row>
    <row r="38" spans="2:11" x14ac:dyDescent="0.3">
      <c r="B38" s="9" t="s">
        <v>556</v>
      </c>
      <c r="C38" s="9" t="s">
        <v>490</v>
      </c>
      <c r="D38" s="9" t="s">
        <v>128</v>
      </c>
      <c r="E38" s="9" t="s">
        <v>196</v>
      </c>
      <c r="F38" s="9" t="s">
        <v>320</v>
      </c>
      <c r="G38" s="9" t="s">
        <v>273</v>
      </c>
      <c r="H38" s="9" t="s">
        <v>452</v>
      </c>
      <c r="I38" s="9" t="s">
        <v>518</v>
      </c>
      <c r="J38" s="9" t="s">
        <v>108</v>
      </c>
      <c r="K38" s="9" t="s">
        <v>574</v>
      </c>
    </row>
    <row r="39" spans="2:11" x14ac:dyDescent="0.3">
      <c r="B39" s="9" t="s">
        <v>565</v>
      </c>
      <c r="C39" s="9" t="s">
        <v>387</v>
      </c>
      <c r="D39" s="9" t="s">
        <v>436</v>
      </c>
      <c r="E39" s="9" t="s">
        <v>271</v>
      </c>
      <c r="F39" s="9" t="s">
        <v>505</v>
      </c>
      <c r="G39" s="9" t="s">
        <v>256</v>
      </c>
      <c r="H39" s="9" t="s">
        <v>186</v>
      </c>
      <c r="I39" s="9" t="s">
        <v>259</v>
      </c>
      <c r="J39" s="9" t="s">
        <v>319</v>
      </c>
      <c r="K39" s="9" t="s">
        <v>573</v>
      </c>
    </row>
    <row r="40" spans="2:11" x14ac:dyDescent="0.3">
      <c r="B40" s="9" t="s">
        <v>557</v>
      </c>
      <c r="C40" s="9" t="s">
        <v>325</v>
      </c>
      <c r="D40" s="9" t="s">
        <v>457</v>
      </c>
      <c r="E40" s="9" t="s">
        <v>297</v>
      </c>
      <c r="F40" s="9" t="s">
        <v>151</v>
      </c>
      <c r="G40" s="9" t="s">
        <v>148</v>
      </c>
      <c r="H40" s="9" t="s">
        <v>213</v>
      </c>
      <c r="I40" s="9" t="s">
        <v>572</v>
      </c>
      <c r="J40" s="9" t="s">
        <v>229</v>
      </c>
      <c r="K40" s="9" t="s">
        <v>210</v>
      </c>
    </row>
    <row r="41" spans="2:11" x14ac:dyDescent="0.3">
      <c r="B41" s="9" t="s">
        <v>295</v>
      </c>
      <c r="C41" s="9" t="s">
        <v>109</v>
      </c>
      <c r="D41" s="9" t="s">
        <v>292</v>
      </c>
      <c r="E41" s="9" t="s">
        <v>354</v>
      </c>
      <c r="F41" s="9" t="s">
        <v>215</v>
      </c>
      <c r="G41" s="9" t="s">
        <v>216</v>
      </c>
      <c r="H41" s="9" t="s">
        <v>244</v>
      </c>
      <c r="I41" s="9" t="s">
        <v>408</v>
      </c>
      <c r="J41" s="9" t="s">
        <v>135</v>
      </c>
      <c r="K41" s="9" t="s">
        <v>458</v>
      </c>
    </row>
    <row r="42" spans="2:11" x14ac:dyDescent="0.3">
      <c r="B42" s="9" t="s">
        <v>195</v>
      </c>
      <c r="C42" s="9" t="s">
        <v>208</v>
      </c>
      <c r="D42" s="9" t="s">
        <v>443</v>
      </c>
      <c r="E42" s="9" t="s">
        <v>442</v>
      </c>
      <c r="F42" s="9" t="s">
        <v>185</v>
      </c>
      <c r="G42" s="9" t="s">
        <v>429</v>
      </c>
      <c r="H42" s="9" t="s">
        <v>488</v>
      </c>
      <c r="I42" s="9" t="s">
        <v>564</v>
      </c>
      <c r="J42" s="9" t="s">
        <v>353</v>
      </c>
      <c r="K42" s="9" t="s">
        <v>328</v>
      </c>
    </row>
    <row r="43" spans="2:11" x14ac:dyDescent="0.3">
      <c r="B43" s="9" t="s">
        <v>287</v>
      </c>
      <c r="C43" s="9" t="s">
        <v>539</v>
      </c>
      <c r="D43" s="9" t="s">
        <v>129</v>
      </c>
      <c r="E43" s="9" t="s">
        <v>298</v>
      </c>
      <c r="F43" s="9" t="s">
        <v>117</v>
      </c>
      <c r="G43" s="9" t="s">
        <v>329</v>
      </c>
      <c r="H43" s="9" t="s">
        <v>417</v>
      </c>
      <c r="I43" s="9" t="s">
        <v>441</v>
      </c>
      <c r="J43" s="9" t="s">
        <v>272</v>
      </c>
    </row>
    <row r="44" spans="2:11" x14ac:dyDescent="0.3">
      <c r="B44" s="9" t="s">
        <v>409</v>
      </c>
      <c r="C44" s="9" t="s">
        <v>241</v>
      </c>
      <c r="D44" s="9" t="s">
        <v>182</v>
      </c>
      <c r="E44" s="9" t="s">
        <v>170</v>
      </c>
      <c r="F44" s="9" t="s">
        <v>274</v>
      </c>
      <c r="G44" s="9" t="s">
        <v>350</v>
      </c>
      <c r="H44" s="9" t="s">
        <v>420</v>
      </c>
      <c r="I44" s="9" t="s">
        <v>312</v>
      </c>
      <c r="J44" s="9" t="s">
        <v>393</v>
      </c>
    </row>
    <row r="45" spans="2:11" x14ac:dyDescent="0.3">
      <c r="B45" s="9" t="s">
        <v>214</v>
      </c>
      <c r="C45" s="9" t="s">
        <v>133</v>
      </c>
      <c r="D45" s="9" t="s">
        <v>437</v>
      </c>
      <c r="E45" s="9" t="s">
        <v>171</v>
      </c>
      <c r="F45" s="9" t="s">
        <v>508</v>
      </c>
      <c r="G45" s="9" t="s">
        <v>136</v>
      </c>
      <c r="H45" s="9" t="s">
        <v>422</v>
      </c>
      <c r="I45" s="9" t="s">
        <v>134</v>
      </c>
      <c r="J45" s="9" t="s">
        <v>506</v>
      </c>
    </row>
    <row r="46" spans="2:11" x14ac:dyDescent="0.3">
      <c r="B46" s="9" t="s">
        <v>485</v>
      </c>
      <c r="C46" s="9" t="s">
        <v>364</v>
      </c>
      <c r="D46" s="9" t="s">
        <v>331</v>
      </c>
      <c r="E46" s="9" t="s">
        <v>311</v>
      </c>
      <c r="F46" s="9" t="s">
        <v>451</v>
      </c>
      <c r="G46" s="9" t="s">
        <v>164</v>
      </c>
      <c r="H46" s="9" t="s">
        <v>221</v>
      </c>
      <c r="I46" s="9" t="s">
        <v>534</v>
      </c>
      <c r="J46" s="9" t="s">
        <v>440</v>
      </c>
    </row>
    <row r="47" spans="2:11" x14ac:dyDescent="0.3">
      <c r="B47" s="9" t="s">
        <v>569</v>
      </c>
      <c r="C47" s="9" t="s">
        <v>132</v>
      </c>
      <c r="D47" s="9" t="s">
        <v>258</v>
      </c>
      <c r="E47" s="9" t="s">
        <v>275</v>
      </c>
      <c r="F47" s="9" t="s">
        <v>344</v>
      </c>
      <c r="G47" s="9" t="s">
        <v>558</v>
      </c>
      <c r="H47" s="9" t="s">
        <v>184</v>
      </c>
      <c r="I47" s="9" t="s">
        <v>255</v>
      </c>
      <c r="J47" s="9" t="s">
        <v>110</v>
      </c>
    </row>
    <row r="48" spans="2:11" x14ac:dyDescent="0.3">
      <c r="B48" s="9" t="s">
        <v>468</v>
      </c>
      <c r="C48" s="9" t="s">
        <v>209</v>
      </c>
      <c r="D48" s="9" t="s">
        <v>456</v>
      </c>
      <c r="E48" s="9" t="s">
        <v>444</v>
      </c>
      <c r="F48" s="9" t="s">
        <v>257</v>
      </c>
      <c r="G48" s="9" t="s">
        <v>154</v>
      </c>
      <c r="H48" s="9" t="s">
        <v>507</v>
      </c>
      <c r="I48" s="9" t="s">
        <v>472</v>
      </c>
      <c r="J48" s="9" t="s">
        <v>418</v>
      </c>
    </row>
    <row r="49" spans="2:10" x14ac:dyDescent="0.3">
      <c r="B49" s="9" t="s">
        <v>504</v>
      </c>
      <c r="C49" s="9" t="s">
        <v>405</v>
      </c>
      <c r="D49" s="9" t="s">
        <v>430</v>
      </c>
      <c r="E49" s="9" t="s">
        <v>471</v>
      </c>
      <c r="F49" s="9" t="s">
        <v>571</v>
      </c>
      <c r="G49" s="9" t="s">
        <v>394</v>
      </c>
      <c r="H49" s="9" t="s">
        <v>469</v>
      </c>
      <c r="I49" s="9" t="s">
        <v>167</v>
      </c>
      <c r="J49" s="9" t="s">
        <v>389</v>
      </c>
    </row>
    <row r="50" spans="2:10" x14ac:dyDescent="0.3">
      <c r="B50" s="9" t="s">
        <v>370</v>
      </c>
      <c r="C50" s="9" t="s">
        <v>172</v>
      </c>
      <c r="D50" s="9" t="s">
        <v>246</v>
      </c>
      <c r="E50" s="9" t="s">
        <v>536</v>
      </c>
      <c r="F50" s="9" t="s">
        <v>152</v>
      </c>
      <c r="G50" s="9" t="s">
        <v>194</v>
      </c>
      <c r="H50" s="9" t="s">
        <v>386</v>
      </c>
      <c r="I50" s="9" t="s">
        <v>326</v>
      </c>
      <c r="J50" s="9" t="s">
        <v>116</v>
      </c>
    </row>
    <row r="51" spans="2:10" x14ac:dyDescent="0.3">
      <c r="B51" s="9" t="s">
        <v>486</v>
      </c>
      <c r="C51" s="9" t="s">
        <v>535</v>
      </c>
      <c r="D51" s="9" t="s">
        <v>491</v>
      </c>
      <c r="E51" s="9" t="s">
        <v>131</v>
      </c>
      <c r="F51" s="9" t="s">
        <v>342</v>
      </c>
      <c r="G51" s="9" t="s">
        <v>193</v>
      </c>
      <c r="H51" s="9" t="s">
        <v>261</v>
      </c>
      <c r="I51" s="9" t="s">
        <v>285</v>
      </c>
      <c r="J51" s="9" t="s">
        <v>475</v>
      </c>
    </row>
    <row r="52" spans="2:10" x14ac:dyDescent="0.3">
      <c r="B52" s="9" t="s">
        <v>509</v>
      </c>
      <c r="C52" s="9" t="s">
        <v>545</v>
      </c>
      <c r="D52" s="9" t="s">
        <v>367</v>
      </c>
      <c r="E52" s="9" t="s">
        <v>351</v>
      </c>
      <c r="F52" s="9" t="s">
        <v>269</v>
      </c>
      <c r="G52" s="9" t="s">
        <v>309</v>
      </c>
      <c r="H52" s="9" t="s">
        <v>537</v>
      </c>
      <c r="I52" s="9" t="s">
        <v>169</v>
      </c>
      <c r="J52" s="9" t="s">
        <v>330</v>
      </c>
    </row>
    <row r="53" spans="2:10" x14ac:dyDescent="0.3">
      <c r="B53" s="9" t="s">
        <v>150</v>
      </c>
      <c r="C53" s="9" t="s">
        <v>240</v>
      </c>
      <c r="D53" s="9" t="s">
        <v>366</v>
      </c>
      <c r="E53" s="9" t="s">
        <v>245</v>
      </c>
      <c r="F53" s="9" t="s">
        <v>454</v>
      </c>
      <c r="G53" s="9" t="s">
        <v>183</v>
      </c>
      <c r="H53" s="9" t="s">
        <v>111</v>
      </c>
      <c r="I53" s="9" t="s">
        <v>428</v>
      </c>
      <c r="J53" s="9" t="s">
        <v>391</v>
      </c>
    </row>
  </sheetData>
  <sortState ref="B30:B417">
    <sortCondition ref="B30"/>
  </sortState>
  <mergeCells count="2">
    <mergeCell ref="B2:L2"/>
    <mergeCell ref="B29:L2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General</vt:lpstr>
      <vt:lpstr>Kids</vt:lpstr>
      <vt:lpstr>Names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Garcia Carvalho</dc:creator>
  <cp:lastModifiedBy>Bernardo Garcia Carvalho</cp:lastModifiedBy>
  <dcterms:created xsi:type="dcterms:W3CDTF">2018-01-27T09:09:45Z</dcterms:created>
  <dcterms:modified xsi:type="dcterms:W3CDTF">2018-01-28T11:07:49Z</dcterms:modified>
</cp:coreProperties>
</file>