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Miniso\国内要货_v3.1\"/>
    </mc:Choice>
  </mc:AlternateContent>
  <xr:revisionPtr revIDLastSave="0" documentId="13_ncr:1_{30C21849-4CA8-4EAE-9CCC-A707BCB0AA3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现货要货" sheetId="2" r:id="rId1"/>
    <sheet name="端头要货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H8" i="3"/>
  <c r="K7" i="3"/>
  <c r="H7" i="3"/>
  <c r="L7" i="3" s="1"/>
  <c r="L6" i="3"/>
  <c r="K6" i="3"/>
  <c r="H6" i="3"/>
  <c r="K5" i="3"/>
  <c r="H5" i="3"/>
  <c r="L5" i="3" s="1"/>
  <c r="K4" i="3"/>
  <c r="H4" i="3"/>
  <c r="L4" i="3" s="1"/>
  <c r="K3" i="3"/>
  <c r="H3" i="3"/>
  <c r="L3" i="3" s="1"/>
  <c r="K2" i="3"/>
  <c r="H2" i="3"/>
  <c r="L2" i="3" s="1"/>
  <c r="G12" i="2"/>
  <c r="L12" i="2" s="1"/>
  <c r="N11" i="2"/>
  <c r="O11" i="2" s="1"/>
  <c r="L11" i="2"/>
  <c r="M11" i="2" s="1"/>
  <c r="K11" i="2"/>
  <c r="G11" i="2"/>
  <c r="K10" i="2"/>
  <c r="G10" i="2"/>
  <c r="L9" i="2"/>
  <c r="N9" i="2" s="1"/>
  <c r="O9" i="2" s="1"/>
  <c r="K9" i="2"/>
  <c r="G9" i="2"/>
  <c r="K8" i="2"/>
  <c r="G8" i="2"/>
  <c r="L8" i="2" s="1"/>
  <c r="K7" i="2"/>
  <c r="G7" i="2"/>
  <c r="L7" i="2" s="1"/>
  <c r="K6" i="2"/>
  <c r="G6" i="2"/>
  <c r="L6" i="2" s="1"/>
  <c r="K5" i="2"/>
  <c r="G5" i="2"/>
  <c r="L5" i="2" s="1"/>
  <c r="K4" i="2"/>
  <c r="G4" i="2"/>
  <c r="L4" i="2" s="1"/>
  <c r="K3" i="2"/>
  <c r="G3" i="2"/>
  <c r="L3" i="2" s="1"/>
  <c r="K2" i="2"/>
  <c r="G2" i="2"/>
  <c r="L2" i="2" s="1"/>
  <c r="L10" i="2" l="1"/>
  <c r="N10" i="2" s="1"/>
  <c r="O10" i="2" s="1"/>
  <c r="M2" i="3"/>
  <c r="P2" i="3" s="1"/>
  <c r="N2" i="3"/>
  <c r="O2" i="3" s="1"/>
  <c r="N7" i="2"/>
  <c r="O7" i="2" s="1"/>
  <c r="M7" i="2"/>
  <c r="P7" i="2" s="1"/>
  <c r="N8" i="2"/>
  <c r="O8" i="2" s="1"/>
  <c r="M8" i="2"/>
  <c r="P8" i="2" s="1"/>
  <c r="M3" i="2"/>
  <c r="P3" i="2" s="1"/>
  <c r="N3" i="2"/>
  <c r="O3" i="2" s="1"/>
  <c r="P6" i="3"/>
  <c r="N6" i="2"/>
  <c r="O6" i="2" s="1"/>
  <c r="M6" i="2"/>
  <c r="P6" i="2" s="1"/>
  <c r="N4" i="3"/>
  <c r="O4" i="3" s="1"/>
  <c r="P4" i="3"/>
  <c r="M4" i="3"/>
  <c r="N2" i="2"/>
  <c r="O2" i="2" s="1"/>
  <c r="M2" i="2"/>
  <c r="P2" i="2"/>
  <c r="M7" i="3"/>
  <c r="P7" i="3"/>
  <c r="N7" i="3"/>
  <c r="O7" i="3" s="1"/>
  <c r="N4" i="2"/>
  <c r="O4" i="2" s="1"/>
  <c r="P4" i="2" s="1"/>
  <c r="M4" i="2"/>
  <c r="P5" i="3"/>
  <c r="M5" i="3"/>
  <c r="N5" i="3"/>
  <c r="O5" i="3" s="1"/>
  <c r="N3" i="3"/>
  <c r="O3" i="3" s="1"/>
  <c r="M3" i="3"/>
  <c r="P3" i="3"/>
  <c r="N5" i="2"/>
  <c r="O5" i="2" s="1"/>
  <c r="M5" i="2"/>
  <c r="P5" i="2" s="1"/>
  <c r="M6" i="3"/>
  <c r="M9" i="2"/>
  <c r="P9" i="2"/>
  <c r="N6" i="3"/>
  <c r="O6" i="3" s="1"/>
  <c r="M10" i="2" l="1"/>
  <c r="P10" i="2"/>
</calcChain>
</file>

<file path=xl/sharedStrings.xml><?xml version="1.0" encoding="utf-8"?>
<sst xmlns="http://schemas.openxmlformats.org/spreadsheetml/2006/main" count="35" uniqueCount="23">
  <si>
    <t>门店</t>
  </si>
  <si>
    <t>sku</t>
  </si>
  <si>
    <t>最小规格</t>
  </si>
  <si>
    <t>零售价</t>
  </si>
  <si>
    <t>高低价周转
高周转 ：[45,  +∞ )</t>
  </si>
  <si>
    <r>
      <rPr>
        <b/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 xml:space="preserve">（取高低价SKU件数上限）
高低价界额:49.9
高价(49.9 , +∞) 36
低价(-∞ , 49.9] 60 </t>
    </r>
  </si>
  <si>
    <r>
      <rPr>
        <sz val="11"/>
        <rFont val="宋体"/>
        <family val="3"/>
        <charset val="134"/>
      </rPr>
      <t>未来</t>
    </r>
    <r>
      <rPr>
        <sz val="11"/>
        <rFont val="Arial"/>
        <family val="2"/>
      </rPr>
      <t>14</t>
    </r>
    <r>
      <rPr>
        <sz val="11"/>
        <rFont val="宋体"/>
        <family val="3"/>
        <charset val="134"/>
      </rPr>
      <t>天日均销</t>
    </r>
  </si>
  <si>
    <r>
      <rPr>
        <sz val="11"/>
        <rFont val="宋体"/>
        <family val="3"/>
        <charset val="134"/>
      </rPr>
      <t>近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天日均销</t>
    </r>
  </si>
  <si>
    <t>门店库存</t>
  </si>
  <si>
    <r>
      <rPr>
        <sz val="11"/>
        <rFont val="Arial"/>
        <family val="2"/>
      </rPr>
      <t>b</t>
    </r>
    <r>
      <rPr>
        <sz val="11"/>
        <rFont val="宋体"/>
        <family val="3"/>
        <charset val="134"/>
      </rPr>
      <t>（</t>
    </r>
    <r>
      <rPr>
        <sz val="11"/>
        <rFont val="Arial"/>
        <family val="2"/>
      </rPr>
      <t>MAX</t>
    </r>
    <r>
      <rPr>
        <sz val="11"/>
        <rFont val="宋体"/>
        <family val="3"/>
        <charset val="134"/>
      </rPr>
      <t>（未来</t>
    </r>
    <r>
      <rPr>
        <sz val="11"/>
        <rFont val="Arial"/>
        <family val="2"/>
      </rPr>
      <t>14</t>
    </r>
    <r>
      <rPr>
        <sz val="11"/>
        <rFont val="宋体"/>
        <family val="3"/>
        <charset val="134"/>
      </rPr>
      <t>天日均销，近</t>
    </r>
    <r>
      <rPr>
        <sz val="11"/>
        <rFont val="Arial"/>
        <family val="2"/>
      </rPr>
      <t>30</t>
    </r>
    <r>
      <rPr>
        <sz val="11"/>
        <rFont val="宋体"/>
        <family val="3"/>
        <charset val="134"/>
      </rPr>
      <t>天日均销）</t>
    </r>
    <r>
      <rPr>
        <sz val="11"/>
        <rFont val="Arial"/>
        <family val="2"/>
      </rPr>
      <t>*</t>
    </r>
    <r>
      <rPr>
        <sz val="11"/>
        <rFont val="宋体"/>
        <family val="3"/>
        <charset val="134"/>
      </rPr>
      <t>高低周转界限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门店库存数）</t>
    </r>
  </si>
  <si>
    <t>结果(MIN(a,b))</t>
  </si>
  <si>
    <t>余数</t>
  </si>
  <si>
    <t>余数占比</t>
  </si>
  <si>
    <t>最后一个包裹</t>
  </si>
  <si>
    <t>上限</t>
  </si>
  <si>
    <t>场景</t>
  </si>
  <si>
    <t>是否通过</t>
  </si>
  <si>
    <t>Z6D9</t>
  </si>
  <si>
    <t>2008874310100</t>
  </si>
  <si>
    <t>2010479310102</t>
  </si>
  <si>
    <t>端头SKU件数上限 90</t>
  </si>
  <si>
    <t>a.端头SKU件数上限-门店库存</t>
  </si>
  <si>
    <t>b.MAX（未来14天日均销，近30天日均销）*端头SKU件数上限-门店库存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</si>
</sst>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  <font>
      <b/>
      <sz val="11"/>
      <name val="宋体"/>
      <family val="3"/>
      <charset val="134"/>
    </font>
    <font>
      <sz val="9"/>
      <color rgb="FF94949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"/>
  <sheetViews>
    <sheetView tabSelected="1" zoomScale="60" zoomScaleNormal="130" workbookViewId="0">
      <selection activeCell="A10" sqref="A10:XFD10"/>
    </sheetView>
  </sheetViews>
  <sheetFormatPr defaultColWidth="8.7265625" defaultRowHeight="14" x14ac:dyDescent="0.25"/>
  <cols>
    <col min="2" max="2" width="6.54296875" customWidth="1"/>
    <col min="3" max="3" width="18" customWidth="1"/>
    <col min="4" max="4" width="9.54296875" customWidth="1"/>
    <col min="5" max="5" width="7.54296875" customWidth="1"/>
    <col min="6" max="6" width="22.08984375" customWidth="1"/>
    <col min="7" max="7" width="26.81640625" customWidth="1"/>
    <col min="8" max="8" width="16.08984375" customWidth="1"/>
    <col min="9" max="9" width="12.81640625" customWidth="1"/>
    <col min="10" max="10" width="9.54296875" customWidth="1"/>
    <col min="11" max="11" width="25.54296875" customWidth="1"/>
    <col min="12" max="13" width="17.36328125" customWidth="1"/>
    <col min="14" max="14" width="11.81640625" customWidth="1"/>
    <col min="15" max="15" width="9.453125" customWidth="1"/>
    <col min="16" max="17" width="8" customWidth="1"/>
    <col min="18" max="18" width="9.54296875" customWidth="1"/>
  </cols>
  <sheetData>
    <row r="1" spans="2:18" ht="69" customHeight="1" x14ac:dyDescent="0.25">
      <c r="B1" s="1" t="s">
        <v>0</v>
      </c>
      <c r="C1" s="2" t="s">
        <v>1</v>
      </c>
      <c r="D1" s="1" t="s">
        <v>2</v>
      </c>
      <c r="E1" s="1" t="s">
        <v>3</v>
      </c>
      <c r="F1" s="4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12</v>
      </c>
      <c r="O1" s="9" t="s">
        <v>13</v>
      </c>
      <c r="P1" s="10" t="s">
        <v>14</v>
      </c>
      <c r="Q1" s="11" t="s">
        <v>15</v>
      </c>
      <c r="R1" s="1" t="s">
        <v>16</v>
      </c>
    </row>
    <row r="2" spans="2:18" x14ac:dyDescent="0.25">
      <c r="D2">
        <v>6</v>
      </c>
      <c r="E2">
        <v>39.9</v>
      </c>
      <c r="F2">
        <v>45</v>
      </c>
      <c r="G2">
        <f>IF(E2&gt;49.9,36,60)</f>
        <v>60</v>
      </c>
      <c r="H2">
        <v>0.5</v>
      </c>
      <c r="I2">
        <v>0.2</v>
      </c>
      <c r="J2">
        <v>12</v>
      </c>
      <c r="K2">
        <f t="shared" ref="K2:K11" si="0">MAX(H2:I2)*F2-J2</f>
        <v>10.5</v>
      </c>
      <c r="L2">
        <f>MIN(G2,K2)</f>
        <v>10.5</v>
      </c>
      <c r="M2">
        <f t="shared" ref="M2:M11" si="1">MOD(L2,D2)</f>
        <v>4.5</v>
      </c>
      <c r="N2">
        <f t="shared" ref="N2:N11" si="2">MOD(L2,D2)/D2</f>
        <v>0.75</v>
      </c>
      <c r="O2">
        <f t="shared" ref="O2:O11" si="3">IF(N2&gt;2/3,1,0)</f>
        <v>1</v>
      </c>
      <c r="P2">
        <f t="shared" ref="P2:P10" si="4">((L2-M2)/D2+O2)*D2</f>
        <v>12</v>
      </c>
    </row>
    <row r="3" spans="2:18" x14ac:dyDescent="0.25">
      <c r="D3">
        <v>12</v>
      </c>
      <c r="E3">
        <v>50</v>
      </c>
      <c r="F3">
        <v>45</v>
      </c>
      <c r="G3">
        <f>IF(E3&gt;49.9,36,60)</f>
        <v>36</v>
      </c>
      <c r="H3">
        <v>0.6</v>
      </c>
      <c r="I3">
        <v>0.3</v>
      </c>
      <c r="J3">
        <v>3</v>
      </c>
      <c r="K3">
        <f t="shared" si="0"/>
        <v>24</v>
      </c>
      <c r="L3">
        <f>MIN(G3,K3)</f>
        <v>24</v>
      </c>
      <c r="M3">
        <f t="shared" si="1"/>
        <v>0</v>
      </c>
      <c r="N3">
        <f t="shared" si="2"/>
        <v>0</v>
      </c>
      <c r="O3">
        <f t="shared" si="3"/>
        <v>0</v>
      </c>
      <c r="P3">
        <f t="shared" si="4"/>
        <v>24</v>
      </c>
    </row>
    <row r="4" spans="2:18" x14ac:dyDescent="0.25">
      <c r="D4">
        <v>12</v>
      </c>
      <c r="E4">
        <v>15</v>
      </c>
      <c r="F4">
        <v>45</v>
      </c>
      <c r="G4">
        <f>IF(E4&gt;49.9,36,60)</f>
        <v>60</v>
      </c>
      <c r="H4">
        <v>0</v>
      </c>
      <c r="I4">
        <v>0.3</v>
      </c>
      <c r="J4">
        <v>0</v>
      </c>
      <c r="K4">
        <f t="shared" si="0"/>
        <v>13.5</v>
      </c>
      <c r="L4">
        <f>MIN(G4,K4)</f>
        <v>13.5</v>
      </c>
      <c r="M4">
        <f t="shared" si="1"/>
        <v>1.5</v>
      </c>
      <c r="N4">
        <f t="shared" si="2"/>
        <v>0.125</v>
      </c>
      <c r="O4">
        <f t="shared" si="3"/>
        <v>0</v>
      </c>
      <c r="P4">
        <f t="shared" si="4"/>
        <v>12</v>
      </c>
    </row>
    <row r="5" spans="2:18" x14ac:dyDescent="0.25">
      <c r="D5">
        <v>16</v>
      </c>
      <c r="E5">
        <v>9.9499999999999993</v>
      </c>
      <c r="F5">
        <v>45</v>
      </c>
      <c r="G5">
        <f>IF(E5&gt;49.9,36,60)</f>
        <v>60</v>
      </c>
      <c r="H5">
        <v>0</v>
      </c>
      <c r="I5">
        <v>2</v>
      </c>
      <c r="J5">
        <v>0</v>
      </c>
      <c r="K5">
        <f t="shared" si="0"/>
        <v>90</v>
      </c>
      <c r="L5">
        <f>MIN(G5,K5)</f>
        <v>60</v>
      </c>
      <c r="M5">
        <f t="shared" si="1"/>
        <v>12</v>
      </c>
      <c r="N5">
        <f t="shared" si="2"/>
        <v>0.75</v>
      </c>
      <c r="O5">
        <f t="shared" si="3"/>
        <v>1</v>
      </c>
      <c r="P5">
        <f t="shared" si="4"/>
        <v>64</v>
      </c>
    </row>
    <row r="6" spans="2:18" x14ac:dyDescent="0.25">
      <c r="B6" t="s">
        <v>17</v>
      </c>
      <c r="C6" s="12" t="s">
        <v>18</v>
      </c>
      <c r="D6">
        <v>6</v>
      </c>
      <c r="E6">
        <v>10</v>
      </c>
      <c r="F6">
        <v>45</v>
      </c>
      <c r="G6">
        <f t="shared" ref="G6:G12" si="5">IF(E6&gt;49.9,36,60)</f>
        <v>60</v>
      </c>
      <c r="H6">
        <v>1.05</v>
      </c>
      <c r="I6">
        <v>1.9</v>
      </c>
      <c r="J6">
        <v>30</v>
      </c>
      <c r="K6">
        <f t="shared" si="0"/>
        <v>55.5</v>
      </c>
      <c r="L6">
        <f>MIN(G6,K6)</f>
        <v>55.5</v>
      </c>
      <c r="M6">
        <f t="shared" si="1"/>
        <v>1.5</v>
      </c>
      <c r="N6">
        <f t="shared" si="2"/>
        <v>0.25</v>
      </c>
      <c r="O6">
        <f t="shared" si="3"/>
        <v>0</v>
      </c>
      <c r="P6">
        <f t="shared" si="4"/>
        <v>54</v>
      </c>
    </row>
    <row r="7" spans="2:18" x14ac:dyDescent="0.25">
      <c r="C7" s="13" t="s">
        <v>19</v>
      </c>
      <c r="D7">
        <v>4</v>
      </c>
      <c r="E7">
        <v>59.9</v>
      </c>
      <c r="F7">
        <v>45</v>
      </c>
      <c r="G7">
        <f t="shared" si="5"/>
        <v>36</v>
      </c>
      <c r="H7">
        <v>0.04</v>
      </c>
      <c r="I7">
        <v>0.27</v>
      </c>
      <c r="J7">
        <v>0</v>
      </c>
      <c r="K7">
        <f t="shared" si="0"/>
        <v>12.15</v>
      </c>
      <c r="L7">
        <f t="shared" ref="L7:L12" si="6">MIN(G7,K7)</f>
        <v>12.15</v>
      </c>
      <c r="M7">
        <f t="shared" si="1"/>
        <v>0.15000000000000036</v>
      </c>
      <c r="N7">
        <f t="shared" si="2"/>
        <v>3.7500000000000089E-2</v>
      </c>
      <c r="O7">
        <f t="shared" si="3"/>
        <v>0</v>
      </c>
      <c r="P7">
        <f t="shared" si="4"/>
        <v>12</v>
      </c>
    </row>
    <row r="8" spans="2:18" x14ac:dyDescent="0.25">
      <c r="F8">
        <v>45</v>
      </c>
      <c r="G8">
        <f t="shared" si="5"/>
        <v>60</v>
      </c>
      <c r="K8">
        <f t="shared" si="0"/>
        <v>0</v>
      </c>
      <c r="L8">
        <f t="shared" si="6"/>
        <v>0</v>
      </c>
      <c r="M8" t="e">
        <f t="shared" si="1"/>
        <v>#DIV/0!</v>
      </c>
      <c r="N8" t="e">
        <f t="shared" si="2"/>
        <v>#DIV/0!</v>
      </c>
      <c r="O8" t="e">
        <f t="shared" si="3"/>
        <v>#DIV/0!</v>
      </c>
      <c r="P8" t="e">
        <f t="shared" si="4"/>
        <v>#DIV/0!</v>
      </c>
    </row>
    <row r="9" spans="2:18" x14ac:dyDescent="0.25">
      <c r="D9">
        <v>12</v>
      </c>
      <c r="E9">
        <v>3.33</v>
      </c>
      <c r="F9">
        <v>45</v>
      </c>
      <c r="G9">
        <f t="shared" si="5"/>
        <v>60</v>
      </c>
      <c r="H9">
        <v>0.05</v>
      </c>
      <c r="I9">
        <v>0</v>
      </c>
      <c r="J9">
        <v>0</v>
      </c>
      <c r="K9">
        <f t="shared" si="0"/>
        <v>2.25</v>
      </c>
      <c r="L9">
        <f t="shared" si="6"/>
        <v>2.25</v>
      </c>
      <c r="M9">
        <f t="shared" si="1"/>
        <v>2.25</v>
      </c>
      <c r="N9">
        <f t="shared" si="2"/>
        <v>0.1875</v>
      </c>
      <c r="O9">
        <f t="shared" si="3"/>
        <v>0</v>
      </c>
      <c r="P9">
        <f t="shared" si="4"/>
        <v>0</v>
      </c>
    </row>
    <row r="10" spans="2:18" x14ac:dyDescent="0.25">
      <c r="D10">
        <v>12</v>
      </c>
      <c r="E10">
        <v>19.899999999999999</v>
      </c>
      <c r="F10">
        <v>45</v>
      </c>
      <c r="G10">
        <f t="shared" si="5"/>
        <v>60</v>
      </c>
      <c r="H10">
        <v>0</v>
      </c>
      <c r="I10">
        <v>0</v>
      </c>
      <c r="J10">
        <v>9</v>
      </c>
      <c r="K10">
        <f t="shared" si="0"/>
        <v>-9</v>
      </c>
      <c r="L10">
        <f t="shared" si="6"/>
        <v>-9</v>
      </c>
      <c r="M10">
        <f t="shared" si="1"/>
        <v>3</v>
      </c>
      <c r="N10">
        <f t="shared" si="2"/>
        <v>0.25</v>
      </c>
      <c r="O10">
        <f t="shared" si="3"/>
        <v>0</v>
      </c>
      <c r="P10">
        <f t="shared" si="4"/>
        <v>-12</v>
      </c>
    </row>
    <row r="11" spans="2:18" x14ac:dyDescent="0.25">
      <c r="F11">
        <v>45</v>
      </c>
      <c r="G11">
        <f t="shared" si="5"/>
        <v>60</v>
      </c>
      <c r="K11">
        <f t="shared" si="0"/>
        <v>0</v>
      </c>
      <c r="L11">
        <f t="shared" si="6"/>
        <v>0</v>
      </c>
      <c r="M11" t="e">
        <f t="shared" si="1"/>
        <v>#DIV/0!</v>
      </c>
      <c r="N11" t="e">
        <f t="shared" si="2"/>
        <v>#DIV/0!</v>
      </c>
      <c r="O11" t="e">
        <f t="shared" si="3"/>
        <v>#DIV/0!</v>
      </c>
    </row>
    <row r="12" spans="2:18" x14ac:dyDescent="0.25">
      <c r="F12">
        <v>45</v>
      </c>
      <c r="G12">
        <f t="shared" si="5"/>
        <v>60</v>
      </c>
      <c r="L12">
        <f t="shared" si="6"/>
        <v>60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"/>
  <sheetViews>
    <sheetView workbookViewId="0">
      <selection activeCell="J10" sqref="J10"/>
    </sheetView>
  </sheetViews>
  <sheetFormatPr defaultColWidth="8.7265625" defaultRowHeight="14" x14ac:dyDescent="0.25"/>
  <cols>
    <col min="6" max="6" width="21.26953125" customWidth="1"/>
    <col min="8" max="9" width="16.36328125" customWidth="1"/>
    <col min="10" max="10" width="14.36328125" customWidth="1"/>
    <col min="11" max="11" width="29.1796875" customWidth="1"/>
    <col min="12" max="12" width="19.26953125" customWidth="1"/>
    <col min="13" max="13" width="10.26953125" customWidth="1"/>
    <col min="16" max="16" width="13.6328125" customWidth="1"/>
  </cols>
  <sheetData>
    <row r="1" spans="2:16" ht="59" customHeight="1" x14ac:dyDescent="0.25">
      <c r="B1" s="1" t="s">
        <v>0</v>
      </c>
      <c r="C1" s="2" t="s">
        <v>1</v>
      </c>
      <c r="D1" s="1" t="s">
        <v>2</v>
      </c>
      <c r="E1" s="1" t="s">
        <v>3</v>
      </c>
      <c r="F1" s="3" t="s">
        <v>20</v>
      </c>
      <c r="G1" s="3" t="s">
        <v>8</v>
      </c>
      <c r="H1" s="4" t="s">
        <v>21</v>
      </c>
      <c r="I1" s="4" t="s">
        <v>6</v>
      </c>
      <c r="J1" s="4" t="s">
        <v>7</v>
      </c>
      <c r="K1" s="5" t="s">
        <v>22</v>
      </c>
      <c r="L1" s="1" t="s">
        <v>10</v>
      </c>
      <c r="M1" s="1" t="s">
        <v>11</v>
      </c>
      <c r="N1" s="1" t="s">
        <v>12</v>
      </c>
      <c r="O1" s="4" t="s">
        <v>13</v>
      </c>
      <c r="P1" s="6" t="s">
        <v>14</v>
      </c>
    </row>
    <row r="2" spans="2:16" x14ac:dyDescent="0.25">
      <c r="D2">
        <v>6</v>
      </c>
      <c r="E2">
        <v>39.9</v>
      </c>
      <c r="F2">
        <v>90</v>
      </c>
      <c r="G2">
        <v>0</v>
      </c>
      <c r="H2">
        <f t="shared" ref="H2:H8" si="0">F2-G2</f>
        <v>90</v>
      </c>
      <c r="I2">
        <v>0</v>
      </c>
      <c r="J2">
        <v>0.3</v>
      </c>
      <c r="K2">
        <f t="shared" ref="K2:K6" si="1">MAX(I2:J2)*F2-G2</f>
        <v>27</v>
      </c>
      <c r="L2">
        <f t="shared" ref="L2:L7" si="2">MIN(H2,K2)</f>
        <v>27</v>
      </c>
      <c r="M2">
        <f t="shared" ref="M2:M7" si="3">MOD(L2,D2)</f>
        <v>3</v>
      </c>
      <c r="N2">
        <f t="shared" ref="N2:N7" si="4">MOD(L2,D2)/D2</f>
        <v>0.5</v>
      </c>
      <c r="O2">
        <f t="shared" ref="O2:O8" si="5">IF(N2&gt;2/3,1,0)</f>
        <v>0</v>
      </c>
      <c r="P2">
        <f t="shared" ref="P2:P7" si="6">((L2-M2)/D2+O2)*D2</f>
        <v>24</v>
      </c>
    </row>
    <row r="3" spans="2:16" x14ac:dyDescent="0.25">
      <c r="D3">
        <v>12</v>
      </c>
      <c r="E3">
        <v>50</v>
      </c>
      <c r="F3">
        <v>90</v>
      </c>
      <c r="H3">
        <f t="shared" si="0"/>
        <v>90</v>
      </c>
      <c r="K3">
        <f t="shared" si="1"/>
        <v>0</v>
      </c>
      <c r="L3">
        <f t="shared" si="2"/>
        <v>0</v>
      </c>
      <c r="M3">
        <f t="shared" si="3"/>
        <v>0</v>
      </c>
      <c r="N3">
        <f t="shared" si="4"/>
        <v>0</v>
      </c>
      <c r="O3">
        <f t="shared" si="5"/>
        <v>0</v>
      </c>
      <c r="P3">
        <f t="shared" si="6"/>
        <v>0</v>
      </c>
    </row>
    <row r="4" spans="2:16" x14ac:dyDescent="0.25">
      <c r="D4">
        <v>12</v>
      </c>
      <c r="E4">
        <v>15</v>
      </c>
      <c r="F4">
        <v>90</v>
      </c>
      <c r="H4">
        <f t="shared" si="0"/>
        <v>90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</row>
    <row r="5" spans="2:16" x14ac:dyDescent="0.25">
      <c r="D5">
        <v>6</v>
      </c>
      <c r="E5">
        <v>10</v>
      </c>
      <c r="F5">
        <v>90</v>
      </c>
      <c r="G5">
        <v>30</v>
      </c>
      <c r="H5">
        <f t="shared" si="0"/>
        <v>60</v>
      </c>
      <c r="I5">
        <v>1.05</v>
      </c>
      <c r="J5">
        <v>1.9</v>
      </c>
      <c r="K5">
        <f t="shared" si="1"/>
        <v>141</v>
      </c>
      <c r="L5">
        <f t="shared" si="2"/>
        <v>60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60</v>
      </c>
    </row>
    <row r="6" spans="2:16" x14ac:dyDescent="0.25">
      <c r="D6">
        <v>4</v>
      </c>
      <c r="E6">
        <v>59.9</v>
      </c>
      <c r="F6">
        <v>90</v>
      </c>
      <c r="G6">
        <v>0</v>
      </c>
      <c r="H6">
        <f t="shared" si="0"/>
        <v>90</v>
      </c>
      <c r="I6">
        <v>0.04</v>
      </c>
      <c r="J6">
        <v>0.27</v>
      </c>
      <c r="K6">
        <f t="shared" si="1"/>
        <v>24.3</v>
      </c>
      <c r="L6">
        <f t="shared" si="2"/>
        <v>24.3</v>
      </c>
      <c r="M6">
        <f t="shared" si="3"/>
        <v>0.30000000000000071</v>
      </c>
      <c r="N6">
        <f t="shared" si="4"/>
        <v>7.5000000000000178E-2</v>
      </c>
      <c r="O6">
        <f t="shared" si="5"/>
        <v>0</v>
      </c>
      <c r="P6">
        <f t="shared" si="6"/>
        <v>24</v>
      </c>
    </row>
    <row r="7" spans="2:16" x14ac:dyDescent="0.25">
      <c r="D7">
        <v>32</v>
      </c>
      <c r="E7">
        <v>2.5</v>
      </c>
      <c r="F7">
        <v>90</v>
      </c>
      <c r="G7">
        <v>15</v>
      </c>
      <c r="H7">
        <f t="shared" si="0"/>
        <v>75</v>
      </c>
      <c r="I7">
        <v>0.77</v>
      </c>
      <c r="J7">
        <v>1.7</v>
      </c>
      <c r="K7">
        <f>MAX(I7:J7)*F7-G7</f>
        <v>138</v>
      </c>
      <c r="L7">
        <f t="shared" si="2"/>
        <v>75</v>
      </c>
      <c r="M7">
        <f t="shared" si="3"/>
        <v>11</v>
      </c>
      <c r="N7">
        <f t="shared" si="4"/>
        <v>0.34375</v>
      </c>
      <c r="O7">
        <f t="shared" si="5"/>
        <v>0</v>
      </c>
      <c r="P7">
        <f t="shared" si="6"/>
        <v>64</v>
      </c>
    </row>
    <row r="8" spans="2:16" x14ac:dyDescent="0.25">
      <c r="G8">
        <v>2</v>
      </c>
      <c r="H8">
        <f t="shared" si="0"/>
        <v>-2</v>
      </c>
      <c r="O8">
        <f t="shared" si="5"/>
        <v>0</v>
      </c>
    </row>
    <row r="9" spans="2:16" x14ac:dyDescent="0.25">
      <c r="G9">
        <v>3</v>
      </c>
    </row>
    <row r="10" spans="2:16" x14ac:dyDescent="0.25">
      <c r="G10">
        <v>4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现货要货</vt:lpstr>
      <vt:lpstr>端头要货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50001778</dc:creator>
  <cp:lastModifiedBy>徐佳一</cp:lastModifiedBy>
  <dcterms:created xsi:type="dcterms:W3CDTF">2023-03-16T02:56:00Z</dcterms:created>
  <dcterms:modified xsi:type="dcterms:W3CDTF">2023-04-03T06:11:52Z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5A16C31A379347B3869221F8CBC4A8D8</vt:lpwstr>
  </property>
  <property fmtid="{D5CDD505-2E9C-101B-9397-08002B2CF9AE}" pid="3" name="KSOProductBuildVer">
    <vt:lpwstr>2052-11.1.0.13703</vt:lpwstr>
  </property>
</Properties>
</file>