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<sst xmlns="http://schemas.openxmlformats.org/spreadsheetml/2006/main" count="607" uniqueCount="563">
  <si>
    <t>Country Name</t>
  </si>
  <si>
    <t>Code</t>
  </si>
  <si>
    <t>UPD2020</t>
  </si>
  <si>
    <t>GDPC2020</t>
  </si>
  <si>
    <t>Commercial</t>
  </si>
  <si>
    <t>FAC</t>
  </si>
  <si>
    <t>Aruba</t>
  </si>
  <si>
    <t>ABW</t>
  </si>
  <si>
    <t>Africa_Eastern</t>
  </si>
  <si>
    <t>Africa Eastern and Southern</t>
  </si>
  <si>
    <t>AFE</t>
  </si>
  <si>
    <t>Africa_Northern</t>
  </si>
  <si>
    <t>Country</t>
  </si>
  <si>
    <t>UPD</t>
  </si>
  <si>
    <t>GDPC</t>
  </si>
  <si>
    <t>R_Coefficient</t>
  </si>
  <si>
    <t>C_Coefficient_2</t>
  </si>
  <si>
    <t>ResidetialFAC</t>
  </si>
  <si>
    <t>CommercialFAC</t>
  </si>
  <si>
    <t>Afghanistan</t>
  </si>
  <si>
    <t>AFG</t>
  </si>
  <si>
    <t>Africa_Southern</t>
  </si>
  <si>
    <t>Argentina</t>
  </si>
  <si>
    <t>ARG</t>
  </si>
  <si>
    <t>Africa Western and Central</t>
  </si>
  <si>
    <t>AFW</t>
  </si>
  <si>
    <t>Africa_Western</t>
  </si>
  <si>
    <t>Brazil</t>
  </si>
  <si>
    <t>BRA</t>
  </si>
  <si>
    <t>Angola</t>
  </si>
  <si>
    <t>AGO</t>
  </si>
  <si>
    <t>Canada</t>
  </si>
  <si>
    <t>CAN</t>
  </si>
  <si>
    <t>Albania</t>
  </si>
  <si>
    <t>ALB</t>
  </si>
  <si>
    <t>Australia_NZ</t>
  </si>
  <si>
    <t>China</t>
  </si>
  <si>
    <t>CHN</t>
  </si>
  <si>
    <t>Andorra</t>
  </si>
  <si>
    <t>AND</t>
  </si>
  <si>
    <t>Colombia</t>
  </si>
  <si>
    <t>COL</t>
  </si>
  <si>
    <t>Arab World</t>
  </si>
  <si>
    <t>ARB</t>
  </si>
  <si>
    <t>Indonesia</t>
  </si>
  <si>
    <t>IDN</t>
  </si>
  <si>
    <t>United Arab Emirates</t>
  </si>
  <si>
    <t>ARE</t>
  </si>
  <si>
    <t>Central America and Caribbean</t>
  </si>
  <si>
    <t>India</t>
  </si>
  <si>
    <t>IND</t>
  </si>
  <si>
    <t>Central Asia</t>
  </si>
  <si>
    <t>Japan</t>
  </si>
  <si>
    <t>JPN</t>
  </si>
  <si>
    <t>Armenia</t>
  </si>
  <si>
    <t>ARM</t>
  </si>
  <si>
    <t>Korea, Rep.</t>
  </si>
  <si>
    <t>KOR</t>
  </si>
  <si>
    <t>American Samoa</t>
  </si>
  <si>
    <t>ASM</t>
  </si>
  <si>
    <t>Mexico</t>
  </si>
  <si>
    <t>MEX</t>
  </si>
  <si>
    <t>Antigua and Barbuda</t>
  </si>
  <si>
    <t>ATG</t>
  </si>
  <si>
    <t>EU‐12</t>
  </si>
  <si>
    <t>Pakistan</t>
  </si>
  <si>
    <t>PAK</t>
  </si>
  <si>
    <t>Australia</t>
  </si>
  <si>
    <t>AUS</t>
  </si>
  <si>
    <t>EU‐15</t>
  </si>
  <si>
    <t>Russian Federation</t>
  </si>
  <si>
    <t>RUS</t>
  </si>
  <si>
    <t>Austria</t>
  </si>
  <si>
    <t>AUT</t>
  </si>
  <si>
    <t>Europe_Non_EU</t>
  </si>
  <si>
    <t>South Asia</t>
  </si>
  <si>
    <t>SAS</t>
  </si>
  <si>
    <t>Azerbaijan</t>
  </si>
  <si>
    <t>AZE</t>
  </si>
  <si>
    <t>United States</t>
  </si>
  <si>
    <t>USA</t>
  </si>
  <si>
    <t>Burundi</t>
  </si>
  <si>
    <t>BDI</t>
  </si>
  <si>
    <t>South Africa</t>
  </si>
  <si>
    <t>ZAF</t>
  </si>
  <si>
    <t>Belgium</t>
  </si>
  <si>
    <t>BEL</t>
  </si>
  <si>
    <t>Benin</t>
  </si>
  <si>
    <t>BEN</t>
  </si>
  <si>
    <t>Burkina Faso</t>
  </si>
  <si>
    <t>BFA</t>
  </si>
  <si>
    <t>Middle East</t>
  </si>
  <si>
    <t>Bangladesh</t>
  </si>
  <si>
    <t>BGD</t>
  </si>
  <si>
    <t>Bulgaria</t>
  </si>
  <si>
    <t>BGR</t>
  </si>
  <si>
    <t>Russia</t>
  </si>
  <si>
    <t>Bahrain</t>
  </si>
  <si>
    <t>BHR</t>
  </si>
  <si>
    <t>Bahamas, The</t>
  </si>
  <si>
    <t>BHS</t>
  </si>
  <si>
    <t>South America_Northern</t>
  </si>
  <si>
    <t>Bosnia and Herzegovina</t>
  </si>
  <si>
    <t>BIH</t>
  </si>
  <si>
    <t>South America_Southern</t>
  </si>
  <si>
    <t>Belarus</t>
  </si>
  <si>
    <t>BLR</t>
  </si>
  <si>
    <t>Belize</t>
  </si>
  <si>
    <t>BLZ</t>
  </si>
  <si>
    <t>South Korea</t>
  </si>
  <si>
    <t>Bermuda</t>
  </si>
  <si>
    <t>BMU</t>
  </si>
  <si>
    <t>Southeast Asia</t>
  </si>
  <si>
    <t>Bolivia</t>
  </si>
  <si>
    <t>BOL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</si>
  <si>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</si>
  <si>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</si>
  <si>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</si>
  <si>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</si>
  <si>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</si>
  <si>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</si>
  <si>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</si>
  <si>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</si>
  <si>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</si>
  <si>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</si>
  <si>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</si>
  <si>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</si>
  <si>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</si>
  <si>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</si>
  <si>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</si>
  <si>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</si>
  <si>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</si>
  <si>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</si>
  <si>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</si>
  <si>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</si>
  <si>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</si>
  <si>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</si>
  <si>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</si>
  <si>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</si>
  <si>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</si>
  <si>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</si>
  <si>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</si>
  <si>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</si>
  <si>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</si>
  <si>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</si>
  <si>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</si>
  <si>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</si>
  <si>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</si>
  <si>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</si>
  <si>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</si>
  <si>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</si>
  <si>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</si>
  <si>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</si>
  <si>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</si>
  <si>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</si>
  <si>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</si>
  <si>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</si>
  <si>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</si>
  <si>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</si>
  <si>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</si>
  <si>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</si>
  <si>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</si>
  <si>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</si>
  <si>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</si>
  <si>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</si>
  <si>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</si>
  <si>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</si>
  <si>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</si>
  <si>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</si>
  <si>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</si>
  <si>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</si>
  <si>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</si>
  <si>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</si>
  <si>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</si>
  <si>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</si>
  <si>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</si>
  <si>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</si>
  <si>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</si>
  <si>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</si>
  <si>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</si>
  <si>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</si>
  <si>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</si>
  <si>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</si>
  <si>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</si>
  <si>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</si>
  <si>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</si>
  <si>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</si>
  <si>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</si>
  <si>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</si>
  <si>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</si>
  <si>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</si>
  <si>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</si>
  <si>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</si>
  <si>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</si>
  <si>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</si>
  <si>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</si>
  <si>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</si>
  <si>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</si>
  <si>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</si>
  <si>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</si>
  <si>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</si>
  <si>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</si>
  <si>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</si>
  <si>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</si>
  <si>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</si>
  <si>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</si>
  <si>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</si>
  <si>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</si>
  <si>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</si>
  <si>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</si>
  <si>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</si>
  <si>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</si>
  <si>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</si>
  <si>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</si>
  <si>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</si>
  <si>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</si>
  <si>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</si>
  <si>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</si>
  <si>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</si>
  <si>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</si>
  <si>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</si>
  <si>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</si>
  <si>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</si>
  <si>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</si>
  <si>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</si>
  <si>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</si>
  <si>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</si>
  <si>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</si>
  <si>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</si>
  <si>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</si>
  <si>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</si>
  <si>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</si>
  <si>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</si>
  <si>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</si>
  <si>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</si>
  <si>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</si>
  <si>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</si>
  <si>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</si>
  <si>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</si>
  <si>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</si>
  <si>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</si>
  <si>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</si>
  <si>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</si>
  <si>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</si>
  <si>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</si>
  <si>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</si>
  <si>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</si>
  <si>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</si>
  <si>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</si>
  <si>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</si>
  <si>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</si>
  <si>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</si>
  <si>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</si>
  <si>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</si>
  <si>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</si>
  <si>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</si>
  <si>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</si>
  <si>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</si>
  <si>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</si>
  <si>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</si>
  <si>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</si>
  <si>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</si>
  <si>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</si>
  <si>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</si>
  <si>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</si>
  <si>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</si>
  <si>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</si>
  <si>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</si>
  <si>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</si>
  <si>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</si>
  <si>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</si>
  <si>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</si>
  <si>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</si>
  <si>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</si>
  <si>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</si>
  <si>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</si>
  <si>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</si>
  <si>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</si>
  <si>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</si>
  <si>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</si>
  <si>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</si>
  <si>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</si>
  <si>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</si>
  <si>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</si>
  <si>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</si>
  <si>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</si>
  <si>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</si>
  <si>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</si>
  <si>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</si>
  <si>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</si>
  <si>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</si>
  <si>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</si>
  <si>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</si>
  <si>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</si>
  <si>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</si>
  <si>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</si>
  <si>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</si>
  <si>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</si>
  <si>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</si>
  <si>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</si>
  <si>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</si>
  <si>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</si>
  <si>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</si>
  <si>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</si>
  <si>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</si>
  <si>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</si>
  <si>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</si>
  <si>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</si>
  <si>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</si>
  <si>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</si>
  <si>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</si>
  <si>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</si>
  <si>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</si>
  <si>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</si>
  <si>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</si>
  <si>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</si>
  <si>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</si>
  <si>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</si>
  <si>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</si>
  <si>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</si>
  <si>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</si>
  <si>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</si>
  <si>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</si>
  <si>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</si>
  <si>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</si>
  <si>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</si>
  <si>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</si>
  <si>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</si>
  <si>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</si>
  <si>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</si>
  <si>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</si>
  <si>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</si>
  <si>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</si>
  <si>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</si>
  <si>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</si>
  <si>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</si>
  <si>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</si>
  <si>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</si>
  <si>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</si>
  <si>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</si>
  <si>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</si>
  <si>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</si>
  <si>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</si>
  <si>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</si>
  <si>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</si>
  <si>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</si>
  <si>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</si>
  <si>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</si>
  <si>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</si>
  <si>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</si>
  <si>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</si>
  <si>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</si>
  <si>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</si>
  <si>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</si>
  <si>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</si>
  <si>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</si>
  <si>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</si>
  <si>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</si>
  <si>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</si>
  <si>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</si>
  <si>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</si>
  <si>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</si>
  <si>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</si>
  <si>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</si>
  <si>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</si>
  <si>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</si>
  <si>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</si>
  <si>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</si>
  <si>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</si>
  <si>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</si>
  <si>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</si>
  <si>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</si>
  <si>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</si>
  <si>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</si>
  <si>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</si>
  <si>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</si>
  <si>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</si>
  <si>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</si>
  <si>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</si>
  <si>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</si>
  <si>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</si>
  <si>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</si>
  <si>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</si>
  <si>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</si>
  <si>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</si>
  <si>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</si>
  <si>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</si>
  <si>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</si>
  <si>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</si>
  <si>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</si>
  <si>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</si>
  <si>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</si>
  <si>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</si>
  <si>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</si>
  <si>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</si>
  <si>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</si>
  <si>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</si>
  <si>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</si>
  <si>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</si>
  <si>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</si>
  <si>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</si>
  <si>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</si>
  <si>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</si>
  <si>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</si>
  <si>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</si>
  <si>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</si>
  <si>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</si>
  <si>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</si>
  <si>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</si>
  <si>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</si>
  <si>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</si>
  <si>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</si>
  <si>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</si>
  <si>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</si>
  <si>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</si>
  <si>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</si>
  <si>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</si>
  <si>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</si>
  <si>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</si>
  <si>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</si>
  <si>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</si>
  <si>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</si>
  <si>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</si>
  <si>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</si>
  <si>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</si>
  <si>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</si>
  <si>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</si>
  <si>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</si>
  <si>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</si>
  <si>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</si>
  <si>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</si>
  <si>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</si>
  <si>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</si>
  <si>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</si>
  <si>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</si>
  <si>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</si>
  <si>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</si>
  <si>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</si>
  <si>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</si>
  <si>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</si>
  <si>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</si>
  <si>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</si>
  <si>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</si>
  <si>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</si>
  <si>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</si>
  <si>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</si>
  <si>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</si>
  <si>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</si>
  <si>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</si>
  <si>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</si>
  <si>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</si>
  <si>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</si>
  <si>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</si>
  <si>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</si>
  <si>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</si>
  <si>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</si>
  <si>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</si>
  <si>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</si>
  <si>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</si>
  <si>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</si>
  <si>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</si>
  <si>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</si>
  <si>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</si>
  <si>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</si>
  <si>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</si>
  <si>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</si>
  <si>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</si>
  <si>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</si>
  <si>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</si>
  <si>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</si>
  <si>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</si>
  <si>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</si>
  <si>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</si>
  <si>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</si>
  <si>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</si>
  <si>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</si>
  <si>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</si>
  <si>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</si>
  <si>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</si>
  <si>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</si>
  <si>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</si>
  <si>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</si>
  <si>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</si>
  <si>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</si>
  <si>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</si>
  <si>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</si>
  <si>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</si>
  <si>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</si>
  <si>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</si>
  <si>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</si>
  <si>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</si>
  <si>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</si>
  <si>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</si>
  <si>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</si>
  <si>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</si>
  <si>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</si>
  <si>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</si>
  <si>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</si>
  <si>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</si>
  <si>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</si>
  <si>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</si>
  <si>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</si>
  <si>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</si>
  <si>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</si>
  <si>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</si>
  <si>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</si>
  <si>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</si>
  <si>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</si>
  <si>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</si>
  <si>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</si>
  <si>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</si>
  <si>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</si>
  <si>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</si>
  <si>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</si>
  <si>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</si>
  <si>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</si>
  <si>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</si>
  <si>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</si>
  <si>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</si>
  <si>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</si>
  <si>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</si>
  <si>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</si>
  <si>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</si>
  <si>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</si>
  <si>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</si>
  <si>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</si>
  <si>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</si>
  <si>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</si>
  <si>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</si>
  <si>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</si>
  <si>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</si>
  <si>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</si>
  <si>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</si>
  <si>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</si>
  <si>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</si>
  <si>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</si>
  <si>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</si>
  <si>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</si>
  <si>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</si>
  <si>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</si>
  <si>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</si>
  <si>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</si>
  <si>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</si>
  <si>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</si>
  <si>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</si>
  <si>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</si>
  <si>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</si>
  <si>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</si>
  <si>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</si>
  <si>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</si>
  <si>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</si>
  <si>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</si>
  <si>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</si>
  <si>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</si>
  <si>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</si>
  <si>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</si>
  <si>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</si>
  <si>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Zambia</t>
  </si>
  <si>
    <t>ZMB</t>
  </si>
  <si>
    <t>Zimbabwe</t>
  </si>
  <si>
    <t>ZWE</t>
  </si>
  <si>
    <t>Worldbank</t>
  </si>
  <si>
    <t>https://data.worldbank.org/indicator/EN.POP.DNST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</si>
</sst>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EN.POP.DN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7"/>
  <sheetViews>
    <sheetView tabSelected="1" zoomScale="115" zoomScaleNormal="115" topLeftCell="G1" workbookViewId="0">
      <selection activeCell="N5" sqref="N5"/>
    </sheetView>
  </sheetViews>
  <sheetFormatPr defaultColWidth="8.72727272727273" defaultRowHeight="14"/>
  <cols>
    <col min="1" max="2" width="9.81818181818182"/>
    <col min="3" max="4" width="12.8181818181818"/>
    <col min="5" max="5" width="19.2727272727273" style="2" customWidth="1"/>
    <col min="6" max="6" width="18.4545454545455" style="2" customWidth="1"/>
    <col min="7" max="7" width="18.1" style="3" customWidth="1"/>
    <col min="10" max="11" width="12.8181818181818"/>
    <col min="12" max="12" width="9.8" customWidth="1"/>
    <col min="14" max="15" width="12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</row>
    <row r="2" spans="1:7">
      <c r="A2" t="s">
        <v>6</v>
      </c>
      <c r="B2" t="s">
        <v>7</v>
      </c>
      <c r="C2">
        <v>593.144444444444</v>
      </c>
      <c r="E2" s="4" t="s">
        <v>8</v>
      </c>
      <c r="F2" s="4">
        <v>10.73</v>
      </c>
      <c r="G2" s="5">
        <v>25.65</v>
      </c>
    </row>
    <row r="3" spans="1:15">
      <c r="A3" t="s">
        <v>9</v>
      </c>
      <c r="B3" t="s">
        <v>10</v>
      </c>
      <c r="C3">
        <v>45.7379159749691</v>
      </c>
      <c r="D3">
        <v>1359.61822418526</v>
      </c>
      <c r="E3" s="4" t="s">
        <v>11</v>
      </c>
      <c r="F3" s="4">
        <f>F2+0.3</f>
        <v>11.03</v>
      </c>
      <c r="G3" s="5">
        <f>G2+0.19</f>
        <v>25.84</v>
      </c>
      <c r="H3" t="s">
        <v>12</v>
      </c>
      <c r="I3" t="s">
        <v>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>
      <c r="A4" t="s">
        <v>19</v>
      </c>
      <c r="B4" t="s">
        <v>20</v>
      </c>
      <c r="C4">
        <v>59.6273948472873</v>
      </c>
      <c r="D4">
        <v>516.747870807558</v>
      </c>
      <c r="E4" s="4" t="s">
        <v>21</v>
      </c>
      <c r="F4" s="4">
        <f>F2-1.39</f>
        <v>9.34</v>
      </c>
      <c r="G4" s="5">
        <f>G2-3.1</f>
        <v>22.55</v>
      </c>
      <c r="H4" t="s">
        <v>22</v>
      </c>
      <c r="I4" t="s">
        <v>23</v>
      </c>
      <c r="J4">
        <v>16.580892611147</v>
      </c>
      <c r="K4">
        <v>8579.01777315683</v>
      </c>
      <c r="L4" s="4">
        <v>30.17</v>
      </c>
      <c r="M4" s="4">
        <v>14.57</v>
      </c>
      <c r="N4">
        <f>L4-3.42*LOG(J4)+0.00074*K4</f>
        <v>32.3474141117981</v>
      </c>
      <c r="O4">
        <f>M4-1.59*LOG(J4)+0.00011*K4</f>
        <v>13.5745153836621</v>
      </c>
    </row>
    <row r="5" spans="1:15">
      <c r="A5" t="s">
        <v>24</v>
      </c>
      <c r="B5" t="s">
        <v>25</v>
      </c>
      <c r="C5">
        <v>50.720167415082</v>
      </c>
      <c r="D5">
        <v>1710.07336335627</v>
      </c>
      <c r="E5" s="4" t="s">
        <v>26</v>
      </c>
      <c r="F5" s="4">
        <f>F2-0.88</f>
        <v>9.85</v>
      </c>
      <c r="G5" s="5">
        <f>G2-1.99</f>
        <v>23.66</v>
      </c>
      <c r="H5" t="s">
        <v>27</v>
      </c>
      <c r="I5" t="s">
        <v>28</v>
      </c>
      <c r="J5">
        <v>25.4314248146119</v>
      </c>
      <c r="K5">
        <v>6796.84454227877</v>
      </c>
      <c r="L5">
        <v>29.68</v>
      </c>
      <c r="M5" s="4">
        <v>14.42</v>
      </c>
      <c r="N5">
        <f t="shared" ref="N5:N18" si="0">L5-3.42*LOG(J5)+0.00074*K5</f>
        <v>29.903297192831</v>
      </c>
      <c r="O5">
        <f t="shared" ref="O5:O18" si="1">M5-1.59*LOG(J5)+0.00011*K5</f>
        <v>12.9331134985267</v>
      </c>
    </row>
    <row r="6" spans="1:15">
      <c r="A6" t="s">
        <v>29</v>
      </c>
      <c r="B6" t="s">
        <v>30</v>
      </c>
      <c r="C6">
        <v>26.3626116948745</v>
      </c>
      <c r="D6">
        <v>1776.16686789531</v>
      </c>
      <c r="E6" s="4" t="s">
        <v>22</v>
      </c>
      <c r="F6" s="4">
        <f>F2+3.84</f>
        <v>14.57</v>
      </c>
      <c r="G6" s="5">
        <f>G2+4.52</f>
        <v>30.17</v>
      </c>
      <c r="H6" t="s">
        <v>31</v>
      </c>
      <c r="I6" t="s">
        <v>32</v>
      </c>
      <c r="J6">
        <v>4.24257678524224</v>
      </c>
      <c r="K6">
        <v>43258.2638715601</v>
      </c>
      <c r="L6">
        <v>42.73</v>
      </c>
      <c r="M6" s="4">
        <v>22.39</v>
      </c>
      <c r="N6">
        <f t="shared" si="0"/>
        <v>72.594621652519</v>
      </c>
      <c r="O6">
        <f t="shared" si="1"/>
        <v>26.1504777850025</v>
      </c>
    </row>
    <row r="7" spans="1:15">
      <c r="A7" t="s">
        <v>33</v>
      </c>
      <c r="B7" t="s">
        <v>34</v>
      </c>
      <c r="C7">
        <v>103.571131386861</v>
      </c>
      <c r="D7">
        <v>5246.09634560989</v>
      </c>
      <c r="E7" s="4" t="s">
        <v>35</v>
      </c>
      <c r="F7" s="4">
        <f>F2+10.37</f>
        <v>21.1</v>
      </c>
      <c r="G7" s="5">
        <f>G2+18.95</f>
        <v>44.6</v>
      </c>
      <c r="H7" t="s">
        <v>36</v>
      </c>
      <c r="I7" t="s">
        <v>37</v>
      </c>
      <c r="J7">
        <v>149.705447160568</v>
      </c>
      <c r="K7">
        <v>10434.7751874839</v>
      </c>
      <c r="L7">
        <v>37.24</v>
      </c>
      <c r="M7">
        <v>15.87</v>
      </c>
      <c r="N7">
        <f t="shared" si="0"/>
        <v>37.5224210371408</v>
      </c>
      <c r="O7">
        <f t="shared" si="1"/>
        <v>13.5591974821613</v>
      </c>
    </row>
    <row r="8" spans="1:15">
      <c r="A8" t="s">
        <v>38</v>
      </c>
      <c r="B8" t="s">
        <v>39</v>
      </c>
      <c r="C8">
        <v>164.393617021277</v>
      </c>
      <c r="E8" s="4" t="s">
        <v>27</v>
      </c>
      <c r="F8" s="4">
        <f>F2+3.69</f>
        <v>14.42</v>
      </c>
      <c r="G8" s="5">
        <f>G2+4.03</f>
        <v>29.68</v>
      </c>
      <c r="H8" t="s">
        <v>40</v>
      </c>
      <c r="I8" t="s">
        <v>41</v>
      </c>
      <c r="J8">
        <v>45.8610941865705</v>
      </c>
      <c r="K8">
        <v>5334.55604233917</v>
      </c>
      <c r="L8">
        <v>31.34</v>
      </c>
      <c r="M8">
        <v>14.99</v>
      </c>
      <c r="N8">
        <f t="shared" si="0"/>
        <v>29.6054315815254</v>
      </c>
      <c r="O8">
        <f t="shared" si="1"/>
        <v>12.9351045492214</v>
      </c>
    </row>
    <row r="9" spans="1:15">
      <c r="A9" t="s">
        <v>42</v>
      </c>
      <c r="B9" t="s">
        <v>43</v>
      </c>
      <c r="C9">
        <v>33.3350102861111</v>
      </c>
      <c r="D9">
        <v>5612.68656952782</v>
      </c>
      <c r="E9" s="4" t="s">
        <v>31</v>
      </c>
      <c r="F9" s="4">
        <f>F2+11.66</f>
        <v>22.39</v>
      </c>
      <c r="G9" s="5">
        <f>G2+17.08</f>
        <v>42.73</v>
      </c>
      <c r="H9" t="s">
        <v>44</v>
      </c>
      <c r="I9" t="s">
        <v>45</v>
      </c>
      <c r="J9">
        <v>145.683543548694</v>
      </c>
      <c r="K9">
        <v>3869.58842704537</v>
      </c>
      <c r="L9">
        <v>25.12</v>
      </c>
      <c r="M9">
        <v>12.95</v>
      </c>
      <c r="N9">
        <f t="shared" si="0"/>
        <v>20.5846315379085</v>
      </c>
      <c r="O9">
        <f t="shared" si="1"/>
        <v>9.93583203750509</v>
      </c>
    </row>
    <row r="10" ht="28" spans="1:15">
      <c r="A10" t="s">
        <v>46</v>
      </c>
      <c r="B10" t="s">
        <v>47</v>
      </c>
      <c r="C10">
        <v>139.262179667699</v>
      </c>
      <c r="D10">
        <v>36284.5552429552</v>
      </c>
      <c r="E10" s="4" t="s">
        <v>48</v>
      </c>
      <c r="F10" s="4">
        <f>F2+4.04</f>
        <v>14.77</v>
      </c>
      <c r="G10" s="5">
        <f>G2+5.41</f>
        <v>31.06</v>
      </c>
      <c r="H10" t="s">
        <v>49</v>
      </c>
      <c r="I10" t="s">
        <v>50</v>
      </c>
      <c r="J10">
        <v>464.149410229417</v>
      </c>
      <c r="K10">
        <v>1927.70782309335</v>
      </c>
      <c r="L10">
        <v>29.03</v>
      </c>
      <c r="M10">
        <v>9.04</v>
      </c>
      <c r="N10">
        <f t="shared" si="0"/>
        <v>21.3365341029857</v>
      </c>
      <c r="O10">
        <f t="shared" si="1"/>
        <v>5.01206195384308</v>
      </c>
    </row>
    <row r="11" spans="1:15">
      <c r="A11" t="s">
        <v>22</v>
      </c>
      <c r="B11" t="s">
        <v>23</v>
      </c>
      <c r="C11">
        <v>16.580892611147</v>
      </c>
      <c r="D11">
        <v>8579.01777315683</v>
      </c>
      <c r="E11" s="4" t="s">
        <v>51</v>
      </c>
      <c r="F11" s="4">
        <f>F2+3.42</f>
        <v>14.15</v>
      </c>
      <c r="G11" s="5">
        <f>G2+12.85</f>
        <v>38.5</v>
      </c>
      <c r="H11" t="s">
        <v>52</v>
      </c>
      <c r="I11" t="s">
        <v>53</v>
      </c>
      <c r="J11">
        <v>345.229138545953</v>
      </c>
      <c r="K11">
        <v>40193.2524448357</v>
      </c>
      <c r="L11">
        <v>26.86</v>
      </c>
      <c r="M11">
        <v>17.76</v>
      </c>
      <c r="N11">
        <f t="shared" si="0"/>
        <v>47.9226793487749</v>
      </c>
      <c r="O11">
        <f t="shared" si="1"/>
        <v>18.1456669320776</v>
      </c>
    </row>
    <row r="12" spans="1:15">
      <c r="A12" t="s">
        <v>54</v>
      </c>
      <c r="B12" t="s">
        <v>55</v>
      </c>
      <c r="C12">
        <v>104.082683526519</v>
      </c>
      <c r="D12">
        <v>4266.01807420946</v>
      </c>
      <c r="E12" s="4" t="s">
        <v>36</v>
      </c>
      <c r="F12" s="4">
        <f>F2+5.14</f>
        <v>15.87</v>
      </c>
      <c r="G12" s="5">
        <f>G2+11.59</f>
        <v>37.24</v>
      </c>
      <c r="H12" t="s">
        <v>56</v>
      </c>
      <c r="I12" t="s">
        <v>57</v>
      </c>
      <c r="J12">
        <v>531.54469852338</v>
      </c>
      <c r="K12">
        <v>31597.5046490718</v>
      </c>
      <c r="L12">
        <v>26.65</v>
      </c>
      <c r="M12" s="4">
        <v>13.73</v>
      </c>
      <c r="N12">
        <f t="shared" si="0"/>
        <v>40.71080735517</v>
      </c>
      <c r="O12">
        <f t="shared" si="1"/>
        <v>12.8721172437437</v>
      </c>
    </row>
    <row r="13" spans="1:15">
      <c r="A13" t="s">
        <v>58</v>
      </c>
      <c r="B13" t="s">
        <v>59</v>
      </c>
      <c r="C13">
        <v>275.985</v>
      </c>
      <c r="D13">
        <v>12844.9009909959</v>
      </c>
      <c r="E13" s="4" t="s">
        <v>40</v>
      </c>
      <c r="F13" s="4">
        <f>F2+4.26</f>
        <v>14.99</v>
      </c>
      <c r="G13" s="5">
        <f>G2+5.69</f>
        <v>31.34</v>
      </c>
      <c r="H13" t="s">
        <v>60</v>
      </c>
      <c r="I13" t="s">
        <v>61</v>
      </c>
      <c r="J13">
        <v>66.3251385066488</v>
      </c>
      <c r="K13">
        <v>8329.27131263927</v>
      </c>
      <c r="L13">
        <v>29.38</v>
      </c>
      <c r="M13">
        <v>14.76</v>
      </c>
      <c r="N13">
        <f t="shared" si="0"/>
        <v>29.3135214450299</v>
      </c>
      <c r="O13">
        <f t="shared" si="1"/>
        <v>12.7797515610997</v>
      </c>
    </row>
    <row r="14" spans="1:15">
      <c r="A14" t="s">
        <v>62</v>
      </c>
      <c r="B14" t="s">
        <v>63</v>
      </c>
      <c r="C14">
        <v>222.563636363636</v>
      </c>
      <c r="D14">
        <v>13992.7444804497</v>
      </c>
      <c r="E14" s="4" t="s">
        <v>64</v>
      </c>
      <c r="F14" s="4">
        <f>F2+2.42</f>
        <v>13.15</v>
      </c>
      <c r="G14" s="5">
        <f>G2+10.73</f>
        <v>36.38</v>
      </c>
      <c r="H14" t="s">
        <v>65</v>
      </c>
      <c r="I14" t="s">
        <v>66</v>
      </c>
      <c r="J14">
        <v>286.545676369863</v>
      </c>
      <c r="K14">
        <v>1188.85975692162</v>
      </c>
      <c r="L14">
        <v>20.84</v>
      </c>
      <c r="M14" s="4">
        <v>10.9</v>
      </c>
      <c r="N14">
        <f t="shared" si="0"/>
        <v>13.3161532193973</v>
      </c>
      <c r="O14">
        <f t="shared" si="1"/>
        <v>7.12383633608234</v>
      </c>
    </row>
    <row r="15" spans="1:15">
      <c r="A15" t="s">
        <v>67</v>
      </c>
      <c r="B15" t="s">
        <v>68</v>
      </c>
      <c r="C15">
        <v>3.34024963533636</v>
      </c>
      <c r="D15">
        <v>51680.3165229438</v>
      </c>
      <c r="E15" s="4" t="s">
        <v>69</v>
      </c>
      <c r="F15" s="4">
        <f>F2+10.97</f>
        <v>21.7</v>
      </c>
      <c r="G15" s="5">
        <f>G2+10.63</f>
        <v>36.28</v>
      </c>
      <c r="H15" t="s">
        <v>70</v>
      </c>
      <c r="I15" t="s">
        <v>71</v>
      </c>
      <c r="J15">
        <v>8.79924430004024</v>
      </c>
      <c r="K15">
        <v>10126.7217935297</v>
      </c>
      <c r="L15">
        <v>37.63</v>
      </c>
      <c r="M15" s="4">
        <v>14.13</v>
      </c>
      <c r="N15">
        <f t="shared" si="0"/>
        <v>41.8937709429607</v>
      </c>
      <c r="O15">
        <f t="shared" si="1"/>
        <v>13.7422712502241</v>
      </c>
    </row>
    <row r="16" spans="1:15">
      <c r="A16" t="s">
        <v>72</v>
      </c>
      <c r="B16" t="s">
        <v>73</v>
      </c>
      <c r="C16">
        <v>108.057004362579</v>
      </c>
      <c r="D16">
        <v>48588.6593847921</v>
      </c>
      <c r="E16" s="4" t="s">
        <v>74</v>
      </c>
      <c r="F16" s="4">
        <f>F2+10.58</f>
        <v>21.31</v>
      </c>
      <c r="G16" s="5">
        <f>G2+23.31</f>
        <v>48.96</v>
      </c>
      <c r="H16" t="s">
        <v>75</v>
      </c>
      <c r="I16" t="s">
        <v>76</v>
      </c>
      <c r="J16">
        <v>389.221997612956</v>
      </c>
      <c r="K16">
        <v>1823.71291162955</v>
      </c>
      <c r="L16">
        <v>29.27</v>
      </c>
      <c r="M16">
        <v>14.76</v>
      </c>
      <c r="N16">
        <f t="shared" si="0"/>
        <v>21.7610725243798</v>
      </c>
      <c r="O16">
        <f t="shared" si="1"/>
        <v>10.8421945904373</v>
      </c>
    </row>
    <row r="17" spans="1:15">
      <c r="A17" t="s">
        <v>77</v>
      </c>
      <c r="B17" t="s">
        <v>78</v>
      </c>
      <c r="C17">
        <v>122.112916495269</v>
      </c>
      <c r="D17">
        <v>4221.40747847848</v>
      </c>
      <c r="E17" s="4" t="s">
        <v>49</v>
      </c>
      <c r="F17" s="4">
        <f>F2-1.69</f>
        <v>9.04</v>
      </c>
      <c r="G17" s="5">
        <f>G2+3.38</f>
        <v>29.03</v>
      </c>
      <c r="H17" t="s">
        <v>79</v>
      </c>
      <c r="I17" t="s">
        <v>80</v>
      </c>
      <c r="J17">
        <v>36.2398446775156</v>
      </c>
      <c r="K17">
        <v>63206.5210767941</v>
      </c>
      <c r="L17">
        <v>47.49</v>
      </c>
      <c r="M17" s="4">
        <v>25.75</v>
      </c>
      <c r="N17">
        <f t="shared" si="0"/>
        <v>88.9304083562972</v>
      </c>
      <c r="O17">
        <f t="shared" si="1"/>
        <v>30.223611057499</v>
      </c>
    </row>
    <row r="18" spans="1:15">
      <c r="A18" t="s">
        <v>81</v>
      </c>
      <c r="B18" t="s">
        <v>82</v>
      </c>
      <c r="C18">
        <v>463.036643302181</v>
      </c>
      <c r="D18">
        <v>238.990725856496</v>
      </c>
      <c r="E18" s="4" t="s">
        <v>44</v>
      </c>
      <c r="F18" s="4">
        <f>F2+2.22</f>
        <v>12.95</v>
      </c>
      <c r="G18" s="5">
        <f>G2-0.53</f>
        <v>25.12</v>
      </c>
      <c r="H18" t="s">
        <v>83</v>
      </c>
      <c r="I18" t="s">
        <v>84</v>
      </c>
      <c r="J18">
        <v>48.8905934431905</v>
      </c>
      <c r="K18">
        <v>5655.86765390396</v>
      </c>
      <c r="L18">
        <v>23.58</v>
      </c>
      <c r="M18">
        <v>7.41</v>
      </c>
      <c r="N18">
        <f t="shared" si="0"/>
        <v>21.9881915076435</v>
      </c>
      <c r="O18">
        <f t="shared" si="1"/>
        <v>5.34627720086798</v>
      </c>
    </row>
    <row r="19" spans="1:7">
      <c r="A19" t="s">
        <v>85</v>
      </c>
      <c r="B19" t="s">
        <v>86</v>
      </c>
      <c r="C19">
        <v>381.249702774108</v>
      </c>
      <c r="D19">
        <v>45205.3359408051</v>
      </c>
      <c r="E19" s="4" t="s">
        <v>52</v>
      </c>
      <c r="F19" s="4">
        <f>F2+7.03</f>
        <v>17.76</v>
      </c>
      <c r="G19" s="5">
        <f>G2+1.21</f>
        <v>26.86</v>
      </c>
    </row>
    <row r="20" spans="1:7">
      <c r="A20" t="s">
        <v>87</v>
      </c>
      <c r="B20" t="s">
        <v>88</v>
      </c>
      <c r="C20">
        <v>107.513284852785</v>
      </c>
      <c r="D20">
        <v>1291.04097215441</v>
      </c>
      <c r="E20" s="4" t="s">
        <v>60</v>
      </c>
      <c r="F20" s="4">
        <f>F2+4.03</f>
        <v>14.76</v>
      </c>
      <c r="G20" s="5">
        <f>G2+3.73</f>
        <v>29.38</v>
      </c>
    </row>
    <row r="21" spans="1:7">
      <c r="A21" t="s">
        <v>89</v>
      </c>
      <c r="B21" t="s">
        <v>90</v>
      </c>
      <c r="C21">
        <v>76.4008698830409</v>
      </c>
      <c r="D21">
        <v>857.932729650223</v>
      </c>
      <c r="E21" s="4" t="s">
        <v>91</v>
      </c>
      <c r="F21" s="4">
        <f>F2+5.47</f>
        <v>16.2</v>
      </c>
      <c r="G21" s="5">
        <f>G2+5.85</f>
        <v>31.5</v>
      </c>
    </row>
    <row r="22" spans="1:7">
      <c r="A22" t="s">
        <v>92</v>
      </c>
      <c r="B22" t="s">
        <v>93</v>
      </c>
      <c r="C22">
        <v>1265.18693247292</v>
      </c>
      <c r="D22">
        <v>1961.6137487886</v>
      </c>
      <c r="E22" s="4" t="s">
        <v>65</v>
      </c>
      <c r="F22" s="4">
        <f>F2+0.17</f>
        <v>10.9</v>
      </c>
      <c r="G22" s="5">
        <f>G2-4.81</f>
        <v>20.84</v>
      </c>
    </row>
    <row r="23" spans="1:7">
      <c r="A23" t="s">
        <v>94</v>
      </c>
      <c r="B23" t="s">
        <v>95</v>
      </c>
      <c r="C23">
        <v>63.8726510685335</v>
      </c>
      <c r="D23">
        <v>10079.2033812203</v>
      </c>
      <c r="E23" s="4" t="s">
        <v>96</v>
      </c>
      <c r="F23" s="4">
        <f>F2+3.4</f>
        <v>14.13</v>
      </c>
      <c r="G23" s="5">
        <f>G2+11.98</f>
        <v>37.63</v>
      </c>
    </row>
    <row r="24" spans="1:7">
      <c r="A24" t="s">
        <v>97</v>
      </c>
      <c r="B24" t="s">
        <v>98</v>
      </c>
      <c r="C24">
        <v>2181.51666666667</v>
      </c>
      <c r="D24">
        <v>20409.9528047731</v>
      </c>
      <c r="E24" s="4" t="s">
        <v>83</v>
      </c>
      <c r="F24" s="4">
        <f>F2-3.32</f>
        <v>7.41</v>
      </c>
      <c r="G24" s="5">
        <f>G2-2.07</f>
        <v>23.58</v>
      </c>
    </row>
    <row r="25" ht="28" spans="1:7">
      <c r="A25" t="s">
        <v>99</v>
      </c>
      <c r="B25" t="s">
        <v>100</v>
      </c>
      <c r="C25">
        <v>39.2855144855145</v>
      </c>
      <c r="D25">
        <v>25194.0251444381</v>
      </c>
      <c r="E25" s="4" t="s">
        <v>101</v>
      </c>
      <c r="F25" s="4">
        <f>F2+4.48</f>
        <v>15.21</v>
      </c>
      <c r="G25" s="5">
        <f>G2+5.44</f>
        <v>31.09</v>
      </c>
    </row>
    <row r="26" ht="28" spans="1:7">
      <c r="A26" t="s">
        <v>102</v>
      </c>
      <c r="B26" t="s">
        <v>103</v>
      </c>
      <c r="C26">
        <v>64.07841796875</v>
      </c>
      <c r="D26">
        <v>6079.73828544838</v>
      </c>
      <c r="E26" s="4" t="s">
        <v>104</v>
      </c>
      <c r="F26" s="4">
        <f>F2+4.07</f>
        <v>14.8</v>
      </c>
      <c r="G26" s="5">
        <f>G2+5.34</f>
        <v>30.99</v>
      </c>
    </row>
    <row r="27" spans="1:7">
      <c r="A27" t="s">
        <v>105</v>
      </c>
      <c r="B27" t="s">
        <v>106</v>
      </c>
      <c r="C27">
        <v>46.211212927382</v>
      </c>
      <c r="D27">
        <v>6424.15217642722</v>
      </c>
      <c r="E27" s="4" t="s">
        <v>75</v>
      </c>
      <c r="F27" s="4">
        <f>F2+4.03</f>
        <v>14.76</v>
      </c>
      <c r="G27" s="5">
        <f>G2+3.62</f>
        <v>29.27</v>
      </c>
    </row>
    <row r="28" spans="1:7">
      <c r="A28" t="s">
        <v>107</v>
      </c>
      <c r="B28" t="s">
        <v>108</v>
      </c>
      <c r="C28">
        <v>17.4318719859711</v>
      </c>
      <c r="D28">
        <v>4115.17700795622</v>
      </c>
      <c r="E28" s="4" t="s">
        <v>109</v>
      </c>
      <c r="F28" s="4">
        <f>F2+3</f>
        <v>13.73</v>
      </c>
      <c r="G28" s="5">
        <f>G2+1</f>
        <v>26.65</v>
      </c>
    </row>
    <row r="29" spans="1:7">
      <c r="A29" t="s">
        <v>110</v>
      </c>
      <c r="B29" t="s">
        <v>111</v>
      </c>
      <c r="C29">
        <v>1183.38888888889</v>
      </c>
      <c r="D29">
        <v>107079.479836627</v>
      </c>
      <c r="E29" s="4" t="s">
        <v>112</v>
      </c>
      <c r="F29" s="4">
        <f>F2+3.27</f>
        <v>14</v>
      </c>
      <c r="G29" s="5">
        <f>G2+5.25</f>
        <v>30.9</v>
      </c>
    </row>
    <row r="30" spans="1:7">
      <c r="A30" t="s">
        <v>113</v>
      </c>
      <c r="B30" t="s">
        <v>114</v>
      </c>
      <c r="C30">
        <v>10.7754352441614</v>
      </c>
      <c r="D30">
        <v>3133.09980321504</v>
      </c>
      <c r="E30" s="4" t="s">
        <v>80</v>
      </c>
      <c r="F30" s="4">
        <f>F2+15.02</f>
        <v>25.75</v>
      </c>
      <c r="G30" s="5">
        <f>G2+21.84</f>
        <v>47.49</v>
      </c>
    </row>
    <row r="31" spans="1:4">
      <c r="A31" t="s">
        <v>27</v>
      </c>
      <c r="B31" t="s">
        <v>28</v>
      </c>
      <c r="C31">
        <v>25.4314248146119</v>
      </c>
      <c r="D31">
        <v>6796.84454227877</v>
      </c>
    </row>
    <row r="32" spans="1:4">
      <c r="A32" t="s">
        <v>115</v>
      </c>
      <c r="B32" t="s">
        <v>116</v>
      </c>
      <c r="C32">
        <v>668.304651162791</v>
      </c>
      <c r="D32">
        <v>15373.8547035017</v>
      </c>
    </row>
    <row r="33" spans="1:4">
      <c r="A33" t="s">
        <v>117</v>
      </c>
      <c r="B33" t="s">
        <v>118</v>
      </c>
      <c r="C33">
        <v>83.0138519924099</v>
      </c>
      <c r="D33">
        <v>27442.95382794</v>
      </c>
    </row>
    <row r="34" spans="1:4">
      <c r="A34" t="s">
        <v>119</v>
      </c>
      <c r="B34" t="s">
        <v>120</v>
      </c>
      <c r="C34">
        <v>20.2310435238595</v>
      </c>
      <c r="D34">
        <v>3000.77932702976</v>
      </c>
    </row>
    <row r="35" spans="1:4">
      <c r="A35" t="s">
        <v>121</v>
      </c>
      <c r="B35" t="s">
        <v>122</v>
      </c>
      <c r="C35">
        <v>4.14946270710921</v>
      </c>
      <c r="D35">
        <v>6404.89993159074</v>
      </c>
    </row>
    <row r="36" spans="1:4">
      <c r="A36" t="s">
        <v>123</v>
      </c>
      <c r="B36" t="s">
        <v>124</v>
      </c>
      <c r="C36">
        <v>7.75267905871778</v>
      </c>
      <c r="D36">
        <v>492.79587119399</v>
      </c>
    </row>
    <row r="37" spans="1:4">
      <c r="A37" t="s">
        <v>31</v>
      </c>
      <c r="B37" t="s">
        <v>32</v>
      </c>
      <c r="C37">
        <v>4.24257678524224</v>
      </c>
      <c r="D37">
        <v>43258.2638715601</v>
      </c>
    </row>
    <row r="38" spans="1:4">
      <c r="A38" t="s">
        <v>125</v>
      </c>
      <c r="B38" t="s">
        <v>126</v>
      </c>
      <c r="C38">
        <v>92.3578181530235</v>
      </c>
      <c r="D38">
        <v>16180.9679202136</v>
      </c>
    </row>
    <row r="39" spans="1:4">
      <c r="A39" t="s">
        <v>127</v>
      </c>
      <c r="B39" t="s">
        <v>128</v>
      </c>
      <c r="C39">
        <v>218.558417938239</v>
      </c>
      <c r="D39">
        <v>87100.4148213751</v>
      </c>
    </row>
    <row r="40" spans="1:3">
      <c r="A40" t="s">
        <v>129</v>
      </c>
      <c r="B40" t="s">
        <v>130</v>
      </c>
      <c r="C40">
        <v>878.075757575758</v>
      </c>
    </row>
    <row r="41" spans="1:4">
      <c r="A41" t="s">
        <v>131</v>
      </c>
      <c r="B41" t="s">
        <v>132</v>
      </c>
      <c r="C41">
        <v>25.710001721513</v>
      </c>
      <c r="D41">
        <v>13231.7042069381</v>
      </c>
    </row>
    <row r="42" spans="1:4">
      <c r="A42" t="s">
        <v>36</v>
      </c>
      <c r="B42" t="s">
        <v>37</v>
      </c>
      <c r="C42">
        <v>149.705447160568</v>
      </c>
      <c r="D42">
        <v>10434.7751874839</v>
      </c>
    </row>
    <row r="43" spans="1:4">
      <c r="A43" t="s">
        <v>133</v>
      </c>
      <c r="B43" t="s">
        <v>134</v>
      </c>
      <c r="C43">
        <v>82.9505503144654</v>
      </c>
      <c r="D43">
        <v>2325.72370502247</v>
      </c>
    </row>
    <row r="44" spans="1:4">
      <c r="A44" t="s">
        <v>135</v>
      </c>
      <c r="B44" t="s">
        <v>136</v>
      </c>
      <c r="C44">
        <v>56.1567641894608</v>
      </c>
      <c r="D44">
        <v>1537.13021832773</v>
      </c>
    </row>
    <row r="45" spans="1:4">
      <c r="A45" t="s">
        <v>137</v>
      </c>
      <c r="B45" t="s">
        <v>138</v>
      </c>
      <c r="C45">
        <v>39.5057030061093</v>
      </c>
      <c r="D45">
        <v>543.950392515803</v>
      </c>
    </row>
    <row r="46" spans="1:4">
      <c r="A46" t="s">
        <v>139</v>
      </c>
      <c r="B46" t="s">
        <v>140</v>
      </c>
      <c r="C46">
        <v>16.1583953147877</v>
      </c>
      <c r="D46">
        <v>1846.13129708695</v>
      </c>
    </row>
    <row r="47" spans="1:4">
      <c r="A47" t="s">
        <v>40</v>
      </c>
      <c r="B47" t="s">
        <v>41</v>
      </c>
      <c r="C47">
        <v>45.8610941865705</v>
      </c>
      <c r="D47">
        <v>5334.55604233917</v>
      </c>
    </row>
    <row r="48" spans="1:4">
      <c r="A48" t="s">
        <v>141</v>
      </c>
      <c r="B48" t="s">
        <v>142</v>
      </c>
      <c r="C48">
        <v>467.272971520688</v>
      </c>
      <c r="D48">
        <v>1420.66174747221</v>
      </c>
    </row>
    <row r="49" spans="1:4">
      <c r="A49" t="s">
        <v>143</v>
      </c>
      <c r="B49" t="s">
        <v>144</v>
      </c>
      <c r="C49">
        <v>137.962282878412</v>
      </c>
      <c r="D49">
        <v>3064.27238842819</v>
      </c>
    </row>
    <row r="50" spans="1:4">
      <c r="A50" t="s">
        <v>145</v>
      </c>
      <c r="B50" t="s">
        <v>146</v>
      </c>
      <c r="C50">
        <v>99.7672150411281</v>
      </c>
      <c r="D50">
        <v>12140.8541545754</v>
      </c>
    </row>
    <row r="51" spans="1:4">
      <c r="A51" t="s">
        <v>147</v>
      </c>
      <c r="B51" t="s">
        <v>148</v>
      </c>
      <c r="C51">
        <v>18.3828356181302</v>
      </c>
      <c r="D51">
        <v>8873.52192883729</v>
      </c>
    </row>
    <row r="52" spans="1:4">
      <c r="A52" t="s">
        <v>149</v>
      </c>
      <c r="B52" t="s">
        <v>150</v>
      </c>
      <c r="C52">
        <v>109.119614643545</v>
      </c>
      <c r="D52">
        <v>9477.85287326771</v>
      </c>
    </row>
    <row r="53" spans="1:4">
      <c r="A53" t="s">
        <v>151</v>
      </c>
      <c r="B53" t="s">
        <v>152</v>
      </c>
      <c r="C53">
        <v>348.97972972973</v>
      </c>
      <c r="D53">
        <v>16752.9652643364</v>
      </c>
    </row>
    <row r="54" spans="1:4">
      <c r="A54" t="s">
        <v>153</v>
      </c>
      <c r="B54" t="s">
        <v>154</v>
      </c>
      <c r="C54">
        <v>273.833333333333</v>
      </c>
      <c r="D54">
        <v>85082.5268555478</v>
      </c>
    </row>
    <row r="55" spans="1:4">
      <c r="A55" t="s">
        <v>155</v>
      </c>
      <c r="B55" t="s">
        <v>156</v>
      </c>
      <c r="C55">
        <v>130.666774891775</v>
      </c>
      <c r="D55">
        <v>27527.8453055825</v>
      </c>
    </row>
    <row r="56" spans="1:4">
      <c r="A56" t="s">
        <v>157</v>
      </c>
      <c r="B56" t="s">
        <v>158</v>
      </c>
      <c r="C56">
        <v>138.57329015544</v>
      </c>
      <c r="D56">
        <v>22933.4995909236</v>
      </c>
    </row>
    <row r="57" spans="1:4">
      <c r="A57" t="s">
        <v>159</v>
      </c>
      <c r="B57" t="s">
        <v>160</v>
      </c>
      <c r="C57">
        <v>238.024131318335</v>
      </c>
      <c r="D57">
        <v>46252.6893044892</v>
      </c>
    </row>
    <row r="58" spans="1:4">
      <c r="A58" t="s">
        <v>161</v>
      </c>
      <c r="B58" t="s">
        <v>162</v>
      </c>
      <c r="C58">
        <v>42.6230371009491</v>
      </c>
      <c r="D58">
        <v>3425.48417585803</v>
      </c>
    </row>
    <row r="59" spans="1:4">
      <c r="A59" t="s">
        <v>163</v>
      </c>
      <c r="B59" t="s">
        <v>164</v>
      </c>
      <c r="C59">
        <v>95.988</v>
      </c>
      <c r="D59">
        <v>7003.85902147233</v>
      </c>
    </row>
    <row r="60" spans="1:4">
      <c r="A60" t="s">
        <v>165</v>
      </c>
      <c r="B60" t="s">
        <v>166</v>
      </c>
      <c r="C60">
        <v>145.7851</v>
      </c>
      <c r="D60">
        <v>61063.3164304238</v>
      </c>
    </row>
    <row r="61" spans="1:4">
      <c r="A61" t="s">
        <v>167</v>
      </c>
      <c r="B61" t="s">
        <v>168</v>
      </c>
      <c r="C61">
        <v>224.547795487477</v>
      </c>
      <c r="D61">
        <v>7268.1969096591</v>
      </c>
    </row>
    <row r="62" spans="1:4">
      <c r="A62" t="s">
        <v>169</v>
      </c>
      <c r="B62" t="s">
        <v>170</v>
      </c>
      <c r="C62">
        <v>18.4113398560129</v>
      </c>
      <c r="D62">
        <v>3306.85820838104</v>
      </c>
    </row>
    <row r="63" spans="1:4">
      <c r="A63" t="s">
        <v>171</v>
      </c>
      <c r="B63" t="s">
        <v>172</v>
      </c>
      <c r="C63">
        <v>131.954405212868</v>
      </c>
      <c r="D63">
        <v>8254.67087102428</v>
      </c>
    </row>
    <row r="64" spans="1:4">
      <c r="A64" t="s">
        <v>173</v>
      </c>
      <c r="B64" t="s">
        <v>174</v>
      </c>
      <c r="C64">
        <v>100.010004351323</v>
      </c>
      <c r="D64">
        <v>3201.6542612039</v>
      </c>
    </row>
    <row r="65" spans="1:4">
      <c r="A65" t="s">
        <v>175</v>
      </c>
      <c r="B65" t="s">
        <v>176</v>
      </c>
      <c r="C65">
        <v>96.3544056905902</v>
      </c>
      <c r="D65">
        <v>11477.4917283738</v>
      </c>
    </row>
    <row r="66" spans="1:4">
      <c r="A66" t="s">
        <v>177</v>
      </c>
      <c r="B66" t="s">
        <v>178</v>
      </c>
      <c r="C66">
        <v>18.5705001099086</v>
      </c>
      <c r="D66">
        <v>7668.99564022782</v>
      </c>
    </row>
    <row r="67" spans="1:4">
      <c r="A67" t="s">
        <v>179</v>
      </c>
      <c r="B67" t="s">
        <v>180</v>
      </c>
      <c r="C67">
        <v>33.6325597143643</v>
      </c>
      <c r="D67">
        <v>23963.3363407704</v>
      </c>
    </row>
    <row r="68" spans="1:4">
      <c r="A68" t="s">
        <v>181</v>
      </c>
      <c r="B68" t="s">
        <v>182</v>
      </c>
      <c r="C68">
        <v>71.0382509260751</v>
      </c>
      <c r="D68">
        <v>5600.38961495341</v>
      </c>
    </row>
    <row r="69" spans="1:4">
      <c r="A69" t="s">
        <v>183</v>
      </c>
      <c r="B69" t="s">
        <v>184</v>
      </c>
      <c r="C69">
        <v>102.802152795218</v>
      </c>
      <c r="D69">
        <v>3569.20684121108</v>
      </c>
    </row>
    <row r="70" spans="1:4">
      <c r="A70" t="s">
        <v>185</v>
      </c>
      <c r="B70" t="s">
        <v>186</v>
      </c>
      <c r="C70">
        <v>127.759338770378</v>
      </c>
      <c r="D70">
        <v>37994.5479627092</v>
      </c>
    </row>
    <row r="71" spans="1:3">
      <c r="A71" t="s">
        <v>187</v>
      </c>
      <c r="B71" t="s">
        <v>188</v>
      </c>
      <c r="C71">
        <v>35.1131386138614</v>
      </c>
    </row>
    <row r="72" spans="1:4">
      <c r="A72" t="s">
        <v>189</v>
      </c>
      <c r="B72" t="s">
        <v>190</v>
      </c>
      <c r="C72">
        <v>94.8020199835318</v>
      </c>
      <c r="D72">
        <v>27056.4217512166</v>
      </c>
    </row>
    <row r="73" spans="1:4">
      <c r="A73" t="s">
        <v>191</v>
      </c>
      <c r="B73" t="s">
        <v>192</v>
      </c>
      <c r="C73">
        <v>30.5838279273062</v>
      </c>
      <c r="D73">
        <v>23054.3584905978</v>
      </c>
    </row>
    <row r="74" spans="1:4">
      <c r="A74" t="s">
        <v>193</v>
      </c>
      <c r="B74" t="s">
        <v>194</v>
      </c>
      <c r="C74">
        <v>101.800711323583</v>
      </c>
      <c r="D74">
        <v>936.340461064749</v>
      </c>
    </row>
    <row r="75" spans="1:4">
      <c r="A75" t="s">
        <v>195</v>
      </c>
      <c r="B75" t="s">
        <v>196</v>
      </c>
      <c r="C75">
        <v>111.880432553194</v>
      </c>
      <c r="D75">
        <v>34173.4872628936</v>
      </c>
    </row>
    <row r="76" spans="1:4">
      <c r="A76" t="s">
        <v>197</v>
      </c>
      <c r="B76" t="s">
        <v>198</v>
      </c>
      <c r="C76">
        <v>46.6220498402537</v>
      </c>
      <c r="D76">
        <v>1622.19123836069</v>
      </c>
    </row>
    <row r="77" spans="1:4">
      <c r="A77" t="s">
        <v>199</v>
      </c>
      <c r="B77" t="s">
        <v>200</v>
      </c>
      <c r="C77">
        <v>18.194074098447</v>
      </c>
      <c r="D77">
        <v>48755.3550062906</v>
      </c>
    </row>
    <row r="78" spans="1:4">
      <c r="A78" t="s">
        <v>201</v>
      </c>
      <c r="B78" t="s">
        <v>202</v>
      </c>
      <c r="C78">
        <v>49.0664477285167</v>
      </c>
      <c r="D78">
        <v>5057.63191261761</v>
      </c>
    </row>
    <row r="79" spans="1:4">
      <c r="A79" t="s">
        <v>203</v>
      </c>
      <c r="B79" t="s">
        <v>204</v>
      </c>
      <c r="C79">
        <v>123.055513855179</v>
      </c>
      <c r="D79">
        <v>39037.1226309074</v>
      </c>
    </row>
    <row r="80" spans="1:3">
      <c r="A80" t="s">
        <v>205</v>
      </c>
      <c r="B80" t="s">
        <v>206</v>
      </c>
      <c r="C80">
        <v>35.0035816618911</v>
      </c>
    </row>
    <row r="81" spans="1:4">
      <c r="A81" t="s">
        <v>207</v>
      </c>
      <c r="B81" t="s">
        <v>208</v>
      </c>
      <c r="C81">
        <v>164.315714285714</v>
      </c>
      <c r="D81">
        <v>3565.293294268</v>
      </c>
    </row>
    <row r="82" spans="1:4">
      <c r="A82" t="s">
        <v>209</v>
      </c>
      <c r="B82" t="s">
        <v>210</v>
      </c>
      <c r="C82">
        <v>8.63790119144642</v>
      </c>
      <c r="D82">
        <v>6881.71519231831</v>
      </c>
    </row>
    <row r="83" spans="1:4">
      <c r="A83" t="s">
        <v>211</v>
      </c>
      <c r="B83" t="s">
        <v>212</v>
      </c>
      <c r="C83">
        <v>277.829508535527</v>
      </c>
      <c r="D83">
        <v>41059.1688090547</v>
      </c>
    </row>
    <row r="84" spans="1:4">
      <c r="A84" t="s">
        <v>213</v>
      </c>
      <c r="B84" t="s">
        <v>214</v>
      </c>
      <c r="C84">
        <v>65.1302704783232</v>
      </c>
      <c r="D84">
        <v>4256.70118558798</v>
      </c>
    </row>
    <row r="85" spans="1:4">
      <c r="A85" t="s">
        <v>215</v>
      </c>
      <c r="B85" t="s">
        <v>216</v>
      </c>
      <c r="C85">
        <v>136.560363013097</v>
      </c>
      <c r="D85">
        <v>2205.5290158584</v>
      </c>
    </row>
    <row r="86" spans="1:3">
      <c r="A86" t="s">
        <v>217</v>
      </c>
      <c r="B86" t="s">
        <v>218</v>
      </c>
      <c r="C86">
        <v>3369.1</v>
      </c>
    </row>
    <row r="87" spans="1:4">
      <c r="A87" t="s">
        <v>219</v>
      </c>
      <c r="B87" t="s">
        <v>220</v>
      </c>
      <c r="C87">
        <v>53.446166368224</v>
      </c>
      <c r="D87">
        <v>1194.03786469445</v>
      </c>
    </row>
    <row r="88" spans="1:4">
      <c r="A88" t="s">
        <v>221</v>
      </c>
      <c r="B88" t="s">
        <v>222</v>
      </c>
      <c r="C88">
        <v>238.800790513834</v>
      </c>
      <c r="D88">
        <v>773.002070135524</v>
      </c>
    </row>
    <row r="89" spans="1:4">
      <c r="A89" t="s">
        <v>223</v>
      </c>
      <c r="B89" t="s">
        <v>224</v>
      </c>
      <c r="C89">
        <v>69.9857041251778</v>
      </c>
      <c r="D89">
        <v>727.520171719562</v>
      </c>
    </row>
    <row r="90" spans="1:4">
      <c r="A90" t="s">
        <v>225</v>
      </c>
      <c r="B90" t="s">
        <v>226</v>
      </c>
      <c r="C90">
        <v>50.0172905525847</v>
      </c>
      <c r="D90">
        <v>7143.23870497146</v>
      </c>
    </row>
    <row r="91" spans="1:4">
      <c r="A91" t="s">
        <v>227</v>
      </c>
      <c r="B91" t="s">
        <v>228</v>
      </c>
      <c r="C91">
        <v>83.0143987587277</v>
      </c>
      <c r="D91">
        <v>17647.2326882744</v>
      </c>
    </row>
    <row r="92" spans="1:4">
      <c r="A92" t="s">
        <v>229</v>
      </c>
      <c r="B92" t="s">
        <v>230</v>
      </c>
      <c r="C92">
        <v>330.938235294118</v>
      </c>
      <c r="D92">
        <v>9261.55187617696</v>
      </c>
    </row>
    <row r="93" spans="1:3">
      <c r="A93" t="s">
        <v>231</v>
      </c>
      <c r="B93" t="s">
        <v>232</v>
      </c>
      <c r="C93">
        <v>0.137329760019491</v>
      </c>
    </row>
    <row r="94" spans="1:4">
      <c r="A94" t="s">
        <v>233</v>
      </c>
      <c r="B94" t="s">
        <v>234</v>
      </c>
      <c r="C94">
        <v>157.319270250093</v>
      </c>
      <c r="D94">
        <v>4603.33961670975</v>
      </c>
    </row>
    <row r="95" spans="1:4">
      <c r="A95" t="s">
        <v>235</v>
      </c>
      <c r="B95" t="s">
        <v>236</v>
      </c>
      <c r="C95">
        <v>312.561111111111</v>
      </c>
      <c r="D95">
        <v>34624.3401290414</v>
      </c>
    </row>
    <row r="96" spans="1:4">
      <c r="A96" t="s">
        <v>237</v>
      </c>
      <c r="B96" t="s">
        <v>238</v>
      </c>
      <c r="C96">
        <v>3.99572771145542</v>
      </c>
      <c r="D96">
        <v>6955.93921717789</v>
      </c>
    </row>
    <row r="97" spans="1:4">
      <c r="A97" t="s">
        <v>239</v>
      </c>
      <c r="B97" t="s">
        <v>240</v>
      </c>
      <c r="C97">
        <v>34.8200874449693</v>
      </c>
      <c r="D97">
        <v>43934.5486972094</v>
      </c>
    </row>
    <row r="98" spans="1:4">
      <c r="A98" t="s">
        <v>241</v>
      </c>
      <c r="B98" t="s">
        <v>242</v>
      </c>
      <c r="C98">
        <v>7125.52380952381</v>
      </c>
      <c r="D98">
        <v>46323.8634424384</v>
      </c>
    </row>
    <row r="99" spans="1:4">
      <c r="A99" t="s">
        <v>243</v>
      </c>
      <c r="B99" t="s">
        <v>244</v>
      </c>
      <c r="C99">
        <v>88.520940209134</v>
      </c>
      <c r="D99">
        <v>2389.012430771</v>
      </c>
    </row>
    <row r="100" spans="1:4">
      <c r="A100" t="s">
        <v>245</v>
      </c>
      <c r="B100" t="s">
        <v>246</v>
      </c>
      <c r="C100">
        <v>42.5410036527875</v>
      </c>
      <c r="D100">
        <v>968.690499805906</v>
      </c>
    </row>
    <row r="101" spans="1:4">
      <c r="A101" t="s">
        <v>247</v>
      </c>
      <c r="B101" t="s">
        <v>248</v>
      </c>
      <c r="C101">
        <v>71.5264180950698</v>
      </c>
      <c r="D101">
        <v>14132.4865609499</v>
      </c>
    </row>
    <row r="102" spans="1:4">
      <c r="A102" t="s">
        <v>249</v>
      </c>
      <c r="B102" t="s">
        <v>250</v>
      </c>
      <c r="C102">
        <v>413.734869375907</v>
      </c>
      <c r="D102">
        <v>1272.36799204205</v>
      </c>
    </row>
    <row r="103" spans="1:4">
      <c r="A103" t="s">
        <v>251</v>
      </c>
      <c r="B103" t="s">
        <v>252</v>
      </c>
      <c r="C103">
        <v>106.839239535393</v>
      </c>
      <c r="D103">
        <v>15980.1082258832</v>
      </c>
    </row>
    <row r="104" spans="1:4">
      <c r="A104" t="s">
        <v>253</v>
      </c>
      <c r="B104" t="s">
        <v>254</v>
      </c>
      <c r="C104">
        <v>68.4147233325637</v>
      </c>
      <c r="D104">
        <v>6149.46288611467</v>
      </c>
    </row>
    <row r="105" spans="1:4">
      <c r="A105" t="s">
        <v>255</v>
      </c>
      <c r="B105" t="s">
        <v>256</v>
      </c>
      <c r="C105">
        <v>68.4038526132313</v>
      </c>
      <c r="D105">
        <v>4891.1476272458</v>
      </c>
    </row>
    <row r="106" spans="1:4">
      <c r="A106" t="s">
        <v>257</v>
      </c>
      <c r="B106" t="s">
        <v>258</v>
      </c>
      <c r="C106">
        <v>68.3729359010034</v>
      </c>
      <c r="D106">
        <v>1310.67281680644</v>
      </c>
    </row>
    <row r="107" spans="1:4">
      <c r="A107" t="s">
        <v>259</v>
      </c>
      <c r="B107" t="s">
        <v>260</v>
      </c>
      <c r="C107">
        <v>130.951274767506</v>
      </c>
      <c r="D107">
        <v>1674.91787065885</v>
      </c>
    </row>
    <row r="108" spans="1:4">
      <c r="A108" t="s">
        <v>44</v>
      </c>
      <c r="B108" t="s">
        <v>45</v>
      </c>
      <c r="C108">
        <v>145.683543548694</v>
      </c>
      <c r="D108">
        <v>3869.58842704537</v>
      </c>
    </row>
    <row r="109" spans="1:4">
      <c r="A109" t="s">
        <v>261</v>
      </c>
      <c r="B109" t="s">
        <v>262</v>
      </c>
      <c r="C109">
        <v>55.0569261269354</v>
      </c>
      <c r="D109">
        <v>1126.92943253366</v>
      </c>
    </row>
    <row r="110" spans="1:3">
      <c r="A110" t="s">
        <v>263</v>
      </c>
      <c r="B110" t="s">
        <v>264</v>
      </c>
      <c r="C110">
        <v>149.178947368421</v>
      </c>
    </row>
    <row r="111" spans="1:4">
      <c r="A111" t="s">
        <v>49</v>
      </c>
      <c r="B111" t="s">
        <v>50</v>
      </c>
      <c r="C111">
        <v>464.149410229417</v>
      </c>
      <c r="D111">
        <v>1927.70782309335</v>
      </c>
    </row>
    <row r="112" spans="1:2">
      <c r="A112" t="s">
        <v>265</v>
      </c>
      <c r="B112" t="s">
        <v>266</v>
      </c>
    </row>
    <row r="113" spans="1:4">
      <c r="A113" t="s">
        <v>267</v>
      </c>
      <c r="B113" t="s">
        <v>268</v>
      </c>
      <c r="C113">
        <v>72.3715198141965</v>
      </c>
      <c r="D113">
        <v>85422.5428682266</v>
      </c>
    </row>
    <row r="114" spans="1:4">
      <c r="A114" t="s">
        <v>269</v>
      </c>
      <c r="B114" t="s">
        <v>270</v>
      </c>
      <c r="C114">
        <v>51.5686491564135</v>
      </c>
      <c r="D114">
        <v>2422.48065682777</v>
      </c>
    </row>
    <row r="115" spans="1:4">
      <c r="A115" t="s">
        <v>271</v>
      </c>
      <c r="B115" t="s">
        <v>272</v>
      </c>
      <c r="C115">
        <v>92.6512526259536</v>
      </c>
      <c r="D115">
        <v>4145.86293637602</v>
      </c>
    </row>
    <row r="116" spans="1:4">
      <c r="A116" t="s">
        <v>273</v>
      </c>
      <c r="B116" t="s">
        <v>274</v>
      </c>
      <c r="C116">
        <v>3.63446394922146</v>
      </c>
      <c r="D116">
        <v>59264.0340913145</v>
      </c>
    </row>
    <row r="117" spans="1:4">
      <c r="A117" t="s">
        <v>275</v>
      </c>
      <c r="B117" t="s">
        <v>276</v>
      </c>
      <c r="C117">
        <v>425.836414048059</v>
      </c>
      <c r="D117">
        <v>44177.5712248445</v>
      </c>
    </row>
    <row r="118" spans="1:4">
      <c r="A118" t="s">
        <v>277</v>
      </c>
      <c r="B118" t="s">
        <v>278</v>
      </c>
      <c r="C118">
        <v>199.675971517818</v>
      </c>
      <c r="D118">
        <v>31769.9658684833</v>
      </c>
    </row>
    <row r="119" spans="1:4">
      <c r="A119" t="s">
        <v>279</v>
      </c>
      <c r="B119" t="s">
        <v>280</v>
      </c>
      <c r="C119">
        <v>273.422068328717</v>
      </c>
      <c r="D119">
        <v>4664.53024222133</v>
      </c>
    </row>
    <row r="120" spans="1:4">
      <c r="A120" t="s">
        <v>281</v>
      </c>
      <c r="B120" t="s">
        <v>282</v>
      </c>
      <c r="C120">
        <v>114.926109484118</v>
      </c>
      <c r="D120">
        <v>4282.76582461621</v>
      </c>
    </row>
    <row r="121" spans="1:4">
      <c r="A121" t="s">
        <v>52</v>
      </c>
      <c r="B121" t="s">
        <v>53</v>
      </c>
      <c r="C121">
        <v>345.229138545953</v>
      </c>
      <c r="D121">
        <v>40193.2524448357</v>
      </c>
    </row>
    <row r="122" spans="1:4">
      <c r="A122" t="s">
        <v>283</v>
      </c>
      <c r="B122" t="s">
        <v>284</v>
      </c>
      <c r="C122">
        <v>6.94686076230692</v>
      </c>
      <c r="D122">
        <v>9122.23343021644</v>
      </c>
    </row>
    <row r="123" spans="1:4">
      <c r="A123" t="s">
        <v>285</v>
      </c>
      <c r="B123" t="s">
        <v>286</v>
      </c>
      <c r="C123">
        <v>94.4781600309238</v>
      </c>
      <c r="D123">
        <v>1878.58070251348</v>
      </c>
    </row>
    <row r="124" spans="1:4">
      <c r="A124" t="s">
        <v>287</v>
      </c>
      <c r="B124" t="s">
        <v>288</v>
      </c>
      <c r="C124">
        <v>34.3060479666319</v>
      </c>
      <c r="D124">
        <v>1175.69815236703</v>
      </c>
    </row>
    <row r="125" spans="1:4">
      <c r="A125" t="s">
        <v>289</v>
      </c>
      <c r="B125" t="s">
        <v>290</v>
      </c>
      <c r="C125">
        <v>94.7143156582823</v>
      </c>
      <c r="D125">
        <v>1543.66925757282</v>
      </c>
    </row>
    <row r="126" spans="1:4">
      <c r="A126" t="s">
        <v>291</v>
      </c>
      <c r="B126" t="s">
        <v>292</v>
      </c>
      <c r="C126">
        <v>147.464197530864</v>
      </c>
      <c r="D126">
        <v>1653.54029724315</v>
      </c>
    </row>
    <row r="127" spans="1:4">
      <c r="A127" t="s">
        <v>293</v>
      </c>
      <c r="B127" t="s">
        <v>294</v>
      </c>
      <c r="C127">
        <v>204.584615384615</v>
      </c>
      <c r="D127">
        <v>18437.7489235363</v>
      </c>
    </row>
    <row r="128" spans="1:4">
      <c r="A128" t="s">
        <v>56</v>
      </c>
      <c r="B128" t="s">
        <v>57</v>
      </c>
      <c r="C128">
        <v>531.54469852338</v>
      </c>
      <c r="D128">
        <v>31597.5046490718</v>
      </c>
    </row>
    <row r="129" spans="1:4">
      <c r="A129" t="s">
        <v>295</v>
      </c>
      <c r="B129" t="s">
        <v>296</v>
      </c>
      <c r="C129">
        <v>239.65</v>
      </c>
      <c r="D129">
        <v>24811.7697100231</v>
      </c>
    </row>
    <row r="130" spans="1:4">
      <c r="A130" t="s">
        <v>297</v>
      </c>
      <c r="B130" t="s">
        <v>298</v>
      </c>
      <c r="C130">
        <v>32.686194819052</v>
      </c>
      <c r="D130">
        <v>6779.19971726486</v>
      </c>
    </row>
    <row r="131" spans="1:4">
      <c r="A131" t="s">
        <v>299</v>
      </c>
      <c r="B131" t="s">
        <v>300</v>
      </c>
      <c r="C131">
        <v>31.5232062391681</v>
      </c>
      <c r="D131">
        <v>2629.71458287115</v>
      </c>
    </row>
    <row r="132" spans="1:4">
      <c r="A132" t="s">
        <v>301</v>
      </c>
      <c r="B132" t="s">
        <v>302</v>
      </c>
      <c r="C132">
        <v>667.198631476051</v>
      </c>
      <c r="D132">
        <v>4649.54764607837</v>
      </c>
    </row>
    <row r="133" spans="1:4">
      <c r="A133" t="s">
        <v>303</v>
      </c>
      <c r="B133" t="s">
        <v>304</v>
      </c>
      <c r="C133">
        <v>52.5091050664452</v>
      </c>
      <c r="D133">
        <v>632.93638561735</v>
      </c>
    </row>
    <row r="134" spans="1:4">
      <c r="A134" t="s">
        <v>305</v>
      </c>
      <c r="B134" t="s">
        <v>306</v>
      </c>
      <c r="C134">
        <v>3.90516100799072</v>
      </c>
      <c r="D134">
        <v>3699.29476514318</v>
      </c>
    </row>
    <row r="135" spans="1:4">
      <c r="A135" t="s">
        <v>307</v>
      </c>
      <c r="B135" t="s">
        <v>308</v>
      </c>
      <c r="C135">
        <v>301.031147540984</v>
      </c>
      <c r="D135">
        <v>8804.5610483134</v>
      </c>
    </row>
    <row r="136" spans="1:4">
      <c r="A136" t="s">
        <v>309</v>
      </c>
      <c r="B136" t="s">
        <v>310</v>
      </c>
      <c r="C136">
        <v>32.5548185418847</v>
      </c>
      <c r="D136">
        <v>7243.67177653924</v>
      </c>
    </row>
    <row r="137" spans="1:4">
      <c r="A137" t="s">
        <v>311</v>
      </c>
      <c r="B137" t="s">
        <v>312</v>
      </c>
      <c r="C137">
        <v>51.8888413287799</v>
      </c>
      <c r="D137">
        <v>1053.22483337689</v>
      </c>
    </row>
    <row r="138" spans="1:4">
      <c r="A138" t="s">
        <v>313</v>
      </c>
      <c r="B138" t="s">
        <v>314</v>
      </c>
      <c r="C138">
        <v>44.4809457471663</v>
      </c>
      <c r="D138">
        <v>691.168332768345</v>
      </c>
    </row>
    <row r="139" spans="1:3">
      <c r="A139" t="s">
        <v>315</v>
      </c>
      <c r="B139" t="s">
        <v>316</v>
      </c>
      <c r="C139">
        <v>238.35625</v>
      </c>
    </row>
    <row r="140" spans="1:4">
      <c r="A140" t="s">
        <v>317</v>
      </c>
      <c r="B140" t="s">
        <v>318</v>
      </c>
      <c r="C140">
        <v>354.309452993664</v>
      </c>
      <c r="D140">
        <v>3680.67347661745</v>
      </c>
    </row>
    <row r="141" spans="1:4">
      <c r="A141" t="s">
        <v>319</v>
      </c>
      <c r="B141" t="s">
        <v>320</v>
      </c>
      <c r="C141">
        <v>130.104454048273</v>
      </c>
      <c r="D141">
        <v>2217.22267276873</v>
      </c>
    </row>
    <row r="142" spans="1:4">
      <c r="A142" t="s">
        <v>321</v>
      </c>
      <c r="B142" t="s">
        <v>322</v>
      </c>
      <c r="C142">
        <v>69.253784599192</v>
      </c>
      <c r="D142">
        <v>4754.84293817438</v>
      </c>
    </row>
    <row r="143" spans="1:4">
      <c r="A143" t="s">
        <v>323</v>
      </c>
      <c r="B143" t="s">
        <v>324</v>
      </c>
      <c r="C143">
        <v>70.5616600790514</v>
      </c>
      <c r="D143">
        <v>875.353432963926</v>
      </c>
    </row>
    <row r="144" spans="1:4">
      <c r="A144" t="s">
        <v>325</v>
      </c>
      <c r="B144" t="s">
        <v>326</v>
      </c>
      <c r="C144">
        <v>51.991425071674</v>
      </c>
      <c r="D144">
        <v>9683.49409387349</v>
      </c>
    </row>
    <row r="145" spans="1:4">
      <c r="A145" t="s">
        <v>327</v>
      </c>
      <c r="B145" t="s">
        <v>328</v>
      </c>
      <c r="C145">
        <v>44.6253392942679</v>
      </c>
      <c r="D145">
        <v>20232.3020358588</v>
      </c>
    </row>
    <row r="146" spans="1:4">
      <c r="A146" t="s">
        <v>329</v>
      </c>
      <c r="B146" t="s">
        <v>330</v>
      </c>
      <c r="C146">
        <v>259.431687242798</v>
      </c>
      <c r="D146">
        <v>116356.158037286</v>
      </c>
    </row>
    <row r="147" spans="1:4">
      <c r="A147" t="s">
        <v>331</v>
      </c>
      <c r="B147" t="s">
        <v>332</v>
      </c>
      <c r="C147">
        <v>30.6079722982767</v>
      </c>
      <c r="D147">
        <v>17736.5037505893</v>
      </c>
    </row>
    <row r="148" spans="1:4">
      <c r="A148" t="s">
        <v>333</v>
      </c>
      <c r="B148" t="s">
        <v>334</v>
      </c>
      <c r="C148">
        <v>19736.8389057751</v>
      </c>
      <c r="D148">
        <v>39403.1359073362</v>
      </c>
    </row>
    <row r="149" spans="1:3">
      <c r="A149" t="s">
        <v>335</v>
      </c>
      <c r="B149" t="s">
        <v>336</v>
      </c>
      <c r="C149">
        <v>773.18</v>
      </c>
    </row>
    <row r="150" spans="1:4">
      <c r="A150" t="s">
        <v>337</v>
      </c>
      <c r="B150" t="s">
        <v>338</v>
      </c>
      <c r="C150">
        <v>82.7034685189334</v>
      </c>
      <c r="D150">
        <v>3058.69168866957</v>
      </c>
    </row>
    <row r="151" spans="1:4">
      <c r="A151" t="s">
        <v>339</v>
      </c>
      <c r="B151" t="s">
        <v>340</v>
      </c>
      <c r="C151">
        <v>19360.6314750863</v>
      </c>
      <c r="D151">
        <v>173688.189360292</v>
      </c>
    </row>
    <row r="152" spans="1:4">
      <c r="A152" t="s">
        <v>341</v>
      </c>
      <c r="B152" t="s">
        <v>342</v>
      </c>
      <c r="C152">
        <v>91.2355556483986</v>
      </c>
      <c r="D152">
        <v>4547.05972064671</v>
      </c>
    </row>
    <row r="153" spans="1:4">
      <c r="A153" t="s">
        <v>343</v>
      </c>
      <c r="B153" t="s">
        <v>344</v>
      </c>
      <c r="C153">
        <v>47.5954262633207</v>
      </c>
      <c r="D153">
        <v>471.491496300252</v>
      </c>
    </row>
    <row r="154" spans="1:4">
      <c r="A154" t="s">
        <v>345</v>
      </c>
      <c r="B154" t="s">
        <v>346</v>
      </c>
      <c r="C154">
        <v>1801.80666666667</v>
      </c>
      <c r="D154">
        <v>6924.10574465625</v>
      </c>
    </row>
    <row r="155" spans="1:4">
      <c r="A155" t="s">
        <v>347</v>
      </c>
      <c r="B155" t="s">
        <v>348</v>
      </c>
      <c r="C155">
        <v>41.3907087804184</v>
      </c>
      <c r="D155">
        <v>6534.56094444477</v>
      </c>
    </row>
    <row r="156" spans="1:4">
      <c r="A156" t="s">
        <v>60</v>
      </c>
      <c r="B156" t="s">
        <v>61</v>
      </c>
      <c r="C156">
        <v>66.3251385066488</v>
      </c>
      <c r="D156">
        <v>8329.27131263927</v>
      </c>
    </row>
    <row r="157" spans="1:4">
      <c r="A157" t="s">
        <v>349</v>
      </c>
      <c r="B157" t="s">
        <v>350</v>
      </c>
      <c r="C157">
        <v>328.855555555556</v>
      </c>
      <c r="D157">
        <v>4129.850998412</v>
      </c>
    </row>
    <row r="158" spans="1:4">
      <c r="A158" t="s">
        <v>351</v>
      </c>
      <c r="B158" t="s">
        <v>352</v>
      </c>
      <c r="C158">
        <v>73.9330187171595</v>
      </c>
      <c r="D158">
        <v>5216.97090886079</v>
      </c>
    </row>
    <row r="159" spans="1:4">
      <c r="A159" t="s">
        <v>353</v>
      </c>
      <c r="B159" t="s">
        <v>354</v>
      </c>
      <c r="C159">
        <v>82.1780729579699</v>
      </c>
      <c r="D159">
        <v>5917.26257545221</v>
      </c>
    </row>
    <row r="160" spans="1:4">
      <c r="A160" t="s">
        <v>355</v>
      </c>
      <c r="B160" t="s">
        <v>356</v>
      </c>
      <c r="C160">
        <v>16.5964595677722</v>
      </c>
      <c r="D160">
        <v>862.453018770252</v>
      </c>
    </row>
    <row r="161" spans="1:4">
      <c r="A161" t="s">
        <v>357</v>
      </c>
      <c r="B161" t="s">
        <v>358</v>
      </c>
      <c r="C161">
        <v>1610.4125</v>
      </c>
      <c r="D161">
        <v>28423.200204148</v>
      </c>
    </row>
    <row r="162" spans="1:4">
      <c r="A162" t="s">
        <v>359</v>
      </c>
      <c r="B162" t="s">
        <v>360</v>
      </c>
      <c r="C162">
        <v>83.3496131987316</v>
      </c>
      <c r="D162">
        <v>1467.60428115143</v>
      </c>
    </row>
    <row r="163" spans="1:4">
      <c r="A163" t="s">
        <v>361</v>
      </c>
      <c r="B163" t="s">
        <v>362</v>
      </c>
      <c r="C163">
        <v>45.8446664534991</v>
      </c>
      <c r="D163">
        <v>3018.43365465048</v>
      </c>
    </row>
    <row r="164" spans="1:4">
      <c r="A164" t="s">
        <v>363</v>
      </c>
      <c r="B164" t="s">
        <v>364</v>
      </c>
      <c r="C164">
        <v>46.1937546468401</v>
      </c>
      <c r="D164">
        <v>7677.15222569996</v>
      </c>
    </row>
    <row r="165" spans="1:4">
      <c r="A165" t="s">
        <v>365</v>
      </c>
      <c r="B165" t="s">
        <v>366</v>
      </c>
      <c r="C165">
        <v>2.10517352649373</v>
      </c>
      <c r="D165">
        <v>4060.95051770038</v>
      </c>
    </row>
    <row r="166" spans="1:3">
      <c r="A166" t="s">
        <v>367</v>
      </c>
      <c r="B166" t="s">
        <v>368</v>
      </c>
      <c r="C166">
        <v>125.123913043478</v>
      </c>
    </row>
    <row r="167" spans="1:4">
      <c r="A167" t="s">
        <v>369</v>
      </c>
      <c r="B167" t="s">
        <v>370</v>
      </c>
      <c r="C167">
        <v>39.745968870012</v>
      </c>
      <c r="D167">
        <v>448.544280704982</v>
      </c>
    </row>
    <row r="168" spans="1:4">
      <c r="A168" t="s">
        <v>371</v>
      </c>
      <c r="B168" t="s">
        <v>372</v>
      </c>
      <c r="C168">
        <v>4.51116716794412</v>
      </c>
      <c r="D168">
        <v>1701.99116304908</v>
      </c>
    </row>
    <row r="169" spans="1:4">
      <c r="A169" t="s">
        <v>373</v>
      </c>
      <c r="B169" t="s">
        <v>374</v>
      </c>
      <c r="C169">
        <v>623.51724137931</v>
      </c>
      <c r="D169">
        <v>8627.84315711981</v>
      </c>
    </row>
    <row r="170" spans="1:4">
      <c r="A170" t="s">
        <v>375</v>
      </c>
      <c r="B170" t="s">
        <v>376</v>
      </c>
      <c r="C170">
        <v>202.905759439966</v>
      </c>
      <c r="D170">
        <v>636.820536833847</v>
      </c>
    </row>
    <row r="171" spans="1:4">
      <c r="A171" t="s">
        <v>377</v>
      </c>
      <c r="B171" t="s">
        <v>378</v>
      </c>
      <c r="C171">
        <v>98.5116359762593</v>
      </c>
      <c r="D171">
        <v>10412.3489834381</v>
      </c>
    </row>
    <row r="172" spans="1:4">
      <c r="A172" t="s">
        <v>379</v>
      </c>
      <c r="B172" t="s">
        <v>380</v>
      </c>
      <c r="C172">
        <v>20.4052824524884</v>
      </c>
      <c r="D172">
        <v>61161.1535393008</v>
      </c>
    </row>
    <row r="173" spans="1:4">
      <c r="A173" t="s">
        <v>381</v>
      </c>
      <c r="B173" t="s">
        <v>382</v>
      </c>
      <c r="C173">
        <v>3.08629523011333</v>
      </c>
      <c r="D173">
        <v>4179.27806560875</v>
      </c>
    </row>
    <row r="174" spans="1:3">
      <c r="A174" t="s">
        <v>383</v>
      </c>
      <c r="B174" t="s">
        <v>384</v>
      </c>
      <c r="C174">
        <v>14.8774617067834</v>
      </c>
    </row>
    <row r="175" spans="1:4">
      <c r="A175" t="s">
        <v>385</v>
      </c>
      <c r="B175" t="s">
        <v>386</v>
      </c>
      <c r="C175">
        <v>19.1099992105471</v>
      </c>
      <c r="D175">
        <v>567.669892261611</v>
      </c>
    </row>
    <row r="176" spans="1:4">
      <c r="A176" t="s">
        <v>387</v>
      </c>
      <c r="B176" t="s">
        <v>388</v>
      </c>
      <c r="C176">
        <v>226.335504024068</v>
      </c>
      <c r="D176">
        <v>2097.09247289022</v>
      </c>
    </row>
    <row r="177" spans="1:4">
      <c r="A177" t="s">
        <v>389</v>
      </c>
      <c r="B177" t="s">
        <v>390</v>
      </c>
      <c r="C177">
        <v>55.0486455044042</v>
      </c>
      <c r="D177">
        <v>1905.26115155921</v>
      </c>
    </row>
    <row r="178" spans="1:4">
      <c r="A178" t="s">
        <v>391</v>
      </c>
      <c r="B178" t="s">
        <v>392</v>
      </c>
      <c r="C178">
        <v>518.013068013068</v>
      </c>
      <c r="D178">
        <v>52396.0322099525</v>
      </c>
    </row>
    <row r="179" spans="1:4">
      <c r="A179" t="s">
        <v>393</v>
      </c>
      <c r="B179" t="s">
        <v>394</v>
      </c>
      <c r="C179">
        <v>14.7339340964594</v>
      </c>
      <c r="D179">
        <v>67329.6777910967</v>
      </c>
    </row>
    <row r="180" spans="1:4">
      <c r="A180" t="s">
        <v>395</v>
      </c>
      <c r="B180" t="s">
        <v>396</v>
      </c>
      <c r="C180">
        <v>203.256421346355</v>
      </c>
      <c r="D180">
        <v>1155.14285440358</v>
      </c>
    </row>
    <row r="181" spans="1:4">
      <c r="A181" t="s">
        <v>397</v>
      </c>
      <c r="B181" t="s">
        <v>398</v>
      </c>
      <c r="C181">
        <v>541.7</v>
      </c>
      <c r="D181">
        <v>10580.2681883905</v>
      </c>
    </row>
    <row r="182" spans="1:4">
      <c r="A182" t="s">
        <v>399</v>
      </c>
      <c r="B182" t="s">
        <v>400</v>
      </c>
      <c r="C182">
        <v>19.3091792943679</v>
      </c>
      <c r="D182">
        <v>41441.4666667011</v>
      </c>
    </row>
    <row r="183" spans="1:4">
      <c r="A183" t="s">
        <v>401</v>
      </c>
      <c r="B183" t="s">
        <v>402</v>
      </c>
      <c r="C183">
        <v>38.6541994366265</v>
      </c>
      <c r="D183">
        <v>38168.063720744</v>
      </c>
    </row>
    <row r="184" spans="1:4">
      <c r="A184" t="s">
        <v>403</v>
      </c>
      <c r="B184" t="s">
        <v>404</v>
      </c>
      <c r="C184">
        <v>16.4995864297254</v>
      </c>
      <c r="D184">
        <v>14485.3861157973</v>
      </c>
    </row>
    <row r="185" spans="1:4">
      <c r="A185" t="s">
        <v>405</v>
      </c>
      <c r="B185" t="s">
        <v>406</v>
      </c>
      <c r="C185">
        <v>15.7113514322084</v>
      </c>
      <c r="D185">
        <v>11771.2092022819</v>
      </c>
    </row>
    <row r="186" spans="1:4">
      <c r="A186" t="s">
        <v>65</v>
      </c>
      <c r="B186" t="s">
        <v>66</v>
      </c>
      <c r="C186">
        <v>286.545676369863</v>
      </c>
      <c r="D186">
        <v>1188.85975692162</v>
      </c>
    </row>
    <row r="187" spans="1:4">
      <c r="A187" t="s">
        <v>407</v>
      </c>
      <c r="B187" t="s">
        <v>408</v>
      </c>
      <c r="C187">
        <v>58.1685428097658</v>
      </c>
      <c r="D187">
        <v>12509.8352901414</v>
      </c>
    </row>
    <row r="188" spans="1:4">
      <c r="A188" t="s">
        <v>409</v>
      </c>
      <c r="B188" t="s">
        <v>410</v>
      </c>
      <c r="C188">
        <v>25.7592546875</v>
      </c>
      <c r="D188">
        <v>6126.87453978867</v>
      </c>
    </row>
    <row r="189" spans="1:4">
      <c r="A189" t="s">
        <v>411</v>
      </c>
      <c r="B189" t="s">
        <v>412</v>
      </c>
      <c r="C189">
        <v>367.512107187175</v>
      </c>
      <c r="D189">
        <v>3298.82958569657</v>
      </c>
    </row>
    <row r="190" spans="1:4">
      <c r="A190" t="s">
        <v>413</v>
      </c>
      <c r="B190" t="s">
        <v>414</v>
      </c>
      <c r="C190">
        <v>39.3304347826087</v>
      </c>
      <c r="D190">
        <v>14243.8646915764</v>
      </c>
    </row>
    <row r="191" spans="1:4">
      <c r="A191" t="s">
        <v>415</v>
      </c>
      <c r="B191" t="s">
        <v>416</v>
      </c>
      <c r="C191">
        <v>19.7567173077772</v>
      </c>
      <c r="D191">
        <v>2757.21752973696</v>
      </c>
    </row>
    <row r="192" spans="1:4">
      <c r="A192" t="s">
        <v>417</v>
      </c>
      <c r="B192" t="s">
        <v>418</v>
      </c>
      <c r="C192">
        <v>123.784400823072</v>
      </c>
      <c r="D192">
        <v>15742.4537256368</v>
      </c>
    </row>
    <row r="193" spans="1:4">
      <c r="A193" t="s">
        <v>419</v>
      </c>
      <c r="B193" t="s">
        <v>420</v>
      </c>
      <c r="C193">
        <v>47.8920416796068</v>
      </c>
      <c r="D193">
        <v>1332.04921124593</v>
      </c>
    </row>
    <row r="194" spans="1:4">
      <c r="A194" t="s">
        <v>421</v>
      </c>
      <c r="B194" t="s">
        <v>422</v>
      </c>
      <c r="C194">
        <v>369.959188275085</v>
      </c>
      <c r="D194">
        <v>31429.8661176558</v>
      </c>
    </row>
    <row r="195" spans="1:3">
      <c r="A195" t="s">
        <v>423</v>
      </c>
      <c r="B195" t="s">
        <v>424</v>
      </c>
      <c r="C195">
        <v>214.091977410514</v>
      </c>
    </row>
    <row r="196" spans="1:4">
      <c r="A196" t="s">
        <v>425</v>
      </c>
      <c r="B196" t="s">
        <v>426</v>
      </c>
      <c r="C196">
        <v>112.406676011074</v>
      </c>
      <c r="D196">
        <v>22194.566114935</v>
      </c>
    </row>
    <row r="197" spans="1:4">
      <c r="A197" t="s">
        <v>427</v>
      </c>
      <c r="B197" t="s">
        <v>428</v>
      </c>
      <c r="C197">
        <v>17.9525044047319</v>
      </c>
      <c r="D197">
        <v>5001.07276045191</v>
      </c>
    </row>
    <row r="198" spans="1:4">
      <c r="A198" t="s">
        <v>429</v>
      </c>
      <c r="B198" t="s">
        <v>430</v>
      </c>
      <c r="C198">
        <v>797.885215946844</v>
      </c>
      <c r="D198">
        <v>3239.73110812657</v>
      </c>
    </row>
    <row r="199" spans="1:4">
      <c r="A199" t="s">
        <v>431</v>
      </c>
      <c r="B199" t="s">
        <v>432</v>
      </c>
      <c r="C199">
        <v>39.3918691588785</v>
      </c>
      <c r="D199">
        <v>3768.54335734646</v>
      </c>
    </row>
    <row r="200" spans="1:4">
      <c r="A200" t="s">
        <v>433</v>
      </c>
      <c r="B200" t="s">
        <v>434</v>
      </c>
      <c r="C200">
        <v>35.6311402831204</v>
      </c>
      <c r="D200">
        <v>44400.3085378997</v>
      </c>
    </row>
    <row r="201" spans="1:3">
      <c r="A201" t="s">
        <v>435</v>
      </c>
      <c r="B201" t="s">
        <v>436</v>
      </c>
      <c r="C201">
        <v>79.8022727272727</v>
      </c>
    </row>
    <row r="202" spans="1:4">
      <c r="A202" t="s">
        <v>437</v>
      </c>
      <c r="B202" t="s">
        <v>438</v>
      </c>
      <c r="C202">
        <v>250.74499564839</v>
      </c>
      <c r="D202">
        <v>50124.3859361728</v>
      </c>
    </row>
    <row r="203" spans="1:4">
      <c r="A203" t="s">
        <v>439</v>
      </c>
      <c r="B203" t="s">
        <v>440</v>
      </c>
      <c r="C203">
        <v>83.6992350486787</v>
      </c>
      <c r="D203">
        <v>12915.2430513709</v>
      </c>
    </row>
    <row r="204" spans="1:4">
      <c r="A204" t="s">
        <v>70</v>
      </c>
      <c r="B204" t="s">
        <v>71</v>
      </c>
      <c r="C204">
        <v>8.79924430004024</v>
      </c>
      <c r="D204">
        <v>10126.7217935297</v>
      </c>
    </row>
    <row r="205" spans="1:4">
      <c r="A205" t="s">
        <v>441</v>
      </c>
      <c r="B205" t="s">
        <v>442</v>
      </c>
      <c r="C205">
        <v>525.018605593839</v>
      </c>
      <c r="D205">
        <v>797.855520671748</v>
      </c>
    </row>
    <row r="206" spans="1:4">
      <c r="A206" t="s">
        <v>75</v>
      </c>
      <c r="B206" t="s">
        <v>76</v>
      </c>
      <c r="C206">
        <v>389.221997612956</v>
      </c>
      <c r="D206">
        <v>1823.71291162955</v>
      </c>
    </row>
    <row r="207" spans="1:4">
      <c r="A207" t="s">
        <v>443</v>
      </c>
      <c r="B207" t="s">
        <v>444</v>
      </c>
      <c r="C207">
        <v>16.1948313477757</v>
      </c>
      <c r="D207">
        <v>20110.3161924912</v>
      </c>
    </row>
    <row r="208" spans="1:4">
      <c r="A208" t="s">
        <v>445</v>
      </c>
      <c r="B208" t="s">
        <v>446</v>
      </c>
      <c r="C208">
        <v>23.712129323794</v>
      </c>
      <c r="D208">
        <v>486.418816281925</v>
      </c>
    </row>
    <row r="209" spans="1:4">
      <c r="A209" t="s">
        <v>447</v>
      </c>
      <c r="B209" t="s">
        <v>448</v>
      </c>
      <c r="C209">
        <v>86.9679011063211</v>
      </c>
      <c r="D209">
        <v>1471.83096170711</v>
      </c>
    </row>
    <row r="210" spans="1:4">
      <c r="A210" t="s">
        <v>449</v>
      </c>
      <c r="B210" t="s">
        <v>450</v>
      </c>
      <c r="C210">
        <v>8019.47390691114</v>
      </c>
      <c r="D210">
        <v>59797.7521801188</v>
      </c>
    </row>
    <row r="211" spans="1:4">
      <c r="A211" t="s">
        <v>451</v>
      </c>
      <c r="B211" t="s">
        <v>452</v>
      </c>
      <c r="C211">
        <v>24.5401214719543</v>
      </c>
      <c r="D211">
        <v>2250.6011638607</v>
      </c>
    </row>
    <row r="212" spans="1:4">
      <c r="A212" t="s">
        <v>453</v>
      </c>
      <c r="B212" t="s">
        <v>454</v>
      </c>
      <c r="C212">
        <v>110.515170407315</v>
      </c>
      <c r="D212">
        <v>509.376593987322</v>
      </c>
    </row>
    <row r="213" spans="1:4">
      <c r="A213" t="s">
        <v>455</v>
      </c>
      <c r="B213" t="s">
        <v>456</v>
      </c>
      <c r="C213">
        <v>313.040588803089</v>
      </c>
      <c r="D213">
        <v>3798.63652082321</v>
      </c>
    </row>
    <row r="214" spans="1:3">
      <c r="A214" t="s">
        <v>457</v>
      </c>
      <c r="B214" t="s">
        <v>458</v>
      </c>
      <c r="C214">
        <v>565.633333333333</v>
      </c>
    </row>
    <row r="215" spans="1:4">
      <c r="A215" t="s">
        <v>459</v>
      </c>
      <c r="B215" t="s">
        <v>460</v>
      </c>
      <c r="C215">
        <v>25.3342987853477</v>
      </c>
      <c r="D215">
        <v>438.255165584899</v>
      </c>
    </row>
    <row r="216" spans="1:4">
      <c r="A216" t="s">
        <v>461</v>
      </c>
      <c r="B216" t="s">
        <v>462</v>
      </c>
      <c r="C216">
        <v>78.8832151840842</v>
      </c>
      <c r="D216">
        <v>7730.69174637698</v>
      </c>
    </row>
    <row r="217" spans="1:4">
      <c r="A217" t="s">
        <v>463</v>
      </c>
      <c r="B217" t="s">
        <v>464</v>
      </c>
      <c r="C217">
        <v>47.6241411444936</v>
      </c>
      <c r="D217">
        <v>1500.34999742719</v>
      </c>
    </row>
    <row r="218" spans="1:3">
      <c r="A218" t="s">
        <v>465</v>
      </c>
      <c r="B218" t="s">
        <v>466</v>
      </c>
      <c r="C218">
        <v>17.7136110778852</v>
      </c>
    </row>
    <row r="219" spans="1:4">
      <c r="A219" t="s">
        <v>467</v>
      </c>
      <c r="B219" t="s">
        <v>468</v>
      </c>
      <c r="C219">
        <v>47.6273506134248</v>
      </c>
      <c r="D219">
        <v>1501.15292114676</v>
      </c>
    </row>
    <row r="220" spans="1:4">
      <c r="A220" t="s">
        <v>469</v>
      </c>
      <c r="B220" t="s">
        <v>470</v>
      </c>
      <c r="C220">
        <v>16.7515334835733</v>
      </c>
      <c r="D220">
        <v>10773.5440271937</v>
      </c>
    </row>
    <row r="221" spans="1:4">
      <c r="A221" t="s">
        <v>471</v>
      </c>
      <c r="B221" t="s">
        <v>472</v>
      </c>
      <c r="C221">
        <v>228.292708333333</v>
      </c>
      <c r="D221">
        <v>2157.84044569668</v>
      </c>
    </row>
    <row r="222" spans="1:4">
      <c r="A222" t="s">
        <v>473</v>
      </c>
      <c r="B222" t="s">
        <v>474</v>
      </c>
      <c r="C222">
        <v>3.76047435897436</v>
      </c>
      <c r="D222">
        <v>4916.60566637918</v>
      </c>
    </row>
    <row r="223" spans="1:4">
      <c r="A223" t="s">
        <v>475</v>
      </c>
      <c r="B223" t="s">
        <v>476</v>
      </c>
      <c r="C223">
        <v>113.536335274542</v>
      </c>
      <c r="D223">
        <v>19266.5135736247</v>
      </c>
    </row>
    <row r="224" spans="1:4">
      <c r="A224" t="s">
        <v>477</v>
      </c>
      <c r="B224" t="s">
        <v>478</v>
      </c>
      <c r="C224">
        <v>104.408881428657</v>
      </c>
      <c r="D224">
        <v>25489.5002284083</v>
      </c>
    </row>
    <row r="225" spans="1:4">
      <c r="A225" t="s">
        <v>479</v>
      </c>
      <c r="B225" t="s">
        <v>480</v>
      </c>
      <c r="C225">
        <v>25.4190714689057</v>
      </c>
      <c r="D225">
        <v>52274.4087868798</v>
      </c>
    </row>
    <row r="226" spans="1:4">
      <c r="A226" t="s">
        <v>481</v>
      </c>
      <c r="B226" t="s">
        <v>482</v>
      </c>
      <c r="C226">
        <v>67.4513953488372</v>
      </c>
      <c r="D226">
        <v>3424.2822122311</v>
      </c>
    </row>
    <row r="227" spans="1:3">
      <c r="A227" t="s">
        <v>483</v>
      </c>
      <c r="B227" t="s">
        <v>484</v>
      </c>
      <c r="C227">
        <v>1244.41176470588</v>
      </c>
    </row>
    <row r="228" spans="1:4">
      <c r="A228" t="s">
        <v>485</v>
      </c>
      <c r="B228" t="s">
        <v>486</v>
      </c>
      <c r="C228">
        <v>214.047826086957</v>
      </c>
      <c r="D228">
        <v>10764.4204224611</v>
      </c>
    </row>
    <row r="229" spans="1:3">
      <c r="A229" t="s">
        <v>487</v>
      </c>
      <c r="B229" t="s">
        <v>488</v>
      </c>
      <c r="C229">
        <v>95.3039100364864</v>
      </c>
    </row>
    <row r="230" spans="1:4">
      <c r="A230" t="s">
        <v>489</v>
      </c>
      <c r="B230" t="s">
        <v>490</v>
      </c>
      <c r="C230">
        <v>40.7557894736842</v>
      </c>
      <c r="D230">
        <v>23879.9266491038</v>
      </c>
    </row>
    <row r="231" spans="1:4">
      <c r="A231" t="s">
        <v>491</v>
      </c>
      <c r="B231" t="s">
        <v>492</v>
      </c>
      <c r="C231">
        <v>13.0446783672173</v>
      </c>
      <c r="D231">
        <v>659.270044977801</v>
      </c>
    </row>
    <row r="232" spans="1:4">
      <c r="A232" t="s">
        <v>493</v>
      </c>
      <c r="B232" t="s">
        <v>494</v>
      </c>
      <c r="C232">
        <v>131.328373384696</v>
      </c>
      <c r="D232">
        <v>8346.03881045794</v>
      </c>
    </row>
    <row r="233" spans="1:4">
      <c r="A233" t="s">
        <v>495</v>
      </c>
      <c r="B233" t="s">
        <v>496</v>
      </c>
      <c r="C233">
        <v>20.1020882585718</v>
      </c>
      <c r="D233">
        <v>8388.78956973297</v>
      </c>
    </row>
    <row r="234" spans="1:4">
      <c r="A234" t="s">
        <v>497</v>
      </c>
      <c r="B234" t="s">
        <v>498</v>
      </c>
      <c r="C234">
        <v>152.210645339217</v>
      </c>
      <c r="D234">
        <v>914.950792453212</v>
      </c>
    </row>
    <row r="235" spans="1:4">
      <c r="A235" t="s">
        <v>499</v>
      </c>
      <c r="B235" t="s">
        <v>500</v>
      </c>
      <c r="C235">
        <v>136.624279199045</v>
      </c>
      <c r="D235">
        <v>7186.87409206525</v>
      </c>
    </row>
    <row r="236" spans="1:4">
      <c r="A236" t="s">
        <v>501</v>
      </c>
      <c r="B236" t="s">
        <v>502</v>
      </c>
      <c r="C236">
        <v>68.7199510051156</v>
      </c>
      <c r="D236">
        <v>859.137961121368</v>
      </c>
    </row>
    <row r="237" spans="1:3">
      <c r="A237" t="s">
        <v>503</v>
      </c>
      <c r="B237" t="s">
        <v>504</v>
      </c>
      <c r="C237">
        <v>12.8342242461643</v>
      </c>
    </row>
    <row r="238" spans="1:4">
      <c r="A238" t="s">
        <v>505</v>
      </c>
      <c r="B238" t="s">
        <v>506</v>
      </c>
      <c r="C238">
        <v>31.9629312200702</v>
      </c>
      <c r="D238">
        <v>7035.75307488449</v>
      </c>
    </row>
    <row r="239" spans="1:4">
      <c r="A239" t="s">
        <v>507</v>
      </c>
      <c r="B239" t="s">
        <v>508</v>
      </c>
      <c r="C239">
        <v>88.6645595158036</v>
      </c>
      <c r="D239">
        <v>1442.73073825015</v>
      </c>
    </row>
    <row r="240" spans="1:4">
      <c r="A240" t="s">
        <v>509</v>
      </c>
      <c r="B240" t="s">
        <v>510</v>
      </c>
      <c r="C240">
        <v>45.3203760155246</v>
      </c>
      <c r="D240">
        <v>3015.70355079971</v>
      </c>
    </row>
    <row r="241" spans="1:4">
      <c r="A241" t="s">
        <v>511</v>
      </c>
      <c r="B241" t="s">
        <v>512</v>
      </c>
      <c r="C241">
        <v>146.801388888889</v>
      </c>
      <c r="D241">
        <v>4624.82344882844</v>
      </c>
    </row>
    <row r="242" spans="1:4">
      <c r="A242" t="s">
        <v>513</v>
      </c>
      <c r="B242" t="s">
        <v>514</v>
      </c>
      <c r="C242">
        <v>389.221997612956</v>
      </c>
      <c r="D242">
        <v>1823.71291162955</v>
      </c>
    </row>
    <row r="243" spans="1:4">
      <c r="A243" t="s">
        <v>515</v>
      </c>
      <c r="B243" t="s">
        <v>516</v>
      </c>
      <c r="C243">
        <v>47.6273506134248</v>
      </c>
      <c r="D243">
        <v>1501.15292114677</v>
      </c>
    </row>
    <row r="244" spans="1:4">
      <c r="A244" t="s">
        <v>517</v>
      </c>
      <c r="B244" t="s">
        <v>518</v>
      </c>
      <c r="C244">
        <v>272.805263157895</v>
      </c>
      <c r="D244">
        <v>15425.6351094785</v>
      </c>
    </row>
    <row r="245" spans="1:4">
      <c r="A245" t="s">
        <v>519</v>
      </c>
      <c r="B245" t="s">
        <v>520</v>
      </c>
      <c r="C245">
        <v>76.0724639546859</v>
      </c>
      <c r="D245">
        <v>3521.59194808639</v>
      </c>
    </row>
    <row r="246" spans="1:4">
      <c r="A246" t="s">
        <v>521</v>
      </c>
      <c r="B246" t="s">
        <v>522</v>
      </c>
      <c r="C246">
        <v>109.583913049128</v>
      </c>
      <c r="D246">
        <v>8536.43331960632</v>
      </c>
    </row>
    <row r="247" spans="1:4">
      <c r="A247" t="s">
        <v>523</v>
      </c>
      <c r="B247" t="s">
        <v>524</v>
      </c>
      <c r="C247">
        <v>393.066666666667</v>
      </c>
      <c r="D247">
        <v>4143.10975263011</v>
      </c>
    </row>
    <row r="248" spans="1:4">
      <c r="A248" t="s">
        <v>525</v>
      </c>
      <c r="B248" t="s">
        <v>526</v>
      </c>
      <c r="C248">
        <v>67.4353273876722</v>
      </c>
      <c r="D248">
        <v>1076.46970642052</v>
      </c>
    </row>
    <row r="249" spans="1:4">
      <c r="A249" t="s">
        <v>527</v>
      </c>
      <c r="B249" t="s">
        <v>528</v>
      </c>
      <c r="C249">
        <v>228.111909036505</v>
      </c>
      <c r="D249">
        <v>822.027681531666</v>
      </c>
    </row>
    <row r="250" spans="1:4">
      <c r="A250" t="s">
        <v>529</v>
      </c>
      <c r="B250" t="s">
        <v>530</v>
      </c>
      <c r="C250">
        <v>76.1730980324474</v>
      </c>
      <c r="D250">
        <v>3724.93843689756</v>
      </c>
    </row>
    <row r="251" spans="1:4">
      <c r="A251" t="s">
        <v>531</v>
      </c>
      <c r="B251" t="s">
        <v>532</v>
      </c>
      <c r="C251">
        <v>47.0888996450637</v>
      </c>
      <c r="D251">
        <v>9177.89182714445</v>
      </c>
    </row>
    <row r="252" spans="1:4">
      <c r="A252" t="s">
        <v>533</v>
      </c>
      <c r="B252" t="s">
        <v>534</v>
      </c>
      <c r="C252">
        <v>19.8476002742544</v>
      </c>
      <c r="D252">
        <v>15438.4116657291</v>
      </c>
    </row>
    <row r="253" spans="1:4">
      <c r="A253" t="s">
        <v>79</v>
      </c>
      <c r="B253" t="s">
        <v>80</v>
      </c>
      <c r="C253">
        <v>36.2398446775156</v>
      </c>
      <c r="D253">
        <v>63206.5210767941</v>
      </c>
    </row>
    <row r="254" spans="1:4">
      <c r="A254" t="s">
        <v>535</v>
      </c>
      <c r="B254" t="s">
        <v>536</v>
      </c>
      <c r="C254">
        <v>77.7021030291337</v>
      </c>
      <c r="D254">
        <v>1750.69711321291</v>
      </c>
    </row>
    <row r="255" spans="1:4">
      <c r="A255" t="s">
        <v>537</v>
      </c>
      <c r="B255" t="s">
        <v>538</v>
      </c>
      <c r="C255">
        <v>284.479487179487</v>
      </c>
      <c r="D255">
        <v>7278.01629673695</v>
      </c>
    </row>
    <row r="256" spans="1:3">
      <c r="A256" t="s">
        <v>539</v>
      </c>
      <c r="B256" t="s">
        <v>540</v>
      </c>
      <c r="C256">
        <v>32.2384706082422</v>
      </c>
    </row>
    <row r="257" spans="1:3">
      <c r="A257" t="s">
        <v>541</v>
      </c>
      <c r="B257" t="s">
        <v>542</v>
      </c>
      <c r="C257">
        <v>201.58</v>
      </c>
    </row>
    <row r="258" spans="1:3">
      <c r="A258" t="s">
        <v>543</v>
      </c>
      <c r="B258" t="s">
        <v>544</v>
      </c>
      <c r="C258">
        <v>303.685714285714</v>
      </c>
    </row>
    <row r="259" spans="1:4">
      <c r="A259" t="s">
        <v>545</v>
      </c>
      <c r="B259" t="s">
        <v>546</v>
      </c>
      <c r="C259">
        <v>313.924542845164</v>
      </c>
      <c r="D259">
        <v>2785.72416087603</v>
      </c>
    </row>
    <row r="260" spans="1:4">
      <c r="A260" t="s">
        <v>547</v>
      </c>
      <c r="B260" t="s">
        <v>548</v>
      </c>
      <c r="C260">
        <v>25.1968826907301</v>
      </c>
      <c r="D260">
        <v>2870.08930028914</v>
      </c>
    </row>
    <row r="261" spans="1:4">
      <c r="A261" t="s">
        <v>549</v>
      </c>
      <c r="B261" t="s">
        <v>550</v>
      </c>
      <c r="C261">
        <v>59.7425278913341</v>
      </c>
      <c r="D261">
        <v>10916.0808338546</v>
      </c>
    </row>
    <row r="262" spans="1:4">
      <c r="A262" t="s">
        <v>551</v>
      </c>
      <c r="B262" t="s">
        <v>552</v>
      </c>
      <c r="C262">
        <v>70.1095406360424</v>
      </c>
      <c r="D262">
        <v>4067.84345873762</v>
      </c>
    </row>
    <row r="263" spans="1:4">
      <c r="A263" t="s">
        <v>553</v>
      </c>
      <c r="B263" t="s">
        <v>554</v>
      </c>
      <c r="D263">
        <v>4310.81118337317</v>
      </c>
    </row>
    <row r="264" spans="1:3">
      <c r="A264" t="s">
        <v>555</v>
      </c>
      <c r="B264" t="s">
        <v>556</v>
      </c>
      <c r="C264">
        <v>56.4917855181166</v>
      </c>
    </row>
    <row r="265" spans="1:4">
      <c r="A265" t="s">
        <v>83</v>
      </c>
      <c r="B265" t="s">
        <v>84</v>
      </c>
      <c r="C265">
        <v>48.8905934431905</v>
      </c>
      <c r="D265">
        <v>5655.86765390396</v>
      </c>
    </row>
    <row r="266" spans="1:4">
      <c r="A266" t="s">
        <v>557</v>
      </c>
      <c r="B266" t="s">
        <v>558</v>
      </c>
      <c r="C266">
        <v>24.7298941336311</v>
      </c>
      <c r="D266">
        <v>985.132436038869</v>
      </c>
    </row>
    <row r="267" spans="1:4">
      <c r="A267" t="s">
        <v>559</v>
      </c>
      <c r="B267" t="s">
        <v>560</v>
      </c>
      <c r="C267">
        <v>38.4203877471888</v>
      </c>
      <c r="D267">
        <v>1214.50982023534</v>
      </c>
    </row>
  </sheetData>
  <conditionalFormatting sqref="H4">
    <cfRule type="duplicateValues" dxfId="0" priority="9"/>
  </conditionalFormatting>
  <conditionalFormatting sqref="H12">
    <cfRule type="duplicateValues" dxfId="0" priority="3"/>
  </conditionalFormatting>
  <conditionalFormatting sqref="H15">
    <cfRule type="duplicateValues" dxfId="0" priority="1"/>
  </conditionalFormatting>
  <conditionalFormatting sqref="E$1:E$1048576 A$1:A$1048576">
    <cfRule type="duplicateValues" dxfId="0" priority="10"/>
  </conditionalFormatting>
  <conditionalFormatting sqref="H5 H6 H7">
    <cfRule type="duplicateValues" dxfId="0" priority="6"/>
  </conditionalFormatting>
  <conditionalFormatting sqref="H8:H11 H13:H14 H16:H18">
    <cfRule type="duplicateValues" dxfId="0" priority="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0" sqref="C10"/>
    </sheetView>
  </sheetViews>
  <sheetFormatPr defaultColWidth="8.72727272727273" defaultRowHeight="14" outlineLevelRow="1"/>
  <sheetData>
    <row r="1" spans="1:1">
      <c r="A1" t="s">
        <v>561</v>
      </c>
    </row>
    <row r="2" spans="1:1">
      <c r="A2" s="1" t="s">
        <v>562</v>
      </c>
    </row>
  </sheetData>
  <hyperlinks>
    <hyperlink ref="A2" r:id="rId1" display="https://data.worldbank.org/indicator/EN.POP.DNS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11986</dc:creator>
  <cp:lastModifiedBy>你不知道</cp:lastModifiedBy>
  <dcterms:created xsi:type="dcterms:W3CDTF">2022-06-12T13:03:00Z</dcterms:created>
  <dcterms:modified xsi:type="dcterms:W3CDTF">2022-06-14T09:21:29Z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826A045168D64C60B4048C5F9858E769</vt:lpwstr>
  </property>
  <property fmtid="{D5CDD505-2E9C-101B-9397-08002B2CF9AE}" pid="3" name="KSOProductBuildVer">
    <vt:lpwstr>2052-11.1.0.11744</vt:lpwstr>
  </property>
</Properties>
</file>