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模拟方案" sheetId="3" r:id="rId1"/>
    <sheet name="模拟1 (2)" sheetId="2" r:id="rId2"/>
    <sheet name="模拟1" sheetId="1" r:id="rId3"/>
  </sheets>
  <calcPr calcId="152511"/>
</workbook>
</file>

<file path=xl/calcChain.xml><?xml version="1.0" encoding="utf-8"?>
<calcChain xmlns="http://schemas.openxmlformats.org/spreadsheetml/2006/main">
  <c r="U12" i="3" l="1"/>
  <c r="V12" i="3"/>
  <c r="W12" i="3"/>
  <c r="X12" i="3"/>
  <c r="Y12" i="3"/>
  <c r="T12" i="3"/>
  <c r="E2" i="3"/>
  <c r="B26" i="3"/>
  <c r="B27" i="3" s="1"/>
  <c r="S12" i="3"/>
  <c r="Y11" i="3"/>
  <c r="X11" i="3"/>
  <c r="W11" i="3"/>
  <c r="V11" i="3"/>
  <c r="U11" i="3"/>
  <c r="T11" i="3"/>
  <c r="S11" i="3"/>
  <c r="H5" i="3"/>
  <c r="I5" i="3" s="1"/>
  <c r="F5" i="3"/>
  <c r="G5" i="3" s="1"/>
  <c r="J4" i="3"/>
  <c r="K4" i="3" s="1"/>
  <c r="F4" i="3"/>
  <c r="G4" i="3" s="1"/>
  <c r="J3" i="3"/>
  <c r="K3" i="3" s="1"/>
  <c r="H3" i="3"/>
  <c r="I3" i="3" s="1"/>
  <c r="K2" i="3"/>
  <c r="I2" i="3"/>
  <c r="G2" i="3"/>
  <c r="Q11" i="2"/>
  <c r="R11" i="2"/>
  <c r="S11" i="2"/>
  <c r="T11" i="2"/>
  <c r="U11" i="2"/>
  <c r="V11" i="2"/>
  <c r="P11" i="2"/>
  <c r="Q13" i="2"/>
  <c r="R13" i="2"/>
  <c r="S13" i="2"/>
  <c r="T13" i="2"/>
  <c r="U13" i="2"/>
  <c r="V13" i="2"/>
  <c r="P13" i="2"/>
  <c r="Q12" i="2"/>
  <c r="R12" i="2"/>
  <c r="S12" i="2"/>
  <c r="T12" i="2"/>
  <c r="U12" i="2"/>
  <c r="V12" i="2"/>
  <c r="P12" i="2"/>
  <c r="B26" i="2"/>
  <c r="B27" i="2" s="1"/>
  <c r="G5" i="2"/>
  <c r="H5" i="2" s="1"/>
  <c r="E5" i="2"/>
  <c r="F5" i="2" s="1"/>
  <c r="J4" i="2"/>
  <c r="I4" i="2"/>
  <c r="E4" i="2"/>
  <c r="F4" i="2" s="1"/>
  <c r="I3" i="2"/>
  <c r="J3" i="2" s="1"/>
  <c r="G3" i="2"/>
  <c r="H3" i="2" s="1"/>
  <c r="J2" i="2"/>
  <c r="H2" i="2"/>
  <c r="F2" i="2"/>
  <c r="D19" i="3"/>
  <c r="D47" i="3"/>
  <c r="D52" i="3"/>
  <c r="D11" i="3"/>
  <c r="D23" i="3"/>
  <c r="D38" i="3"/>
  <c r="D45" i="3"/>
  <c r="D10" i="3"/>
  <c r="D58" i="3"/>
  <c r="D20" i="2"/>
  <c r="D56" i="2"/>
  <c r="D25" i="2"/>
  <c r="D30" i="2"/>
  <c r="D29" i="2"/>
  <c r="D36" i="2"/>
  <c r="D19" i="2"/>
  <c r="D2" i="2"/>
  <c r="D11" i="2"/>
  <c r="D54" i="1"/>
  <c r="D47" i="1"/>
  <c r="D48" i="1"/>
  <c r="D49" i="1"/>
  <c r="D58" i="1"/>
  <c r="D52" i="1"/>
  <c r="D21" i="1"/>
  <c r="D36" i="1"/>
  <c r="D72" i="1"/>
  <c r="D22" i="3"/>
  <c r="D58" i="2"/>
  <c r="D68" i="2"/>
  <c r="D28" i="1"/>
  <c r="D41" i="3"/>
  <c r="D42" i="3"/>
  <c r="D54" i="2"/>
  <c r="D43" i="2"/>
  <c r="D34" i="1"/>
  <c r="D73" i="3"/>
  <c r="D8" i="3"/>
  <c r="D39" i="3"/>
  <c r="D44" i="3"/>
  <c r="D3" i="3"/>
  <c r="D4" i="3"/>
  <c r="D24" i="3"/>
  <c r="D35" i="3"/>
  <c r="D50" i="3"/>
  <c r="D43" i="3"/>
  <c r="D12" i="2"/>
  <c r="D48" i="2"/>
  <c r="D17" i="2"/>
  <c r="D24" i="2"/>
  <c r="D23" i="2"/>
  <c r="D28" i="2"/>
  <c r="D59" i="2"/>
  <c r="D32" i="2"/>
  <c r="D3" i="2"/>
  <c r="D62" i="1"/>
  <c r="D55" i="1"/>
  <c r="D56" i="1"/>
  <c r="D57" i="1"/>
  <c r="D66" i="1"/>
  <c r="D37" i="1"/>
  <c r="D74" i="1"/>
  <c r="D73" i="1"/>
  <c r="D61" i="3"/>
  <c r="D61" i="2"/>
  <c r="D60" i="1"/>
  <c r="D14" i="3"/>
  <c r="D15" i="3"/>
  <c r="D67" i="2"/>
  <c r="D25" i="1"/>
  <c r="D65" i="3"/>
  <c r="D72" i="3"/>
  <c r="D31" i="3"/>
  <c r="D36" i="3"/>
  <c r="D67" i="3"/>
  <c r="D69" i="3"/>
  <c r="D9" i="3"/>
  <c r="D21" i="3"/>
  <c r="D70" i="3"/>
  <c r="D74" i="2"/>
  <c r="D73" i="2"/>
  <c r="D71" i="2"/>
  <c r="D9" i="2"/>
  <c r="D16" i="2"/>
  <c r="D15" i="2"/>
  <c r="D22" i="2"/>
  <c r="D40" i="2"/>
  <c r="D27" i="2"/>
  <c r="D4" i="2"/>
  <c r="D70" i="1"/>
  <c r="D63" i="1"/>
  <c r="D64" i="1"/>
  <c r="D65" i="1"/>
  <c r="D27" i="1"/>
  <c r="D45" i="1"/>
  <c r="D14" i="2"/>
  <c r="D49" i="3"/>
  <c r="D74" i="3"/>
  <c r="D55" i="2"/>
  <c r="D41" i="2"/>
  <c r="D43" i="1"/>
  <c r="D62" i="3"/>
  <c r="D53" i="2"/>
  <c r="D24" i="1"/>
  <c r="D57" i="3"/>
  <c r="D64" i="3"/>
  <c r="D25" i="3"/>
  <c r="D28" i="3"/>
  <c r="D59" i="3"/>
  <c r="D51" i="3"/>
  <c r="D5" i="3"/>
  <c r="D30" i="3"/>
  <c r="D46" i="3"/>
  <c r="D66" i="2"/>
  <c r="D65" i="2"/>
  <c r="D63" i="2"/>
  <c r="D70" i="2"/>
  <c r="D69" i="2"/>
  <c r="D7" i="2"/>
  <c r="D71" i="1"/>
  <c r="D56" i="3"/>
  <c r="D40" i="3"/>
  <c r="D62" i="2"/>
  <c r="D22" i="1"/>
  <c r="D69" i="1"/>
  <c r="D20" i="3"/>
  <c r="D49" i="2"/>
  <c r="D30" i="1"/>
  <c r="D33" i="3"/>
  <c r="D63" i="3"/>
  <c r="D68" i="3"/>
  <c r="D13" i="3"/>
  <c r="D37" i="3"/>
  <c r="D53" i="3"/>
  <c r="D66" i="3"/>
  <c r="D32" i="3"/>
  <c r="D7" i="3"/>
  <c r="D42" i="2"/>
  <c r="D72" i="2"/>
  <c r="D39" i="2"/>
  <c r="D46" i="2"/>
  <c r="D45" i="2"/>
  <c r="D52" i="2"/>
  <c r="D33" i="2"/>
  <c r="D51" i="2"/>
  <c r="D13" i="2"/>
  <c r="D38" i="1"/>
  <c r="D31" i="1"/>
  <c r="D32" i="1"/>
  <c r="D33" i="1"/>
  <c r="D42" i="1"/>
  <c r="D59" i="1"/>
  <c r="D29" i="1"/>
  <c r="D35" i="2"/>
  <c r="D35" i="1"/>
  <c r="D17" i="3"/>
  <c r="D29" i="3"/>
  <c r="D6" i="2"/>
  <c r="D44" i="1"/>
  <c r="D71" i="3"/>
  <c r="D16" i="3"/>
  <c r="D47" i="2"/>
  <c r="D8" i="2"/>
  <c r="D51" i="1"/>
  <c r="D26" i="3"/>
  <c r="D55" i="3"/>
  <c r="D60" i="3"/>
  <c r="D12" i="3"/>
  <c r="D27" i="3"/>
  <c r="D48" i="3"/>
  <c r="D54" i="3"/>
  <c r="D18" i="3"/>
  <c r="D2" i="3"/>
  <c r="D34" i="2"/>
  <c r="D64" i="2"/>
  <c r="D31" i="2"/>
  <c r="D38" i="2"/>
  <c r="D37" i="2"/>
  <c r="D44" i="2"/>
  <c r="D26" i="2"/>
  <c r="D5" i="2"/>
  <c r="D10" i="2"/>
  <c r="D46" i="1"/>
  <c r="D39" i="1"/>
  <c r="D40" i="1"/>
  <c r="D41" i="1"/>
  <c r="D50" i="1"/>
  <c r="D67" i="1"/>
  <c r="D68" i="1"/>
  <c r="D18" i="2"/>
  <c r="D53" i="1"/>
  <c r="D34" i="3"/>
  <c r="D57" i="2"/>
  <c r="D21" i="2"/>
  <c r="D26" i="1"/>
  <c r="D6" i="3"/>
  <c r="D50" i="2"/>
  <c r="D60" i="2"/>
  <c r="D23" i="1"/>
  <c r="D61" i="1"/>
  <c r="L2" i="3" l="1"/>
  <c r="M2" i="3" s="1"/>
  <c r="N2" i="3" s="1"/>
  <c r="J5" i="3"/>
  <c r="H4" i="3"/>
  <c r="F3" i="3"/>
  <c r="L2" i="2"/>
  <c r="G4" i="2"/>
  <c r="H4" i="2" s="1"/>
  <c r="L4" i="2" s="1"/>
  <c r="E3" i="2"/>
  <c r="F3" i="2" s="1"/>
  <c r="I5" i="2"/>
  <c r="J5" i="2" s="1"/>
  <c r="L5" i="2" s="1"/>
  <c r="K2" i="2"/>
  <c r="G5" i="1"/>
  <c r="H5" i="1" s="1"/>
  <c r="E5" i="1"/>
  <c r="F5" i="1" s="1"/>
  <c r="I4" i="1"/>
  <c r="J4" i="1" s="1"/>
  <c r="E4" i="1"/>
  <c r="I3" i="1"/>
  <c r="G3" i="1"/>
  <c r="F4" i="1"/>
  <c r="H3" i="1"/>
  <c r="J3" i="1"/>
  <c r="J2" i="1"/>
  <c r="H2" i="1"/>
  <c r="F2" i="1"/>
  <c r="B26" i="1"/>
  <c r="B27" i="1" s="1"/>
  <c r="D6" i="1"/>
  <c r="D9" i="1"/>
  <c r="D2" i="1"/>
  <c r="D14" i="1"/>
  <c r="D12" i="1"/>
  <c r="D18" i="1"/>
  <c r="D17" i="1"/>
  <c r="D5" i="1"/>
  <c r="D10" i="1"/>
  <c r="D19" i="1"/>
  <c r="D4" i="1"/>
  <c r="D7" i="1"/>
  <c r="D3" i="1"/>
  <c r="D8" i="1"/>
  <c r="D11" i="1"/>
  <c r="D16" i="1"/>
  <c r="D13" i="1"/>
  <c r="D20" i="1"/>
  <c r="D15" i="1"/>
  <c r="O2" i="3" l="1"/>
  <c r="G3" i="3"/>
  <c r="E3" i="3"/>
  <c r="I4" i="3"/>
  <c r="L4" i="3" s="1"/>
  <c r="E4" i="3"/>
  <c r="K5" i="3"/>
  <c r="L5" i="3" s="1"/>
  <c r="E5" i="3"/>
  <c r="K5" i="2"/>
  <c r="K4" i="2"/>
  <c r="L3" i="2"/>
  <c r="K3" i="2"/>
  <c r="K2" i="1"/>
  <c r="I5" i="1"/>
  <c r="J5" i="1" s="1"/>
  <c r="K5" i="1" s="1"/>
  <c r="G4" i="1"/>
  <c r="H4" i="1" s="1"/>
  <c r="K4" i="1" s="1"/>
  <c r="E3" i="1"/>
  <c r="F3" i="1" s="1"/>
  <c r="K3" i="1" s="1"/>
  <c r="L2" i="1"/>
  <c r="L3" i="3" l="1"/>
  <c r="M3" i="3" s="1"/>
  <c r="N3" i="3" s="1"/>
  <c r="M5" i="3"/>
  <c r="N5" i="3" s="1"/>
  <c r="O5" i="3"/>
  <c r="M4" i="3"/>
  <c r="N4" i="3" s="1"/>
  <c r="O4" i="3"/>
  <c r="G6" i="2"/>
  <c r="E6" i="2"/>
  <c r="L6" i="2"/>
  <c r="J6" i="2"/>
  <c r="I6" i="2"/>
  <c r="H6" i="2"/>
  <c r="F6" i="2"/>
  <c r="K6" i="2"/>
  <c r="L5" i="1"/>
  <c r="L4" i="1"/>
  <c r="L3" i="1"/>
  <c r="O3" i="3" l="1"/>
  <c r="J6" i="3"/>
  <c r="J9" i="3" s="1"/>
  <c r="K9" i="3" s="1"/>
  <c r="G6" i="3"/>
  <c r="I6" i="3"/>
  <c r="F6" i="3"/>
  <c r="F7" i="3" s="1"/>
  <c r="H6" i="3"/>
  <c r="H9" i="3" s="1"/>
  <c r="I9" i="3" s="1"/>
  <c r="M6" i="3"/>
  <c r="L6" i="3"/>
  <c r="K6" i="3"/>
  <c r="F9" i="3"/>
  <c r="E8" i="2"/>
  <c r="F8" i="2" s="1"/>
  <c r="E9" i="2"/>
  <c r="F9" i="2" s="1"/>
  <c r="E7" i="2"/>
  <c r="F7" i="2" s="1"/>
  <c r="G9" i="2"/>
  <c r="H9" i="2" s="1"/>
  <c r="G8" i="2"/>
  <c r="H8" i="2" s="1"/>
  <c r="G7" i="2"/>
  <c r="H7" i="2" s="1"/>
  <c r="I9" i="2"/>
  <c r="J9" i="2" s="1"/>
  <c r="I7" i="2"/>
  <c r="J7" i="2" s="1"/>
  <c r="I8" i="2"/>
  <c r="J8" i="2" s="1"/>
  <c r="E6" i="1"/>
  <c r="F6" i="1"/>
  <c r="G6" i="1"/>
  <c r="H6" i="1"/>
  <c r="I6" i="1"/>
  <c r="J6" i="1"/>
  <c r="K6" i="1"/>
  <c r="L6" i="1"/>
  <c r="O6" i="3" l="1"/>
  <c r="N6" i="3"/>
  <c r="H7" i="3"/>
  <c r="I7" i="3" s="1"/>
  <c r="F8" i="3"/>
  <c r="G8" i="3" s="1"/>
  <c r="J7" i="3"/>
  <c r="K7" i="3" s="1"/>
  <c r="J8" i="3"/>
  <c r="K8" i="3" s="1"/>
  <c r="H8" i="3"/>
  <c r="I8" i="3" s="1"/>
  <c r="E6" i="3"/>
  <c r="G9" i="3"/>
  <c r="E9" i="3"/>
  <c r="G7" i="3"/>
  <c r="K7" i="2"/>
  <c r="L7" i="2"/>
  <c r="K9" i="2"/>
  <c r="L9" i="2"/>
  <c r="K8" i="2"/>
  <c r="L8" i="2"/>
  <c r="I7" i="1"/>
  <c r="J7" i="1" s="1"/>
  <c r="I8" i="1"/>
  <c r="J8" i="1" s="1"/>
  <c r="I9" i="1"/>
  <c r="J9" i="1" s="1"/>
  <c r="E7" i="1"/>
  <c r="F7" i="1" s="1"/>
  <c r="E8" i="1"/>
  <c r="F8" i="1" s="1"/>
  <c r="E9" i="1"/>
  <c r="F9" i="1" s="1"/>
  <c r="G7" i="1"/>
  <c r="H7" i="1" s="1"/>
  <c r="G8" i="1"/>
  <c r="H8" i="1" s="1"/>
  <c r="G9" i="1"/>
  <c r="H9" i="1" s="1"/>
  <c r="E7" i="3" l="1"/>
  <c r="L7" i="3"/>
  <c r="M7" i="3" s="1"/>
  <c r="N7" i="3" s="1"/>
  <c r="L9" i="3"/>
  <c r="M9" i="3" s="1"/>
  <c r="N9" i="3" s="1"/>
  <c r="E8" i="3"/>
  <c r="L8" i="3"/>
  <c r="M8" i="3" s="1"/>
  <c r="N8" i="3" s="1"/>
  <c r="K10" i="2"/>
  <c r="J10" i="2"/>
  <c r="E10" i="2"/>
  <c r="G10" i="2"/>
  <c r="H10" i="2"/>
  <c r="I10" i="2"/>
  <c r="L10" i="2"/>
  <c r="F10" i="2"/>
  <c r="K7" i="1"/>
  <c r="L7" i="1"/>
  <c r="K8" i="1"/>
  <c r="L8" i="1"/>
  <c r="K9" i="1"/>
  <c r="L9" i="1"/>
  <c r="O8" i="3" l="1"/>
  <c r="H10" i="3"/>
  <c r="H11" i="3" s="1"/>
  <c r="I11" i="3" s="1"/>
  <c r="O9" i="3"/>
  <c r="M10" i="3"/>
  <c r="L10" i="3"/>
  <c r="K10" i="3"/>
  <c r="G10" i="3"/>
  <c r="F10" i="3"/>
  <c r="F12" i="3" s="1"/>
  <c r="I10" i="3"/>
  <c r="J10" i="3"/>
  <c r="J11" i="3" s="1"/>
  <c r="K11" i="3" s="1"/>
  <c r="O7" i="3"/>
  <c r="E13" i="2"/>
  <c r="F13" i="2" s="1"/>
  <c r="E12" i="2"/>
  <c r="F12" i="2" s="1"/>
  <c r="E11" i="2"/>
  <c r="F11" i="2" s="1"/>
  <c r="I12" i="2"/>
  <c r="J12" i="2" s="1"/>
  <c r="I13" i="2"/>
  <c r="J13" i="2" s="1"/>
  <c r="I11" i="2"/>
  <c r="J11" i="2" s="1"/>
  <c r="G12" i="2"/>
  <c r="H12" i="2" s="1"/>
  <c r="G11" i="2"/>
  <c r="H11" i="2" s="1"/>
  <c r="G13" i="2"/>
  <c r="H13" i="2" s="1"/>
  <c r="K10" i="1"/>
  <c r="L10" i="1"/>
  <c r="F10" i="1"/>
  <c r="H10" i="1"/>
  <c r="J10" i="1"/>
  <c r="I10" i="1"/>
  <c r="E10" i="1"/>
  <c r="G10" i="1"/>
  <c r="H13" i="3" l="1"/>
  <c r="I13" i="3" s="1"/>
  <c r="H12" i="3"/>
  <c r="I12" i="3" s="1"/>
  <c r="F11" i="3"/>
  <c r="G11" i="3" s="1"/>
  <c r="O10" i="3"/>
  <c r="J13" i="3"/>
  <c r="K13" i="3" s="1"/>
  <c r="E10" i="3"/>
  <c r="J12" i="3"/>
  <c r="K12" i="3" s="1"/>
  <c r="F13" i="3"/>
  <c r="N10" i="3"/>
  <c r="G12" i="3"/>
  <c r="K12" i="2"/>
  <c r="L12" i="2"/>
  <c r="K11" i="2"/>
  <c r="L11" i="2"/>
  <c r="K13" i="2"/>
  <c r="L13" i="2"/>
  <c r="I11" i="1"/>
  <c r="J11" i="1" s="1"/>
  <c r="I12" i="1"/>
  <c r="J12" i="1" s="1"/>
  <c r="I13" i="1"/>
  <c r="J13" i="1" s="1"/>
  <c r="G11" i="1"/>
  <c r="H11" i="1" s="1"/>
  <c r="G12" i="1"/>
  <c r="H12" i="1" s="1"/>
  <c r="G13" i="1"/>
  <c r="H13" i="1" s="1"/>
  <c r="E11" i="1"/>
  <c r="F11" i="1" s="1"/>
  <c r="E12" i="1"/>
  <c r="F12" i="1" s="1"/>
  <c r="E13" i="1"/>
  <c r="F13" i="1" s="1"/>
  <c r="E11" i="3" l="1"/>
  <c r="E12" i="3"/>
  <c r="E13" i="3"/>
  <c r="G13" i="3"/>
  <c r="L13" i="3" s="1"/>
  <c r="M13" i="3" s="1"/>
  <c r="N13" i="3" s="1"/>
  <c r="L11" i="3"/>
  <c r="M11" i="3" s="1"/>
  <c r="N11" i="3" s="1"/>
  <c r="L12" i="3"/>
  <c r="M12" i="3" s="1"/>
  <c r="N12" i="3" s="1"/>
  <c r="F14" i="2"/>
  <c r="E14" i="2"/>
  <c r="L14" i="2"/>
  <c r="G14" i="2"/>
  <c r="H14" i="2"/>
  <c r="J14" i="2"/>
  <c r="I14" i="2"/>
  <c r="K14" i="2"/>
  <c r="K13" i="1"/>
  <c r="L13" i="1"/>
  <c r="K12" i="1"/>
  <c r="L12" i="1"/>
  <c r="K11" i="1"/>
  <c r="L11" i="1"/>
  <c r="F14" i="3" l="1"/>
  <c r="O11" i="3"/>
  <c r="O13" i="3"/>
  <c r="H14" i="3"/>
  <c r="H16" i="3" s="1"/>
  <c r="I16" i="3" s="1"/>
  <c r="K14" i="3"/>
  <c r="L14" i="3"/>
  <c r="J14" i="3"/>
  <c r="J16" i="3" s="1"/>
  <c r="K16" i="3" s="1"/>
  <c r="I14" i="3"/>
  <c r="O12" i="3"/>
  <c r="G14" i="3"/>
  <c r="M14" i="3"/>
  <c r="I15" i="2"/>
  <c r="J15" i="2" s="1"/>
  <c r="I17" i="2"/>
  <c r="J17" i="2" s="1"/>
  <c r="I16" i="2"/>
  <c r="J16" i="2" s="1"/>
  <c r="G17" i="2"/>
  <c r="H17" i="2" s="1"/>
  <c r="G16" i="2"/>
  <c r="H16" i="2" s="1"/>
  <c r="G15" i="2"/>
  <c r="H15" i="2" s="1"/>
  <c r="E16" i="2"/>
  <c r="F16" i="2" s="1"/>
  <c r="E15" i="2"/>
  <c r="F15" i="2" s="1"/>
  <c r="E17" i="2"/>
  <c r="F17" i="2" s="1"/>
  <c r="I14" i="1"/>
  <c r="K14" i="1"/>
  <c r="H14" i="1"/>
  <c r="J14" i="1"/>
  <c r="G14" i="1"/>
  <c r="E14" i="1"/>
  <c r="L14" i="1"/>
  <c r="F14" i="1"/>
  <c r="J15" i="3" l="1"/>
  <c r="K15" i="3" s="1"/>
  <c r="E14" i="3"/>
  <c r="F16" i="3"/>
  <c r="E16" i="3" s="1"/>
  <c r="F17" i="3"/>
  <c r="G17" i="3" s="1"/>
  <c r="F15" i="3"/>
  <c r="G15" i="3" s="1"/>
  <c r="J17" i="3"/>
  <c r="K17" i="3" s="1"/>
  <c r="H15" i="3"/>
  <c r="I15" i="3" s="1"/>
  <c r="O14" i="3"/>
  <c r="H17" i="3"/>
  <c r="I17" i="3" s="1"/>
  <c r="N14" i="3"/>
  <c r="G16" i="3"/>
  <c r="K17" i="2"/>
  <c r="L17" i="2"/>
  <c r="K16" i="2"/>
  <c r="L16" i="2"/>
  <c r="K15" i="2"/>
  <c r="L15" i="2"/>
  <c r="G15" i="1"/>
  <c r="H15" i="1" s="1"/>
  <c r="G16" i="1"/>
  <c r="H16" i="1" s="1"/>
  <c r="G17" i="1"/>
  <c r="H17" i="1" s="1"/>
  <c r="E15" i="1"/>
  <c r="F15" i="1" s="1"/>
  <c r="E16" i="1"/>
  <c r="F16" i="1" s="1"/>
  <c r="E17" i="1"/>
  <c r="F17" i="1" s="1"/>
  <c r="I15" i="1"/>
  <c r="J15" i="1" s="1"/>
  <c r="I16" i="1"/>
  <c r="J16" i="1" s="1"/>
  <c r="I17" i="1"/>
  <c r="J17" i="1" s="1"/>
  <c r="E17" i="3" l="1"/>
  <c r="E15" i="3"/>
  <c r="L15" i="3"/>
  <c r="M15" i="3" s="1"/>
  <c r="N15" i="3" s="1"/>
  <c r="L17" i="3"/>
  <c r="M17" i="3" s="1"/>
  <c r="N17" i="3" s="1"/>
  <c r="L16" i="3"/>
  <c r="M16" i="3" s="1"/>
  <c r="N16" i="3" s="1"/>
  <c r="E18" i="2"/>
  <c r="G18" i="2"/>
  <c r="F18" i="2"/>
  <c r="I18" i="2"/>
  <c r="K18" i="2"/>
  <c r="H18" i="2"/>
  <c r="J18" i="2"/>
  <c r="L18" i="2"/>
  <c r="K17" i="1"/>
  <c r="L17" i="1"/>
  <c r="K16" i="1"/>
  <c r="L16" i="1"/>
  <c r="K15" i="1"/>
  <c r="L15" i="1"/>
  <c r="H18" i="3" l="1"/>
  <c r="H19" i="3" s="1"/>
  <c r="I19" i="3" s="1"/>
  <c r="O17" i="3"/>
  <c r="G18" i="3"/>
  <c r="F18" i="3"/>
  <c r="F21" i="3" s="1"/>
  <c r="O16" i="3"/>
  <c r="L18" i="3"/>
  <c r="M18" i="3"/>
  <c r="O15" i="3"/>
  <c r="J18" i="3"/>
  <c r="K18" i="3"/>
  <c r="I18" i="3"/>
  <c r="G21" i="2"/>
  <c r="H21" i="2" s="1"/>
  <c r="G20" i="2"/>
  <c r="H20" i="2" s="1"/>
  <c r="G19" i="2"/>
  <c r="H19" i="2" s="1"/>
  <c r="I20" i="2"/>
  <c r="J20" i="2" s="1"/>
  <c r="I19" i="2"/>
  <c r="J19" i="2" s="1"/>
  <c r="I21" i="2"/>
  <c r="J21" i="2" s="1"/>
  <c r="E19" i="2"/>
  <c r="F19" i="2" s="1"/>
  <c r="E21" i="2"/>
  <c r="F21" i="2" s="1"/>
  <c r="E20" i="2"/>
  <c r="F20" i="2" s="1"/>
  <c r="L18" i="1"/>
  <c r="H18" i="1"/>
  <c r="E18" i="1"/>
  <c r="G18" i="1"/>
  <c r="K18" i="1"/>
  <c r="F18" i="1"/>
  <c r="J18" i="1"/>
  <c r="I18" i="1"/>
  <c r="F20" i="3" l="1"/>
  <c r="G20" i="3" s="1"/>
  <c r="E18" i="3"/>
  <c r="O18" i="3"/>
  <c r="F19" i="3"/>
  <c r="G19" i="3" s="1"/>
  <c r="H21" i="3"/>
  <c r="I21" i="3" s="1"/>
  <c r="H20" i="3"/>
  <c r="I20" i="3" s="1"/>
  <c r="N18" i="3"/>
  <c r="J21" i="3"/>
  <c r="K21" i="3" s="1"/>
  <c r="J20" i="3"/>
  <c r="K20" i="3" s="1"/>
  <c r="J19" i="3"/>
  <c r="K19" i="3" s="1"/>
  <c r="G21" i="3"/>
  <c r="K21" i="2"/>
  <c r="L21" i="2"/>
  <c r="L19" i="2"/>
  <c r="K19" i="2"/>
  <c r="K20" i="2"/>
  <c r="L20" i="2"/>
  <c r="G19" i="1"/>
  <c r="H19" i="1" s="1"/>
  <c r="G20" i="1"/>
  <c r="H20" i="1" s="1"/>
  <c r="G21" i="1"/>
  <c r="H21" i="1" s="1"/>
  <c r="E19" i="1"/>
  <c r="F19" i="1" s="1"/>
  <c r="E20" i="1"/>
  <c r="F20" i="1" s="1"/>
  <c r="E21" i="1"/>
  <c r="F21" i="1" s="1"/>
  <c r="I19" i="1"/>
  <c r="J19" i="1" s="1"/>
  <c r="I20" i="1"/>
  <c r="J20" i="1" s="1"/>
  <c r="I21" i="1"/>
  <c r="J21" i="1" s="1"/>
  <c r="E20" i="3" l="1"/>
  <c r="E21" i="3"/>
  <c r="E19" i="3"/>
  <c r="L20" i="3"/>
  <c r="M20" i="3" s="1"/>
  <c r="N20" i="3" s="1"/>
  <c r="L21" i="3"/>
  <c r="M21" i="3" s="1"/>
  <c r="N21" i="3" s="1"/>
  <c r="L19" i="3"/>
  <c r="M19" i="3" s="1"/>
  <c r="N19" i="3" s="1"/>
  <c r="L22" i="2"/>
  <c r="J22" i="2"/>
  <c r="K22" i="2"/>
  <c r="F22" i="2"/>
  <c r="E22" i="2"/>
  <c r="G22" i="2"/>
  <c r="I22" i="2"/>
  <c r="H22" i="2"/>
  <c r="K21" i="1"/>
  <c r="L21" i="1"/>
  <c r="K20" i="1"/>
  <c r="L20" i="1"/>
  <c r="K19" i="1"/>
  <c r="L19" i="1"/>
  <c r="O20" i="3" l="1"/>
  <c r="K22" i="3"/>
  <c r="O21" i="3"/>
  <c r="O19" i="3"/>
  <c r="H22" i="3"/>
  <c r="H24" i="3" s="1"/>
  <c r="I24" i="3" s="1"/>
  <c r="I22" i="3"/>
  <c r="L22" i="3"/>
  <c r="J22" i="3"/>
  <c r="J23" i="3" s="1"/>
  <c r="K23" i="3" s="1"/>
  <c r="G22" i="3"/>
  <c r="F22" i="3"/>
  <c r="F24" i="3" s="1"/>
  <c r="M22" i="3"/>
  <c r="G25" i="2"/>
  <c r="H25" i="2" s="1"/>
  <c r="G23" i="2"/>
  <c r="H23" i="2" s="1"/>
  <c r="G24" i="2"/>
  <c r="H24" i="2" s="1"/>
  <c r="E24" i="2"/>
  <c r="F24" i="2" s="1"/>
  <c r="E23" i="2"/>
  <c r="F23" i="2" s="1"/>
  <c r="E25" i="2"/>
  <c r="F25" i="2" s="1"/>
  <c r="I23" i="2"/>
  <c r="J23" i="2" s="1"/>
  <c r="I25" i="2"/>
  <c r="J25" i="2" s="1"/>
  <c r="I24" i="2"/>
  <c r="J24" i="2" s="1"/>
  <c r="K22" i="1"/>
  <c r="I22" i="1"/>
  <c r="H22" i="1"/>
  <c r="F22" i="1"/>
  <c r="J22" i="1"/>
  <c r="E22" i="1"/>
  <c r="L22" i="1"/>
  <c r="G22" i="1"/>
  <c r="F25" i="3" l="1"/>
  <c r="G25" i="3" s="1"/>
  <c r="J25" i="3"/>
  <c r="K25" i="3" s="1"/>
  <c r="J24" i="3"/>
  <c r="K24" i="3" s="1"/>
  <c r="F23" i="3"/>
  <c r="G23" i="3" s="1"/>
  <c r="O22" i="3"/>
  <c r="H23" i="3"/>
  <c r="I23" i="3" s="1"/>
  <c r="H25" i="3"/>
  <c r="I25" i="3" s="1"/>
  <c r="N22" i="3"/>
  <c r="E22" i="3"/>
  <c r="G24" i="3"/>
  <c r="E24" i="3"/>
  <c r="K23" i="2"/>
  <c r="L23" i="2"/>
  <c r="K25" i="2"/>
  <c r="L25" i="2"/>
  <c r="K24" i="2"/>
  <c r="L24" i="2"/>
  <c r="E23" i="1"/>
  <c r="F23" i="1" s="1"/>
  <c r="E24" i="1"/>
  <c r="F24" i="1" s="1"/>
  <c r="E25" i="1"/>
  <c r="F25" i="1" s="1"/>
  <c r="I23" i="1"/>
  <c r="J23" i="1" s="1"/>
  <c r="I24" i="1"/>
  <c r="J24" i="1" s="1"/>
  <c r="I25" i="1"/>
  <c r="J25" i="1" s="1"/>
  <c r="G23" i="1"/>
  <c r="H23" i="1" s="1"/>
  <c r="G24" i="1"/>
  <c r="H24" i="1" s="1"/>
  <c r="G25" i="1"/>
  <c r="H25" i="1" s="1"/>
  <c r="E23" i="3" l="1"/>
  <c r="E25" i="3"/>
  <c r="L23" i="3"/>
  <c r="M23" i="3" s="1"/>
  <c r="N23" i="3" s="1"/>
  <c r="L25" i="3"/>
  <c r="M25" i="3" s="1"/>
  <c r="N25" i="3" s="1"/>
  <c r="L24" i="3"/>
  <c r="M24" i="3" s="1"/>
  <c r="N24" i="3" s="1"/>
  <c r="E26" i="2"/>
  <c r="F26" i="2"/>
  <c r="J26" i="2"/>
  <c r="G26" i="2"/>
  <c r="H26" i="2"/>
  <c r="L26" i="2"/>
  <c r="I26" i="2"/>
  <c r="K26" i="2"/>
  <c r="K25" i="1"/>
  <c r="L25" i="1"/>
  <c r="K24" i="1"/>
  <c r="L24" i="1"/>
  <c r="K23" i="1"/>
  <c r="L23" i="1"/>
  <c r="H26" i="3" l="1"/>
  <c r="H27" i="3" s="1"/>
  <c r="I27" i="3" s="1"/>
  <c r="L26" i="3"/>
  <c r="O24" i="3"/>
  <c r="I26" i="3"/>
  <c r="O25" i="3"/>
  <c r="O23" i="3"/>
  <c r="G26" i="3"/>
  <c r="F26" i="3"/>
  <c r="F27" i="3" s="1"/>
  <c r="M26" i="3"/>
  <c r="K26" i="3"/>
  <c r="J26" i="3"/>
  <c r="J29" i="3" s="1"/>
  <c r="K29" i="3" s="1"/>
  <c r="I29" i="2"/>
  <c r="J29" i="2" s="1"/>
  <c r="I27" i="2"/>
  <c r="J27" i="2" s="1"/>
  <c r="I28" i="2"/>
  <c r="J28" i="2" s="1"/>
  <c r="G28" i="2"/>
  <c r="H28" i="2" s="1"/>
  <c r="G27" i="2"/>
  <c r="H27" i="2" s="1"/>
  <c r="G29" i="2"/>
  <c r="H29" i="2" s="1"/>
  <c r="E29" i="2"/>
  <c r="F29" i="2" s="1"/>
  <c r="E28" i="2"/>
  <c r="F28" i="2" s="1"/>
  <c r="E27" i="2"/>
  <c r="F27" i="2" s="1"/>
  <c r="L26" i="1"/>
  <c r="J26" i="1"/>
  <c r="H26" i="1"/>
  <c r="F26" i="1"/>
  <c r="G26" i="1"/>
  <c r="K26" i="1"/>
  <c r="E26" i="1"/>
  <c r="I26" i="1"/>
  <c r="H29" i="3" l="1"/>
  <c r="I29" i="3" s="1"/>
  <c r="H28" i="3"/>
  <c r="I28" i="3" s="1"/>
  <c r="F29" i="3"/>
  <c r="G29" i="3" s="1"/>
  <c r="O26" i="3"/>
  <c r="F28" i="3"/>
  <c r="G28" i="3" s="1"/>
  <c r="N26" i="3"/>
  <c r="J27" i="3"/>
  <c r="K27" i="3" s="1"/>
  <c r="E26" i="3"/>
  <c r="J28" i="3"/>
  <c r="K28" i="3" s="1"/>
  <c r="G27" i="3"/>
  <c r="K28" i="2"/>
  <c r="L28" i="2"/>
  <c r="K29" i="2"/>
  <c r="L29" i="2"/>
  <c r="K27" i="2"/>
  <c r="L27" i="2"/>
  <c r="G27" i="1"/>
  <c r="H27" i="1" s="1"/>
  <c r="G28" i="1"/>
  <c r="H28" i="1" s="1"/>
  <c r="G29" i="1"/>
  <c r="H29" i="1" s="1"/>
  <c r="I27" i="1"/>
  <c r="J27" i="1" s="1"/>
  <c r="I28" i="1"/>
  <c r="J28" i="1" s="1"/>
  <c r="I29" i="1"/>
  <c r="J29" i="1" s="1"/>
  <c r="E27" i="1"/>
  <c r="F27" i="1" s="1"/>
  <c r="E28" i="1"/>
  <c r="F28" i="1" s="1"/>
  <c r="E29" i="1"/>
  <c r="F29" i="1" s="1"/>
  <c r="E29" i="3" l="1"/>
  <c r="E27" i="3"/>
  <c r="E28" i="3"/>
  <c r="L27" i="3"/>
  <c r="M27" i="3" s="1"/>
  <c r="N27" i="3" s="1"/>
  <c r="L28" i="3"/>
  <c r="M28" i="3" s="1"/>
  <c r="N28" i="3" s="1"/>
  <c r="L29" i="3"/>
  <c r="M29" i="3" s="1"/>
  <c r="N29" i="3" s="1"/>
  <c r="I30" i="2"/>
  <c r="K30" i="2"/>
  <c r="J30" i="2"/>
  <c r="H30" i="2"/>
  <c r="L30" i="2"/>
  <c r="E30" i="2"/>
  <c r="F30" i="2"/>
  <c r="G30" i="2"/>
  <c r="K28" i="1"/>
  <c r="L28" i="1"/>
  <c r="K27" i="1"/>
  <c r="L27" i="1"/>
  <c r="K29" i="1"/>
  <c r="L29" i="1"/>
  <c r="O28" i="3" l="1"/>
  <c r="M30" i="3"/>
  <c r="I30" i="3"/>
  <c r="K30" i="3"/>
  <c r="F30" i="3"/>
  <c r="F31" i="3" s="1"/>
  <c r="L30" i="3"/>
  <c r="O27" i="3"/>
  <c r="J30" i="3"/>
  <c r="J31" i="3" s="1"/>
  <c r="K31" i="3" s="1"/>
  <c r="H30" i="3"/>
  <c r="H32" i="3" s="1"/>
  <c r="I32" i="3" s="1"/>
  <c r="O29" i="3"/>
  <c r="G30" i="3"/>
  <c r="G31" i="2"/>
  <c r="H31" i="2" s="1"/>
  <c r="G33" i="2"/>
  <c r="H33" i="2" s="1"/>
  <c r="G32" i="2"/>
  <c r="H32" i="2" s="1"/>
  <c r="E33" i="2"/>
  <c r="F33" i="2" s="1"/>
  <c r="E32" i="2"/>
  <c r="F32" i="2" s="1"/>
  <c r="E31" i="2"/>
  <c r="F31" i="2" s="1"/>
  <c r="I33" i="2"/>
  <c r="J33" i="2" s="1"/>
  <c r="I32" i="2"/>
  <c r="J32" i="2" s="1"/>
  <c r="I31" i="2"/>
  <c r="J31" i="2" s="1"/>
  <c r="F30" i="1"/>
  <c r="G30" i="1"/>
  <c r="E30" i="1"/>
  <c r="I30" i="1"/>
  <c r="H30" i="1"/>
  <c r="K30" i="1"/>
  <c r="J30" i="1"/>
  <c r="L30" i="1"/>
  <c r="J33" i="3" l="1"/>
  <c r="K33" i="3" s="1"/>
  <c r="F33" i="3"/>
  <c r="H31" i="3"/>
  <c r="I31" i="3" s="1"/>
  <c r="H33" i="3"/>
  <c r="I33" i="3" s="1"/>
  <c r="E30" i="3"/>
  <c r="O30" i="3"/>
  <c r="F32" i="3"/>
  <c r="G32" i="3" s="1"/>
  <c r="J32" i="3"/>
  <c r="K32" i="3" s="1"/>
  <c r="N30" i="3"/>
  <c r="G33" i="3"/>
  <c r="G31" i="3"/>
  <c r="E31" i="3"/>
  <c r="K31" i="2"/>
  <c r="L31" i="2"/>
  <c r="K32" i="2"/>
  <c r="L32" i="2"/>
  <c r="L33" i="2"/>
  <c r="K33" i="2"/>
  <c r="I31" i="1"/>
  <c r="J31" i="1" s="1"/>
  <c r="I32" i="1"/>
  <c r="J32" i="1" s="1"/>
  <c r="I33" i="1"/>
  <c r="J33" i="1" s="1"/>
  <c r="E31" i="1"/>
  <c r="F31" i="1" s="1"/>
  <c r="E32" i="1"/>
  <c r="F32" i="1" s="1"/>
  <c r="E33" i="1"/>
  <c r="F33" i="1" s="1"/>
  <c r="G31" i="1"/>
  <c r="H31" i="1" s="1"/>
  <c r="G32" i="1"/>
  <c r="H32" i="1" s="1"/>
  <c r="G33" i="1"/>
  <c r="H33" i="1" s="1"/>
  <c r="E33" i="3" l="1"/>
  <c r="E32" i="3"/>
  <c r="L31" i="3"/>
  <c r="M31" i="3" s="1"/>
  <c r="N31" i="3" s="1"/>
  <c r="L32" i="3"/>
  <c r="M32" i="3" s="1"/>
  <c r="N32" i="3" s="1"/>
  <c r="L33" i="3"/>
  <c r="M33" i="3" s="1"/>
  <c r="N33" i="3" s="1"/>
  <c r="G34" i="2"/>
  <c r="F34" i="2"/>
  <c r="H34" i="2"/>
  <c r="L34" i="2"/>
  <c r="K34" i="2"/>
  <c r="J34" i="2"/>
  <c r="I34" i="2"/>
  <c r="E34" i="2"/>
  <c r="K33" i="1"/>
  <c r="L33" i="1"/>
  <c r="K32" i="1"/>
  <c r="L32" i="1"/>
  <c r="K31" i="1"/>
  <c r="L31" i="1"/>
  <c r="F34" i="3" l="1"/>
  <c r="F35" i="3" s="1"/>
  <c r="O31" i="3"/>
  <c r="I34" i="3"/>
  <c r="H34" i="3"/>
  <c r="H36" i="3" s="1"/>
  <c r="I36" i="3" s="1"/>
  <c r="O33" i="3"/>
  <c r="K34" i="3"/>
  <c r="O32" i="3"/>
  <c r="M34" i="3"/>
  <c r="J34" i="3"/>
  <c r="J36" i="3" s="1"/>
  <c r="K36" i="3" s="1"/>
  <c r="G34" i="3"/>
  <c r="L34" i="3"/>
  <c r="E34" i="3"/>
  <c r="I37" i="2"/>
  <c r="J37" i="2" s="1"/>
  <c r="I35" i="2"/>
  <c r="J35" i="2" s="1"/>
  <c r="I36" i="2"/>
  <c r="J36" i="2" s="1"/>
  <c r="E37" i="2"/>
  <c r="F37" i="2" s="1"/>
  <c r="E36" i="2"/>
  <c r="F36" i="2" s="1"/>
  <c r="E35" i="2"/>
  <c r="F35" i="2" s="1"/>
  <c r="G36" i="2"/>
  <c r="H36" i="2" s="1"/>
  <c r="G35" i="2"/>
  <c r="H35" i="2" s="1"/>
  <c r="G37" i="2"/>
  <c r="H37" i="2" s="1"/>
  <c r="J34" i="1"/>
  <c r="L34" i="1"/>
  <c r="H34" i="1"/>
  <c r="G34" i="1"/>
  <c r="F34" i="1"/>
  <c r="K34" i="1"/>
  <c r="E34" i="1"/>
  <c r="I34" i="1"/>
  <c r="J37" i="3" l="1"/>
  <c r="K37" i="3" s="1"/>
  <c r="H35" i="3"/>
  <c r="I35" i="3" s="1"/>
  <c r="F36" i="3"/>
  <c r="G36" i="3" s="1"/>
  <c r="F37" i="3"/>
  <c r="G37" i="3" s="1"/>
  <c r="J35" i="3"/>
  <c r="K35" i="3" s="1"/>
  <c r="O34" i="3"/>
  <c r="H37" i="3"/>
  <c r="I37" i="3" s="1"/>
  <c r="N34" i="3"/>
  <c r="G35" i="3"/>
  <c r="K35" i="2"/>
  <c r="L35" i="2"/>
  <c r="K36" i="2"/>
  <c r="L36" i="2"/>
  <c r="K37" i="2"/>
  <c r="L37" i="2"/>
  <c r="I35" i="1"/>
  <c r="J35" i="1" s="1"/>
  <c r="I36" i="1"/>
  <c r="J36" i="1" s="1"/>
  <c r="I37" i="1"/>
  <c r="J37" i="1" s="1"/>
  <c r="E35" i="1"/>
  <c r="F35" i="1" s="1"/>
  <c r="E36" i="1"/>
  <c r="F36" i="1" s="1"/>
  <c r="E37" i="1"/>
  <c r="F37" i="1" s="1"/>
  <c r="G35" i="1"/>
  <c r="H35" i="1" s="1"/>
  <c r="G36" i="1"/>
  <c r="H36" i="1" s="1"/>
  <c r="G37" i="1"/>
  <c r="H37" i="1" s="1"/>
  <c r="E36" i="3" l="1"/>
  <c r="E37" i="3"/>
  <c r="E35" i="3"/>
  <c r="L35" i="3"/>
  <c r="M35" i="3" s="1"/>
  <c r="N35" i="3" s="1"/>
  <c r="L36" i="3"/>
  <c r="M36" i="3" s="1"/>
  <c r="N36" i="3" s="1"/>
  <c r="L37" i="3"/>
  <c r="M37" i="3" s="1"/>
  <c r="N37" i="3" s="1"/>
  <c r="E38" i="2"/>
  <c r="I38" i="2"/>
  <c r="L38" i="2"/>
  <c r="G38" i="2"/>
  <c r="J38" i="2"/>
  <c r="H38" i="2"/>
  <c r="F38" i="2"/>
  <c r="K38" i="2"/>
  <c r="K37" i="1"/>
  <c r="L37" i="1"/>
  <c r="K36" i="1"/>
  <c r="L36" i="1"/>
  <c r="K35" i="1"/>
  <c r="L35" i="1"/>
  <c r="O36" i="3" l="1"/>
  <c r="J38" i="3"/>
  <c r="J40" i="3" s="1"/>
  <c r="K40" i="3" s="1"/>
  <c r="O37" i="3"/>
  <c r="I38" i="3"/>
  <c r="F38" i="3"/>
  <c r="F39" i="3" s="1"/>
  <c r="G38" i="3"/>
  <c r="L38" i="3"/>
  <c r="M38" i="3"/>
  <c r="O35" i="3"/>
  <c r="K38" i="3"/>
  <c r="H38" i="3"/>
  <c r="G39" i="2"/>
  <c r="H39" i="2" s="1"/>
  <c r="G41" i="2"/>
  <c r="H41" i="2" s="1"/>
  <c r="G40" i="2"/>
  <c r="H40" i="2" s="1"/>
  <c r="I41" i="2"/>
  <c r="J41" i="2" s="1"/>
  <c r="I40" i="2"/>
  <c r="J40" i="2" s="1"/>
  <c r="I39" i="2"/>
  <c r="J39" i="2" s="1"/>
  <c r="E41" i="2"/>
  <c r="F41" i="2" s="1"/>
  <c r="E40" i="2"/>
  <c r="F40" i="2" s="1"/>
  <c r="E39" i="2"/>
  <c r="F39" i="2" s="1"/>
  <c r="K38" i="1"/>
  <c r="L38" i="1"/>
  <c r="H38" i="1"/>
  <c r="F38" i="1"/>
  <c r="G38" i="1"/>
  <c r="J38" i="1"/>
  <c r="E38" i="1"/>
  <c r="I38" i="1"/>
  <c r="J41" i="3" l="1"/>
  <c r="K41" i="3" s="1"/>
  <c r="J39" i="3"/>
  <c r="K39" i="3" s="1"/>
  <c r="F40" i="3"/>
  <c r="G40" i="3" s="1"/>
  <c r="O38" i="3"/>
  <c r="E38" i="3"/>
  <c r="F41" i="3"/>
  <c r="G41" i="3" s="1"/>
  <c r="H39" i="3"/>
  <c r="I39" i="3" s="1"/>
  <c r="H40" i="3"/>
  <c r="I40" i="3" s="1"/>
  <c r="H41" i="3"/>
  <c r="I41" i="3" s="1"/>
  <c r="N38" i="3"/>
  <c r="G39" i="3"/>
  <c r="K40" i="2"/>
  <c r="L40" i="2"/>
  <c r="K41" i="2"/>
  <c r="L41" i="2"/>
  <c r="K39" i="2"/>
  <c r="L39" i="2"/>
  <c r="I39" i="1"/>
  <c r="J39" i="1" s="1"/>
  <c r="I40" i="1"/>
  <c r="J40" i="1" s="1"/>
  <c r="I41" i="1"/>
  <c r="J41" i="1" s="1"/>
  <c r="E39" i="1"/>
  <c r="F39" i="1" s="1"/>
  <c r="E40" i="1"/>
  <c r="F40" i="1" s="1"/>
  <c r="E41" i="1"/>
  <c r="F41" i="1" s="1"/>
  <c r="G39" i="1"/>
  <c r="H39" i="1" s="1"/>
  <c r="G40" i="1"/>
  <c r="H40" i="1" s="1"/>
  <c r="G41" i="1"/>
  <c r="H41" i="1" s="1"/>
  <c r="E41" i="3" l="1"/>
  <c r="E39" i="3"/>
  <c r="E40" i="3"/>
  <c r="L39" i="3"/>
  <c r="M39" i="3" s="1"/>
  <c r="N39" i="3" s="1"/>
  <c r="L40" i="3"/>
  <c r="M40" i="3" s="1"/>
  <c r="N40" i="3" s="1"/>
  <c r="L41" i="3"/>
  <c r="M41" i="3" s="1"/>
  <c r="N41" i="3" s="1"/>
  <c r="L42" i="2"/>
  <c r="J42" i="2"/>
  <c r="K42" i="2"/>
  <c r="G42" i="2"/>
  <c r="F42" i="2"/>
  <c r="I42" i="2"/>
  <c r="E42" i="2"/>
  <c r="H42" i="2"/>
  <c r="K41" i="1"/>
  <c r="L41" i="1"/>
  <c r="K40" i="1"/>
  <c r="L40" i="1"/>
  <c r="K39" i="1"/>
  <c r="L39" i="1"/>
  <c r="H42" i="3" l="1"/>
  <c r="H43" i="3" s="1"/>
  <c r="I43" i="3" s="1"/>
  <c r="K42" i="3"/>
  <c r="O39" i="3"/>
  <c r="F42" i="3"/>
  <c r="F44" i="3" s="1"/>
  <c r="O40" i="3"/>
  <c r="I42" i="3"/>
  <c r="J42" i="3"/>
  <c r="J44" i="3" s="1"/>
  <c r="K44" i="3" s="1"/>
  <c r="G42" i="3"/>
  <c r="M42" i="3"/>
  <c r="O41" i="3"/>
  <c r="L42" i="3"/>
  <c r="F43" i="3"/>
  <c r="I45" i="2"/>
  <c r="J45" i="2" s="1"/>
  <c r="I44" i="2"/>
  <c r="J44" i="2" s="1"/>
  <c r="I43" i="2"/>
  <c r="J43" i="2" s="1"/>
  <c r="G44" i="2"/>
  <c r="H44" i="2" s="1"/>
  <c r="G43" i="2"/>
  <c r="H43" i="2" s="1"/>
  <c r="G45" i="2"/>
  <c r="H45" i="2" s="1"/>
  <c r="E45" i="2"/>
  <c r="F45" i="2" s="1"/>
  <c r="E44" i="2"/>
  <c r="F44" i="2" s="1"/>
  <c r="E43" i="2"/>
  <c r="F43" i="2" s="1"/>
  <c r="K42" i="1"/>
  <c r="G42" i="1"/>
  <c r="I42" i="1"/>
  <c r="H42" i="1"/>
  <c r="L42" i="1"/>
  <c r="J42" i="1"/>
  <c r="E42" i="1"/>
  <c r="F42" i="1"/>
  <c r="H45" i="3" l="1"/>
  <c r="I45" i="3" s="1"/>
  <c r="H44" i="3"/>
  <c r="I44" i="3" s="1"/>
  <c r="J43" i="3"/>
  <c r="K43" i="3" s="1"/>
  <c r="F45" i="3"/>
  <c r="N42" i="3"/>
  <c r="J45" i="3"/>
  <c r="K45" i="3" s="1"/>
  <c r="E42" i="3"/>
  <c r="O42" i="3"/>
  <c r="G45" i="3"/>
  <c r="G44" i="3"/>
  <c r="G43" i="3"/>
  <c r="K45" i="2"/>
  <c r="L45" i="2"/>
  <c r="K44" i="2"/>
  <c r="L44" i="2"/>
  <c r="K43" i="2"/>
  <c r="L43" i="2"/>
  <c r="I43" i="1"/>
  <c r="J43" i="1" s="1"/>
  <c r="I44" i="1"/>
  <c r="J44" i="1" s="1"/>
  <c r="I45" i="1"/>
  <c r="J45" i="1" s="1"/>
  <c r="E43" i="1"/>
  <c r="F43" i="1" s="1"/>
  <c r="E44" i="1"/>
  <c r="F44" i="1" s="1"/>
  <c r="E45" i="1"/>
  <c r="F45" i="1" s="1"/>
  <c r="G43" i="1"/>
  <c r="H43" i="1" s="1"/>
  <c r="G44" i="1"/>
  <c r="H44" i="1" s="1"/>
  <c r="G45" i="1"/>
  <c r="H45" i="1" s="1"/>
  <c r="E43" i="3" l="1"/>
  <c r="E44" i="3"/>
  <c r="E45" i="3"/>
  <c r="L43" i="3"/>
  <c r="M43" i="3" s="1"/>
  <c r="N43" i="3" s="1"/>
  <c r="L44" i="3"/>
  <c r="M44" i="3" s="1"/>
  <c r="N44" i="3" s="1"/>
  <c r="L45" i="3"/>
  <c r="M45" i="3" s="1"/>
  <c r="N45" i="3" s="1"/>
  <c r="K46" i="2"/>
  <c r="H46" i="2"/>
  <c r="L46" i="2"/>
  <c r="E46" i="2"/>
  <c r="F46" i="2"/>
  <c r="J46" i="2"/>
  <c r="G46" i="2"/>
  <c r="I46" i="2"/>
  <c r="K45" i="1"/>
  <c r="L45" i="1"/>
  <c r="K44" i="1"/>
  <c r="L44" i="1"/>
  <c r="K43" i="1"/>
  <c r="L43" i="1"/>
  <c r="O45" i="3" l="1"/>
  <c r="G46" i="3"/>
  <c r="O43" i="3"/>
  <c r="J46" i="3"/>
  <c r="J48" i="3" s="1"/>
  <c r="K48" i="3" s="1"/>
  <c r="L46" i="3"/>
  <c r="O44" i="3"/>
  <c r="M46" i="3"/>
  <c r="I46" i="3"/>
  <c r="F46" i="3"/>
  <c r="F47" i="3" s="1"/>
  <c r="K46" i="3"/>
  <c r="H46" i="3"/>
  <c r="J47" i="3"/>
  <c r="K47" i="3" s="1"/>
  <c r="E49" i="2"/>
  <c r="F49" i="2" s="1"/>
  <c r="E47" i="2"/>
  <c r="F47" i="2" s="1"/>
  <c r="E48" i="2"/>
  <c r="F48" i="2" s="1"/>
  <c r="G47" i="2"/>
  <c r="H47" i="2" s="1"/>
  <c r="G49" i="2"/>
  <c r="H49" i="2" s="1"/>
  <c r="G48" i="2"/>
  <c r="H48" i="2" s="1"/>
  <c r="I49" i="2"/>
  <c r="J49" i="2" s="1"/>
  <c r="I48" i="2"/>
  <c r="J48" i="2" s="1"/>
  <c r="I47" i="2"/>
  <c r="J47" i="2" s="1"/>
  <c r="G46" i="1"/>
  <c r="J46" i="1"/>
  <c r="F46" i="1"/>
  <c r="I46" i="1"/>
  <c r="E46" i="1"/>
  <c r="K46" i="1"/>
  <c r="H46" i="1"/>
  <c r="L46" i="1"/>
  <c r="J49" i="3" l="1"/>
  <c r="K49" i="3" s="1"/>
  <c r="E46" i="3"/>
  <c r="N46" i="3"/>
  <c r="F49" i="3"/>
  <c r="F48" i="3"/>
  <c r="G48" i="3" s="1"/>
  <c r="O46" i="3"/>
  <c r="H48" i="3"/>
  <c r="I48" i="3" s="1"/>
  <c r="H47" i="3"/>
  <c r="I47" i="3" s="1"/>
  <c r="H49" i="3"/>
  <c r="I49" i="3" s="1"/>
  <c r="G47" i="3"/>
  <c r="K48" i="2"/>
  <c r="L48" i="2"/>
  <c r="K47" i="2"/>
  <c r="L47" i="2"/>
  <c r="K49" i="2"/>
  <c r="L49" i="2"/>
  <c r="I47" i="1"/>
  <c r="J47" i="1" s="1"/>
  <c r="I48" i="1"/>
  <c r="J48" i="1" s="1"/>
  <c r="I49" i="1"/>
  <c r="J49" i="1" s="1"/>
  <c r="E47" i="1"/>
  <c r="F47" i="1" s="1"/>
  <c r="E48" i="1"/>
  <c r="F48" i="1" s="1"/>
  <c r="E49" i="1"/>
  <c r="F49" i="1" s="1"/>
  <c r="G47" i="1"/>
  <c r="H47" i="1" s="1"/>
  <c r="G48" i="1"/>
  <c r="H48" i="1" s="1"/>
  <c r="G49" i="1"/>
  <c r="H49" i="1" s="1"/>
  <c r="E47" i="3" l="1"/>
  <c r="E49" i="3"/>
  <c r="G49" i="3"/>
  <c r="L49" i="3" s="1"/>
  <c r="M49" i="3" s="1"/>
  <c r="N49" i="3" s="1"/>
  <c r="E48" i="3"/>
  <c r="L47" i="3"/>
  <c r="M47" i="3" s="1"/>
  <c r="N47" i="3" s="1"/>
  <c r="L48" i="3"/>
  <c r="M48" i="3" s="1"/>
  <c r="N48" i="3" s="1"/>
  <c r="K50" i="2"/>
  <c r="L50" i="2"/>
  <c r="I50" i="2"/>
  <c r="H50" i="2"/>
  <c r="J50" i="2"/>
  <c r="F50" i="2"/>
  <c r="E50" i="2"/>
  <c r="G50" i="2"/>
  <c r="K49" i="1"/>
  <c r="L49" i="1"/>
  <c r="K48" i="1"/>
  <c r="L48" i="1"/>
  <c r="K47" i="1"/>
  <c r="L47" i="1"/>
  <c r="O48" i="3" l="1"/>
  <c r="M50" i="3"/>
  <c r="I50" i="3"/>
  <c r="H50" i="3"/>
  <c r="H52" i="3" s="1"/>
  <c r="I52" i="3" s="1"/>
  <c r="O49" i="3"/>
  <c r="F50" i="3"/>
  <c r="F51" i="3" s="1"/>
  <c r="J50" i="3"/>
  <c r="J53" i="3" s="1"/>
  <c r="K53" i="3" s="1"/>
  <c r="G50" i="3"/>
  <c r="L50" i="3"/>
  <c r="K50" i="3"/>
  <c r="O47" i="3"/>
  <c r="I53" i="2"/>
  <c r="J53" i="2" s="1"/>
  <c r="I52" i="2"/>
  <c r="J52" i="2" s="1"/>
  <c r="I51" i="2"/>
  <c r="J51" i="2" s="1"/>
  <c r="G53" i="2"/>
  <c r="H53" i="2" s="1"/>
  <c r="G52" i="2"/>
  <c r="H52" i="2" s="1"/>
  <c r="G51" i="2"/>
  <c r="H51" i="2" s="1"/>
  <c r="E53" i="2"/>
  <c r="F53" i="2" s="1"/>
  <c r="E52" i="2"/>
  <c r="F52" i="2" s="1"/>
  <c r="E51" i="2"/>
  <c r="F51" i="2" s="1"/>
  <c r="I50" i="1"/>
  <c r="F50" i="1"/>
  <c r="E50" i="1"/>
  <c r="G50" i="1"/>
  <c r="L50" i="1"/>
  <c r="J50" i="1"/>
  <c r="H50" i="1"/>
  <c r="K50" i="1"/>
  <c r="H51" i="3" l="1"/>
  <c r="I51" i="3" s="1"/>
  <c r="H53" i="3"/>
  <c r="I53" i="3" s="1"/>
  <c r="F52" i="3"/>
  <c r="J52" i="3"/>
  <c r="K52" i="3" s="1"/>
  <c r="J51" i="3"/>
  <c r="K51" i="3" s="1"/>
  <c r="F53" i="3"/>
  <c r="G53" i="3" s="1"/>
  <c r="N50" i="3"/>
  <c r="E50" i="3"/>
  <c r="O50" i="3"/>
  <c r="G51" i="3"/>
  <c r="G52" i="3"/>
  <c r="K52" i="2"/>
  <c r="L52" i="2"/>
  <c r="K53" i="2"/>
  <c r="L53" i="2"/>
  <c r="K51" i="2"/>
  <c r="L51" i="2"/>
  <c r="G51" i="1"/>
  <c r="H51" i="1" s="1"/>
  <c r="G52" i="1"/>
  <c r="H52" i="1" s="1"/>
  <c r="G53" i="1"/>
  <c r="H53" i="1" s="1"/>
  <c r="E51" i="1"/>
  <c r="F51" i="1" s="1"/>
  <c r="E52" i="1"/>
  <c r="F52" i="1" s="1"/>
  <c r="E53" i="1"/>
  <c r="F53" i="1" s="1"/>
  <c r="I51" i="1"/>
  <c r="J51" i="1" s="1"/>
  <c r="I52" i="1"/>
  <c r="J52" i="1" s="1"/>
  <c r="I53" i="1"/>
  <c r="J53" i="1" s="1"/>
  <c r="E53" i="3" l="1"/>
  <c r="E52" i="3"/>
  <c r="E51" i="3"/>
  <c r="L52" i="3"/>
  <c r="M52" i="3" s="1"/>
  <c r="N52" i="3" s="1"/>
  <c r="L53" i="3"/>
  <c r="M53" i="3" s="1"/>
  <c r="N53" i="3" s="1"/>
  <c r="L51" i="3"/>
  <c r="M51" i="3" s="1"/>
  <c r="N51" i="3" s="1"/>
  <c r="K54" i="2"/>
  <c r="F54" i="2"/>
  <c r="J54" i="2"/>
  <c r="L54" i="2"/>
  <c r="H54" i="2"/>
  <c r="G54" i="2"/>
  <c r="I54" i="2"/>
  <c r="E54" i="2"/>
  <c r="K53" i="1"/>
  <c r="L53" i="1"/>
  <c r="K52" i="1"/>
  <c r="L52" i="1"/>
  <c r="K51" i="1"/>
  <c r="L51" i="1"/>
  <c r="O51" i="3" l="1"/>
  <c r="G54" i="3"/>
  <c r="O53" i="3"/>
  <c r="M54" i="3"/>
  <c r="L54" i="3"/>
  <c r="K54" i="3"/>
  <c r="J54" i="3"/>
  <c r="J56" i="3" s="1"/>
  <c r="K56" i="3" s="1"/>
  <c r="I54" i="3"/>
  <c r="H54" i="3"/>
  <c r="H55" i="3" s="1"/>
  <c r="I55" i="3" s="1"/>
  <c r="F54" i="3"/>
  <c r="O52" i="3"/>
  <c r="G55" i="2"/>
  <c r="H55" i="2" s="1"/>
  <c r="G57" i="2"/>
  <c r="H57" i="2" s="1"/>
  <c r="G56" i="2"/>
  <c r="H56" i="2" s="1"/>
  <c r="I57" i="2"/>
  <c r="J57" i="2" s="1"/>
  <c r="I56" i="2"/>
  <c r="J56" i="2" s="1"/>
  <c r="I55" i="2"/>
  <c r="J55" i="2" s="1"/>
  <c r="E57" i="2"/>
  <c r="F57" i="2" s="1"/>
  <c r="E56" i="2"/>
  <c r="F56" i="2" s="1"/>
  <c r="E55" i="2"/>
  <c r="F55" i="2" s="1"/>
  <c r="L54" i="1"/>
  <c r="K54" i="1"/>
  <c r="E54" i="1"/>
  <c r="J54" i="1"/>
  <c r="I54" i="1"/>
  <c r="F54" i="1"/>
  <c r="G54" i="1"/>
  <c r="H54" i="1"/>
  <c r="N54" i="3" l="1"/>
  <c r="E54" i="3"/>
  <c r="J57" i="3"/>
  <c r="K57" i="3" s="1"/>
  <c r="J55" i="3"/>
  <c r="K55" i="3" s="1"/>
  <c r="O54" i="3"/>
  <c r="H56" i="3"/>
  <c r="I56" i="3" s="1"/>
  <c r="H57" i="3"/>
  <c r="I57" i="3" s="1"/>
  <c r="F57" i="3"/>
  <c r="G57" i="3" s="1"/>
  <c r="F56" i="3"/>
  <c r="G56" i="3" s="1"/>
  <c r="F55" i="3"/>
  <c r="K57" i="2"/>
  <c r="L57" i="2"/>
  <c r="K56" i="2"/>
  <c r="L56" i="2"/>
  <c r="K55" i="2"/>
  <c r="L55" i="2"/>
  <c r="G55" i="1"/>
  <c r="H55" i="1" s="1"/>
  <c r="G56" i="1"/>
  <c r="H56" i="1" s="1"/>
  <c r="G57" i="1"/>
  <c r="H57" i="1" s="1"/>
  <c r="I55" i="1"/>
  <c r="J55" i="1" s="1"/>
  <c r="I56" i="1"/>
  <c r="J56" i="1" s="1"/>
  <c r="I57" i="1"/>
  <c r="J57" i="1" s="1"/>
  <c r="E55" i="1"/>
  <c r="F55" i="1" s="1"/>
  <c r="E56" i="1"/>
  <c r="F56" i="1" s="1"/>
  <c r="E57" i="1"/>
  <c r="F57" i="1" s="1"/>
  <c r="E55" i="3" l="1"/>
  <c r="E57" i="3"/>
  <c r="E56" i="3"/>
  <c r="G55" i="3"/>
  <c r="L55" i="3" s="1"/>
  <c r="M55" i="3" s="1"/>
  <c r="N55" i="3" s="1"/>
  <c r="L57" i="3"/>
  <c r="M57" i="3" s="1"/>
  <c r="N57" i="3" s="1"/>
  <c r="L56" i="3"/>
  <c r="M56" i="3" s="1"/>
  <c r="N56" i="3" s="1"/>
  <c r="H58" i="2"/>
  <c r="F58" i="2"/>
  <c r="G58" i="2"/>
  <c r="J58" i="2"/>
  <c r="K58" i="2"/>
  <c r="I58" i="2"/>
  <c r="L58" i="2"/>
  <c r="E58" i="2"/>
  <c r="K55" i="1"/>
  <c r="L55" i="1"/>
  <c r="K57" i="1"/>
  <c r="L57" i="1"/>
  <c r="K56" i="1"/>
  <c r="L56" i="1"/>
  <c r="O56" i="3" l="1"/>
  <c r="O57" i="3"/>
  <c r="K58" i="3"/>
  <c r="G58" i="3"/>
  <c r="F58" i="3"/>
  <c r="F61" i="3" s="1"/>
  <c r="J58" i="3"/>
  <c r="J59" i="3" s="1"/>
  <c r="K59" i="3" s="1"/>
  <c r="L58" i="3"/>
  <c r="O55" i="3"/>
  <c r="H58" i="3"/>
  <c r="H60" i="3" s="1"/>
  <c r="I60" i="3" s="1"/>
  <c r="M58" i="3"/>
  <c r="I58" i="3"/>
  <c r="I61" i="2"/>
  <c r="J61" i="2" s="1"/>
  <c r="I60" i="2"/>
  <c r="J60" i="2" s="1"/>
  <c r="I59" i="2"/>
  <c r="J59" i="2" s="1"/>
  <c r="G61" i="2"/>
  <c r="H61" i="2" s="1"/>
  <c r="G60" i="2"/>
  <c r="H60" i="2" s="1"/>
  <c r="G59" i="2"/>
  <c r="H59" i="2" s="1"/>
  <c r="E61" i="2"/>
  <c r="F61" i="2" s="1"/>
  <c r="E60" i="2"/>
  <c r="F60" i="2" s="1"/>
  <c r="E59" i="2"/>
  <c r="F59" i="2" s="1"/>
  <c r="K58" i="1"/>
  <c r="H58" i="1"/>
  <c r="G58" i="1"/>
  <c r="L58" i="1"/>
  <c r="J58" i="1"/>
  <c r="E58" i="1"/>
  <c r="I58" i="1"/>
  <c r="F58" i="1"/>
  <c r="H59" i="3" l="1"/>
  <c r="I59" i="3" s="1"/>
  <c r="F59" i="3"/>
  <c r="G59" i="3" s="1"/>
  <c r="N58" i="3"/>
  <c r="J61" i="3"/>
  <c r="K61" i="3" s="1"/>
  <c r="F60" i="3"/>
  <c r="G60" i="3" s="1"/>
  <c r="J60" i="3"/>
  <c r="K60" i="3" s="1"/>
  <c r="H61" i="3"/>
  <c r="I61" i="3" s="1"/>
  <c r="E58" i="3"/>
  <c r="O58" i="3"/>
  <c r="G61" i="3"/>
  <c r="K60" i="2"/>
  <c r="L60" i="2"/>
  <c r="K61" i="2"/>
  <c r="L61" i="2"/>
  <c r="K59" i="2"/>
  <c r="L59" i="2"/>
  <c r="I59" i="1"/>
  <c r="J59" i="1" s="1"/>
  <c r="I60" i="1"/>
  <c r="J60" i="1" s="1"/>
  <c r="I61" i="1"/>
  <c r="J61" i="1" s="1"/>
  <c r="E59" i="1"/>
  <c r="F59" i="1" s="1"/>
  <c r="E60" i="1"/>
  <c r="F60" i="1" s="1"/>
  <c r="E61" i="1"/>
  <c r="F61" i="1" s="1"/>
  <c r="G59" i="1"/>
  <c r="H59" i="1" s="1"/>
  <c r="G60" i="1"/>
  <c r="H60" i="1" s="1"/>
  <c r="G61" i="1"/>
  <c r="H61" i="1" s="1"/>
  <c r="E59" i="3" l="1"/>
  <c r="E60" i="3"/>
  <c r="E61" i="3"/>
  <c r="L60" i="3"/>
  <c r="M60" i="3" s="1"/>
  <c r="N60" i="3" s="1"/>
  <c r="L59" i="3"/>
  <c r="M59" i="3" s="1"/>
  <c r="N59" i="3" s="1"/>
  <c r="L61" i="3"/>
  <c r="M61" i="3" s="1"/>
  <c r="N61" i="3" s="1"/>
  <c r="K62" i="2"/>
  <c r="L62" i="2"/>
  <c r="H62" i="2"/>
  <c r="G62" i="2"/>
  <c r="F62" i="2"/>
  <c r="E62" i="2"/>
  <c r="J62" i="2"/>
  <c r="I62" i="2"/>
  <c r="K61" i="1"/>
  <c r="L61" i="1"/>
  <c r="K60" i="1"/>
  <c r="L60" i="1"/>
  <c r="K59" i="1"/>
  <c r="L59" i="1"/>
  <c r="O61" i="3" l="1"/>
  <c r="O60" i="3"/>
  <c r="I62" i="3"/>
  <c r="O59" i="3"/>
  <c r="K62" i="3"/>
  <c r="F62" i="3"/>
  <c r="F64" i="3" s="1"/>
  <c r="G62" i="3"/>
  <c r="L62" i="3"/>
  <c r="M62" i="3"/>
  <c r="J62" i="3"/>
  <c r="J64" i="3" s="1"/>
  <c r="K64" i="3" s="1"/>
  <c r="H62" i="3"/>
  <c r="H64" i="3" s="1"/>
  <c r="I64" i="3" s="1"/>
  <c r="E65" i="2"/>
  <c r="F65" i="2" s="1"/>
  <c r="E64" i="2"/>
  <c r="F64" i="2" s="1"/>
  <c r="E63" i="2"/>
  <c r="F63" i="2" s="1"/>
  <c r="G63" i="2"/>
  <c r="H63" i="2" s="1"/>
  <c r="G65" i="2"/>
  <c r="H65" i="2" s="1"/>
  <c r="G64" i="2"/>
  <c r="H64" i="2" s="1"/>
  <c r="I65" i="2"/>
  <c r="J65" i="2" s="1"/>
  <c r="I64" i="2"/>
  <c r="J64" i="2" s="1"/>
  <c r="I63" i="2"/>
  <c r="J63" i="2" s="1"/>
  <c r="I62" i="1"/>
  <c r="E62" i="1"/>
  <c r="F62" i="1"/>
  <c r="G62" i="1"/>
  <c r="L62" i="1"/>
  <c r="J62" i="1"/>
  <c r="H62" i="1"/>
  <c r="K62" i="1"/>
  <c r="N62" i="3" l="1"/>
  <c r="O62" i="3"/>
  <c r="F63" i="3"/>
  <c r="F65" i="3"/>
  <c r="G65" i="3" s="1"/>
  <c r="J63" i="3"/>
  <c r="K63" i="3" s="1"/>
  <c r="J65" i="3"/>
  <c r="K65" i="3" s="1"/>
  <c r="H65" i="3"/>
  <c r="I65" i="3" s="1"/>
  <c r="E62" i="3"/>
  <c r="H63" i="3"/>
  <c r="I63" i="3" s="1"/>
  <c r="G64" i="3"/>
  <c r="E64" i="3"/>
  <c r="G63" i="3"/>
  <c r="E63" i="3"/>
  <c r="K63" i="2"/>
  <c r="L63" i="2"/>
  <c r="K64" i="2"/>
  <c r="L64" i="2"/>
  <c r="K65" i="2"/>
  <c r="L65" i="2"/>
  <c r="G63" i="1"/>
  <c r="H63" i="1" s="1"/>
  <c r="G64" i="1"/>
  <c r="H64" i="1" s="1"/>
  <c r="G65" i="1"/>
  <c r="H65" i="1" s="1"/>
  <c r="E63" i="1"/>
  <c r="F63" i="1" s="1"/>
  <c r="E64" i="1"/>
  <c r="F64" i="1" s="1"/>
  <c r="E65" i="1"/>
  <c r="F65" i="1" s="1"/>
  <c r="I63" i="1"/>
  <c r="J63" i="1" s="1"/>
  <c r="I64" i="1"/>
  <c r="J64" i="1" s="1"/>
  <c r="I65" i="1"/>
  <c r="J65" i="1" s="1"/>
  <c r="E65" i="3" l="1"/>
  <c r="L63" i="3"/>
  <c r="M63" i="3" s="1"/>
  <c r="N63" i="3" s="1"/>
  <c r="L64" i="3"/>
  <c r="M64" i="3" s="1"/>
  <c r="N64" i="3" s="1"/>
  <c r="L65" i="3"/>
  <c r="M65" i="3" s="1"/>
  <c r="N65" i="3" s="1"/>
  <c r="J66" i="2"/>
  <c r="K66" i="2"/>
  <c r="H66" i="2"/>
  <c r="L66" i="2"/>
  <c r="F66" i="2"/>
  <c r="G66" i="2"/>
  <c r="I66" i="2"/>
  <c r="E66" i="2"/>
  <c r="K65" i="1"/>
  <c r="L65" i="1"/>
  <c r="K64" i="1"/>
  <c r="L64" i="1"/>
  <c r="K63" i="1"/>
  <c r="L63" i="1"/>
  <c r="G66" i="3" l="1"/>
  <c r="O63" i="3"/>
  <c r="M66" i="3"/>
  <c r="O64" i="3"/>
  <c r="J66" i="3"/>
  <c r="J69" i="3" s="1"/>
  <c r="K69" i="3" s="1"/>
  <c r="H66" i="3"/>
  <c r="H69" i="3" s="1"/>
  <c r="I69" i="3" s="1"/>
  <c r="K66" i="3"/>
  <c r="I66" i="3"/>
  <c r="O65" i="3"/>
  <c r="F66" i="3"/>
  <c r="F69" i="3" s="1"/>
  <c r="L66" i="3"/>
  <c r="I69" i="2"/>
  <c r="J69" i="2" s="1"/>
  <c r="I68" i="2"/>
  <c r="J68" i="2" s="1"/>
  <c r="I67" i="2"/>
  <c r="J67" i="2" s="1"/>
  <c r="G69" i="2"/>
  <c r="H69" i="2" s="1"/>
  <c r="G68" i="2"/>
  <c r="H68" i="2" s="1"/>
  <c r="G67" i="2"/>
  <c r="H67" i="2" s="1"/>
  <c r="E69" i="2"/>
  <c r="F69" i="2" s="1"/>
  <c r="E68" i="2"/>
  <c r="F68" i="2" s="1"/>
  <c r="E67" i="2"/>
  <c r="F67" i="2" s="1"/>
  <c r="K66" i="1"/>
  <c r="G66" i="1"/>
  <c r="H66" i="1"/>
  <c r="E66" i="1"/>
  <c r="J66" i="1"/>
  <c r="L66" i="1"/>
  <c r="I66" i="1"/>
  <c r="F66" i="1"/>
  <c r="H67" i="3" l="1"/>
  <c r="I67" i="3" s="1"/>
  <c r="H68" i="3"/>
  <c r="I68" i="3" s="1"/>
  <c r="N66" i="3"/>
  <c r="J68" i="3"/>
  <c r="K68" i="3" s="1"/>
  <c r="J67" i="3"/>
  <c r="K67" i="3" s="1"/>
  <c r="O66" i="3"/>
  <c r="F68" i="3"/>
  <c r="G68" i="3" s="1"/>
  <c r="E66" i="3"/>
  <c r="F67" i="3"/>
  <c r="G67" i="3" s="1"/>
  <c r="G69" i="3"/>
  <c r="E69" i="3"/>
  <c r="K68" i="2"/>
  <c r="L68" i="2"/>
  <c r="K69" i="2"/>
  <c r="L69" i="2"/>
  <c r="K67" i="2"/>
  <c r="L67" i="2"/>
  <c r="I67" i="1"/>
  <c r="J67" i="1" s="1"/>
  <c r="I68" i="1"/>
  <c r="J68" i="1" s="1"/>
  <c r="I69" i="1"/>
  <c r="J69" i="1" s="1"/>
  <c r="E67" i="1"/>
  <c r="F67" i="1" s="1"/>
  <c r="E68" i="1"/>
  <c r="F68" i="1" s="1"/>
  <c r="E69" i="1"/>
  <c r="F69" i="1" s="1"/>
  <c r="G67" i="1"/>
  <c r="H67" i="1" s="1"/>
  <c r="G68" i="1"/>
  <c r="H68" i="1" s="1"/>
  <c r="G69" i="1"/>
  <c r="H69" i="1" s="1"/>
  <c r="E67" i="3" l="1"/>
  <c r="E68" i="3"/>
  <c r="L68" i="3"/>
  <c r="M68" i="3" s="1"/>
  <c r="N68" i="3" s="1"/>
  <c r="L69" i="3"/>
  <c r="M69" i="3" s="1"/>
  <c r="N69" i="3" s="1"/>
  <c r="L67" i="3"/>
  <c r="M67" i="3" s="1"/>
  <c r="N67" i="3" s="1"/>
  <c r="I70" i="2"/>
  <c r="H70" i="2"/>
  <c r="E70" i="2"/>
  <c r="J70" i="2"/>
  <c r="G70" i="2"/>
  <c r="L70" i="2"/>
  <c r="F70" i="2"/>
  <c r="K70" i="2"/>
  <c r="K69" i="1"/>
  <c r="L69" i="1"/>
  <c r="K68" i="1"/>
  <c r="L68" i="1"/>
  <c r="K67" i="1"/>
  <c r="L67" i="1"/>
  <c r="O67" i="3" l="1"/>
  <c r="G70" i="3"/>
  <c r="O69" i="3"/>
  <c r="O68" i="3"/>
  <c r="L70" i="3"/>
  <c r="F70" i="3"/>
  <c r="F72" i="3" s="1"/>
  <c r="J70" i="3"/>
  <c r="J72" i="3" s="1"/>
  <c r="K72" i="3" s="1"/>
  <c r="K70" i="3"/>
  <c r="I70" i="3"/>
  <c r="M70" i="3"/>
  <c r="H70" i="3"/>
  <c r="H73" i="3" s="1"/>
  <c r="I73" i="3" s="1"/>
  <c r="G71" i="2"/>
  <c r="H71" i="2" s="1"/>
  <c r="G73" i="2"/>
  <c r="H73" i="2" s="1"/>
  <c r="G72" i="2"/>
  <c r="H72" i="2" s="1"/>
  <c r="E73" i="2"/>
  <c r="F73" i="2" s="1"/>
  <c r="E72" i="2"/>
  <c r="F72" i="2" s="1"/>
  <c r="E71" i="2"/>
  <c r="F71" i="2" s="1"/>
  <c r="I73" i="2"/>
  <c r="J73" i="2" s="1"/>
  <c r="I72" i="2"/>
  <c r="J72" i="2" s="1"/>
  <c r="I71" i="2"/>
  <c r="J71" i="2" s="1"/>
  <c r="K70" i="1"/>
  <c r="E70" i="1"/>
  <c r="L70" i="1"/>
  <c r="J70" i="1"/>
  <c r="H70" i="1"/>
  <c r="I70" i="1"/>
  <c r="G70" i="1"/>
  <c r="F70" i="1"/>
  <c r="J71" i="3" l="1"/>
  <c r="K71" i="3" s="1"/>
  <c r="J73" i="3"/>
  <c r="K73" i="3" s="1"/>
  <c r="F73" i="3"/>
  <c r="F71" i="3"/>
  <c r="O70" i="3"/>
  <c r="N70" i="3"/>
  <c r="H71" i="3"/>
  <c r="I71" i="3" s="1"/>
  <c r="H72" i="3"/>
  <c r="I72" i="3" s="1"/>
  <c r="E70" i="3"/>
  <c r="G73" i="3"/>
  <c r="G72" i="3"/>
  <c r="G71" i="3"/>
  <c r="K71" i="2"/>
  <c r="L71" i="2"/>
  <c r="K72" i="2"/>
  <c r="L72" i="2"/>
  <c r="K73" i="2"/>
  <c r="L73" i="2"/>
  <c r="G71" i="1"/>
  <c r="H71" i="1" s="1"/>
  <c r="G72" i="1"/>
  <c r="H72" i="1" s="1"/>
  <c r="G73" i="1"/>
  <c r="H73" i="1" s="1"/>
  <c r="I71" i="1"/>
  <c r="J71" i="1" s="1"/>
  <c r="I72" i="1"/>
  <c r="J72" i="1" s="1"/>
  <c r="I73" i="1"/>
  <c r="J73" i="1" s="1"/>
  <c r="E71" i="1"/>
  <c r="F71" i="1" s="1"/>
  <c r="E72" i="1"/>
  <c r="F72" i="1" s="1"/>
  <c r="E73" i="1"/>
  <c r="F73" i="1" s="1"/>
  <c r="E71" i="3" l="1"/>
  <c r="E73" i="3"/>
  <c r="E72" i="3"/>
  <c r="L71" i="3"/>
  <c r="M71" i="3" s="1"/>
  <c r="N71" i="3" s="1"/>
  <c r="L72" i="3"/>
  <c r="M72" i="3" s="1"/>
  <c r="N72" i="3" s="1"/>
  <c r="L73" i="3"/>
  <c r="M73" i="3" s="1"/>
  <c r="N73" i="3" s="1"/>
  <c r="L74" i="2"/>
  <c r="E74" i="2"/>
  <c r="J74" i="2"/>
  <c r="I74" i="2"/>
  <c r="F74" i="2"/>
  <c r="G74" i="2"/>
  <c r="H74" i="2"/>
  <c r="K74" i="2"/>
  <c r="K71" i="1"/>
  <c r="L71" i="1"/>
  <c r="K72" i="1"/>
  <c r="L72" i="1"/>
  <c r="K73" i="1"/>
  <c r="L73" i="1"/>
  <c r="O73" i="3" l="1"/>
  <c r="O72" i="3"/>
  <c r="O71" i="3"/>
  <c r="I74" i="3"/>
  <c r="M74" i="3"/>
  <c r="K74" i="3"/>
  <c r="F74" i="3"/>
  <c r="L74" i="3"/>
  <c r="H74" i="3"/>
  <c r="G74" i="3"/>
  <c r="J74" i="3"/>
  <c r="E74" i="1"/>
  <c r="I74" i="1"/>
  <c r="F74" i="1"/>
  <c r="K74" i="1"/>
  <c r="H74" i="1"/>
  <c r="L74" i="1"/>
  <c r="J74" i="1"/>
  <c r="G74" i="1"/>
  <c r="E74" i="3" l="1"/>
  <c r="O74" i="3"/>
  <c r="N74" i="3"/>
</calcChain>
</file>

<file path=xl/sharedStrings.xml><?xml version="1.0" encoding="utf-8"?>
<sst xmlns="http://schemas.openxmlformats.org/spreadsheetml/2006/main" count="143" uniqueCount="81">
  <si>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</si>
  <si>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</si>
  <si>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</si>
  <si>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</si>
  <si>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</si>
  <si>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</si>
  <si>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</si>
  <si>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</si>
  <si>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</si>
  <si>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</si>
  <si>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</si>
  <si>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</si>
  <si>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</si>
  <si>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</si>
  <si>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</si>
  <si>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</si>
  <si>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</si>
  <si>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</si>
  <si>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</si>
  <si>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</si>
  <si>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</si>
  <si>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区国代号</t>
    <phoneticPr fontId="1" type="noConversion"/>
  </si>
  <si>
    <t>综合潜力</t>
    <phoneticPr fontId="1" type="noConversion"/>
  </si>
  <si>
    <t>蜀</t>
    <phoneticPr fontId="1" type="noConversion"/>
  </si>
  <si>
    <t>吴</t>
    <phoneticPr fontId="1" type="noConversion"/>
  </si>
  <si>
    <t>A</t>
    <phoneticPr fontId="1" type="noConversion"/>
  </si>
  <si>
    <t>B</t>
    <phoneticPr fontId="1" type="noConversion"/>
  </si>
  <si>
    <t>新国预期潜力均值</t>
    <phoneticPr fontId="1" type="noConversion"/>
  </si>
  <si>
    <t>潜力总值</t>
    <phoneticPr fontId="1" type="noConversion"/>
  </si>
  <si>
    <t>魏</t>
    <phoneticPr fontId="1" type="noConversion"/>
  </si>
  <si>
    <t>完成值</t>
    <phoneticPr fontId="1" type="noConversion"/>
  </si>
  <si>
    <t>评估值</t>
    <phoneticPr fontId="1" type="noConversion"/>
  </si>
  <si>
    <t>插入</t>
    <phoneticPr fontId="1" type="noConversion"/>
  </si>
  <si>
    <t>评估公式=各国求和（(已占潜力-预期潜力)^2）</t>
    <phoneticPr fontId="1" type="noConversion"/>
  </si>
  <si>
    <t>直到找到评分已达最优质标准的解，或者已遍历完成，找到几近最优解</t>
    <phoneticPr fontId="1" type="noConversion"/>
  </si>
  <si>
    <t>穷举DEF的27种直接分配，发展成27个分配结果，再分别以检验公式，取评分最优的解。继续以固定ABCDEF的前提下，穷举GHI的27种直接分配。。。</t>
    <phoneticPr fontId="1" type="noConversion"/>
  </si>
  <si>
    <t>7组服21个国</t>
    <phoneticPr fontId="1" type="noConversion"/>
  </si>
  <si>
    <t>最大遍历评估次数</t>
    <phoneticPr fontId="1" type="noConversion"/>
  </si>
  <si>
    <t>最大遍历检验评分次数</t>
    <phoneticPr fontId="1" type="noConversion"/>
  </si>
  <si>
    <t>最大遍历分配评估次数</t>
    <phoneticPr fontId="1" type="noConversion"/>
  </si>
  <si>
    <t>最大遍历综合潜力次数</t>
    <phoneticPr fontId="1" type="noConversion"/>
  </si>
  <si>
    <t>原国潜力 = 尖端潜力+其他潜力</t>
    <phoneticPr fontId="1" type="noConversion"/>
  </si>
  <si>
    <t>尖端潜力（可能与检验有出入） = 尖端战力*Right1[int(0起排序/3)]</t>
    <phoneticPr fontId="1" type="noConversion"/>
  </si>
  <si>
    <t>评估费用</t>
    <phoneticPr fontId="1" type="noConversion"/>
  </si>
  <si>
    <t>先将所有原国家做整理，按活跃尖端战力高到低排序</t>
    <phoneticPr fontId="1" type="noConversion"/>
  </si>
  <si>
    <t>按原国潜力高到低排名，映射国家代号A~U</t>
    <phoneticPr fontId="1" type="noConversion"/>
  </si>
  <si>
    <t>新国预期标准化潜力 = 所有原国标准化潜力求和/3</t>
    <phoneticPr fontId="1" type="noConversion"/>
  </si>
  <si>
    <t>标准化所有原国潜力，定义为标力，最高国标力为A=100</t>
    <phoneticPr fontId="1" type="noConversion"/>
  </si>
  <si>
    <t>标力总值</t>
    <phoneticPr fontId="1" type="noConversion"/>
  </si>
  <si>
    <t>新国预期标力均值</t>
    <phoneticPr fontId="1" type="noConversion"/>
  </si>
  <si>
    <t>评估公式中已分标力幂系数     （&lt;=1会错误扩散，越大越忽略旁支）</t>
    <phoneticPr fontId="1" type="noConversion"/>
  </si>
  <si>
    <t>未分标力系数</t>
    <phoneticPr fontId="1" type="noConversion"/>
  </si>
  <si>
    <t>已分标力幂系数</t>
    <phoneticPr fontId="1" type="noConversion"/>
  </si>
  <si>
    <t>新蜀</t>
    <phoneticPr fontId="1" type="noConversion"/>
  </si>
  <si>
    <t>新吴</t>
    <phoneticPr fontId="1" type="noConversion"/>
  </si>
  <si>
    <t>评估费用</t>
    <phoneticPr fontId="1" type="noConversion"/>
  </si>
  <si>
    <t xml:space="preserve"> = |新魏已分标力-预期标力均值|^幂系数 + 
         </t>
    <phoneticPr fontId="1" type="noConversion"/>
  </si>
  <si>
    <t xml:space="preserve">   |新蜀已分标力-预期标力均值|^幂系数 + 
         </t>
    <phoneticPr fontId="1" type="noConversion"/>
  </si>
  <si>
    <t xml:space="preserve">   |新吴已分标力-预期标力均值|^幂系数 - 
</t>
    <phoneticPr fontId="1" type="noConversion"/>
  </si>
  <si>
    <t>最大遍历解数</t>
    <phoneticPr fontId="1" type="noConversion"/>
  </si>
  <si>
    <t>穷举DEF的27种直接分配，发展成27个分配结果</t>
    <phoneticPr fontId="1" type="noConversion"/>
  </si>
  <si>
    <t>最高的三个国家依次尽量保留原国家，分别带头建立初始状态</t>
    <phoneticPr fontId="1" type="noConversion"/>
  </si>
  <si>
    <t>其他潜力（固定可用于最终） = 本国5单项加权求和</t>
    <phoneticPr fontId="1" type="noConversion"/>
  </si>
  <si>
    <t>检验这27+N个结果的最终潜力比较方差，取最低值为最优方案（偏差率会很低）</t>
    <phoneticPr fontId="1" type="noConversion"/>
  </si>
  <si>
    <t>遍历原国潜力次数</t>
    <phoneticPr fontId="1" type="noConversion"/>
  </si>
  <si>
    <t>遍历检验评分次数</t>
    <phoneticPr fontId="1" type="noConversion"/>
  </si>
  <si>
    <t>遍历评估出结果次数</t>
    <phoneticPr fontId="1" type="noConversion"/>
  </si>
  <si>
    <t>若原区数量&gt;2，</t>
    <phoneticPr fontId="1" type="noConversion"/>
  </si>
  <si>
    <t>评估公式中未分标力系数       （&gt;=1会鼓励扩散，越小越忽略旁支）</t>
    <phoneticPr fontId="1" type="noConversion"/>
  </si>
  <si>
    <t>纪录为</t>
    <phoneticPr fontId="1" type="noConversion"/>
  </si>
  <si>
    <t>建立以上27个状态的评估，再从中途寻找评估费用较低的节点，一路发展出最多N个结果</t>
    <phoneticPr fontId="1" type="noConversion"/>
  </si>
  <si>
    <t>（找到所有开放节点中费用最低的作为起点，但发展过程中只取本步骤后费用最低的）</t>
    <phoneticPr fontId="1" type="noConversion"/>
  </si>
  <si>
    <t>新魏</t>
    <phoneticPr fontId="1" type="noConversion"/>
  </si>
  <si>
    <t>标力</t>
    <phoneticPr fontId="1" type="noConversion"/>
  </si>
  <si>
    <t>新魏标力</t>
    <phoneticPr fontId="1" type="noConversion"/>
  </si>
  <si>
    <t>新蜀标力</t>
    <phoneticPr fontId="1" type="noConversion"/>
  </si>
  <si>
    <t>新吴标力</t>
    <phoneticPr fontId="1" type="noConversion"/>
  </si>
  <si>
    <t>已分标力</t>
    <phoneticPr fontId="1" type="noConversion"/>
  </si>
  <si>
    <t>未分标力</t>
    <phoneticPr fontId="1" type="noConversion"/>
  </si>
  <si>
    <t>最终潜力方差</t>
    <phoneticPr fontId="1" type="noConversion"/>
  </si>
  <si>
    <t xml:space="preserve">    未分标力*未分标力系数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</si>
</sst>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3" tint="0.39997558519241921"/>
      <name val="宋体"/>
      <family val="2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6" xfId="0" applyFill="1" applyBorder="1"/>
    <xf numFmtId="0" fontId="0" fillId="0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2" fillId="0" borderId="0" xfId="0" applyFont="1"/>
    <xf numFmtId="0" fontId="3" fillId="0" borderId="0" xfId="0" applyFont="1" applyAlignment="1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7" borderId="0" xfId="0" applyFill="1"/>
    <xf numFmtId="0" fontId="0" fillId="8" borderId="0" xfId="0" applyFill="1"/>
    <xf numFmtId="0" fontId="0" fillId="0" borderId="1" xfId="0" applyFill="1" applyBorder="1"/>
    <xf numFmtId="2" fontId="0" fillId="0" borderId="1" xfId="0" applyNumberFormat="1" applyFill="1" applyBorder="1"/>
    <xf numFmtId="0" fontId="0" fillId="8" borderId="1" xfId="0" applyFill="1" applyBorder="1"/>
  </cellXfs>
  <cellStyles count="1">
    <cellStyle name="常规" xfId="0" builtinId="0"/>
  </cellStyles>
  <dxfs count="2">
    <dxf>
      <fill>
        <patternFill patternType="solid">
          <fgColor indexed="64"/>
          <bgColor theme="3" tint="0.79998168889431442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1_34" displayName="表1_34" ref="A1:B22" totalsRowShown="0" headerRowDxfId="1">
  <autoFilter ref="A1:B22"/>
  <tableColumns count="2">
    <tableColumn id="1" name="区国代号"/>
    <tableColumn id="2" name="标力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B22" totalsRowShown="0">
  <autoFilter ref="A1:B22"/>
  <tableColumns count="2">
    <tableColumn id="1" name="区国代号"/>
    <tableColumn id="2" name="综合潜力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1:B22" totalsRowShown="0">
  <autoFilter ref="A1:B22"/>
  <tableColumns count="2">
    <tableColumn id="1" name="区国代号"/>
    <tableColumn id="2" name="综合潜力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abSelected="1" workbookViewId="0">
      <pane ySplit="1" topLeftCell="A2" activePane="bottomLeft" state="frozen"/>
      <selection pane="bottomLeft" activeCell="T4" sqref="T4"/>
    </sheetView>
  </sheetViews>
  <sheetFormatPr defaultRowHeight="13.5" x14ac:dyDescent="0.15"/>
  <cols>
    <col min="1" max="1" width="13.625" customWidth="1"/>
    <col min="2" max="2" width="8.375" customWidth="1"/>
    <col min="4" max="4" width="5.25" customWidth="1"/>
    <col min="5" max="5" width="19.875" customWidth="1"/>
    <col min="6" max="6" width="8.5" bestFit="1" customWidth="1"/>
    <col min="7" max="7" width="5.875" customWidth="1"/>
    <col min="8" max="8" width="8.5" bestFit="1" customWidth="1"/>
    <col min="9" max="9" width="5.375" customWidth="1"/>
    <col min="10" max="10" width="9.625" customWidth="1"/>
    <col min="11" max="11" width="5.875" customWidth="1"/>
    <col min="12" max="12" width="8.125" customWidth="1"/>
    <col min="13" max="13" width="5.875" customWidth="1"/>
    <col min="14" max="14" width="7.625" customWidth="1"/>
    <col min="15" max="15" width="15.75" customWidth="1"/>
    <col min="18" max="18" width="11.25" customWidth="1"/>
  </cols>
  <sheetData>
    <row r="1" spans="1:25" ht="28.5" customHeight="1" x14ac:dyDescent="0.15">
      <c r="A1" s="18" t="s">
        <v>21</v>
      </c>
      <c r="B1" s="18" t="s">
        <v>73</v>
      </c>
      <c r="D1" s="23" t="s">
        <v>32</v>
      </c>
      <c r="E1" s="24" t="s">
        <v>69</v>
      </c>
      <c r="F1" s="20" t="s">
        <v>72</v>
      </c>
      <c r="G1" s="21" t="s">
        <v>74</v>
      </c>
      <c r="H1" s="19" t="s">
        <v>53</v>
      </c>
      <c r="I1" s="19" t="s">
        <v>75</v>
      </c>
      <c r="J1" s="22" t="s">
        <v>54</v>
      </c>
      <c r="K1" s="22" t="s">
        <v>76</v>
      </c>
      <c r="L1" s="25" t="s">
        <v>77</v>
      </c>
      <c r="M1" s="25" t="s">
        <v>78</v>
      </c>
      <c r="N1" s="25" t="s">
        <v>43</v>
      </c>
      <c r="O1" s="25" t="s">
        <v>79</v>
      </c>
    </row>
    <row r="2" spans="1:25" x14ac:dyDescent="0.15">
      <c r="A2" t="s">
        <v>0</v>
      </c>
      <c r="B2" s="29">
        <v>100</v>
      </c>
      <c r="D2" s="33" t="str">
        <f ca="1">INDIRECT("A"&amp;(4+INT((ROW()+2)/4)))</f>
        <v>D</v>
      </c>
      <c r="E2" s="17" t="str">
        <f>F2&amp;"-"&amp;H2&amp;"-"&amp;J2</f>
        <v>A-B-C</v>
      </c>
      <c r="F2" s="13" t="s">
        <v>25</v>
      </c>
      <c r="G2" s="13">
        <f>SUMPRODUCT((ISNUMBER(SEARCH(表1_34[区国代号],F2))*表1_34[标力]))</f>
        <v>100</v>
      </c>
      <c r="H2" s="13" t="s">
        <v>26</v>
      </c>
      <c r="I2" s="13">
        <f>SUMPRODUCT((ISNUMBER(SEARCH(表1_34[区国代号],H2))*表1_34[标力]))</f>
        <v>60</v>
      </c>
      <c r="J2" s="13" t="s">
        <v>2</v>
      </c>
      <c r="K2" s="13">
        <f>SUMPRODUCT((ISNUMBER(SEARCH(表1_34[区国代号],J2))*表1_34[标力]))</f>
        <v>55</v>
      </c>
      <c r="L2" s="13">
        <f>G2+I2+K2</f>
        <v>215</v>
      </c>
      <c r="M2" s="13">
        <f>$B$26-L2</f>
        <v>167</v>
      </c>
      <c r="N2" s="14">
        <f>ABS($B$27-G2)^$B$28+ABS($B$27-I2)^$B$28+ABS($B$27-K2)^$B$28-M2*$B$29</f>
        <v>0.11322872560097608</v>
      </c>
      <c r="O2" s="14">
        <f>(G2-L2/3)^2+(I2-L2/3)^2+(K2-L2/3)^2</f>
        <v>1216.6666666666665</v>
      </c>
    </row>
    <row r="3" spans="1:25" x14ac:dyDescent="0.15">
      <c r="A3" t="s">
        <v>1</v>
      </c>
      <c r="B3" s="29">
        <v>60</v>
      </c>
      <c r="D3" s="33" t="str">
        <f t="shared" ref="D3:D66" ca="1" si="0">INDIRECT("A"&amp;(4+INT((ROW()+2)/4)))</f>
        <v>D</v>
      </c>
      <c r="E3" s="17" t="str">
        <f t="shared" ref="E3:E66" ca="1" si="1">F3&amp;"-"&amp;H3&amp;"-"&amp;J3</f>
        <v>AD-B-C</v>
      </c>
      <c r="F3" s="31" t="str">
        <f ca="1">F2&amp;D3</f>
        <v>AD</v>
      </c>
      <c r="G3" s="31">
        <f ca="1">SUMPRODUCT((ISNUMBER(SEARCH(表1_34[区国代号],F3))*表1_34[标力]))</f>
        <v>140</v>
      </c>
      <c r="H3" s="31" t="str">
        <f>H2</f>
        <v>B</v>
      </c>
      <c r="I3" s="31">
        <f>SUMPRODUCT((ISNUMBER(SEARCH(表1_34[区国代号],H3))*表1_34[标力]))</f>
        <v>60</v>
      </c>
      <c r="J3" s="31" t="str">
        <f>J2</f>
        <v>C</v>
      </c>
      <c r="K3" s="31">
        <f>SUMPRODUCT((ISNUMBER(SEARCH(表1_34[区国代号],J3))*表1_34[标力]))</f>
        <v>55</v>
      </c>
      <c r="L3" s="31">
        <f t="shared" ref="L3:L5" ca="1" si="2">G3+I3+K3</f>
        <v>255</v>
      </c>
      <c r="M3" s="31">
        <f t="shared" ref="M3:M65" ca="1" si="3">$B$26-L3</f>
        <v>127</v>
      </c>
      <c r="N3" s="32">
        <f t="shared" ref="N3:N66" ca="1" si="4">ABS($B$27-G3)^$B$28+ABS($B$27-I3)^$B$28+ABS($B$27-K3)^$B$28-M3*$B$29</f>
        <v>25.952521042952242</v>
      </c>
      <c r="O3" s="14">
        <f t="shared" ref="O3:O66" ca="1" si="5">(G3-L3/3)^2+(I3-L3/3)^2+(K3-L3/3)^2</f>
        <v>4550</v>
      </c>
    </row>
    <row r="4" spans="1:25" x14ac:dyDescent="0.15">
      <c r="A4" t="s">
        <v>2</v>
      </c>
      <c r="B4" s="29">
        <v>55</v>
      </c>
      <c r="D4" s="33" t="str">
        <f t="shared" ca="1" si="0"/>
        <v>D</v>
      </c>
      <c r="E4" s="17" t="str">
        <f t="shared" ca="1" si="1"/>
        <v>A-BD-C</v>
      </c>
      <c r="F4" s="31" t="str">
        <f>F2</f>
        <v>A</v>
      </c>
      <c r="G4" s="31">
        <f>SUMPRODUCT((ISNUMBER(SEARCH(表1_34[区国代号],F4))*表1_34[标力]))</f>
        <v>100</v>
      </c>
      <c r="H4" s="31" t="str">
        <f ca="1">H2&amp;D4</f>
        <v>BD</v>
      </c>
      <c r="I4" s="31">
        <f ca="1">SUMPRODUCT((ISNUMBER(SEARCH(表1_34[区国代号],H4))*表1_34[标力]))</f>
        <v>100</v>
      </c>
      <c r="J4" s="31" t="str">
        <f>J2</f>
        <v>C</v>
      </c>
      <c r="K4" s="31">
        <f>SUMPRODUCT((ISNUMBER(SEARCH(表1_34[区国代号],J4))*表1_34[标力]))</f>
        <v>55</v>
      </c>
      <c r="L4" s="31">
        <f t="shared" ca="1" si="2"/>
        <v>255</v>
      </c>
      <c r="M4" s="31">
        <f t="shared" ca="1" si="3"/>
        <v>127</v>
      </c>
      <c r="N4" s="32">
        <f t="shared" ca="1" si="4"/>
        <v>-6.3174765784168585E-2</v>
      </c>
      <c r="O4" s="14">
        <f t="shared" ca="1" si="5"/>
        <v>1350</v>
      </c>
    </row>
    <row r="5" spans="1:25" x14ac:dyDescent="0.15">
      <c r="A5" s="30" t="s">
        <v>3</v>
      </c>
      <c r="B5" s="29">
        <v>40</v>
      </c>
      <c r="D5" s="33" t="str">
        <f t="shared" ca="1" si="0"/>
        <v>D</v>
      </c>
      <c r="E5" s="17" t="str">
        <f t="shared" ca="1" si="1"/>
        <v>A-B-CD</v>
      </c>
      <c r="F5" s="31" t="str">
        <f>F2</f>
        <v>A</v>
      </c>
      <c r="G5" s="31">
        <f>SUMPRODUCT((ISNUMBER(SEARCH(表1_34[区国代号],F5))*表1_34[标力]))</f>
        <v>100</v>
      </c>
      <c r="H5" s="31" t="str">
        <f>H2</f>
        <v>B</v>
      </c>
      <c r="I5" s="31">
        <f>SUMPRODUCT((ISNUMBER(SEARCH(表1_34[区国代号],H5))*表1_34[标力]))</f>
        <v>60</v>
      </c>
      <c r="J5" s="31" t="str">
        <f ca="1">J2&amp;D5</f>
        <v>CD</v>
      </c>
      <c r="K5" s="31">
        <f ca="1">SUMPRODUCT((ISNUMBER(SEARCH(表1_34[区国代号],J5))*表1_34[标力]))</f>
        <v>95</v>
      </c>
      <c r="L5" s="31">
        <f t="shared" ca="1" si="2"/>
        <v>255</v>
      </c>
      <c r="M5" s="31">
        <f t="shared" ca="1" si="3"/>
        <v>127</v>
      </c>
      <c r="N5" s="32">
        <f t="shared" ca="1" si="4"/>
        <v>-8.4979740864838504E-2</v>
      </c>
      <c r="O5" s="14">
        <f t="shared" ca="1" si="5"/>
        <v>950</v>
      </c>
    </row>
    <row r="6" spans="1:25" x14ac:dyDescent="0.15">
      <c r="A6" s="30" t="s">
        <v>4</v>
      </c>
      <c r="B6" s="29">
        <v>33</v>
      </c>
      <c r="D6" s="33" t="str">
        <f t="shared" ca="1" si="0"/>
        <v>E</v>
      </c>
      <c r="E6" s="17" t="str">
        <f t="shared" ca="1" si="1"/>
        <v>A-B-CD</v>
      </c>
      <c r="F6" s="13" t="str">
        <f ca="1">INDEX(F3:F5,MATCH(MIN($N3:$N5),$N3:$N5,))</f>
        <v>A</v>
      </c>
      <c r="G6" s="13">
        <f t="shared" ref="G6:M6" ca="1" si="6">INDEX(G3:G5,MATCH(MIN($N3:$N5),$N3:$N5,))</f>
        <v>100</v>
      </c>
      <c r="H6" s="13" t="str">
        <f t="shared" ca="1" si="6"/>
        <v>B</v>
      </c>
      <c r="I6" s="13">
        <f t="shared" ca="1" si="6"/>
        <v>60</v>
      </c>
      <c r="J6" s="13" t="str">
        <f t="shared" ca="1" si="6"/>
        <v>CD</v>
      </c>
      <c r="K6" s="13">
        <f t="shared" ca="1" si="6"/>
        <v>95</v>
      </c>
      <c r="L6" s="13">
        <f t="shared" ca="1" si="6"/>
        <v>255</v>
      </c>
      <c r="M6" s="13">
        <f t="shared" ca="1" si="6"/>
        <v>127</v>
      </c>
      <c r="N6" s="14">
        <f t="shared" ca="1" si="4"/>
        <v>-8.4979740864838504E-2</v>
      </c>
      <c r="O6" s="14">
        <f t="shared" ca="1" si="5"/>
        <v>950</v>
      </c>
    </row>
    <row r="7" spans="1:25" x14ac:dyDescent="0.15">
      <c r="A7" s="30" t="s">
        <v>5</v>
      </c>
      <c r="B7" s="29">
        <v>30</v>
      </c>
      <c r="D7" s="33" t="str">
        <f t="shared" ca="1" si="0"/>
        <v>E</v>
      </c>
      <c r="E7" s="17" t="str">
        <f t="shared" ca="1" si="1"/>
        <v>AE-B-CD</v>
      </c>
      <c r="F7" s="31" t="str">
        <f t="shared" ref="F7" ca="1" si="7">F6&amp;D7</f>
        <v>AE</v>
      </c>
      <c r="G7" s="31">
        <f ca="1">SUMPRODUCT((ISNUMBER(SEARCH(表1_34[区国代号],F7))*表1_34[标力]))</f>
        <v>133</v>
      </c>
      <c r="H7" s="31" t="str">
        <f t="shared" ref="H7" ca="1" si="8">H6</f>
        <v>B</v>
      </c>
      <c r="I7" s="31">
        <f ca="1">SUMPRODUCT((ISNUMBER(SEARCH(表1_34[区国代号],H7))*表1_34[标力]))</f>
        <v>60</v>
      </c>
      <c r="J7" s="31" t="str">
        <f t="shared" ref="J7" ca="1" si="9">J6</f>
        <v>CD</v>
      </c>
      <c r="K7" s="31">
        <f ca="1">SUMPRODUCT((ISNUMBER(SEARCH(表1_34[区国代号],J7))*表1_34[标力]))</f>
        <v>95</v>
      </c>
      <c r="L7" s="31">
        <f t="shared" ref="L7:L9" ca="1" si="10">G7+I7+K7</f>
        <v>288</v>
      </c>
      <c r="M7" s="31">
        <f t="shared" ca="1" si="3"/>
        <v>94</v>
      </c>
      <c r="N7" s="32">
        <f t="shared" ca="1" si="4"/>
        <v>11.501846660582004</v>
      </c>
      <c r="O7" s="14">
        <f t="shared" ca="1" si="5"/>
        <v>2666</v>
      </c>
    </row>
    <row r="8" spans="1:25" x14ac:dyDescent="0.15">
      <c r="A8" t="s">
        <v>6</v>
      </c>
      <c r="B8" s="29">
        <v>20</v>
      </c>
      <c r="D8" s="33" t="str">
        <f t="shared" ca="1" si="0"/>
        <v>E</v>
      </c>
      <c r="E8" s="17" t="str">
        <f t="shared" ca="1" si="1"/>
        <v>A-BE-CD</v>
      </c>
      <c r="F8" s="31" t="str">
        <f t="shared" ref="F8" ca="1" si="11">F6</f>
        <v>A</v>
      </c>
      <c r="G8" s="31">
        <f ca="1">SUMPRODUCT((ISNUMBER(SEARCH(表1_34[区国代号],F8))*表1_34[标力]))</f>
        <v>100</v>
      </c>
      <c r="H8" s="31" t="str">
        <f t="shared" ref="H8" ca="1" si="12">H6&amp;D8</f>
        <v>BE</v>
      </c>
      <c r="I8" s="31">
        <f ca="1">SUMPRODUCT((ISNUMBER(SEARCH(表1_34[区国代号],H8))*表1_34[标力]))</f>
        <v>93</v>
      </c>
      <c r="J8" s="31" t="str">
        <f t="shared" ref="J8" ca="1" si="13">J6</f>
        <v>CD</v>
      </c>
      <c r="K8" s="31">
        <f ca="1">SUMPRODUCT((ISNUMBER(SEARCH(表1_34[区国代号],J8))*表1_34[标力]))</f>
        <v>95</v>
      </c>
      <c r="L8" s="31">
        <f t="shared" ca="1" si="10"/>
        <v>288</v>
      </c>
      <c r="M8" s="31">
        <f t="shared" ca="1" si="3"/>
        <v>94</v>
      </c>
      <c r="N8" s="32">
        <f t="shared" ca="1" si="4"/>
        <v>-0.24481945189319276</v>
      </c>
      <c r="O8" s="14">
        <f t="shared" ca="1" si="5"/>
        <v>26</v>
      </c>
    </row>
    <row r="9" spans="1:25" x14ac:dyDescent="0.15">
      <c r="A9" t="s">
        <v>7</v>
      </c>
      <c r="B9" s="29">
        <v>6.5</v>
      </c>
      <c r="D9" s="33" t="str">
        <f t="shared" ca="1" si="0"/>
        <v>E</v>
      </c>
      <c r="E9" s="17" t="str">
        <f t="shared" ca="1" si="1"/>
        <v>A-B-CDE</v>
      </c>
      <c r="F9" s="31" t="str">
        <f t="shared" ref="F9" ca="1" si="14">F6</f>
        <v>A</v>
      </c>
      <c r="G9" s="31">
        <f ca="1">SUMPRODUCT((ISNUMBER(SEARCH(表1_34[区国代号],F9))*表1_34[标力]))</f>
        <v>100</v>
      </c>
      <c r="H9" s="31" t="str">
        <f t="shared" ref="H9" ca="1" si="15">H6</f>
        <v>B</v>
      </c>
      <c r="I9" s="31">
        <f ca="1">SUMPRODUCT((ISNUMBER(SEARCH(表1_34[区国代号],H9))*表1_34[标力]))</f>
        <v>60</v>
      </c>
      <c r="J9" s="31" t="str">
        <f t="shared" ref="J9" ca="1" si="16">J6&amp;D9</f>
        <v>CDE</v>
      </c>
      <c r="K9" s="31">
        <f ca="1">SUMPRODUCT((ISNUMBER(SEARCH(表1_34[区国代号],J9))*表1_34[标力]))</f>
        <v>128</v>
      </c>
      <c r="L9" s="31">
        <f t="shared" ca="1" si="10"/>
        <v>288</v>
      </c>
      <c r="M9" s="31">
        <f t="shared" ca="1" si="3"/>
        <v>94</v>
      </c>
      <c r="N9" s="32">
        <f t="shared" ca="1" si="4"/>
        <v>1.3401220544501911</v>
      </c>
      <c r="O9" s="14">
        <f t="shared" ca="1" si="5"/>
        <v>2336</v>
      </c>
    </row>
    <row r="10" spans="1:25" x14ac:dyDescent="0.15">
      <c r="A10" t="s">
        <v>8</v>
      </c>
      <c r="B10" s="29">
        <v>6</v>
      </c>
      <c r="D10" s="33" t="str">
        <f t="shared" ca="1" si="0"/>
        <v>F</v>
      </c>
      <c r="E10" s="17" t="str">
        <f t="shared" ca="1" si="1"/>
        <v>A-BE-CD</v>
      </c>
      <c r="F10" s="13" t="str">
        <f t="shared" ref="F10" ca="1" si="17">INDEX(F7:F9,MATCH(MIN($N7:$N9),$N7:$N9,))</f>
        <v>A</v>
      </c>
      <c r="G10" s="13">
        <f t="shared" ref="G10" ca="1" si="18">INDEX(G7:G9,MATCH(MIN($N7:$N9),$N7:$N9,))</f>
        <v>100</v>
      </c>
      <c r="H10" s="13" t="str">
        <f t="shared" ref="H10" ca="1" si="19">INDEX(H7:H9,MATCH(MIN($N7:$N9),$N7:$N9,))</f>
        <v>BE</v>
      </c>
      <c r="I10" s="13">
        <f t="shared" ref="I10" ca="1" si="20">INDEX(I7:I9,MATCH(MIN($N7:$N9),$N7:$N9,))</f>
        <v>93</v>
      </c>
      <c r="J10" s="13" t="str">
        <f t="shared" ref="J10" ca="1" si="21">INDEX(J7:J9,MATCH(MIN($N7:$N9),$N7:$N9,))</f>
        <v>CD</v>
      </c>
      <c r="K10" s="13">
        <f t="shared" ref="K10" ca="1" si="22">INDEX(K7:K9,MATCH(MIN($N7:$N9),$N7:$N9,))</f>
        <v>95</v>
      </c>
      <c r="L10" s="13">
        <f t="shared" ref="L10" ca="1" si="23">INDEX(L7:L9,MATCH(MIN($N7:$N9),$N7:$N9,))</f>
        <v>288</v>
      </c>
      <c r="M10" s="13">
        <f t="shared" ref="M10" ca="1" si="24">INDEX(M7:M9,MATCH(MIN($N7:$N9),$N7:$N9,))</f>
        <v>94</v>
      </c>
      <c r="N10" s="14">
        <f t="shared" ca="1" si="4"/>
        <v>-0.24481945189319276</v>
      </c>
      <c r="O10" s="14">
        <f t="shared" ca="1" si="5"/>
        <v>26</v>
      </c>
      <c r="S10">
        <v>2</v>
      </c>
      <c r="T10">
        <v>3</v>
      </c>
      <c r="U10">
        <v>4</v>
      </c>
      <c r="V10">
        <v>5</v>
      </c>
      <c r="W10">
        <v>6</v>
      </c>
      <c r="X10">
        <v>7</v>
      </c>
      <c r="Y10">
        <v>8</v>
      </c>
    </row>
    <row r="11" spans="1:25" x14ac:dyDescent="0.15">
      <c r="A11" s="30" t="s">
        <v>9</v>
      </c>
      <c r="B11" s="29">
        <v>5.5</v>
      </c>
      <c r="D11" s="33" t="str">
        <f t="shared" ca="1" si="0"/>
        <v>F</v>
      </c>
      <c r="E11" s="17" t="str">
        <f t="shared" ca="1" si="1"/>
        <v>AF-BE-CD</v>
      </c>
      <c r="F11" s="31" t="str">
        <f t="shared" ref="F11" ca="1" si="25">F10&amp;D11</f>
        <v>AF</v>
      </c>
      <c r="G11" s="31">
        <f ca="1">SUMPRODUCT((ISNUMBER(SEARCH(表1_34[区国代号],F11))*表1_34[标力]))</f>
        <v>130</v>
      </c>
      <c r="H11" s="31" t="str">
        <f t="shared" ref="H11" ca="1" si="26">H10</f>
        <v>BE</v>
      </c>
      <c r="I11" s="31">
        <f ca="1">SUMPRODUCT((ISNUMBER(SEARCH(表1_34[区国代号],H11))*表1_34[标力]))</f>
        <v>93</v>
      </c>
      <c r="J11" s="31" t="str">
        <f t="shared" ref="J11" ca="1" si="27">J10</f>
        <v>CD</v>
      </c>
      <c r="K11" s="31">
        <f ca="1">SUMPRODUCT((ISNUMBER(SEARCH(表1_34[区国代号],J11))*表1_34[标力]))</f>
        <v>95</v>
      </c>
      <c r="L11" s="31">
        <f t="shared" ref="L11:L13" ca="1" si="28">G11+I11+K11</f>
        <v>318</v>
      </c>
      <c r="M11" s="31">
        <f t="shared" ca="1" si="3"/>
        <v>64</v>
      </c>
      <c r="N11" s="32">
        <f t="shared" ca="1" si="4"/>
        <v>5.2457560193328163</v>
      </c>
      <c r="O11" s="14">
        <f t="shared" ca="1" si="5"/>
        <v>866</v>
      </c>
      <c r="Q11" t="s">
        <v>64</v>
      </c>
      <c r="S11">
        <f>S10*3</f>
        <v>6</v>
      </c>
      <c r="T11">
        <f t="shared" ref="T11:Y11" si="29">T10*3</f>
        <v>9</v>
      </c>
      <c r="U11">
        <f t="shared" si="29"/>
        <v>12</v>
      </c>
      <c r="V11">
        <f t="shared" si="29"/>
        <v>15</v>
      </c>
      <c r="W11">
        <f t="shared" si="29"/>
        <v>18</v>
      </c>
      <c r="X11">
        <f t="shared" si="29"/>
        <v>21</v>
      </c>
      <c r="Y11">
        <f t="shared" si="29"/>
        <v>24</v>
      </c>
    </row>
    <row r="12" spans="1:25" x14ac:dyDescent="0.15">
      <c r="A12" s="30" t="s">
        <v>10</v>
      </c>
      <c r="B12" s="29">
        <v>5</v>
      </c>
      <c r="D12" s="33" t="str">
        <f t="shared" ca="1" si="0"/>
        <v>F</v>
      </c>
      <c r="E12" s="17" t="str">
        <f t="shared" ca="1" si="1"/>
        <v>A-BEF-CD</v>
      </c>
      <c r="F12" s="31" t="str">
        <f t="shared" ref="F12:F72" ca="1" si="30">F10</f>
        <v>A</v>
      </c>
      <c r="G12" s="31">
        <f ca="1">SUMPRODUCT((ISNUMBER(SEARCH(表1_34[区国代号],F12))*表1_34[标力]))</f>
        <v>100</v>
      </c>
      <c r="H12" s="31" t="str">
        <f t="shared" ref="H12" ca="1" si="31">H10&amp;D12</f>
        <v>BEF</v>
      </c>
      <c r="I12" s="31">
        <f ca="1">SUMPRODUCT((ISNUMBER(SEARCH(表1_34[区国代号],H12))*表1_34[标力]))</f>
        <v>123</v>
      </c>
      <c r="J12" s="31" t="str">
        <f t="shared" ref="J12:J72" ca="1" si="32">J10</f>
        <v>CD</v>
      </c>
      <c r="K12" s="31">
        <f ca="1">SUMPRODUCT((ISNUMBER(SEARCH(表1_34[区国代号],J12))*表1_34[标力]))</f>
        <v>95</v>
      </c>
      <c r="L12" s="31">
        <f t="shared" ca="1" si="28"/>
        <v>318</v>
      </c>
      <c r="M12" s="31">
        <f t="shared" ca="1" si="3"/>
        <v>64</v>
      </c>
      <c r="N12" s="32">
        <f t="shared" ca="1" si="4"/>
        <v>-0.22536354995153829</v>
      </c>
      <c r="O12" s="14">
        <f t="shared" ca="1" si="5"/>
        <v>446</v>
      </c>
      <c r="Q12" t="s">
        <v>37</v>
      </c>
      <c r="S12">
        <f>27*(S10-2)^2/2</f>
        <v>0</v>
      </c>
      <c r="T12">
        <f>27+(T10-2)*3*73</f>
        <v>246</v>
      </c>
      <c r="U12">
        <f t="shared" ref="U12:Y12" si="33">27+(U10-2)*3*73</f>
        <v>465</v>
      </c>
      <c r="V12">
        <f t="shared" si="33"/>
        <v>684</v>
      </c>
      <c r="W12">
        <f t="shared" si="33"/>
        <v>903</v>
      </c>
      <c r="X12">
        <f t="shared" si="33"/>
        <v>1122</v>
      </c>
      <c r="Y12">
        <f t="shared" si="33"/>
        <v>1341</v>
      </c>
    </row>
    <row r="13" spans="1:25" x14ac:dyDescent="0.15">
      <c r="A13" s="30" t="s">
        <v>11</v>
      </c>
      <c r="B13" s="29">
        <v>4.5</v>
      </c>
      <c r="D13" s="33" t="str">
        <f t="shared" ca="1" si="0"/>
        <v>F</v>
      </c>
      <c r="E13" s="17" t="str">
        <f t="shared" ca="1" si="1"/>
        <v>A-BE-CDF</v>
      </c>
      <c r="F13" s="31" t="str">
        <f t="shared" ref="F13:F73" ca="1" si="34">F10</f>
        <v>A</v>
      </c>
      <c r="G13" s="31">
        <f ca="1">SUMPRODUCT((ISNUMBER(SEARCH(表1_34[区国代号],F13))*表1_34[标力]))</f>
        <v>100</v>
      </c>
      <c r="H13" s="31" t="str">
        <f t="shared" ref="H13:H73" ca="1" si="35">H10</f>
        <v>BE</v>
      </c>
      <c r="I13" s="31">
        <f ca="1">SUMPRODUCT((ISNUMBER(SEARCH(表1_34[区国代号],H13))*表1_34[标力]))</f>
        <v>93</v>
      </c>
      <c r="J13" s="31" t="str">
        <f t="shared" ref="J13" ca="1" si="36">J10&amp;D13</f>
        <v>CDF</v>
      </c>
      <c r="K13" s="31">
        <f ca="1">SUMPRODUCT((ISNUMBER(SEARCH(表1_34[区国代号],J13))*表1_34[标力]))</f>
        <v>125</v>
      </c>
      <c r="L13" s="31">
        <f t="shared" ca="1" si="28"/>
        <v>318</v>
      </c>
      <c r="M13" s="31">
        <f t="shared" ca="1" si="3"/>
        <v>64</v>
      </c>
      <c r="N13" s="32">
        <f t="shared" ca="1" si="4"/>
        <v>-0.20179469818818063</v>
      </c>
      <c r="O13" s="14">
        <f t="shared" ca="1" si="5"/>
        <v>566</v>
      </c>
      <c r="Q13" t="s">
        <v>66</v>
      </c>
    </row>
    <row r="14" spans="1:25" x14ac:dyDescent="0.15">
      <c r="A14" t="s">
        <v>12</v>
      </c>
      <c r="B14" s="29">
        <v>4</v>
      </c>
      <c r="D14" s="17" t="str">
        <f t="shared" ca="1" si="0"/>
        <v>G</v>
      </c>
      <c r="E14" s="17" t="str">
        <f t="shared" ca="1" si="1"/>
        <v>A-BEF-CD</v>
      </c>
      <c r="F14" s="13" t="str">
        <f t="shared" ref="F14" ca="1" si="37">INDEX(F11:F13,MATCH(MIN($N11:$N13),$N11:$N13,))</f>
        <v>A</v>
      </c>
      <c r="G14" s="13">
        <f t="shared" ref="G14" ca="1" si="38">INDEX(G11:G13,MATCH(MIN($N11:$N13),$N11:$N13,))</f>
        <v>100</v>
      </c>
      <c r="H14" s="13" t="str">
        <f t="shared" ref="H14" ca="1" si="39">INDEX(H11:H13,MATCH(MIN($N11:$N13),$N11:$N13,))</f>
        <v>BEF</v>
      </c>
      <c r="I14" s="13">
        <f t="shared" ref="I14" ca="1" si="40">INDEX(I11:I13,MATCH(MIN($N11:$N13),$N11:$N13,))</f>
        <v>123</v>
      </c>
      <c r="J14" s="13" t="str">
        <f t="shared" ref="J14" ca="1" si="41">INDEX(J11:J13,MATCH(MIN($N11:$N13),$N11:$N13,))</f>
        <v>CD</v>
      </c>
      <c r="K14" s="13">
        <f t="shared" ref="K14" ca="1" si="42">INDEX(K11:K13,MATCH(MIN($N11:$N13),$N11:$N13,))</f>
        <v>95</v>
      </c>
      <c r="L14" s="13">
        <f t="shared" ref="L14" ca="1" si="43">INDEX(L11:L13,MATCH(MIN($N11:$N13),$N11:$N13,))</f>
        <v>318</v>
      </c>
      <c r="M14" s="13">
        <f t="shared" ref="M14" ca="1" si="44">INDEX(M11:M13,MATCH(MIN($N11:$N13),$N11:$N13,))</f>
        <v>64</v>
      </c>
      <c r="N14" s="14">
        <f t="shared" ca="1" si="4"/>
        <v>-0.22536354995153829</v>
      </c>
      <c r="O14" s="14">
        <f t="shared" ca="1" si="5"/>
        <v>446</v>
      </c>
      <c r="Q14" t="s">
        <v>65</v>
      </c>
      <c r="S14">
        <v>27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</row>
    <row r="15" spans="1:25" x14ac:dyDescent="0.15">
      <c r="A15" t="s">
        <v>13</v>
      </c>
      <c r="B15" s="29">
        <v>3.5</v>
      </c>
      <c r="D15" s="17" t="str">
        <f t="shared" ca="1" si="0"/>
        <v>G</v>
      </c>
      <c r="E15" s="17" t="str">
        <f t="shared" ca="1" si="1"/>
        <v>AG-BEF-CD</v>
      </c>
      <c r="F15" s="31" t="str">
        <f t="shared" ref="F15" ca="1" si="45">F14&amp;D15</f>
        <v>AG</v>
      </c>
      <c r="G15" s="31">
        <f ca="1">SUMPRODUCT((ISNUMBER(SEARCH(表1_34[区国代号],F15))*表1_34[标力]))</f>
        <v>120</v>
      </c>
      <c r="H15" s="31" t="str">
        <f t="shared" ref="H15" ca="1" si="46">H14</f>
        <v>BEF</v>
      </c>
      <c r="I15" s="31">
        <f ca="1">SUMPRODUCT((ISNUMBER(SEARCH(表1_34[区国代号],H15))*表1_34[标力]))</f>
        <v>123</v>
      </c>
      <c r="J15" s="31" t="str">
        <f t="shared" ref="J15" ca="1" si="47">J14</f>
        <v>CD</v>
      </c>
      <c r="K15" s="31">
        <f ca="1">SUMPRODUCT((ISNUMBER(SEARCH(表1_34[区国代号],J15))*表1_34[标力]))</f>
        <v>95</v>
      </c>
      <c r="L15" s="31">
        <f t="shared" ref="L15:L17" ca="1" si="48">G15+I15+K15</f>
        <v>338</v>
      </c>
      <c r="M15" s="31">
        <f t="shared" ca="1" si="3"/>
        <v>44</v>
      </c>
      <c r="N15" s="32">
        <f t="shared" ca="1" si="4"/>
        <v>-0.20781037502148081</v>
      </c>
      <c r="O15" s="14">
        <f t="shared" ca="1" si="5"/>
        <v>472.66666666666663</v>
      </c>
    </row>
    <row r="16" spans="1:25" x14ac:dyDescent="0.15">
      <c r="A16" t="s">
        <v>14</v>
      </c>
      <c r="B16" s="29">
        <v>3</v>
      </c>
      <c r="D16" s="17" t="str">
        <f t="shared" ca="1" si="0"/>
        <v>G</v>
      </c>
      <c r="E16" s="17" t="str">
        <f t="shared" ca="1" si="1"/>
        <v>A-BEFG-CD</v>
      </c>
      <c r="F16" s="31" t="str">
        <f t="shared" ca="1" si="30"/>
        <v>A</v>
      </c>
      <c r="G16" s="31">
        <f ca="1">SUMPRODUCT((ISNUMBER(SEARCH(表1_34[区国代号],F16))*表1_34[标力]))</f>
        <v>100</v>
      </c>
      <c r="H16" s="31" t="str">
        <f t="shared" ref="H16" ca="1" si="49">H14&amp;D16</f>
        <v>BEFG</v>
      </c>
      <c r="I16" s="31">
        <f ca="1">SUMPRODUCT((ISNUMBER(SEARCH(表1_34[区国代号],H16))*表1_34[标力]))</f>
        <v>143</v>
      </c>
      <c r="J16" s="31" t="str">
        <f t="shared" ca="1" si="32"/>
        <v>CD</v>
      </c>
      <c r="K16" s="31">
        <f ca="1">SUMPRODUCT((ISNUMBER(SEARCH(表1_34[区国代号],J16))*表1_34[标力]))</f>
        <v>95</v>
      </c>
      <c r="L16" s="31">
        <f t="shared" ca="1" si="48"/>
        <v>338</v>
      </c>
      <c r="M16" s="31">
        <f t="shared" ca="1" si="3"/>
        <v>44</v>
      </c>
      <c r="N16" s="32">
        <f t="shared" ca="1" si="4"/>
        <v>31.693108794836895</v>
      </c>
      <c r="O16" s="14">
        <f t="shared" ca="1" si="5"/>
        <v>1392.6666666666667</v>
      </c>
      <c r="Q16" t="s">
        <v>44</v>
      </c>
    </row>
    <row r="17" spans="1:23" x14ac:dyDescent="0.15">
      <c r="A17" s="30" t="s">
        <v>15</v>
      </c>
      <c r="B17" s="29">
        <v>2</v>
      </c>
      <c r="D17" s="17" t="str">
        <f t="shared" ca="1" si="0"/>
        <v>G</v>
      </c>
      <c r="E17" s="17" t="str">
        <f t="shared" ca="1" si="1"/>
        <v>A-BEF-CDG</v>
      </c>
      <c r="F17" s="31" t="str">
        <f t="shared" ca="1" si="34"/>
        <v>A</v>
      </c>
      <c r="G17" s="31">
        <f ca="1">SUMPRODUCT((ISNUMBER(SEARCH(表1_34[区国代号],F17))*表1_34[标力]))</f>
        <v>100</v>
      </c>
      <c r="H17" s="31" t="str">
        <f t="shared" ca="1" si="35"/>
        <v>BEF</v>
      </c>
      <c r="I17" s="31">
        <f ca="1">SUMPRODUCT((ISNUMBER(SEARCH(表1_34[区国代号],H17))*表1_34[标力]))</f>
        <v>123</v>
      </c>
      <c r="J17" s="31" t="str">
        <f t="shared" ref="J17" ca="1" si="50">J14&amp;D17</f>
        <v>CDG</v>
      </c>
      <c r="K17" s="31">
        <f ca="1">SUMPRODUCT((ISNUMBER(SEARCH(表1_34[区国代号],J17))*表1_34[标力]))</f>
        <v>115</v>
      </c>
      <c r="L17" s="31">
        <f t="shared" ca="1" si="48"/>
        <v>338</v>
      </c>
      <c r="M17" s="31">
        <f t="shared" ca="1" si="3"/>
        <v>44</v>
      </c>
      <c r="N17" s="32">
        <f t="shared" ca="1" si="4"/>
        <v>-0.2363422554635477</v>
      </c>
      <c r="O17" s="14">
        <f t="shared" ca="1" si="5"/>
        <v>272.66666666666669</v>
      </c>
      <c r="Q17" t="s">
        <v>42</v>
      </c>
    </row>
    <row r="18" spans="1:23" x14ac:dyDescent="0.15">
      <c r="A18" s="30" t="s">
        <v>16</v>
      </c>
      <c r="B18" s="29">
        <v>2</v>
      </c>
      <c r="D18" s="17" t="str">
        <f t="shared" ca="1" si="0"/>
        <v>H</v>
      </c>
      <c r="E18" s="17" t="str">
        <f t="shared" ca="1" si="1"/>
        <v>A-BEF-CDG</v>
      </c>
      <c r="F18" s="13" t="str">
        <f t="shared" ref="F18" ca="1" si="51">INDEX(F15:F17,MATCH(MIN($N15:$N17),$N15:$N17,))</f>
        <v>A</v>
      </c>
      <c r="G18" s="13">
        <f t="shared" ref="G18" ca="1" si="52">INDEX(G15:G17,MATCH(MIN($N15:$N17),$N15:$N17,))</f>
        <v>100</v>
      </c>
      <c r="H18" s="13" t="str">
        <f t="shared" ref="H18" ca="1" si="53">INDEX(H15:H17,MATCH(MIN($N15:$N17),$N15:$N17,))</f>
        <v>BEF</v>
      </c>
      <c r="I18" s="13">
        <f t="shared" ref="I18" ca="1" si="54">INDEX(I15:I17,MATCH(MIN($N15:$N17),$N15:$N17,))</f>
        <v>123</v>
      </c>
      <c r="J18" s="13" t="str">
        <f t="shared" ref="J18" ca="1" si="55">INDEX(J15:J17,MATCH(MIN($N15:$N17),$N15:$N17,))</f>
        <v>CDG</v>
      </c>
      <c r="K18" s="13">
        <f t="shared" ref="K18" ca="1" si="56">INDEX(K15:K17,MATCH(MIN($N15:$N17),$N15:$N17,))</f>
        <v>115</v>
      </c>
      <c r="L18" s="13">
        <f t="shared" ref="L18" ca="1" si="57">INDEX(L15:L17,MATCH(MIN($N15:$N17),$N15:$N17,))</f>
        <v>338</v>
      </c>
      <c r="M18" s="13">
        <f t="shared" ref="M18" ca="1" si="58">INDEX(M15:M17,MATCH(MIN($N15:$N17),$N15:$N17,))</f>
        <v>44</v>
      </c>
      <c r="N18" s="14">
        <f t="shared" ca="1" si="4"/>
        <v>-0.2363422554635477</v>
      </c>
      <c r="O18" s="14">
        <f t="shared" ca="1" si="5"/>
        <v>272.66666666666669</v>
      </c>
      <c r="Q18" t="s">
        <v>62</v>
      </c>
    </row>
    <row r="19" spans="1:23" x14ac:dyDescent="0.15">
      <c r="A19" s="30" t="s">
        <v>17</v>
      </c>
      <c r="B19" s="29">
        <v>2</v>
      </c>
      <c r="D19" s="17" t="str">
        <f t="shared" ca="1" si="0"/>
        <v>H</v>
      </c>
      <c r="E19" s="17" t="str">
        <f t="shared" ca="1" si="1"/>
        <v>AH-BEF-CDG</v>
      </c>
      <c r="F19" s="31" t="str">
        <f t="shared" ref="F19" ca="1" si="59">F18&amp;D19</f>
        <v>AH</v>
      </c>
      <c r="G19" s="31">
        <f ca="1">SUMPRODUCT((ISNUMBER(SEARCH(表1_34[区国代号],F19))*表1_34[标力]))</f>
        <v>106.5</v>
      </c>
      <c r="H19" s="31" t="str">
        <f t="shared" ref="H19" ca="1" si="60">H18</f>
        <v>BEF</v>
      </c>
      <c r="I19" s="31">
        <f ca="1">SUMPRODUCT((ISNUMBER(SEARCH(表1_34[区国代号],H19))*表1_34[标力]))</f>
        <v>123</v>
      </c>
      <c r="J19" s="31" t="str">
        <f t="shared" ref="J19" ca="1" si="61">J18</f>
        <v>CDG</v>
      </c>
      <c r="K19" s="31">
        <f ca="1">SUMPRODUCT((ISNUMBER(SEARCH(表1_34[区国代号],J19))*表1_34[标力]))</f>
        <v>115</v>
      </c>
      <c r="L19" s="31">
        <f t="shared" ref="L19:L21" ca="1" si="62">G19+I19+K19</f>
        <v>344.5</v>
      </c>
      <c r="M19" s="31">
        <f t="shared" ca="1" si="3"/>
        <v>37.5</v>
      </c>
      <c r="N19" s="32">
        <f t="shared" ca="1" si="4"/>
        <v>-0.24348881206182682</v>
      </c>
      <c r="O19" s="14">
        <f t="shared" ca="1" si="5"/>
        <v>136.16666666666669</v>
      </c>
      <c r="Q19" t="s">
        <v>41</v>
      </c>
    </row>
    <row r="20" spans="1:23" x14ac:dyDescent="0.15">
      <c r="A20" t="s">
        <v>18</v>
      </c>
      <c r="B20" s="29"/>
      <c r="D20" s="17" t="str">
        <f t="shared" ca="1" si="0"/>
        <v>H</v>
      </c>
      <c r="E20" s="17" t="str">
        <f t="shared" ca="1" si="1"/>
        <v>A-BEFH-CDG</v>
      </c>
      <c r="F20" s="31" t="str">
        <f t="shared" ca="1" si="30"/>
        <v>A</v>
      </c>
      <c r="G20" s="31">
        <f ca="1">SUMPRODUCT((ISNUMBER(SEARCH(表1_34[区国代号],F20))*表1_34[标力]))</f>
        <v>100</v>
      </c>
      <c r="H20" s="31" t="str">
        <f t="shared" ref="H20" ca="1" si="63">H18&amp;D20</f>
        <v>BEFH</v>
      </c>
      <c r="I20" s="31">
        <f ca="1">SUMPRODUCT((ISNUMBER(SEARCH(表1_34[区国代号],H20))*表1_34[标力]))</f>
        <v>129.5</v>
      </c>
      <c r="J20" s="31" t="str">
        <f t="shared" ca="1" si="32"/>
        <v>CDG</v>
      </c>
      <c r="K20" s="31">
        <f ca="1">SUMPRODUCT((ISNUMBER(SEARCH(表1_34[区国代号],J20))*表1_34[标力]))</f>
        <v>115</v>
      </c>
      <c r="L20" s="31">
        <f t="shared" ca="1" si="62"/>
        <v>344.5</v>
      </c>
      <c r="M20" s="31">
        <f t="shared" ca="1" si="3"/>
        <v>37.5</v>
      </c>
      <c r="N20" s="32">
        <f t="shared" ca="1" si="4"/>
        <v>4.2034961257735546</v>
      </c>
      <c r="O20" s="14">
        <f t="shared" ca="1" si="5"/>
        <v>435.16666666666669</v>
      </c>
      <c r="Q20" t="s">
        <v>45</v>
      </c>
    </row>
    <row r="21" spans="1:23" x14ac:dyDescent="0.15">
      <c r="A21" t="s">
        <v>19</v>
      </c>
      <c r="B21" s="29"/>
      <c r="D21" s="17" t="str">
        <f t="shared" ca="1" si="0"/>
        <v>H</v>
      </c>
      <c r="E21" s="17" t="str">
        <f t="shared" ca="1" si="1"/>
        <v>A-BEF-CDGH</v>
      </c>
      <c r="F21" s="31" t="str">
        <f t="shared" ca="1" si="34"/>
        <v>A</v>
      </c>
      <c r="G21" s="31">
        <f ca="1">SUMPRODUCT((ISNUMBER(SEARCH(表1_34[区国代号],F21))*表1_34[标力]))</f>
        <v>100</v>
      </c>
      <c r="H21" s="31" t="str">
        <f t="shared" ca="1" si="35"/>
        <v>BEF</v>
      </c>
      <c r="I21" s="31">
        <f ca="1">SUMPRODUCT((ISNUMBER(SEARCH(表1_34[区国代号],H21))*表1_34[标力]))</f>
        <v>123</v>
      </c>
      <c r="J21" s="31" t="str">
        <f t="shared" ref="J21" ca="1" si="64">J18&amp;D21</f>
        <v>CDGH</v>
      </c>
      <c r="K21" s="31">
        <f ca="1">SUMPRODUCT((ISNUMBER(SEARCH(表1_34[区国代号],J21))*表1_34[标力]))</f>
        <v>121.5</v>
      </c>
      <c r="L21" s="31">
        <f t="shared" ca="1" si="62"/>
        <v>344.5</v>
      </c>
      <c r="M21" s="31">
        <f t="shared" ca="1" si="3"/>
        <v>37.5</v>
      </c>
      <c r="N21" s="32">
        <f t="shared" ca="1" si="4"/>
        <v>-0.21057944933977524</v>
      </c>
      <c r="O21" s="14">
        <f t="shared" ca="1" si="5"/>
        <v>331.16666666666669</v>
      </c>
      <c r="Q21" t="s">
        <v>61</v>
      </c>
    </row>
    <row r="22" spans="1:23" x14ac:dyDescent="0.15">
      <c r="A22" t="s">
        <v>20</v>
      </c>
      <c r="B22" s="29"/>
      <c r="D22" s="17" t="str">
        <f t="shared" ca="1" si="0"/>
        <v>I</v>
      </c>
      <c r="E22" s="17" t="str">
        <f t="shared" ca="1" si="1"/>
        <v>AH-BEF-CDG</v>
      </c>
      <c r="F22" s="13" t="str">
        <f t="shared" ref="F22" ca="1" si="65">INDEX(F19:F21,MATCH(MIN($N19:$N21),$N19:$N21,))</f>
        <v>AH</v>
      </c>
      <c r="G22" s="13">
        <f t="shared" ref="G22" ca="1" si="66">INDEX(G19:G21,MATCH(MIN($N19:$N21),$N19:$N21,))</f>
        <v>106.5</v>
      </c>
      <c r="H22" s="13" t="str">
        <f t="shared" ref="H22" ca="1" si="67">INDEX(H19:H21,MATCH(MIN($N19:$N21),$N19:$N21,))</f>
        <v>BEF</v>
      </c>
      <c r="I22" s="13">
        <f t="shared" ref="I22" ca="1" si="68">INDEX(I19:I21,MATCH(MIN($N19:$N21),$N19:$N21,))</f>
        <v>123</v>
      </c>
      <c r="J22" s="13" t="str">
        <f t="shared" ref="J22" ca="1" si="69">INDEX(J19:J21,MATCH(MIN($N19:$N21),$N19:$N21,))</f>
        <v>CDG</v>
      </c>
      <c r="K22" s="13">
        <f t="shared" ref="K22" ca="1" si="70">INDEX(K19:K21,MATCH(MIN($N19:$N21),$N19:$N21,))</f>
        <v>115</v>
      </c>
      <c r="L22" s="13">
        <f t="shared" ref="L22" ca="1" si="71">INDEX(L19:L21,MATCH(MIN($N19:$N21),$N19:$N21,))</f>
        <v>344.5</v>
      </c>
      <c r="M22" s="13">
        <f t="shared" ref="M22" ca="1" si="72">INDEX(M19:M21,MATCH(MIN($N19:$N21),$N19:$N21,))</f>
        <v>37.5</v>
      </c>
      <c r="N22" s="14">
        <f t="shared" ca="1" si="4"/>
        <v>-0.24348881206182682</v>
      </c>
      <c r="O22" s="14">
        <f t="shared" ca="1" si="5"/>
        <v>136.16666666666669</v>
      </c>
      <c r="Q22" t="s">
        <v>60</v>
      </c>
    </row>
    <row r="23" spans="1:23" x14ac:dyDescent="0.15">
      <c r="D23" s="17" t="str">
        <f t="shared" ca="1" si="0"/>
        <v>I</v>
      </c>
      <c r="E23" s="17" t="str">
        <f t="shared" ca="1" si="1"/>
        <v>AHI-BEF-CDG</v>
      </c>
      <c r="F23" s="31" t="str">
        <f t="shared" ref="F23" ca="1" si="73">F22&amp;D23</f>
        <v>AHI</v>
      </c>
      <c r="G23" s="31">
        <f ca="1">SUMPRODUCT((ISNUMBER(SEARCH(表1_34[区国代号],F23))*表1_34[标力]))</f>
        <v>112.5</v>
      </c>
      <c r="H23" s="31" t="str">
        <f t="shared" ref="H23" ca="1" si="74">H22</f>
        <v>BEF</v>
      </c>
      <c r="I23" s="31">
        <f ca="1">SUMPRODUCT((ISNUMBER(SEARCH(表1_34[区国代号],H23))*表1_34[标力]))</f>
        <v>123</v>
      </c>
      <c r="J23" s="31" t="str">
        <f t="shared" ref="J23" ca="1" si="75">J22</f>
        <v>CDG</v>
      </c>
      <c r="K23" s="31">
        <f ca="1">SUMPRODUCT((ISNUMBER(SEARCH(表1_34[区国代号],J23))*表1_34[标力]))</f>
        <v>115</v>
      </c>
      <c r="L23" s="31">
        <f t="shared" ref="L23:L25" ca="1" si="76">G23+I23+K23</f>
        <v>350.5</v>
      </c>
      <c r="M23" s="31">
        <f t="shared" ca="1" si="3"/>
        <v>31.5</v>
      </c>
      <c r="N23" s="32">
        <f t="shared" ca="1" si="4"/>
        <v>-0.24083694653821652</v>
      </c>
      <c r="O23" s="14">
        <f t="shared" ca="1" si="5"/>
        <v>60.166666666666664</v>
      </c>
      <c r="Q23" s="15" t="s">
        <v>67</v>
      </c>
      <c r="R23" s="15"/>
      <c r="S23" s="15"/>
      <c r="T23" s="15"/>
      <c r="U23" s="15"/>
      <c r="V23" s="15"/>
      <c r="W23" s="15"/>
    </row>
    <row r="24" spans="1:23" x14ac:dyDescent="0.15">
      <c r="D24" s="17" t="str">
        <f t="shared" ca="1" si="0"/>
        <v>I</v>
      </c>
      <c r="E24" s="17" t="str">
        <f t="shared" ca="1" si="1"/>
        <v>AH-BEFI-CDG</v>
      </c>
      <c r="F24" s="31" t="str">
        <f t="shared" ca="1" si="30"/>
        <v>AH</v>
      </c>
      <c r="G24" s="31">
        <f ca="1">SUMPRODUCT((ISNUMBER(SEARCH(表1_34[区国代号],F24))*表1_34[标力]))</f>
        <v>106.5</v>
      </c>
      <c r="H24" s="31" t="str">
        <f t="shared" ref="H24" ca="1" si="77">H22&amp;D24</f>
        <v>BEFI</v>
      </c>
      <c r="I24" s="31">
        <f ca="1">SUMPRODUCT((ISNUMBER(SEARCH(表1_34[区国代号],H24))*表1_34[标力]))</f>
        <v>129</v>
      </c>
      <c r="J24" s="31" t="str">
        <f t="shared" ca="1" si="32"/>
        <v>CDG</v>
      </c>
      <c r="K24" s="31">
        <f ca="1">SUMPRODUCT((ISNUMBER(SEARCH(表1_34[区国代号],J24))*表1_34[标力]))</f>
        <v>115</v>
      </c>
      <c r="L24" s="31">
        <f t="shared" ca="1" si="76"/>
        <v>350.5</v>
      </c>
      <c r="M24" s="31">
        <f t="shared" ca="1" si="3"/>
        <v>31.5</v>
      </c>
      <c r="N24" s="32">
        <f t="shared" ca="1" si="4"/>
        <v>3.1822194546105464</v>
      </c>
      <c r="O24" s="14">
        <f t="shared" ca="1" si="5"/>
        <v>258.16666666666669</v>
      </c>
      <c r="Q24" s="15" t="s">
        <v>47</v>
      </c>
      <c r="R24" s="15"/>
      <c r="S24" s="15"/>
      <c r="T24" s="15"/>
      <c r="U24" s="15"/>
      <c r="V24" s="15"/>
      <c r="W24" s="15"/>
    </row>
    <row r="25" spans="1:23" x14ac:dyDescent="0.15">
      <c r="D25" s="17" t="str">
        <f t="shared" ca="1" si="0"/>
        <v>I</v>
      </c>
      <c r="E25" s="17" t="str">
        <f t="shared" ca="1" si="1"/>
        <v>AH-BEF-CDGI</v>
      </c>
      <c r="F25" s="31" t="str">
        <f t="shared" ca="1" si="34"/>
        <v>AH</v>
      </c>
      <c r="G25" s="31">
        <f ca="1">SUMPRODUCT((ISNUMBER(SEARCH(表1_34[区国代号],F25))*表1_34[标力]))</f>
        <v>106.5</v>
      </c>
      <c r="H25" s="31" t="str">
        <f t="shared" ca="1" si="35"/>
        <v>BEF</v>
      </c>
      <c r="I25" s="31">
        <f ca="1">SUMPRODUCT((ISNUMBER(SEARCH(表1_34[区国代号],H25))*表1_34[标力]))</f>
        <v>123</v>
      </c>
      <c r="J25" s="31" t="str">
        <f t="shared" ref="J25" ca="1" si="78">J22&amp;D25</f>
        <v>CDGI</v>
      </c>
      <c r="K25" s="31">
        <f ca="1">SUMPRODUCT((ISNUMBER(SEARCH(表1_34[区国代号],J25))*表1_34[标力]))</f>
        <v>121</v>
      </c>
      <c r="L25" s="31">
        <f t="shared" ca="1" si="76"/>
        <v>350.5</v>
      </c>
      <c r="M25" s="31">
        <f t="shared" ca="1" si="3"/>
        <v>31.5</v>
      </c>
      <c r="N25" s="32">
        <f t="shared" ca="1" si="4"/>
        <v>-0.22066972620286407</v>
      </c>
      <c r="O25" s="14">
        <f t="shared" ca="1" si="5"/>
        <v>162.16666666666666</v>
      </c>
      <c r="Q25" s="15" t="s">
        <v>46</v>
      </c>
      <c r="R25" s="15"/>
      <c r="S25" s="15"/>
      <c r="T25" s="15"/>
      <c r="U25" s="15"/>
      <c r="V25" s="15"/>
      <c r="W25" s="15"/>
    </row>
    <row r="26" spans="1:23" x14ac:dyDescent="0.15">
      <c r="A26" s="17" t="s">
        <v>48</v>
      </c>
      <c r="B26" s="26">
        <f>SUM(表1_34[标力])</f>
        <v>382</v>
      </c>
      <c r="D26" s="33" t="str">
        <f t="shared" ca="1" si="0"/>
        <v>J</v>
      </c>
      <c r="E26" s="17" t="str">
        <f t="shared" ca="1" si="1"/>
        <v>AHI-BEF-CDG</v>
      </c>
      <c r="F26" s="13" t="str">
        <f t="shared" ref="F26" ca="1" si="79">INDEX(F23:F25,MATCH(MIN($N23:$N25),$N23:$N25,))</f>
        <v>AHI</v>
      </c>
      <c r="G26" s="13">
        <f t="shared" ref="G26" ca="1" si="80">INDEX(G23:G25,MATCH(MIN($N23:$N25),$N23:$N25,))</f>
        <v>112.5</v>
      </c>
      <c r="H26" s="13" t="str">
        <f t="shared" ref="H26" ca="1" si="81">INDEX(H23:H25,MATCH(MIN($N23:$N25),$N23:$N25,))</f>
        <v>BEF</v>
      </c>
      <c r="I26" s="13">
        <f t="shared" ref="I26" ca="1" si="82">INDEX(I23:I25,MATCH(MIN($N23:$N25),$N23:$N25,))</f>
        <v>123</v>
      </c>
      <c r="J26" s="13" t="str">
        <f t="shared" ref="J26" ca="1" si="83">INDEX(J23:J25,MATCH(MIN($N23:$N25),$N23:$N25,))</f>
        <v>CDG</v>
      </c>
      <c r="K26" s="13">
        <f t="shared" ref="K26" ca="1" si="84">INDEX(K23:K25,MATCH(MIN($N23:$N25),$N23:$N25,))</f>
        <v>115</v>
      </c>
      <c r="L26" s="13">
        <f t="shared" ref="L26" ca="1" si="85">INDEX(L23:L25,MATCH(MIN($N23:$N25),$N23:$N25,))</f>
        <v>350.5</v>
      </c>
      <c r="M26" s="13">
        <f t="shared" ref="M26" ca="1" si="86">INDEX(M23:M25,MATCH(MIN($N23:$N25),$N23:$N25,))</f>
        <v>31.5</v>
      </c>
      <c r="N26" s="14">
        <f t="shared" ca="1" si="4"/>
        <v>-0.24083694653821652</v>
      </c>
      <c r="O26" s="14">
        <f t="shared" ca="1" si="5"/>
        <v>60.166666666666664</v>
      </c>
      <c r="Q26" s="15" t="s">
        <v>50</v>
      </c>
      <c r="R26" s="15"/>
      <c r="S26" s="15"/>
      <c r="T26" s="15"/>
      <c r="U26" s="15"/>
      <c r="V26" s="15"/>
      <c r="W26" s="15"/>
    </row>
    <row r="27" spans="1:23" x14ac:dyDescent="0.15">
      <c r="A27" s="17" t="s">
        <v>49</v>
      </c>
      <c r="B27" s="26">
        <f>B26/3</f>
        <v>127.33333333333333</v>
      </c>
      <c r="D27" s="33" t="str">
        <f t="shared" ca="1" si="0"/>
        <v>J</v>
      </c>
      <c r="E27" s="17" t="str">
        <f t="shared" ca="1" si="1"/>
        <v>AHIJ-BEF-CDG</v>
      </c>
      <c r="F27" s="31" t="str">
        <f t="shared" ref="F27" ca="1" si="87">F26&amp;D27</f>
        <v>AHIJ</v>
      </c>
      <c r="G27" s="31">
        <f ca="1">SUMPRODUCT((ISNUMBER(SEARCH(表1_34[区国代号],F27))*表1_34[标力]))</f>
        <v>118</v>
      </c>
      <c r="H27" s="31" t="str">
        <f t="shared" ref="H27" ca="1" si="88">H26</f>
        <v>BEF</v>
      </c>
      <c r="I27" s="31">
        <f ca="1">SUMPRODUCT((ISNUMBER(SEARCH(表1_34[区国代号],H27))*表1_34[标力]))</f>
        <v>123</v>
      </c>
      <c r="J27" s="31" t="str">
        <f t="shared" ref="J27" ca="1" si="89">J26</f>
        <v>CDG</v>
      </c>
      <c r="K27" s="31">
        <f ca="1">SUMPRODUCT((ISNUMBER(SEARCH(表1_34[区国代号],J27))*表1_34[标力]))</f>
        <v>115</v>
      </c>
      <c r="L27" s="31">
        <f t="shared" ref="L27:L29" ca="1" si="90">G27+I27+K27</f>
        <v>356</v>
      </c>
      <c r="M27" s="31">
        <f t="shared" ca="1" si="3"/>
        <v>26</v>
      </c>
      <c r="N27" s="32">
        <f t="shared" ca="1" si="4"/>
        <v>-0.22739144216398444</v>
      </c>
      <c r="O27" s="14">
        <f t="shared" ca="1" si="5"/>
        <v>32.666666666666664</v>
      </c>
      <c r="Q27" s="15" t="s">
        <v>68</v>
      </c>
      <c r="R27" s="15"/>
      <c r="S27" s="15"/>
      <c r="T27" s="15"/>
      <c r="U27" s="15"/>
      <c r="V27" s="15"/>
      <c r="W27" s="15"/>
    </row>
    <row r="28" spans="1:23" x14ac:dyDescent="0.15">
      <c r="A28" s="17" t="s">
        <v>52</v>
      </c>
      <c r="B28" s="27">
        <v>1.0049999999999999</v>
      </c>
      <c r="D28" s="33" t="str">
        <f t="shared" ca="1" si="0"/>
        <v>J</v>
      </c>
      <c r="E28" s="17" t="str">
        <f t="shared" ca="1" si="1"/>
        <v>AHI-BEFJ-CDG</v>
      </c>
      <c r="F28" s="31" t="str">
        <f t="shared" ca="1" si="30"/>
        <v>AHI</v>
      </c>
      <c r="G28" s="31">
        <f ca="1">SUMPRODUCT((ISNUMBER(SEARCH(表1_34[区国代号],F28))*表1_34[标力]))</f>
        <v>112.5</v>
      </c>
      <c r="H28" s="31" t="str">
        <f t="shared" ref="H28" ca="1" si="91">H26&amp;D28</f>
        <v>BEFJ</v>
      </c>
      <c r="I28" s="31">
        <f ca="1">SUMPRODUCT((ISNUMBER(SEARCH(表1_34[区国代号],H28))*表1_34[标力]))</f>
        <v>128.5</v>
      </c>
      <c r="J28" s="31" t="str">
        <f t="shared" ca="1" si="32"/>
        <v>CDG</v>
      </c>
      <c r="K28" s="31">
        <f ca="1">SUMPRODUCT((ISNUMBER(SEARCH(表1_34[区国代号],J28))*表1_34[标力]))</f>
        <v>115</v>
      </c>
      <c r="L28" s="31">
        <f t="shared" ca="1" si="90"/>
        <v>356</v>
      </c>
      <c r="M28" s="31">
        <f t="shared" ca="1" si="3"/>
        <v>26</v>
      </c>
      <c r="N28" s="32">
        <f t="shared" ca="1" si="4"/>
        <v>2.1715085579196121</v>
      </c>
      <c r="O28" s="14">
        <f t="shared" ca="1" si="5"/>
        <v>148.16666666666669</v>
      </c>
      <c r="Q28" s="16" t="s">
        <v>55</v>
      </c>
      <c r="R28" s="16" t="s">
        <v>56</v>
      </c>
      <c r="S28" s="15"/>
      <c r="T28" s="15"/>
      <c r="U28" s="15"/>
      <c r="V28" s="15"/>
      <c r="W28" s="15"/>
    </row>
    <row r="29" spans="1:23" x14ac:dyDescent="0.15">
      <c r="A29" s="17" t="s">
        <v>51</v>
      </c>
      <c r="B29" s="27">
        <v>1.02</v>
      </c>
      <c r="D29" s="33" t="str">
        <f t="shared" ca="1" si="0"/>
        <v>J</v>
      </c>
      <c r="E29" s="17" t="str">
        <f t="shared" ca="1" si="1"/>
        <v>AHI-BEF-CDGJ</v>
      </c>
      <c r="F29" s="31" t="str">
        <f t="shared" ca="1" si="34"/>
        <v>AHI</v>
      </c>
      <c r="G29" s="31">
        <f ca="1">SUMPRODUCT((ISNUMBER(SEARCH(表1_34[区国代号],F29))*表1_34[标力]))</f>
        <v>112.5</v>
      </c>
      <c r="H29" s="31" t="str">
        <f t="shared" ca="1" si="35"/>
        <v>BEF</v>
      </c>
      <c r="I29" s="31">
        <f ca="1">SUMPRODUCT((ISNUMBER(SEARCH(表1_34[区国代号],H29))*表1_34[标力]))</f>
        <v>123</v>
      </c>
      <c r="J29" s="31" t="str">
        <f t="shared" ref="J29" ca="1" si="92">J26&amp;D29</f>
        <v>CDGJ</v>
      </c>
      <c r="K29" s="31">
        <f ca="1">SUMPRODUCT((ISNUMBER(SEARCH(表1_34[区国代号],J29))*表1_34[标力]))</f>
        <v>120.5</v>
      </c>
      <c r="L29" s="31">
        <f t="shared" ca="1" si="90"/>
        <v>356</v>
      </c>
      <c r="M29" s="31">
        <f t="shared" ca="1" si="3"/>
        <v>26</v>
      </c>
      <c r="N29" s="32">
        <f t="shared" ca="1" si="4"/>
        <v>-0.22076117964415687</v>
      </c>
      <c r="O29" s="14">
        <f t="shared" ca="1" si="5"/>
        <v>60.166666666666664</v>
      </c>
      <c r="Q29" s="15"/>
      <c r="R29" s="16" t="s">
        <v>57</v>
      </c>
      <c r="S29" s="15"/>
      <c r="T29" s="15"/>
      <c r="U29" s="15"/>
      <c r="V29" s="15"/>
      <c r="W29" s="15"/>
    </row>
    <row r="30" spans="1:23" x14ac:dyDescent="0.15">
      <c r="A30" s="17" t="s">
        <v>59</v>
      </c>
      <c r="B30" s="28">
        <v>100</v>
      </c>
      <c r="D30" s="33" t="str">
        <f t="shared" ca="1" si="0"/>
        <v>K</v>
      </c>
      <c r="E30" s="17" t="str">
        <f t="shared" ca="1" si="1"/>
        <v>AHIJ-BEF-CDG</v>
      </c>
      <c r="F30" s="13" t="str">
        <f t="shared" ref="F30" ca="1" si="93">INDEX(F27:F29,MATCH(MIN($N27:$N29),$N27:$N29,))</f>
        <v>AHIJ</v>
      </c>
      <c r="G30" s="13">
        <f t="shared" ref="G30" ca="1" si="94">INDEX(G27:G29,MATCH(MIN($N27:$N29),$N27:$N29,))</f>
        <v>118</v>
      </c>
      <c r="H30" s="13" t="str">
        <f t="shared" ref="H30" ca="1" si="95">INDEX(H27:H29,MATCH(MIN($N27:$N29),$N27:$N29,))</f>
        <v>BEF</v>
      </c>
      <c r="I30" s="13">
        <f t="shared" ref="I30" ca="1" si="96">INDEX(I27:I29,MATCH(MIN($N27:$N29),$N27:$N29,))</f>
        <v>123</v>
      </c>
      <c r="J30" s="13" t="str">
        <f t="shared" ref="J30" ca="1" si="97">INDEX(J27:J29,MATCH(MIN($N27:$N29),$N27:$N29,))</f>
        <v>CDG</v>
      </c>
      <c r="K30" s="13">
        <f t="shared" ref="K30" ca="1" si="98">INDEX(K27:K29,MATCH(MIN($N27:$N29),$N27:$N29,))</f>
        <v>115</v>
      </c>
      <c r="L30" s="13">
        <f t="shared" ref="L30" ca="1" si="99">INDEX(L27:L29,MATCH(MIN($N27:$N29),$N27:$N29,))</f>
        <v>356</v>
      </c>
      <c r="M30" s="13">
        <f t="shared" ref="M30" ca="1" si="100">INDEX(M27:M29,MATCH(MIN($N27:$N29),$N27:$N29,))</f>
        <v>26</v>
      </c>
      <c r="N30" s="14">
        <f t="shared" ca="1" si="4"/>
        <v>-0.22739144216398444</v>
      </c>
      <c r="O30" s="14">
        <f t="shared" ca="1" si="5"/>
        <v>32.666666666666664</v>
      </c>
      <c r="Q30" s="15"/>
      <c r="R30" s="16" t="s">
        <v>58</v>
      </c>
      <c r="S30" s="15"/>
      <c r="T30" s="15"/>
      <c r="U30" s="15"/>
      <c r="V30" s="15"/>
      <c r="W30" s="15"/>
    </row>
    <row r="31" spans="1:23" x14ac:dyDescent="0.15">
      <c r="D31" s="33" t="str">
        <f t="shared" ca="1" si="0"/>
        <v>K</v>
      </c>
      <c r="E31" s="17" t="str">
        <f t="shared" ca="1" si="1"/>
        <v>AHIJK-BEF-CDG</v>
      </c>
      <c r="F31" s="31" t="str">
        <f t="shared" ref="F31" ca="1" si="101">F30&amp;D31</f>
        <v>AHIJK</v>
      </c>
      <c r="G31" s="31">
        <f ca="1">SUMPRODUCT((ISNUMBER(SEARCH(表1_34[区国代号],F31))*表1_34[标力]))</f>
        <v>123</v>
      </c>
      <c r="H31" s="31" t="str">
        <f t="shared" ref="H31" ca="1" si="102">H30</f>
        <v>BEF</v>
      </c>
      <c r="I31" s="31">
        <f ca="1">SUMPRODUCT((ISNUMBER(SEARCH(表1_34[区国代号],H31))*表1_34[标力]))</f>
        <v>123</v>
      </c>
      <c r="J31" s="31" t="str">
        <f t="shared" ref="J31" ca="1" si="103">J30</f>
        <v>CDG</v>
      </c>
      <c r="K31" s="31">
        <f ca="1">SUMPRODUCT((ISNUMBER(SEARCH(表1_34[区国代号],J31))*表1_34[标力]))</f>
        <v>115</v>
      </c>
      <c r="L31" s="31">
        <f t="shared" ref="L31:L33" ca="1" si="104">G31+I31+K31</f>
        <v>361</v>
      </c>
      <c r="M31" s="31">
        <f t="shared" ca="1" si="3"/>
        <v>21</v>
      </c>
      <c r="N31" s="32">
        <f t="shared" ca="1" si="4"/>
        <v>-0.20032257316509572</v>
      </c>
      <c r="O31" s="14">
        <f t="shared" ca="1" si="5"/>
        <v>42.666666666666664</v>
      </c>
      <c r="Q31" s="15"/>
      <c r="R31" s="16" t="s">
        <v>80</v>
      </c>
      <c r="S31" s="15"/>
      <c r="T31" s="15"/>
      <c r="U31" s="15"/>
      <c r="V31" s="15"/>
      <c r="W31" s="15"/>
    </row>
    <row r="32" spans="1:23" x14ac:dyDescent="0.15">
      <c r="D32" s="33" t="str">
        <f t="shared" ca="1" si="0"/>
        <v>K</v>
      </c>
      <c r="E32" s="17" t="str">
        <f t="shared" ca="1" si="1"/>
        <v>AHIJ-BEFK-CDG</v>
      </c>
      <c r="F32" s="31" t="str">
        <f t="shared" ca="1" si="30"/>
        <v>AHIJ</v>
      </c>
      <c r="G32" s="31">
        <f ca="1">SUMPRODUCT((ISNUMBER(SEARCH(表1_34[区国代号],F32))*表1_34[标力]))</f>
        <v>118</v>
      </c>
      <c r="H32" s="31" t="str">
        <f t="shared" ref="H32" ca="1" si="105">H30&amp;D32</f>
        <v>BEFK</v>
      </c>
      <c r="I32" s="31">
        <f ca="1">SUMPRODUCT((ISNUMBER(SEARCH(表1_34[区国代号],H32))*表1_34[标力]))</f>
        <v>128</v>
      </c>
      <c r="J32" s="31" t="str">
        <f t="shared" ca="1" si="32"/>
        <v>CDG</v>
      </c>
      <c r="K32" s="31">
        <f ca="1">SUMPRODUCT((ISNUMBER(SEARCH(表1_34[区国代号],J32))*表1_34[标力]))</f>
        <v>115</v>
      </c>
      <c r="L32" s="31">
        <f t="shared" ca="1" si="104"/>
        <v>361</v>
      </c>
      <c r="M32" s="31">
        <f t="shared" ca="1" si="3"/>
        <v>21</v>
      </c>
      <c r="N32" s="32">
        <f t="shared" ca="1" si="4"/>
        <v>1.1727043221008984</v>
      </c>
      <c r="O32" s="14">
        <f t="shared" ca="1" si="5"/>
        <v>92.666666666666657</v>
      </c>
      <c r="Q32" s="16" t="s">
        <v>70</v>
      </c>
    </row>
    <row r="33" spans="4:17" x14ac:dyDescent="0.15">
      <c r="D33" s="33" t="str">
        <f t="shared" ca="1" si="0"/>
        <v>K</v>
      </c>
      <c r="E33" s="17" t="str">
        <f t="shared" ca="1" si="1"/>
        <v>AHIJ-BEF-CDGK</v>
      </c>
      <c r="F33" s="31" t="str">
        <f t="shared" ca="1" si="34"/>
        <v>AHIJ</v>
      </c>
      <c r="G33" s="31">
        <f ca="1">SUMPRODUCT((ISNUMBER(SEARCH(表1_34[区国代号],F33))*表1_34[标力]))</f>
        <v>118</v>
      </c>
      <c r="H33" s="31" t="str">
        <f t="shared" ca="1" si="35"/>
        <v>BEF</v>
      </c>
      <c r="I33" s="31">
        <f ca="1">SUMPRODUCT((ISNUMBER(SEARCH(表1_34[区国代号],H33))*表1_34[标力]))</f>
        <v>123</v>
      </c>
      <c r="J33" s="31" t="str">
        <f t="shared" ref="J33" ca="1" si="106">J30&amp;D33</f>
        <v>CDGK</v>
      </c>
      <c r="K33" s="31">
        <f ca="1">SUMPRODUCT((ISNUMBER(SEARCH(表1_34[区国代号],J33))*表1_34[标力]))</f>
        <v>120</v>
      </c>
      <c r="L33" s="31">
        <f t="shared" ca="1" si="104"/>
        <v>361</v>
      </c>
      <c r="M33" s="31">
        <f t="shared" ca="1" si="3"/>
        <v>21</v>
      </c>
      <c r="N33" s="32">
        <f t="shared" ca="1" si="4"/>
        <v>-0.20987321297022632</v>
      </c>
      <c r="O33" s="14">
        <f t="shared" ca="1" si="5"/>
        <v>12.666666666666666</v>
      </c>
      <c r="Q33" s="16" t="s">
        <v>71</v>
      </c>
    </row>
    <row r="34" spans="4:17" x14ac:dyDescent="0.15">
      <c r="D34" s="33" t="str">
        <f t="shared" ca="1" si="0"/>
        <v>L</v>
      </c>
      <c r="E34" s="17" t="str">
        <f t="shared" ca="1" si="1"/>
        <v>AHIJ-BEF-CDGK</v>
      </c>
      <c r="F34" s="13" t="str">
        <f t="shared" ref="F34" ca="1" si="107">INDEX(F31:F33,MATCH(MIN($N31:$N33),$N31:$N33,))</f>
        <v>AHIJ</v>
      </c>
      <c r="G34" s="13">
        <f t="shared" ref="G34" ca="1" si="108">INDEX(G31:G33,MATCH(MIN($N31:$N33),$N31:$N33,))</f>
        <v>118</v>
      </c>
      <c r="H34" s="13" t="str">
        <f t="shared" ref="H34" ca="1" si="109">INDEX(H31:H33,MATCH(MIN($N31:$N33),$N31:$N33,))</f>
        <v>BEF</v>
      </c>
      <c r="I34" s="13">
        <f t="shared" ref="I34" ca="1" si="110">INDEX(I31:I33,MATCH(MIN($N31:$N33),$N31:$N33,))</f>
        <v>123</v>
      </c>
      <c r="J34" s="13" t="str">
        <f t="shared" ref="J34" ca="1" si="111">INDEX(J31:J33,MATCH(MIN($N31:$N33),$N31:$N33,))</f>
        <v>CDGK</v>
      </c>
      <c r="K34" s="13">
        <f t="shared" ref="K34" ca="1" si="112">INDEX(K31:K33,MATCH(MIN($N31:$N33),$N31:$N33,))</f>
        <v>120</v>
      </c>
      <c r="L34" s="13">
        <f t="shared" ref="L34" ca="1" si="113">INDEX(L31:L33,MATCH(MIN($N31:$N33),$N31:$N33,))</f>
        <v>361</v>
      </c>
      <c r="M34" s="13">
        <f t="shared" ref="M34" ca="1" si="114">INDEX(M31:M33,MATCH(MIN($N31:$N33),$N31:$N33,))</f>
        <v>21</v>
      </c>
      <c r="N34" s="14">
        <f t="shared" ca="1" si="4"/>
        <v>-0.20987321297022632</v>
      </c>
      <c r="O34" s="14">
        <f t="shared" ca="1" si="5"/>
        <v>12.666666666666666</v>
      </c>
      <c r="Q34" t="s">
        <v>63</v>
      </c>
    </row>
    <row r="35" spans="4:17" x14ac:dyDescent="0.15">
      <c r="D35" s="33" t="str">
        <f t="shared" ca="1" si="0"/>
        <v>L</v>
      </c>
      <c r="E35" s="17" t="str">
        <f t="shared" ca="1" si="1"/>
        <v>AHIJL-BEF-CDGK</v>
      </c>
      <c r="F35" s="31" t="str">
        <f t="shared" ref="F35" ca="1" si="115">F34&amp;D35</f>
        <v>AHIJL</v>
      </c>
      <c r="G35" s="31">
        <f ca="1">SUMPRODUCT((ISNUMBER(SEARCH(表1_34[区国代号],F35))*表1_34[标力]))</f>
        <v>122.5</v>
      </c>
      <c r="H35" s="31" t="str">
        <f t="shared" ref="H35" ca="1" si="116">H34</f>
        <v>BEF</v>
      </c>
      <c r="I35" s="31">
        <f ca="1">SUMPRODUCT((ISNUMBER(SEARCH(表1_34[区国代号],H35))*表1_34[标力]))</f>
        <v>123</v>
      </c>
      <c r="J35" s="31" t="str">
        <f t="shared" ref="J35" ca="1" si="117">J34</f>
        <v>CDGK</v>
      </c>
      <c r="K35" s="31">
        <f ca="1">SUMPRODUCT((ISNUMBER(SEARCH(表1_34[区国代号],J35))*表1_34[标力]))</f>
        <v>120</v>
      </c>
      <c r="L35" s="31">
        <f t="shared" ref="L35:L37" ca="1" si="118">G35+I35+K35</f>
        <v>365.5</v>
      </c>
      <c r="M35" s="31">
        <f t="shared" ca="1" si="3"/>
        <v>16.5</v>
      </c>
      <c r="N35" s="32">
        <f t="shared" ca="1" si="4"/>
        <v>-0.18646590194092028</v>
      </c>
      <c r="O35" s="14">
        <f t="shared" ca="1" si="5"/>
        <v>5.166666666666667</v>
      </c>
    </row>
    <row r="36" spans="4:17" x14ac:dyDescent="0.15">
      <c r="D36" s="33" t="str">
        <f t="shared" ca="1" si="0"/>
        <v>L</v>
      </c>
      <c r="E36" s="17" t="str">
        <f t="shared" ca="1" si="1"/>
        <v>AHIJ-BEFL-CDGK</v>
      </c>
      <c r="F36" s="31" t="str">
        <f t="shared" ca="1" si="30"/>
        <v>AHIJ</v>
      </c>
      <c r="G36" s="31">
        <f ca="1">SUMPRODUCT((ISNUMBER(SEARCH(表1_34[区国代号],F36))*表1_34[标力]))</f>
        <v>118</v>
      </c>
      <c r="H36" s="31" t="str">
        <f t="shared" ref="H36" ca="1" si="119">H34&amp;D36</f>
        <v>BEFL</v>
      </c>
      <c r="I36" s="31">
        <f ca="1">SUMPRODUCT((ISNUMBER(SEARCH(表1_34[区国代号],H36))*表1_34[标力]))</f>
        <v>127.5</v>
      </c>
      <c r="J36" s="31" t="str">
        <f t="shared" ca="1" si="32"/>
        <v>CDGK</v>
      </c>
      <c r="K36" s="31">
        <f ca="1">SUMPRODUCT((ISNUMBER(SEARCH(表1_34[区国代号],J36))*表1_34[标力]))</f>
        <v>120</v>
      </c>
      <c r="L36" s="31">
        <f t="shared" ca="1" si="118"/>
        <v>365.5</v>
      </c>
      <c r="M36" s="31">
        <f t="shared" ca="1" si="3"/>
        <v>16.5</v>
      </c>
      <c r="N36" s="32">
        <f t="shared" ca="1" si="4"/>
        <v>0.18008626808206074</v>
      </c>
      <c r="O36" s="14">
        <f t="shared" ca="1" si="5"/>
        <v>50.166666666666664</v>
      </c>
    </row>
    <row r="37" spans="4:17" x14ac:dyDescent="0.15">
      <c r="D37" s="33" t="str">
        <f t="shared" ca="1" si="0"/>
        <v>L</v>
      </c>
      <c r="E37" s="17" t="str">
        <f t="shared" ca="1" si="1"/>
        <v>AHIJ-BEF-CDGKL</v>
      </c>
      <c r="F37" s="31" t="str">
        <f t="shared" ca="1" si="34"/>
        <v>AHIJ</v>
      </c>
      <c r="G37" s="31">
        <f ca="1">SUMPRODUCT((ISNUMBER(SEARCH(表1_34[区国代号],F37))*表1_34[标力]))</f>
        <v>118</v>
      </c>
      <c r="H37" s="31" t="str">
        <f t="shared" ca="1" si="35"/>
        <v>BEF</v>
      </c>
      <c r="I37" s="31">
        <f ca="1">SUMPRODUCT((ISNUMBER(SEARCH(表1_34[区国代号],H37))*表1_34[标力]))</f>
        <v>123</v>
      </c>
      <c r="J37" s="31" t="str">
        <f t="shared" ref="J37" ca="1" si="120">J34&amp;D37</f>
        <v>CDGKL</v>
      </c>
      <c r="K37" s="31">
        <f ca="1">SUMPRODUCT((ISNUMBER(SEARCH(表1_34[区国代号],J37))*表1_34[标力]))</f>
        <v>124.5</v>
      </c>
      <c r="L37" s="31">
        <f t="shared" ca="1" si="118"/>
        <v>365.5</v>
      </c>
      <c r="M37" s="31">
        <f t="shared" ca="1" si="3"/>
        <v>16.5</v>
      </c>
      <c r="N37" s="32">
        <f t="shared" ca="1" si="4"/>
        <v>-0.1785016828998458</v>
      </c>
      <c r="O37" s="14">
        <f t="shared" ca="1" si="5"/>
        <v>23.166666666666664</v>
      </c>
    </row>
    <row r="38" spans="4:17" x14ac:dyDescent="0.15">
      <c r="D38" s="17" t="str">
        <f t="shared" ca="1" si="0"/>
        <v>M</v>
      </c>
      <c r="E38" s="17" t="str">
        <f t="shared" ca="1" si="1"/>
        <v>AHIJL-BEF-CDGK</v>
      </c>
      <c r="F38" s="13" t="str">
        <f t="shared" ref="F38" ca="1" si="121">INDEX(F35:F37,MATCH(MIN($N35:$N37),$N35:$N37,))</f>
        <v>AHIJL</v>
      </c>
      <c r="G38" s="13">
        <f t="shared" ref="G38" ca="1" si="122">INDEX(G35:G37,MATCH(MIN($N35:$N37),$N35:$N37,))</f>
        <v>122.5</v>
      </c>
      <c r="H38" s="13" t="str">
        <f t="shared" ref="H38" ca="1" si="123">INDEX(H35:H37,MATCH(MIN($N35:$N37),$N35:$N37,))</f>
        <v>BEF</v>
      </c>
      <c r="I38" s="13">
        <f t="shared" ref="I38" ca="1" si="124">INDEX(I35:I37,MATCH(MIN($N35:$N37),$N35:$N37,))</f>
        <v>123</v>
      </c>
      <c r="J38" s="13" t="str">
        <f t="shared" ref="J38" ca="1" si="125">INDEX(J35:J37,MATCH(MIN($N35:$N37),$N35:$N37,))</f>
        <v>CDGK</v>
      </c>
      <c r="K38" s="13">
        <f t="shared" ref="K38" ca="1" si="126">INDEX(K35:K37,MATCH(MIN($N35:$N37),$N35:$N37,))</f>
        <v>120</v>
      </c>
      <c r="L38" s="13">
        <f t="shared" ref="L38" ca="1" si="127">INDEX(L35:L37,MATCH(MIN($N35:$N37),$N35:$N37,))</f>
        <v>365.5</v>
      </c>
      <c r="M38" s="13">
        <f t="shared" ref="M38" ca="1" si="128">INDEX(M35:M37,MATCH(MIN($N35:$N37),$N35:$N37,))</f>
        <v>16.5</v>
      </c>
      <c r="N38" s="14">
        <f t="shared" ca="1" si="4"/>
        <v>-0.18646590194092028</v>
      </c>
      <c r="O38" s="14">
        <f t="shared" ca="1" si="5"/>
        <v>5.166666666666667</v>
      </c>
    </row>
    <row r="39" spans="4:17" x14ac:dyDescent="0.15">
      <c r="D39" s="17" t="str">
        <f t="shared" ca="1" si="0"/>
        <v>M</v>
      </c>
      <c r="E39" s="17" t="str">
        <f t="shared" ca="1" si="1"/>
        <v>AHIJLM-BEF-CDGK</v>
      </c>
      <c r="F39" s="31" t="str">
        <f t="shared" ref="F39" ca="1" si="129">F38&amp;D39</f>
        <v>AHIJLM</v>
      </c>
      <c r="G39" s="31">
        <f ca="1">SUMPRODUCT((ISNUMBER(SEARCH(表1_34[区国代号],F39))*表1_34[标力]))</f>
        <v>126.5</v>
      </c>
      <c r="H39" s="31" t="str">
        <f t="shared" ref="H39" ca="1" si="130">H38</f>
        <v>BEF</v>
      </c>
      <c r="I39" s="31">
        <f ca="1">SUMPRODUCT((ISNUMBER(SEARCH(表1_34[区国代号],H39))*表1_34[标力]))</f>
        <v>123</v>
      </c>
      <c r="J39" s="31" t="str">
        <f t="shared" ref="J39" ca="1" si="131">J38</f>
        <v>CDGK</v>
      </c>
      <c r="K39" s="31">
        <f ca="1">SUMPRODUCT((ISNUMBER(SEARCH(表1_34[区国代号],J39))*表1_34[标力]))</f>
        <v>120</v>
      </c>
      <c r="L39" s="31">
        <f t="shared" ref="L39:L41" ca="1" si="132">G39+I39+K39</f>
        <v>369.5</v>
      </c>
      <c r="M39" s="31">
        <f t="shared" ca="1" si="3"/>
        <v>12.5</v>
      </c>
      <c r="N39" s="32">
        <f t="shared" ca="1" si="4"/>
        <v>-0.14545105876688247</v>
      </c>
      <c r="O39" s="14">
        <f t="shared" ca="1" si="5"/>
        <v>21.166666666666664</v>
      </c>
    </row>
    <row r="40" spans="4:17" x14ac:dyDescent="0.15">
      <c r="D40" s="17" t="str">
        <f t="shared" ca="1" si="0"/>
        <v>M</v>
      </c>
      <c r="E40" s="17" t="str">
        <f t="shared" ca="1" si="1"/>
        <v>AHIJL-BEFM-CDGK</v>
      </c>
      <c r="F40" s="31" t="str">
        <f t="shared" ca="1" si="30"/>
        <v>AHIJL</v>
      </c>
      <c r="G40" s="31">
        <f ca="1">SUMPRODUCT((ISNUMBER(SEARCH(表1_34[区国代号],F40))*表1_34[标力]))</f>
        <v>122.5</v>
      </c>
      <c r="H40" s="31" t="str">
        <f t="shared" ref="H40" ca="1" si="133">H38&amp;D40</f>
        <v>BEFM</v>
      </c>
      <c r="I40" s="31">
        <f ca="1">SUMPRODUCT((ISNUMBER(SEARCH(表1_34[区国代号],H40))*表1_34[标力]))</f>
        <v>127</v>
      </c>
      <c r="J40" s="31" t="str">
        <f t="shared" ca="1" si="32"/>
        <v>CDGK</v>
      </c>
      <c r="K40" s="31">
        <f ca="1">SUMPRODUCT((ISNUMBER(SEARCH(表1_34[区国代号],J40))*表1_34[标力]))</f>
        <v>120</v>
      </c>
      <c r="L40" s="31">
        <f t="shared" ca="1" si="132"/>
        <v>369.5</v>
      </c>
      <c r="M40" s="31">
        <f t="shared" ca="1" si="3"/>
        <v>12.5</v>
      </c>
      <c r="N40" s="32">
        <f t="shared" ca="1" si="4"/>
        <v>-0.14017929046254096</v>
      </c>
      <c r="O40" s="14">
        <f t="shared" ca="1" si="5"/>
        <v>25.166666666666664</v>
      </c>
    </row>
    <row r="41" spans="4:17" x14ac:dyDescent="0.15">
      <c r="D41" s="17" t="str">
        <f t="shared" ca="1" si="0"/>
        <v>M</v>
      </c>
      <c r="E41" s="17" t="str">
        <f t="shared" ca="1" si="1"/>
        <v>AHIJL-BEF-CDGKM</v>
      </c>
      <c r="F41" s="31" t="str">
        <f t="shared" ca="1" si="34"/>
        <v>AHIJL</v>
      </c>
      <c r="G41" s="31">
        <f ca="1">SUMPRODUCT((ISNUMBER(SEARCH(表1_34[区国代号],F41))*表1_34[标力]))</f>
        <v>122.5</v>
      </c>
      <c r="H41" s="31" t="str">
        <f t="shared" ca="1" si="35"/>
        <v>BEF</v>
      </c>
      <c r="I41" s="31">
        <f ca="1">SUMPRODUCT((ISNUMBER(SEARCH(表1_34[区国代号],H41))*表1_34[标力]))</f>
        <v>123</v>
      </c>
      <c r="J41" s="31" t="str">
        <f t="shared" ref="J41" ca="1" si="134">J38&amp;D41</f>
        <v>CDGKM</v>
      </c>
      <c r="K41" s="31">
        <f ca="1">SUMPRODUCT((ISNUMBER(SEARCH(表1_34[区国代号],J41))*表1_34[标力]))</f>
        <v>124</v>
      </c>
      <c r="L41" s="31">
        <f t="shared" ca="1" si="132"/>
        <v>369.5</v>
      </c>
      <c r="M41" s="31">
        <f t="shared" ca="1" si="3"/>
        <v>12.5</v>
      </c>
      <c r="N41" s="32">
        <f t="shared" ca="1" si="4"/>
        <v>-0.15976004964964474</v>
      </c>
      <c r="O41" s="14">
        <f t="shared" ca="1" si="5"/>
        <v>1.1666666666666665</v>
      </c>
    </row>
    <row r="42" spans="4:17" x14ac:dyDescent="0.15">
      <c r="D42" s="17" t="str">
        <f t="shared" ca="1" si="0"/>
        <v>N</v>
      </c>
      <c r="E42" s="17" t="str">
        <f t="shared" ca="1" si="1"/>
        <v>AHIJL-BEF-CDGKM</v>
      </c>
      <c r="F42" s="13" t="str">
        <f t="shared" ref="F42" ca="1" si="135">INDEX(F39:F41,MATCH(MIN($N39:$N41),$N39:$N41,))</f>
        <v>AHIJL</v>
      </c>
      <c r="G42" s="13">
        <f t="shared" ref="G42" ca="1" si="136">INDEX(G39:G41,MATCH(MIN($N39:$N41),$N39:$N41,))</f>
        <v>122.5</v>
      </c>
      <c r="H42" s="13" t="str">
        <f t="shared" ref="H42" ca="1" si="137">INDEX(H39:H41,MATCH(MIN($N39:$N41),$N39:$N41,))</f>
        <v>BEF</v>
      </c>
      <c r="I42" s="13">
        <f t="shared" ref="I42" ca="1" si="138">INDEX(I39:I41,MATCH(MIN($N39:$N41),$N39:$N41,))</f>
        <v>123</v>
      </c>
      <c r="J42" s="13" t="str">
        <f t="shared" ref="J42" ca="1" si="139">INDEX(J39:J41,MATCH(MIN($N39:$N41),$N39:$N41,))</f>
        <v>CDGKM</v>
      </c>
      <c r="K42" s="13">
        <f t="shared" ref="K42" ca="1" si="140">INDEX(K39:K41,MATCH(MIN($N39:$N41),$N39:$N41,))</f>
        <v>124</v>
      </c>
      <c r="L42" s="13">
        <f t="shared" ref="L42" ca="1" si="141">INDEX(L39:L41,MATCH(MIN($N39:$N41),$N39:$N41,))</f>
        <v>369.5</v>
      </c>
      <c r="M42" s="13">
        <f t="shared" ref="M42" ca="1" si="142">INDEX(M39:M41,MATCH(MIN($N39:$N41),$N39:$N41,))</f>
        <v>12.5</v>
      </c>
      <c r="N42" s="14">
        <f t="shared" ca="1" si="4"/>
        <v>-0.15976004964964474</v>
      </c>
      <c r="O42" s="14">
        <f t="shared" ca="1" si="5"/>
        <v>1.1666666666666665</v>
      </c>
    </row>
    <row r="43" spans="4:17" x14ac:dyDescent="0.15">
      <c r="D43" s="17" t="str">
        <f t="shared" ca="1" si="0"/>
        <v>N</v>
      </c>
      <c r="E43" s="17" t="str">
        <f t="shared" ca="1" si="1"/>
        <v>AHIJLN-BEF-CDGKM</v>
      </c>
      <c r="F43" s="31" t="str">
        <f t="shared" ref="F43" ca="1" si="143">F42&amp;D43</f>
        <v>AHIJLN</v>
      </c>
      <c r="G43" s="31">
        <f ca="1">SUMPRODUCT((ISNUMBER(SEARCH(表1_34[区国代号],F43))*表1_34[标力]))</f>
        <v>126</v>
      </c>
      <c r="H43" s="31" t="str">
        <f t="shared" ref="H43" ca="1" si="144">H42</f>
        <v>BEF</v>
      </c>
      <c r="I43" s="31">
        <f ca="1">SUMPRODUCT((ISNUMBER(SEARCH(表1_34[区国代号],H43))*表1_34[标力]))</f>
        <v>123</v>
      </c>
      <c r="J43" s="31" t="str">
        <f t="shared" ref="J43" ca="1" si="145">J42</f>
        <v>CDGKM</v>
      </c>
      <c r="K43" s="31">
        <f ca="1">SUMPRODUCT((ISNUMBER(SEARCH(表1_34[区国代号],J43))*表1_34[标力]))</f>
        <v>124</v>
      </c>
      <c r="L43" s="31">
        <f t="shared" ref="L43:L45" ca="1" si="146">G43+I43+K43</f>
        <v>373</v>
      </c>
      <c r="M43" s="31">
        <f t="shared" ca="1" si="3"/>
        <v>9</v>
      </c>
      <c r="N43" s="32">
        <f t="shared" ca="1" si="4"/>
        <v>-0.12606661898489868</v>
      </c>
      <c r="O43" s="14">
        <f t="shared" ca="1" si="5"/>
        <v>4.666666666666667</v>
      </c>
    </row>
    <row r="44" spans="4:17" x14ac:dyDescent="0.15">
      <c r="D44" s="17" t="str">
        <f t="shared" ca="1" si="0"/>
        <v>N</v>
      </c>
      <c r="E44" s="17" t="str">
        <f t="shared" ca="1" si="1"/>
        <v>AHIJL-BEFN-CDGKM</v>
      </c>
      <c r="F44" s="31" t="str">
        <f t="shared" ca="1" si="30"/>
        <v>AHIJL</v>
      </c>
      <c r="G44" s="31">
        <f ca="1">SUMPRODUCT((ISNUMBER(SEARCH(表1_34[区国代号],F44))*表1_34[标力]))</f>
        <v>122.5</v>
      </c>
      <c r="H44" s="31" t="str">
        <f t="shared" ref="H44" ca="1" si="147">H42&amp;D44</f>
        <v>BEFN</v>
      </c>
      <c r="I44" s="31">
        <f ca="1">SUMPRODUCT((ISNUMBER(SEARCH(表1_34[区国代号],H44))*表1_34[标力]))</f>
        <v>126.5</v>
      </c>
      <c r="J44" s="31" t="str">
        <f t="shared" ca="1" si="32"/>
        <v>CDGKM</v>
      </c>
      <c r="K44" s="31">
        <f ca="1">SUMPRODUCT((ISNUMBER(SEARCH(表1_34[区国代号],J44))*表1_34[标力]))</f>
        <v>124</v>
      </c>
      <c r="L44" s="31">
        <f t="shared" ca="1" si="146"/>
        <v>373</v>
      </c>
      <c r="M44" s="31">
        <f t="shared" ca="1" si="3"/>
        <v>9</v>
      </c>
      <c r="N44" s="32">
        <f t="shared" ca="1" si="4"/>
        <v>-0.12240676444519316</v>
      </c>
      <c r="O44" s="14">
        <f t="shared" ca="1" si="5"/>
        <v>8.1666666666666661</v>
      </c>
    </row>
    <row r="45" spans="4:17" x14ac:dyDescent="0.15">
      <c r="D45" s="17" t="str">
        <f t="shared" ca="1" si="0"/>
        <v>N</v>
      </c>
      <c r="E45" s="17" t="str">
        <f t="shared" ca="1" si="1"/>
        <v>AHIJL-BEF-CDGKMN</v>
      </c>
      <c r="F45" s="31" t="str">
        <f t="shared" ca="1" si="34"/>
        <v>AHIJL</v>
      </c>
      <c r="G45" s="31">
        <f ca="1">SUMPRODUCT((ISNUMBER(SEARCH(表1_34[区国代号],F45))*表1_34[标力]))</f>
        <v>122.5</v>
      </c>
      <c r="H45" s="31" t="str">
        <f t="shared" ca="1" si="35"/>
        <v>BEF</v>
      </c>
      <c r="I45" s="31">
        <f ca="1">SUMPRODUCT((ISNUMBER(SEARCH(表1_34[区国代号],H45))*表1_34[标力]))</f>
        <v>123</v>
      </c>
      <c r="J45" s="31" t="str">
        <f t="shared" ref="J45" ca="1" si="148">J42&amp;D45</f>
        <v>CDGKMN</v>
      </c>
      <c r="K45" s="31">
        <f ca="1">SUMPRODUCT((ISNUMBER(SEARCH(表1_34[区国代号],J45))*表1_34[标力]))</f>
        <v>127.5</v>
      </c>
      <c r="L45" s="31">
        <f t="shared" ca="1" si="146"/>
        <v>373</v>
      </c>
      <c r="M45" s="31">
        <f t="shared" ca="1" si="3"/>
        <v>9</v>
      </c>
      <c r="N45" s="32">
        <f t="shared" ca="1" si="4"/>
        <v>0.22196008647976306</v>
      </c>
      <c r="O45" s="14">
        <f t="shared" ca="1" si="5"/>
        <v>15.166666666666666</v>
      </c>
    </row>
    <row r="46" spans="4:17" x14ac:dyDescent="0.15">
      <c r="D46" s="17" t="str">
        <f t="shared" ca="1" si="0"/>
        <v>O</v>
      </c>
      <c r="E46" s="17" t="str">
        <f t="shared" ca="1" si="1"/>
        <v>AHIJLN-BEF-CDGKM</v>
      </c>
      <c r="F46" s="13" t="str">
        <f t="shared" ref="F46" ca="1" si="149">INDEX(F43:F45,MATCH(MIN($N43:$N45),$N43:$N45,))</f>
        <v>AHIJLN</v>
      </c>
      <c r="G46" s="13">
        <f t="shared" ref="G46" ca="1" si="150">INDEX(G43:G45,MATCH(MIN($N43:$N45),$N43:$N45,))</f>
        <v>126</v>
      </c>
      <c r="H46" s="13" t="str">
        <f t="shared" ref="H46" ca="1" si="151">INDEX(H43:H45,MATCH(MIN($N43:$N45),$N43:$N45,))</f>
        <v>BEF</v>
      </c>
      <c r="I46" s="13">
        <f t="shared" ref="I46" ca="1" si="152">INDEX(I43:I45,MATCH(MIN($N43:$N45),$N43:$N45,))</f>
        <v>123</v>
      </c>
      <c r="J46" s="13" t="str">
        <f t="shared" ref="J46" ca="1" si="153">INDEX(J43:J45,MATCH(MIN($N43:$N45),$N43:$N45,))</f>
        <v>CDGKM</v>
      </c>
      <c r="K46" s="13">
        <f t="shared" ref="K46" ca="1" si="154">INDEX(K43:K45,MATCH(MIN($N43:$N45),$N43:$N45,))</f>
        <v>124</v>
      </c>
      <c r="L46" s="13">
        <f t="shared" ref="L46" ca="1" si="155">INDEX(L43:L45,MATCH(MIN($N43:$N45),$N43:$N45,))</f>
        <v>373</v>
      </c>
      <c r="M46" s="13">
        <f t="shared" ref="M46" ca="1" si="156">INDEX(M43:M45,MATCH(MIN($N43:$N45),$N43:$N45,))</f>
        <v>9</v>
      </c>
      <c r="N46" s="14">
        <f t="shared" ca="1" si="4"/>
        <v>-0.12606661898489868</v>
      </c>
      <c r="O46" s="14">
        <f t="shared" ca="1" si="5"/>
        <v>4.666666666666667</v>
      </c>
    </row>
    <row r="47" spans="4:17" x14ac:dyDescent="0.15">
      <c r="D47" s="17" t="str">
        <f t="shared" ca="1" si="0"/>
        <v>O</v>
      </c>
      <c r="E47" s="17" t="str">
        <f t="shared" ca="1" si="1"/>
        <v>AHIJLNO-BEF-CDGKM</v>
      </c>
      <c r="F47" s="31" t="str">
        <f t="shared" ref="F47" ca="1" si="157">F46&amp;D47</f>
        <v>AHIJLNO</v>
      </c>
      <c r="G47" s="31">
        <f ca="1">SUMPRODUCT((ISNUMBER(SEARCH(表1_34[区国代号],F47))*表1_34[标力]))</f>
        <v>129</v>
      </c>
      <c r="H47" s="31" t="str">
        <f t="shared" ref="H47" ca="1" si="158">H46</f>
        <v>BEF</v>
      </c>
      <c r="I47" s="31">
        <f ca="1">SUMPRODUCT((ISNUMBER(SEARCH(表1_34[区国代号],H47))*表1_34[标力]))</f>
        <v>123</v>
      </c>
      <c r="J47" s="31" t="str">
        <f t="shared" ref="J47" ca="1" si="159">J46</f>
        <v>CDGKM</v>
      </c>
      <c r="K47" s="31">
        <f ca="1">SUMPRODUCT((ISNUMBER(SEARCH(表1_34[区国代号],J47))*表1_34[标力]))</f>
        <v>124</v>
      </c>
      <c r="L47" s="31">
        <f t="shared" ref="L47:L49" ca="1" si="160">G47+I47+K47</f>
        <v>376</v>
      </c>
      <c r="M47" s="31">
        <f t="shared" ca="1" si="3"/>
        <v>6</v>
      </c>
      <c r="N47" s="32">
        <f t="shared" ca="1" si="4"/>
        <v>3.2696097749923139</v>
      </c>
      <c r="O47" s="14">
        <f t="shared" ca="1" si="5"/>
        <v>20.666666666666664</v>
      </c>
    </row>
    <row r="48" spans="4:17" x14ac:dyDescent="0.15">
      <c r="D48" s="17" t="str">
        <f t="shared" ca="1" si="0"/>
        <v>O</v>
      </c>
      <c r="E48" s="17" t="str">
        <f t="shared" ca="1" si="1"/>
        <v>AHIJLN-BEFO-CDGKM</v>
      </c>
      <c r="F48" s="31" t="str">
        <f t="shared" ca="1" si="30"/>
        <v>AHIJLN</v>
      </c>
      <c r="G48" s="31">
        <f ca="1">SUMPRODUCT((ISNUMBER(SEARCH(表1_34[区国代号],F48))*表1_34[标力]))</f>
        <v>126</v>
      </c>
      <c r="H48" s="31" t="str">
        <f t="shared" ref="H48" ca="1" si="161">H46&amp;D48</f>
        <v>BEFO</v>
      </c>
      <c r="I48" s="31">
        <f ca="1">SUMPRODUCT((ISNUMBER(SEARCH(表1_34[区国代号],H48))*表1_34[标力]))</f>
        <v>126</v>
      </c>
      <c r="J48" s="31" t="str">
        <f t="shared" ca="1" si="32"/>
        <v>CDGKM</v>
      </c>
      <c r="K48" s="31">
        <f ca="1">SUMPRODUCT((ISNUMBER(SEARCH(表1_34[区国代号],J48))*表1_34[标力]))</f>
        <v>124</v>
      </c>
      <c r="L48" s="31">
        <f t="shared" ca="1" si="160"/>
        <v>376</v>
      </c>
      <c r="M48" s="31">
        <f t="shared" ca="1" si="3"/>
        <v>6</v>
      </c>
      <c r="N48" s="32">
        <f t="shared" ca="1" si="4"/>
        <v>-9.603474628973796E-2</v>
      </c>
      <c r="O48" s="14">
        <f t="shared" ca="1" si="5"/>
        <v>2.666666666666667</v>
      </c>
    </row>
    <row r="49" spans="4:15" x14ac:dyDescent="0.15">
      <c r="D49" s="17" t="str">
        <f t="shared" ca="1" si="0"/>
        <v>O</v>
      </c>
      <c r="E49" s="17" t="str">
        <f t="shared" ca="1" si="1"/>
        <v>AHIJLN-BEF-CDGKMO</v>
      </c>
      <c r="F49" s="31" t="str">
        <f t="shared" ca="1" si="34"/>
        <v>AHIJLN</v>
      </c>
      <c r="G49" s="31">
        <f ca="1">SUMPRODUCT((ISNUMBER(SEARCH(表1_34[区国代号],F49))*表1_34[标力]))</f>
        <v>126</v>
      </c>
      <c r="H49" s="31" t="str">
        <f t="shared" ca="1" si="35"/>
        <v>BEF</v>
      </c>
      <c r="I49" s="31">
        <f ca="1">SUMPRODUCT((ISNUMBER(SEARCH(表1_34[区国代号],H49))*表1_34[标力]))</f>
        <v>123</v>
      </c>
      <c r="J49" s="31" t="str">
        <f t="shared" ref="J49" ca="1" si="162">J46&amp;D49</f>
        <v>CDGKMO</v>
      </c>
      <c r="K49" s="31">
        <f ca="1">SUMPRODUCT((ISNUMBER(SEARCH(表1_34[区国代号],J49))*表1_34[标力]))</f>
        <v>127</v>
      </c>
      <c r="L49" s="31">
        <f t="shared" ca="1" si="160"/>
        <v>376</v>
      </c>
      <c r="M49" s="31">
        <f t="shared" ca="1" si="3"/>
        <v>6</v>
      </c>
      <c r="N49" s="32">
        <f t="shared" ca="1" si="4"/>
        <v>-8.8019352429399511E-2</v>
      </c>
      <c r="O49" s="14">
        <f t="shared" ca="1" si="5"/>
        <v>8.6666666666666679</v>
      </c>
    </row>
    <row r="50" spans="4:15" x14ac:dyDescent="0.15">
      <c r="D50" s="33" t="str">
        <f t="shared" ca="1" si="0"/>
        <v>P</v>
      </c>
      <c r="E50" s="17" t="str">
        <f t="shared" ca="1" si="1"/>
        <v>AHIJLN-BEFO-CDGKM</v>
      </c>
      <c r="F50" s="13" t="str">
        <f t="shared" ref="F50" ca="1" si="163">INDEX(F47:F49,MATCH(MIN($N47:$N49),$N47:$N49,))</f>
        <v>AHIJLN</v>
      </c>
      <c r="G50" s="13">
        <f t="shared" ref="G50" ca="1" si="164">INDEX(G47:G49,MATCH(MIN($N47:$N49),$N47:$N49,))</f>
        <v>126</v>
      </c>
      <c r="H50" s="13" t="str">
        <f t="shared" ref="H50" ca="1" si="165">INDEX(H47:H49,MATCH(MIN($N47:$N49),$N47:$N49,))</f>
        <v>BEFO</v>
      </c>
      <c r="I50" s="13">
        <f t="shared" ref="I50" ca="1" si="166">INDEX(I47:I49,MATCH(MIN($N47:$N49),$N47:$N49,))</f>
        <v>126</v>
      </c>
      <c r="J50" s="13" t="str">
        <f t="shared" ref="J50" ca="1" si="167">INDEX(J47:J49,MATCH(MIN($N47:$N49),$N47:$N49,))</f>
        <v>CDGKM</v>
      </c>
      <c r="K50" s="13">
        <f t="shared" ref="K50" ca="1" si="168">INDEX(K47:K49,MATCH(MIN($N47:$N49),$N47:$N49,))</f>
        <v>124</v>
      </c>
      <c r="L50" s="13">
        <f t="shared" ref="L50" ca="1" si="169">INDEX(L47:L49,MATCH(MIN($N47:$N49),$N47:$N49,))</f>
        <v>376</v>
      </c>
      <c r="M50" s="13">
        <f t="shared" ref="M50" ca="1" si="170">INDEX(M47:M49,MATCH(MIN($N47:$N49),$N47:$N49,))</f>
        <v>6</v>
      </c>
      <c r="N50" s="14">
        <f t="shared" ca="1" si="4"/>
        <v>-9.603474628973796E-2</v>
      </c>
      <c r="O50" s="14">
        <f t="shared" ca="1" si="5"/>
        <v>2.666666666666667</v>
      </c>
    </row>
    <row r="51" spans="4:15" x14ac:dyDescent="0.15">
      <c r="D51" s="33" t="str">
        <f t="shared" ca="1" si="0"/>
        <v>P</v>
      </c>
      <c r="E51" s="17" t="str">
        <f t="shared" ca="1" si="1"/>
        <v>AHIJLNP-BEFO-CDGKM</v>
      </c>
      <c r="F51" s="31" t="str">
        <f t="shared" ref="F51" ca="1" si="171">F50&amp;D51</f>
        <v>AHIJLNP</v>
      </c>
      <c r="G51" s="31">
        <f ca="1">SUMPRODUCT((ISNUMBER(SEARCH(表1_34[区国代号],F51))*表1_34[标力]))</f>
        <v>128</v>
      </c>
      <c r="H51" s="31" t="str">
        <f t="shared" ref="H51" ca="1" si="172">H50</f>
        <v>BEFO</v>
      </c>
      <c r="I51" s="31">
        <f ca="1">SUMPRODUCT((ISNUMBER(SEARCH(表1_34[区国代号],H51))*表1_34[标力]))</f>
        <v>126</v>
      </c>
      <c r="J51" s="31" t="str">
        <f t="shared" ref="J51" ca="1" si="173">J50</f>
        <v>CDGKM</v>
      </c>
      <c r="K51" s="31">
        <f ca="1">SUMPRODUCT((ISNUMBER(SEARCH(表1_34[区国代号],J51))*表1_34[标力]))</f>
        <v>124</v>
      </c>
      <c r="L51" s="31">
        <f t="shared" ref="L51:L53" ca="1" si="174">G51+I51+K51</f>
        <v>378</v>
      </c>
      <c r="M51" s="31">
        <f t="shared" ca="1" si="3"/>
        <v>4</v>
      </c>
      <c r="N51" s="32">
        <f t="shared" ca="1" si="4"/>
        <v>1.2740291452799868</v>
      </c>
      <c r="O51" s="14">
        <f t="shared" ca="1" si="5"/>
        <v>8</v>
      </c>
    </row>
    <row r="52" spans="4:15" x14ac:dyDescent="0.15">
      <c r="D52" s="33" t="str">
        <f t="shared" ca="1" si="0"/>
        <v>P</v>
      </c>
      <c r="E52" s="17" t="str">
        <f t="shared" ca="1" si="1"/>
        <v>AHIJLN-BEFOP-CDGKM</v>
      </c>
      <c r="F52" s="31" t="str">
        <f t="shared" ca="1" si="30"/>
        <v>AHIJLN</v>
      </c>
      <c r="G52" s="31">
        <f ca="1">SUMPRODUCT((ISNUMBER(SEARCH(表1_34[区国代号],F52))*表1_34[标力]))</f>
        <v>126</v>
      </c>
      <c r="H52" s="31" t="str">
        <f t="shared" ref="H52" ca="1" si="175">H50&amp;D52</f>
        <v>BEFOP</v>
      </c>
      <c r="I52" s="31">
        <f ca="1">SUMPRODUCT((ISNUMBER(SEARCH(表1_34[区国代号],H52))*表1_34[标力]))</f>
        <v>128</v>
      </c>
      <c r="J52" s="31" t="str">
        <f t="shared" ca="1" si="32"/>
        <v>CDGKM</v>
      </c>
      <c r="K52" s="31">
        <f ca="1">SUMPRODUCT((ISNUMBER(SEARCH(表1_34[区国代号],J52))*表1_34[标力]))</f>
        <v>124</v>
      </c>
      <c r="L52" s="31">
        <f t="shared" ca="1" si="174"/>
        <v>378</v>
      </c>
      <c r="M52" s="31">
        <f t="shared" ca="1" si="3"/>
        <v>4</v>
      </c>
      <c r="N52" s="32">
        <f t="shared" ca="1" si="4"/>
        <v>1.2740291452799868</v>
      </c>
      <c r="O52" s="14">
        <f t="shared" ca="1" si="5"/>
        <v>8</v>
      </c>
    </row>
    <row r="53" spans="4:15" x14ac:dyDescent="0.15">
      <c r="D53" s="33" t="str">
        <f t="shared" ca="1" si="0"/>
        <v>P</v>
      </c>
      <c r="E53" s="17" t="str">
        <f t="shared" ca="1" si="1"/>
        <v>AHIJLN-BEFO-CDGKMP</v>
      </c>
      <c r="F53" s="31" t="str">
        <f t="shared" ca="1" si="34"/>
        <v>AHIJLN</v>
      </c>
      <c r="G53" s="31">
        <f ca="1">SUMPRODUCT((ISNUMBER(SEARCH(表1_34[区国代号],F53))*表1_34[标力]))</f>
        <v>126</v>
      </c>
      <c r="H53" s="31" t="str">
        <f t="shared" ca="1" si="35"/>
        <v>BEFO</v>
      </c>
      <c r="I53" s="31">
        <f ca="1">SUMPRODUCT((ISNUMBER(SEARCH(表1_34[区国代号],H53))*表1_34[标力]))</f>
        <v>126</v>
      </c>
      <c r="J53" s="31" t="str">
        <f t="shared" ref="J53" ca="1" si="176">J50&amp;D53</f>
        <v>CDGKMP</v>
      </c>
      <c r="K53" s="31">
        <f ca="1">SUMPRODUCT((ISNUMBER(SEARCH(表1_34[区国代号],J53))*表1_34[标力]))</f>
        <v>126</v>
      </c>
      <c r="L53" s="31">
        <f t="shared" ca="1" si="174"/>
        <v>378</v>
      </c>
      <c r="M53" s="31">
        <f t="shared" ca="1" si="3"/>
        <v>4</v>
      </c>
      <c r="N53" s="32">
        <f t="shared" ca="1" si="4"/>
        <v>-7.4242218517454717E-2</v>
      </c>
      <c r="O53" s="14">
        <f t="shared" ca="1" si="5"/>
        <v>0</v>
      </c>
    </row>
    <row r="54" spans="4:15" x14ac:dyDescent="0.15">
      <c r="D54" s="33" t="str">
        <f t="shared" ca="1" si="0"/>
        <v>Q</v>
      </c>
      <c r="E54" s="17" t="str">
        <f t="shared" ca="1" si="1"/>
        <v>AHIJLN-BEFO-CDGKMP</v>
      </c>
      <c r="F54" s="13" t="str">
        <f t="shared" ref="F54" ca="1" si="177">INDEX(F51:F53,MATCH(MIN($N51:$N53),$N51:$N53,))</f>
        <v>AHIJLN</v>
      </c>
      <c r="G54" s="13">
        <f t="shared" ref="G54" ca="1" si="178">INDEX(G51:G53,MATCH(MIN($N51:$N53),$N51:$N53,))</f>
        <v>126</v>
      </c>
      <c r="H54" s="13" t="str">
        <f t="shared" ref="H54" ca="1" si="179">INDEX(H51:H53,MATCH(MIN($N51:$N53),$N51:$N53,))</f>
        <v>BEFO</v>
      </c>
      <c r="I54" s="13">
        <f t="shared" ref="I54" ca="1" si="180">INDEX(I51:I53,MATCH(MIN($N51:$N53),$N51:$N53,))</f>
        <v>126</v>
      </c>
      <c r="J54" s="13" t="str">
        <f t="shared" ref="J54" ca="1" si="181">INDEX(J51:J53,MATCH(MIN($N51:$N53),$N51:$N53,))</f>
        <v>CDGKMP</v>
      </c>
      <c r="K54" s="13">
        <f t="shared" ref="K54" ca="1" si="182">INDEX(K51:K53,MATCH(MIN($N51:$N53),$N51:$N53,))</f>
        <v>126</v>
      </c>
      <c r="L54" s="13">
        <f t="shared" ref="L54" ca="1" si="183">INDEX(L51:L53,MATCH(MIN($N51:$N53),$N51:$N53,))</f>
        <v>378</v>
      </c>
      <c r="M54" s="13">
        <f t="shared" ref="M54" ca="1" si="184">INDEX(M51:M53,MATCH(MIN($N51:$N53),$N51:$N53,))</f>
        <v>4</v>
      </c>
      <c r="N54" s="14">
        <f t="shared" ca="1" si="4"/>
        <v>-7.4242218517454717E-2</v>
      </c>
      <c r="O54" s="14">
        <f t="shared" ca="1" si="5"/>
        <v>0</v>
      </c>
    </row>
    <row r="55" spans="4:15" x14ac:dyDescent="0.15">
      <c r="D55" s="33" t="str">
        <f t="shared" ca="1" si="0"/>
        <v>Q</v>
      </c>
      <c r="E55" s="17" t="str">
        <f t="shared" ca="1" si="1"/>
        <v>AHIJLNQ-BEFO-CDGKMP</v>
      </c>
      <c r="F55" s="31" t="str">
        <f t="shared" ref="F55" ca="1" si="185">F54&amp;D55</f>
        <v>AHIJLNQ</v>
      </c>
      <c r="G55" s="31">
        <f ca="1">SUMPRODUCT((ISNUMBER(SEARCH(表1_34[区国代号],F55))*表1_34[标力]))</f>
        <v>128</v>
      </c>
      <c r="H55" s="31" t="str">
        <f t="shared" ref="H55" ca="1" si="186">H54</f>
        <v>BEFO</v>
      </c>
      <c r="I55" s="31">
        <f ca="1">SUMPRODUCT((ISNUMBER(SEARCH(表1_34[区国代号],H55))*表1_34[标力]))</f>
        <v>126</v>
      </c>
      <c r="J55" s="31" t="str">
        <f t="shared" ref="J55" ca="1" si="187">J54</f>
        <v>CDGKMP</v>
      </c>
      <c r="K55" s="31">
        <f ca="1">SUMPRODUCT((ISNUMBER(SEARCH(表1_34[区国代号],J55))*表1_34[标力]))</f>
        <v>126</v>
      </c>
      <c r="L55" s="31">
        <f t="shared" ref="L55:L57" ca="1" si="188">G55+I55+K55</f>
        <v>380</v>
      </c>
      <c r="M55" s="31">
        <f t="shared" ca="1" si="3"/>
        <v>2</v>
      </c>
      <c r="N55" s="32">
        <f t="shared" ca="1" si="4"/>
        <v>1.29582167305227</v>
      </c>
      <c r="O55" s="14">
        <f t="shared" ca="1" si="5"/>
        <v>2.666666666666667</v>
      </c>
    </row>
    <row r="56" spans="4:15" x14ac:dyDescent="0.15">
      <c r="D56" s="33" t="str">
        <f t="shared" ca="1" si="0"/>
        <v>Q</v>
      </c>
      <c r="E56" s="17" t="str">
        <f t="shared" ca="1" si="1"/>
        <v>AHIJLN-BEFOQ-CDGKMP</v>
      </c>
      <c r="F56" s="31" t="str">
        <f t="shared" ca="1" si="30"/>
        <v>AHIJLN</v>
      </c>
      <c r="G56" s="31">
        <f ca="1">SUMPRODUCT((ISNUMBER(SEARCH(表1_34[区国代号],F56))*表1_34[标力]))</f>
        <v>126</v>
      </c>
      <c r="H56" s="31" t="str">
        <f t="shared" ref="H56" ca="1" si="189">H54&amp;D56</f>
        <v>BEFOQ</v>
      </c>
      <c r="I56" s="31">
        <f ca="1">SUMPRODUCT((ISNUMBER(SEARCH(表1_34[区国代号],H56))*表1_34[标力]))</f>
        <v>128</v>
      </c>
      <c r="J56" s="31" t="str">
        <f t="shared" ca="1" si="32"/>
        <v>CDGKMP</v>
      </c>
      <c r="K56" s="31">
        <f ca="1">SUMPRODUCT((ISNUMBER(SEARCH(表1_34[区国代号],J56))*表1_34[标力]))</f>
        <v>126</v>
      </c>
      <c r="L56" s="31">
        <f t="shared" ca="1" si="188"/>
        <v>380</v>
      </c>
      <c r="M56" s="31">
        <f t="shared" ca="1" si="3"/>
        <v>2</v>
      </c>
      <c r="N56" s="32">
        <f t="shared" ca="1" si="4"/>
        <v>1.29582167305227</v>
      </c>
      <c r="O56" s="14">
        <f t="shared" ca="1" si="5"/>
        <v>2.666666666666667</v>
      </c>
    </row>
    <row r="57" spans="4:15" x14ac:dyDescent="0.15">
      <c r="D57" s="33" t="str">
        <f t="shared" ca="1" si="0"/>
        <v>Q</v>
      </c>
      <c r="E57" s="17" t="str">
        <f t="shared" ca="1" si="1"/>
        <v>AHIJLN-BEFO-CDGKMPQ</v>
      </c>
      <c r="F57" s="31" t="str">
        <f t="shared" ca="1" si="34"/>
        <v>AHIJLN</v>
      </c>
      <c r="G57" s="31">
        <f ca="1">SUMPRODUCT((ISNUMBER(SEARCH(表1_34[区国代号],F57))*表1_34[标力]))</f>
        <v>126</v>
      </c>
      <c r="H57" s="31" t="str">
        <f t="shared" ca="1" si="35"/>
        <v>BEFO</v>
      </c>
      <c r="I57" s="31">
        <f ca="1">SUMPRODUCT((ISNUMBER(SEARCH(表1_34[区国代号],H57))*表1_34[标力]))</f>
        <v>126</v>
      </c>
      <c r="J57" s="31" t="str">
        <f t="shared" ref="J57" ca="1" si="190">J54&amp;D57</f>
        <v>CDGKMPQ</v>
      </c>
      <c r="K57" s="31">
        <f ca="1">SUMPRODUCT((ISNUMBER(SEARCH(表1_34[区国代号],J57))*表1_34[标力]))</f>
        <v>128</v>
      </c>
      <c r="L57" s="31">
        <f t="shared" ca="1" si="188"/>
        <v>380</v>
      </c>
      <c r="M57" s="31">
        <f t="shared" ca="1" si="3"/>
        <v>2</v>
      </c>
      <c r="N57" s="32">
        <f t="shared" ca="1" si="4"/>
        <v>1.29582167305227</v>
      </c>
      <c r="O57" s="14">
        <f t="shared" ca="1" si="5"/>
        <v>2.666666666666667</v>
      </c>
    </row>
    <row r="58" spans="4:15" x14ac:dyDescent="0.15">
      <c r="D58" s="33" t="str">
        <f t="shared" ca="1" si="0"/>
        <v>R</v>
      </c>
      <c r="E58" s="17" t="str">
        <f t="shared" ca="1" si="1"/>
        <v>AHIJLNQ-BEFO-CDGKMP</v>
      </c>
      <c r="F58" s="13" t="str">
        <f t="shared" ref="F58" ca="1" si="191">INDEX(F55:F57,MATCH(MIN($N55:$N57),$N55:$N57,))</f>
        <v>AHIJLNQ</v>
      </c>
      <c r="G58" s="13">
        <f t="shared" ref="G58" ca="1" si="192">INDEX(G55:G57,MATCH(MIN($N55:$N57),$N55:$N57,))</f>
        <v>128</v>
      </c>
      <c r="H58" s="13" t="str">
        <f t="shared" ref="H58" ca="1" si="193">INDEX(H55:H57,MATCH(MIN($N55:$N57),$N55:$N57,))</f>
        <v>BEFO</v>
      </c>
      <c r="I58" s="13">
        <f t="shared" ref="I58" ca="1" si="194">INDEX(I55:I57,MATCH(MIN($N55:$N57),$N55:$N57,))</f>
        <v>126</v>
      </c>
      <c r="J58" s="13" t="str">
        <f t="shared" ref="J58" ca="1" si="195">INDEX(J55:J57,MATCH(MIN($N55:$N57),$N55:$N57,))</f>
        <v>CDGKMP</v>
      </c>
      <c r="K58" s="13">
        <f t="shared" ref="K58" ca="1" si="196">INDEX(K55:K57,MATCH(MIN($N55:$N57),$N55:$N57,))</f>
        <v>126</v>
      </c>
      <c r="L58" s="13">
        <f t="shared" ref="L58" ca="1" si="197">INDEX(L55:L57,MATCH(MIN($N55:$N57),$N55:$N57,))</f>
        <v>380</v>
      </c>
      <c r="M58" s="13">
        <f t="shared" ref="M58" ca="1" si="198">INDEX(M55:M57,MATCH(MIN($N55:$N57),$N55:$N57,))</f>
        <v>2</v>
      </c>
      <c r="N58" s="14">
        <f t="shared" ca="1" si="4"/>
        <v>1.29582167305227</v>
      </c>
      <c r="O58" s="14">
        <f t="shared" ca="1" si="5"/>
        <v>2.666666666666667</v>
      </c>
    </row>
    <row r="59" spans="4:15" x14ac:dyDescent="0.15">
      <c r="D59" s="33" t="str">
        <f t="shared" ca="1" si="0"/>
        <v>R</v>
      </c>
      <c r="E59" s="17" t="str">
        <f t="shared" ca="1" si="1"/>
        <v>AHIJLNQR-BEFO-CDGKMP</v>
      </c>
      <c r="F59" s="31" t="str">
        <f t="shared" ref="F59" ca="1" si="199">F58&amp;D59</f>
        <v>AHIJLNQR</v>
      </c>
      <c r="G59" s="31">
        <f ca="1">SUMPRODUCT((ISNUMBER(SEARCH(表1_34[区国代号],F59))*表1_34[标力]))</f>
        <v>130</v>
      </c>
      <c r="H59" s="31" t="str">
        <f t="shared" ref="H59" ca="1" si="200">H58</f>
        <v>BEFO</v>
      </c>
      <c r="I59" s="31">
        <f ca="1">SUMPRODUCT((ISNUMBER(SEARCH(表1_34[区国代号],H59))*表1_34[标力]))</f>
        <v>126</v>
      </c>
      <c r="J59" s="31" t="str">
        <f t="shared" ref="J59" ca="1" si="201">J58</f>
        <v>CDGKMP</v>
      </c>
      <c r="K59" s="31">
        <f ca="1">SUMPRODUCT((ISNUMBER(SEARCH(表1_34[区国代号],J59))*表1_34[标力]))</f>
        <v>126</v>
      </c>
      <c r="L59" s="31">
        <f t="shared" ref="L59:L61" ca="1" si="202">G59+I59+K59</f>
        <v>382</v>
      </c>
      <c r="M59" s="31">
        <f t="shared" ca="1" si="3"/>
        <v>0</v>
      </c>
      <c r="N59" s="32">
        <f t="shared" ca="1" si="4"/>
        <v>5.3502816977149354</v>
      </c>
      <c r="O59" s="14">
        <f t="shared" ca="1" si="5"/>
        <v>10.666666666666668</v>
      </c>
    </row>
    <row r="60" spans="4:15" x14ac:dyDescent="0.15">
      <c r="D60" s="33" t="str">
        <f t="shared" ca="1" si="0"/>
        <v>R</v>
      </c>
      <c r="E60" s="17" t="str">
        <f t="shared" ca="1" si="1"/>
        <v>AHIJLNQ-BEFOR-CDGKMP</v>
      </c>
      <c r="F60" s="31" t="str">
        <f t="shared" ca="1" si="30"/>
        <v>AHIJLNQ</v>
      </c>
      <c r="G60" s="31">
        <f ca="1">SUMPRODUCT((ISNUMBER(SEARCH(表1_34[区国代号],F60))*表1_34[标力]))</f>
        <v>128</v>
      </c>
      <c r="H60" s="31" t="str">
        <f t="shared" ref="H60" ca="1" si="203">H58&amp;D60</f>
        <v>BEFOR</v>
      </c>
      <c r="I60" s="31">
        <f ca="1">SUMPRODUCT((ISNUMBER(SEARCH(表1_34[区国代号],H60))*表1_34[标力]))</f>
        <v>128</v>
      </c>
      <c r="J60" s="31" t="str">
        <f t="shared" ca="1" si="32"/>
        <v>CDGKMP</v>
      </c>
      <c r="K60" s="31">
        <f ca="1">SUMPRODUCT((ISNUMBER(SEARCH(表1_34[区国代号],J60))*表1_34[标力]))</f>
        <v>126</v>
      </c>
      <c r="L60" s="31">
        <f t="shared" ca="1" si="202"/>
        <v>382</v>
      </c>
      <c r="M60" s="31">
        <f t="shared" ca="1" si="3"/>
        <v>0</v>
      </c>
      <c r="N60" s="32">
        <f t="shared" ca="1" si="4"/>
        <v>2.6658855646219939</v>
      </c>
      <c r="O60" s="14">
        <f t="shared" ca="1" si="5"/>
        <v>2.666666666666667</v>
      </c>
    </row>
    <row r="61" spans="4:15" x14ac:dyDescent="0.15">
      <c r="D61" s="33" t="str">
        <f t="shared" ca="1" si="0"/>
        <v>R</v>
      </c>
      <c r="E61" s="17" t="str">
        <f t="shared" ca="1" si="1"/>
        <v>AHIJLNQ-BEFO-CDGKMPR</v>
      </c>
      <c r="F61" s="31" t="str">
        <f t="shared" ca="1" si="34"/>
        <v>AHIJLNQ</v>
      </c>
      <c r="G61" s="31">
        <f ca="1">SUMPRODUCT((ISNUMBER(SEARCH(表1_34[区国代号],F61))*表1_34[标力]))</f>
        <v>128</v>
      </c>
      <c r="H61" s="31" t="str">
        <f t="shared" ca="1" si="35"/>
        <v>BEFO</v>
      </c>
      <c r="I61" s="31">
        <f ca="1">SUMPRODUCT((ISNUMBER(SEARCH(表1_34[区国代号],H61))*表1_34[标力]))</f>
        <v>126</v>
      </c>
      <c r="J61" s="31" t="str">
        <f t="shared" ref="J61" ca="1" si="204">J58&amp;D61</f>
        <v>CDGKMPR</v>
      </c>
      <c r="K61" s="31">
        <f ca="1">SUMPRODUCT((ISNUMBER(SEARCH(表1_34[区国代号],J61))*表1_34[标力]))</f>
        <v>128</v>
      </c>
      <c r="L61" s="31">
        <f t="shared" ca="1" si="202"/>
        <v>382</v>
      </c>
      <c r="M61" s="31">
        <f t="shared" ca="1" si="3"/>
        <v>0</v>
      </c>
      <c r="N61" s="32">
        <f t="shared" ca="1" si="4"/>
        <v>2.6658855646219943</v>
      </c>
      <c r="O61" s="14">
        <f t="shared" ca="1" si="5"/>
        <v>2.666666666666667</v>
      </c>
    </row>
    <row r="62" spans="4:15" x14ac:dyDescent="0.15">
      <c r="D62" s="33" t="str">
        <f t="shared" ca="1" si="0"/>
        <v>S</v>
      </c>
      <c r="E62" s="17" t="str">
        <f t="shared" ca="1" si="1"/>
        <v>AHIJLNQ-BEFOR-CDGKMP</v>
      </c>
      <c r="F62" s="13" t="str">
        <f t="shared" ref="F62" ca="1" si="205">INDEX(F59:F61,MATCH(MIN($N59:$N61),$N59:$N61,))</f>
        <v>AHIJLNQ</v>
      </c>
      <c r="G62" s="13">
        <f t="shared" ref="G62" ca="1" si="206">INDEX(G59:G61,MATCH(MIN($N59:$N61),$N59:$N61,))</f>
        <v>128</v>
      </c>
      <c r="H62" s="13" t="str">
        <f t="shared" ref="H62" ca="1" si="207">INDEX(H59:H61,MATCH(MIN($N59:$N61),$N59:$N61,))</f>
        <v>BEFOR</v>
      </c>
      <c r="I62" s="13">
        <f t="shared" ref="I62" ca="1" si="208">INDEX(I59:I61,MATCH(MIN($N59:$N61),$N59:$N61,))</f>
        <v>128</v>
      </c>
      <c r="J62" s="13" t="str">
        <f t="shared" ref="J62" ca="1" si="209">INDEX(J59:J61,MATCH(MIN($N59:$N61),$N59:$N61,))</f>
        <v>CDGKMP</v>
      </c>
      <c r="K62" s="13">
        <f t="shared" ref="K62" ca="1" si="210">INDEX(K59:K61,MATCH(MIN($N59:$N61),$N59:$N61,))</f>
        <v>126</v>
      </c>
      <c r="L62" s="13">
        <f t="shared" ref="L62" ca="1" si="211">INDEX(L59:L61,MATCH(MIN($N59:$N61),$N59:$N61,))</f>
        <v>382</v>
      </c>
      <c r="M62" s="13">
        <f t="shared" ref="M62" ca="1" si="212">INDEX(M59:M61,MATCH(MIN($N59:$N61),$N59:$N61,))</f>
        <v>0</v>
      </c>
      <c r="N62" s="14">
        <f t="shared" ca="1" si="4"/>
        <v>2.6658855646219939</v>
      </c>
      <c r="O62" s="14">
        <f t="shared" ca="1" si="5"/>
        <v>2.666666666666667</v>
      </c>
    </row>
    <row r="63" spans="4:15" x14ac:dyDescent="0.15">
      <c r="D63" s="33" t="str">
        <f t="shared" ca="1" si="0"/>
        <v>S</v>
      </c>
      <c r="E63" s="17" t="str">
        <f t="shared" ca="1" si="1"/>
        <v>AHIJLNQS-BEFOR-CDGKMP</v>
      </c>
      <c r="F63" s="31" t="str">
        <f t="shared" ref="F63" ca="1" si="213">F62&amp;D63</f>
        <v>AHIJLNQS</v>
      </c>
      <c r="G63" s="31">
        <f ca="1">SUMPRODUCT((ISNUMBER(SEARCH(表1_34[区国代号],F63))*表1_34[标力]))</f>
        <v>128</v>
      </c>
      <c r="H63" s="31" t="str">
        <f t="shared" ref="H63" ca="1" si="214">H62</f>
        <v>BEFOR</v>
      </c>
      <c r="I63" s="31">
        <f ca="1">SUMPRODUCT((ISNUMBER(SEARCH(表1_34[区国代号],H63))*表1_34[标力]))</f>
        <v>128</v>
      </c>
      <c r="J63" s="31" t="str">
        <f t="shared" ref="J63" ca="1" si="215">J62</f>
        <v>CDGKMP</v>
      </c>
      <c r="K63" s="31">
        <f ca="1">SUMPRODUCT((ISNUMBER(SEARCH(表1_34[区国代号],J63))*表1_34[标力]))</f>
        <v>126</v>
      </c>
      <c r="L63" s="31">
        <f t="shared" ref="L63:L65" ca="1" si="216">G63+I63+K63</f>
        <v>382</v>
      </c>
      <c r="M63" s="31">
        <f t="shared" ca="1" si="3"/>
        <v>0</v>
      </c>
      <c r="N63" s="32">
        <f t="shared" ca="1" si="4"/>
        <v>2.6658855646219939</v>
      </c>
      <c r="O63" s="14">
        <f t="shared" ca="1" si="5"/>
        <v>2.666666666666667</v>
      </c>
    </row>
    <row r="64" spans="4:15" x14ac:dyDescent="0.15">
      <c r="D64" s="33" t="str">
        <f t="shared" ca="1" si="0"/>
        <v>S</v>
      </c>
      <c r="E64" s="17" t="str">
        <f t="shared" ca="1" si="1"/>
        <v>AHIJLNQ-BEFORS-CDGKMP</v>
      </c>
      <c r="F64" s="31" t="str">
        <f t="shared" ca="1" si="30"/>
        <v>AHIJLNQ</v>
      </c>
      <c r="G64" s="31">
        <f ca="1">SUMPRODUCT((ISNUMBER(SEARCH(表1_34[区国代号],F64))*表1_34[标力]))</f>
        <v>128</v>
      </c>
      <c r="H64" s="31" t="str">
        <f t="shared" ref="H64" ca="1" si="217">H62&amp;D64</f>
        <v>BEFORS</v>
      </c>
      <c r="I64" s="31">
        <f ca="1">SUMPRODUCT((ISNUMBER(SEARCH(表1_34[区国代号],H64))*表1_34[标力]))</f>
        <v>128</v>
      </c>
      <c r="J64" s="31" t="str">
        <f t="shared" ca="1" si="32"/>
        <v>CDGKMP</v>
      </c>
      <c r="K64" s="31">
        <f ca="1">SUMPRODUCT((ISNUMBER(SEARCH(表1_34[区国代号],J64))*表1_34[标力]))</f>
        <v>126</v>
      </c>
      <c r="L64" s="31">
        <f t="shared" ca="1" si="216"/>
        <v>382</v>
      </c>
      <c r="M64" s="31">
        <f t="shared" ca="1" si="3"/>
        <v>0</v>
      </c>
      <c r="N64" s="32">
        <f t="shared" ca="1" si="4"/>
        <v>2.6658855646219939</v>
      </c>
      <c r="O64" s="14">
        <f t="shared" ca="1" si="5"/>
        <v>2.666666666666667</v>
      </c>
    </row>
    <row r="65" spans="4:15" x14ac:dyDescent="0.15">
      <c r="D65" s="33" t="str">
        <f t="shared" ca="1" si="0"/>
        <v>S</v>
      </c>
      <c r="E65" s="17" t="str">
        <f t="shared" ca="1" si="1"/>
        <v>AHIJLNQ-BEFOR-CDGKMPS</v>
      </c>
      <c r="F65" s="31" t="str">
        <f t="shared" ca="1" si="34"/>
        <v>AHIJLNQ</v>
      </c>
      <c r="G65" s="31">
        <f ca="1">SUMPRODUCT((ISNUMBER(SEARCH(表1_34[区国代号],F65))*表1_34[标力]))</f>
        <v>128</v>
      </c>
      <c r="H65" s="31" t="str">
        <f t="shared" ca="1" si="35"/>
        <v>BEFOR</v>
      </c>
      <c r="I65" s="31">
        <f ca="1">SUMPRODUCT((ISNUMBER(SEARCH(表1_34[区国代号],H65))*表1_34[标力]))</f>
        <v>128</v>
      </c>
      <c r="J65" s="31" t="str">
        <f t="shared" ref="J65" ca="1" si="218">J62&amp;D65</f>
        <v>CDGKMPS</v>
      </c>
      <c r="K65" s="31">
        <f ca="1">SUMPRODUCT((ISNUMBER(SEARCH(表1_34[区国代号],J65))*表1_34[标力]))</f>
        <v>126</v>
      </c>
      <c r="L65" s="31">
        <f t="shared" ca="1" si="216"/>
        <v>382</v>
      </c>
      <c r="M65" s="31">
        <f t="shared" ca="1" si="3"/>
        <v>0</v>
      </c>
      <c r="N65" s="32">
        <f t="shared" ca="1" si="4"/>
        <v>2.6658855646219939</v>
      </c>
      <c r="O65" s="14">
        <f t="shared" ca="1" si="5"/>
        <v>2.666666666666667</v>
      </c>
    </row>
    <row r="66" spans="4:15" x14ac:dyDescent="0.15">
      <c r="D66" s="17" t="str">
        <f t="shared" ca="1" si="0"/>
        <v>T</v>
      </c>
      <c r="E66" s="17" t="str">
        <f t="shared" ca="1" si="1"/>
        <v>AHIJLNQS-BEFOR-CDGKMP</v>
      </c>
      <c r="F66" s="13" t="str">
        <f t="shared" ref="F66" ca="1" si="219">INDEX(F63:F65,MATCH(MIN($N63:$N65),$N63:$N65,))</f>
        <v>AHIJLNQS</v>
      </c>
      <c r="G66" s="13">
        <f t="shared" ref="G66" ca="1" si="220">INDEX(G63:G65,MATCH(MIN($N63:$N65),$N63:$N65,))</f>
        <v>128</v>
      </c>
      <c r="H66" s="13" t="str">
        <f t="shared" ref="H66" ca="1" si="221">INDEX(H63:H65,MATCH(MIN($N63:$N65),$N63:$N65,))</f>
        <v>BEFOR</v>
      </c>
      <c r="I66" s="13">
        <f t="shared" ref="I66" ca="1" si="222">INDEX(I63:I65,MATCH(MIN($N63:$N65),$N63:$N65,))</f>
        <v>128</v>
      </c>
      <c r="J66" s="13" t="str">
        <f t="shared" ref="J66" ca="1" si="223">INDEX(J63:J65,MATCH(MIN($N63:$N65),$N63:$N65,))</f>
        <v>CDGKMP</v>
      </c>
      <c r="K66" s="13">
        <f t="shared" ref="K66" ca="1" si="224">INDEX(K63:K65,MATCH(MIN($N63:$N65),$N63:$N65,))</f>
        <v>126</v>
      </c>
      <c r="L66" s="13">
        <f t="shared" ref="L66" ca="1" si="225">INDEX(L63:L65,MATCH(MIN($N63:$N65),$N63:$N65,))</f>
        <v>382</v>
      </c>
      <c r="M66" s="13">
        <f t="shared" ref="M66" ca="1" si="226">INDEX(M63:M65,MATCH(MIN($N63:$N65),$N63:$N65,))</f>
        <v>0</v>
      </c>
      <c r="N66" s="14">
        <f t="shared" ca="1" si="4"/>
        <v>2.6658855646219939</v>
      </c>
      <c r="O66" s="14">
        <f t="shared" ca="1" si="5"/>
        <v>2.666666666666667</v>
      </c>
    </row>
    <row r="67" spans="4:15" x14ac:dyDescent="0.15">
      <c r="D67" s="17" t="str">
        <f t="shared" ref="D67:D74" ca="1" si="227">INDIRECT("A"&amp;(4+INT((ROW()+2)/4)))</f>
        <v>T</v>
      </c>
      <c r="E67" s="17" t="str">
        <f t="shared" ref="E67:E74" ca="1" si="228">F67&amp;"-"&amp;H67&amp;"-"&amp;J67</f>
        <v>AHIJLNQST-BEFOR-CDGKMP</v>
      </c>
      <c r="F67" s="31" t="str">
        <f t="shared" ref="F67" ca="1" si="229">F66&amp;D67</f>
        <v>AHIJLNQST</v>
      </c>
      <c r="G67" s="31">
        <f ca="1">SUMPRODUCT((ISNUMBER(SEARCH(表1_34[区国代号],F67))*表1_34[标力]))</f>
        <v>128</v>
      </c>
      <c r="H67" s="31" t="str">
        <f t="shared" ref="H67" ca="1" si="230">H66</f>
        <v>BEFOR</v>
      </c>
      <c r="I67" s="31">
        <f ca="1">SUMPRODUCT((ISNUMBER(SEARCH(表1_34[区国代号],H67))*表1_34[标力]))</f>
        <v>128</v>
      </c>
      <c r="J67" s="31" t="str">
        <f t="shared" ref="J67" ca="1" si="231">J66</f>
        <v>CDGKMP</v>
      </c>
      <c r="K67" s="31">
        <f ca="1">SUMPRODUCT((ISNUMBER(SEARCH(表1_34[区国代号],J67))*表1_34[标力]))</f>
        <v>126</v>
      </c>
      <c r="L67" s="31">
        <f t="shared" ref="L67:L69" ca="1" si="232">G67+I67+K67</f>
        <v>382</v>
      </c>
      <c r="M67" s="31">
        <f t="shared" ref="M67:M73" ca="1" si="233">$B$26-L67</f>
        <v>0</v>
      </c>
      <c r="N67" s="32">
        <f t="shared" ref="N67:N74" ca="1" si="234">ABS($B$27-G67)^$B$28+ABS($B$27-I67)^$B$28+ABS($B$27-K67)^$B$28-M67*$B$29</f>
        <v>2.6658855646219939</v>
      </c>
      <c r="O67" s="14">
        <f t="shared" ref="O67:O74" ca="1" si="235">(G67-L67/3)^2+(I67-L67/3)^2+(K67-L67/3)^2</f>
        <v>2.666666666666667</v>
      </c>
    </row>
    <row r="68" spans="4:15" x14ac:dyDescent="0.15">
      <c r="D68" s="17" t="str">
        <f t="shared" ca="1" si="227"/>
        <v>T</v>
      </c>
      <c r="E68" s="17" t="str">
        <f t="shared" ca="1" si="228"/>
        <v>AHIJLNQS-BEFORT-CDGKMP</v>
      </c>
      <c r="F68" s="31" t="str">
        <f t="shared" ca="1" si="30"/>
        <v>AHIJLNQS</v>
      </c>
      <c r="G68" s="31">
        <f ca="1">SUMPRODUCT((ISNUMBER(SEARCH(表1_34[区国代号],F68))*表1_34[标力]))</f>
        <v>128</v>
      </c>
      <c r="H68" s="31" t="str">
        <f t="shared" ref="H68" ca="1" si="236">H66&amp;D68</f>
        <v>BEFORT</v>
      </c>
      <c r="I68" s="31">
        <f ca="1">SUMPRODUCT((ISNUMBER(SEARCH(表1_34[区国代号],H68))*表1_34[标力]))</f>
        <v>128</v>
      </c>
      <c r="J68" s="31" t="str">
        <f t="shared" ca="1" si="32"/>
        <v>CDGKMP</v>
      </c>
      <c r="K68" s="31">
        <f ca="1">SUMPRODUCT((ISNUMBER(SEARCH(表1_34[区国代号],J68))*表1_34[标力]))</f>
        <v>126</v>
      </c>
      <c r="L68" s="31">
        <f t="shared" ca="1" si="232"/>
        <v>382</v>
      </c>
      <c r="M68" s="31">
        <f t="shared" ca="1" si="233"/>
        <v>0</v>
      </c>
      <c r="N68" s="32">
        <f t="shared" ca="1" si="234"/>
        <v>2.6658855646219939</v>
      </c>
      <c r="O68" s="14">
        <f t="shared" ca="1" si="235"/>
        <v>2.666666666666667</v>
      </c>
    </row>
    <row r="69" spans="4:15" x14ac:dyDescent="0.15">
      <c r="D69" s="17" t="str">
        <f t="shared" ca="1" si="227"/>
        <v>T</v>
      </c>
      <c r="E69" s="17" t="str">
        <f t="shared" ca="1" si="228"/>
        <v>AHIJLNQS-BEFOR-CDGKMPT</v>
      </c>
      <c r="F69" s="31" t="str">
        <f t="shared" ca="1" si="34"/>
        <v>AHIJLNQS</v>
      </c>
      <c r="G69" s="31">
        <f ca="1">SUMPRODUCT((ISNUMBER(SEARCH(表1_34[区国代号],F69))*表1_34[标力]))</f>
        <v>128</v>
      </c>
      <c r="H69" s="31" t="str">
        <f t="shared" ca="1" si="35"/>
        <v>BEFOR</v>
      </c>
      <c r="I69" s="31">
        <f ca="1">SUMPRODUCT((ISNUMBER(SEARCH(表1_34[区国代号],H69))*表1_34[标力]))</f>
        <v>128</v>
      </c>
      <c r="J69" s="31" t="str">
        <f t="shared" ref="J69" ca="1" si="237">J66&amp;D69</f>
        <v>CDGKMPT</v>
      </c>
      <c r="K69" s="31">
        <f ca="1">SUMPRODUCT((ISNUMBER(SEARCH(表1_34[区国代号],J69))*表1_34[标力]))</f>
        <v>126</v>
      </c>
      <c r="L69" s="31">
        <f t="shared" ca="1" si="232"/>
        <v>382</v>
      </c>
      <c r="M69" s="31">
        <f t="shared" ca="1" si="233"/>
        <v>0</v>
      </c>
      <c r="N69" s="32">
        <f t="shared" ca="1" si="234"/>
        <v>2.6658855646219939</v>
      </c>
      <c r="O69" s="14">
        <f t="shared" ca="1" si="235"/>
        <v>2.666666666666667</v>
      </c>
    </row>
    <row r="70" spans="4:15" x14ac:dyDescent="0.15">
      <c r="D70" s="17" t="str">
        <f t="shared" ca="1" si="227"/>
        <v>U</v>
      </c>
      <c r="E70" s="17" t="str">
        <f t="shared" ca="1" si="228"/>
        <v>AHIJLNQST-BEFOR-CDGKMP</v>
      </c>
      <c r="F70" s="13" t="str">
        <f t="shared" ref="F70" ca="1" si="238">INDEX(F67:F69,MATCH(MIN($N67:$N69),$N67:$N69,))</f>
        <v>AHIJLNQST</v>
      </c>
      <c r="G70" s="13">
        <f t="shared" ref="G70" ca="1" si="239">INDEX(G67:G69,MATCH(MIN($N67:$N69),$N67:$N69,))</f>
        <v>128</v>
      </c>
      <c r="H70" s="13" t="str">
        <f t="shared" ref="H70" ca="1" si="240">INDEX(H67:H69,MATCH(MIN($N67:$N69),$N67:$N69,))</f>
        <v>BEFOR</v>
      </c>
      <c r="I70" s="13">
        <f t="shared" ref="I70" ca="1" si="241">INDEX(I67:I69,MATCH(MIN($N67:$N69),$N67:$N69,))</f>
        <v>128</v>
      </c>
      <c r="J70" s="13" t="str">
        <f t="shared" ref="J70" ca="1" si="242">INDEX(J67:J69,MATCH(MIN($N67:$N69),$N67:$N69,))</f>
        <v>CDGKMP</v>
      </c>
      <c r="K70" s="13">
        <f t="shared" ref="K70" ca="1" si="243">INDEX(K67:K69,MATCH(MIN($N67:$N69),$N67:$N69,))</f>
        <v>126</v>
      </c>
      <c r="L70" s="13">
        <f t="shared" ref="L70" ca="1" si="244">INDEX(L67:L69,MATCH(MIN($N67:$N69),$N67:$N69,))</f>
        <v>382</v>
      </c>
      <c r="M70" s="13">
        <f t="shared" ref="M70" ca="1" si="245">INDEX(M67:M69,MATCH(MIN($N67:$N69),$N67:$N69,))</f>
        <v>0</v>
      </c>
      <c r="N70" s="14">
        <f t="shared" ca="1" si="234"/>
        <v>2.6658855646219939</v>
      </c>
      <c r="O70" s="14">
        <f t="shared" ca="1" si="235"/>
        <v>2.666666666666667</v>
      </c>
    </row>
    <row r="71" spans="4:15" x14ac:dyDescent="0.15">
      <c r="D71" s="17" t="str">
        <f t="shared" ca="1" si="227"/>
        <v>U</v>
      </c>
      <c r="E71" s="17" t="str">
        <f t="shared" ca="1" si="228"/>
        <v>AHIJLNQSTU-BEFOR-CDGKMP</v>
      </c>
      <c r="F71" s="31" t="str">
        <f t="shared" ref="F71" ca="1" si="246">F70&amp;D71</f>
        <v>AHIJLNQSTU</v>
      </c>
      <c r="G71" s="31">
        <f ca="1">SUMPRODUCT((ISNUMBER(SEARCH(表1_34[区国代号],F71))*表1_34[标力]))</f>
        <v>128</v>
      </c>
      <c r="H71" s="31" t="str">
        <f t="shared" ref="H71" ca="1" si="247">H70</f>
        <v>BEFOR</v>
      </c>
      <c r="I71" s="31">
        <f ca="1">SUMPRODUCT((ISNUMBER(SEARCH(表1_34[区国代号],H71))*表1_34[标力]))</f>
        <v>128</v>
      </c>
      <c r="J71" s="31" t="str">
        <f t="shared" ref="J71" ca="1" si="248">J70</f>
        <v>CDGKMP</v>
      </c>
      <c r="K71" s="31">
        <f ca="1">SUMPRODUCT((ISNUMBER(SEARCH(表1_34[区国代号],J71))*表1_34[标力]))</f>
        <v>126</v>
      </c>
      <c r="L71" s="31">
        <f t="shared" ref="L71:L73" ca="1" si="249">G71+I71+K71</f>
        <v>382</v>
      </c>
      <c r="M71" s="31">
        <f t="shared" ca="1" si="233"/>
        <v>0</v>
      </c>
      <c r="N71" s="32">
        <f t="shared" ca="1" si="234"/>
        <v>2.6658855646219939</v>
      </c>
      <c r="O71" s="14">
        <f t="shared" ca="1" si="235"/>
        <v>2.666666666666667</v>
      </c>
    </row>
    <row r="72" spans="4:15" x14ac:dyDescent="0.15">
      <c r="D72" s="17" t="str">
        <f t="shared" ca="1" si="227"/>
        <v>U</v>
      </c>
      <c r="E72" s="17" t="str">
        <f t="shared" ca="1" si="228"/>
        <v>AHIJLNQST-BEFORU-CDGKMP</v>
      </c>
      <c r="F72" s="31" t="str">
        <f t="shared" ca="1" si="30"/>
        <v>AHIJLNQST</v>
      </c>
      <c r="G72" s="31">
        <f ca="1">SUMPRODUCT((ISNUMBER(SEARCH(表1_34[区国代号],F72))*表1_34[标力]))</f>
        <v>128</v>
      </c>
      <c r="H72" s="31" t="str">
        <f t="shared" ref="H72" ca="1" si="250">H70&amp;D72</f>
        <v>BEFORU</v>
      </c>
      <c r="I72" s="31">
        <f ca="1">SUMPRODUCT((ISNUMBER(SEARCH(表1_34[区国代号],H72))*表1_34[标力]))</f>
        <v>128</v>
      </c>
      <c r="J72" s="31" t="str">
        <f t="shared" ca="1" si="32"/>
        <v>CDGKMP</v>
      </c>
      <c r="K72" s="31">
        <f ca="1">SUMPRODUCT((ISNUMBER(SEARCH(表1_34[区国代号],J72))*表1_34[标力]))</f>
        <v>126</v>
      </c>
      <c r="L72" s="31">
        <f t="shared" ca="1" si="249"/>
        <v>382</v>
      </c>
      <c r="M72" s="31">
        <f t="shared" ca="1" si="233"/>
        <v>0</v>
      </c>
      <c r="N72" s="32">
        <f t="shared" ca="1" si="234"/>
        <v>2.6658855646219939</v>
      </c>
      <c r="O72" s="14">
        <f t="shared" ca="1" si="235"/>
        <v>2.666666666666667</v>
      </c>
    </row>
    <row r="73" spans="4:15" x14ac:dyDescent="0.15">
      <c r="D73" s="17" t="str">
        <f t="shared" ca="1" si="227"/>
        <v>U</v>
      </c>
      <c r="E73" s="17" t="str">
        <f t="shared" ca="1" si="228"/>
        <v>AHIJLNQST-BEFOR-CDGKMPU</v>
      </c>
      <c r="F73" s="31" t="str">
        <f t="shared" ca="1" si="34"/>
        <v>AHIJLNQST</v>
      </c>
      <c r="G73" s="31">
        <f ca="1">SUMPRODUCT((ISNUMBER(SEARCH(表1_34[区国代号],F73))*表1_34[标力]))</f>
        <v>128</v>
      </c>
      <c r="H73" s="31" t="str">
        <f t="shared" ca="1" si="35"/>
        <v>BEFOR</v>
      </c>
      <c r="I73" s="31">
        <f ca="1">SUMPRODUCT((ISNUMBER(SEARCH(表1_34[区国代号],H73))*表1_34[标力]))</f>
        <v>128</v>
      </c>
      <c r="J73" s="31" t="str">
        <f t="shared" ref="J73" ca="1" si="251">J70&amp;D73</f>
        <v>CDGKMPU</v>
      </c>
      <c r="K73" s="31">
        <f ca="1">SUMPRODUCT((ISNUMBER(SEARCH(表1_34[区国代号],J73))*表1_34[标力]))</f>
        <v>126</v>
      </c>
      <c r="L73" s="31">
        <f t="shared" ca="1" si="249"/>
        <v>382</v>
      </c>
      <c r="M73" s="31">
        <f t="shared" ca="1" si="233"/>
        <v>0</v>
      </c>
      <c r="N73" s="32">
        <f t="shared" ca="1" si="234"/>
        <v>2.6658855646219939</v>
      </c>
      <c r="O73" s="14">
        <f t="shared" ca="1" si="235"/>
        <v>2.666666666666667</v>
      </c>
    </row>
    <row r="74" spans="4:15" x14ac:dyDescent="0.15">
      <c r="D74" s="17">
        <f t="shared" ca="1" si="227"/>
        <v>0</v>
      </c>
      <c r="E74" s="17" t="str">
        <f t="shared" ca="1" si="228"/>
        <v>AHIJLNQSTU-BEFOR-CDGKMP</v>
      </c>
      <c r="F74" s="13" t="str">
        <f t="shared" ref="F74" ca="1" si="252">INDEX(F71:F73,MATCH(MIN($N71:$N73),$N71:$N73,))</f>
        <v>AHIJLNQSTU</v>
      </c>
      <c r="G74" s="13">
        <f t="shared" ref="G74" ca="1" si="253">INDEX(G71:G73,MATCH(MIN($N71:$N73),$N71:$N73,))</f>
        <v>128</v>
      </c>
      <c r="H74" s="13" t="str">
        <f t="shared" ref="H74" ca="1" si="254">INDEX(H71:H73,MATCH(MIN($N71:$N73),$N71:$N73,))</f>
        <v>BEFOR</v>
      </c>
      <c r="I74" s="13">
        <f t="shared" ref="I74" ca="1" si="255">INDEX(I71:I73,MATCH(MIN($N71:$N73),$N71:$N73,))</f>
        <v>128</v>
      </c>
      <c r="J74" s="13" t="str">
        <f t="shared" ref="J74" ca="1" si="256">INDEX(J71:J73,MATCH(MIN($N71:$N73),$N71:$N73,))</f>
        <v>CDGKMP</v>
      </c>
      <c r="K74" s="13">
        <f t="shared" ref="K74" ca="1" si="257">INDEX(K71:K73,MATCH(MIN($N71:$N73),$N71:$N73,))</f>
        <v>126</v>
      </c>
      <c r="L74" s="13">
        <f t="shared" ref="L74" ca="1" si="258">INDEX(L71:L73,MATCH(MIN($N71:$N73),$N71:$N73,))</f>
        <v>382</v>
      </c>
      <c r="M74" s="13">
        <f t="shared" ref="M74" ca="1" si="259">INDEX(M71:M73,MATCH(MIN($N71:$N73),$N71:$N73,))</f>
        <v>0</v>
      </c>
      <c r="N74" s="14">
        <f t="shared" ca="1" si="234"/>
        <v>2.6658855646219939</v>
      </c>
      <c r="O74" s="14">
        <f t="shared" ca="1" si="235"/>
        <v>2.666666666666667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workbookViewId="0">
      <selection activeCell="O22" sqref="O22"/>
    </sheetView>
  </sheetViews>
  <sheetFormatPr defaultRowHeight="13.5" x14ac:dyDescent="0.15"/>
  <cols>
    <col min="1" max="1" width="11.25" customWidth="1"/>
    <col min="2" max="2" width="11.375" customWidth="1"/>
    <col min="5" max="5" width="8.5" bestFit="1" customWidth="1"/>
    <col min="6" max="6" width="6.75" customWidth="1"/>
    <col min="7" max="7" width="8.5" bestFit="1" customWidth="1"/>
    <col min="8" max="8" width="5.375" customWidth="1"/>
    <col min="9" max="9" width="10.5" bestFit="1" customWidth="1"/>
    <col min="10" max="10" width="5.875" customWidth="1"/>
    <col min="11" max="11" width="8.625" customWidth="1"/>
    <col min="12" max="12" width="14" customWidth="1"/>
    <col min="15" max="15" width="11.25" customWidth="1"/>
  </cols>
  <sheetData>
    <row r="1" spans="1:22" x14ac:dyDescent="0.15">
      <c r="A1" t="s">
        <v>21</v>
      </c>
      <c r="B1" t="s">
        <v>22</v>
      </c>
      <c r="D1" t="s">
        <v>32</v>
      </c>
      <c r="E1" t="s">
        <v>29</v>
      </c>
      <c r="G1" t="s">
        <v>23</v>
      </c>
      <c r="I1" t="s">
        <v>24</v>
      </c>
      <c r="K1" t="s">
        <v>30</v>
      </c>
      <c r="L1" t="s">
        <v>31</v>
      </c>
    </row>
    <row r="2" spans="1:22" x14ac:dyDescent="0.15">
      <c r="A2" t="s">
        <v>0</v>
      </c>
      <c r="B2">
        <v>100</v>
      </c>
      <c r="D2" t="str">
        <f ca="1">INDIRECT("A"&amp;(4+INT((ROW()+2)/4)))</f>
        <v>D</v>
      </c>
      <c r="E2" s="3" t="s">
        <v>25</v>
      </c>
      <c r="F2" s="4">
        <f>SUMPRODUCT((ISNUMBER(SEARCH(表1_3[区国代号],E2))*表1_3[综合潜力]))</f>
        <v>100</v>
      </c>
      <c r="G2" s="4" t="s">
        <v>26</v>
      </c>
      <c r="H2" s="4">
        <f>SUMPRODUCT((ISNUMBER(SEARCH(表1_3[区国代号],G2))*表1_3[综合潜力]))</f>
        <v>99</v>
      </c>
      <c r="I2" s="4" t="s">
        <v>2</v>
      </c>
      <c r="J2" s="4">
        <f>SUMPRODUCT((ISNUMBER(SEARCH(表1_3[区国代号],I2))*表1_3[综合潜力]))</f>
        <v>79</v>
      </c>
      <c r="K2" s="4">
        <f>F2+H2+J2</f>
        <v>278</v>
      </c>
      <c r="L2" s="5">
        <f>($B$27-F2)^2+($B$27-H2)^2+($B$27-J2)^2</f>
        <v>56041</v>
      </c>
      <c r="N2" t="s">
        <v>33</v>
      </c>
    </row>
    <row r="3" spans="1:22" x14ac:dyDescent="0.15">
      <c r="A3" t="s">
        <v>1</v>
      </c>
      <c r="B3">
        <v>99</v>
      </c>
      <c r="D3" t="str">
        <f t="shared" ref="D3:D66" ca="1" si="0">INDIRECT("A"&amp;(4+INT((ROW()+2)/4)))</f>
        <v>D</v>
      </c>
      <c r="E3" s="6" t="str">
        <f ca="1">E2&amp;D3</f>
        <v>AD</v>
      </c>
      <c r="F3" s="7">
        <f ca="1">SUMPRODUCT((ISNUMBER(SEARCH(表1_3[区国代号],E3))*表1_3[综合潜力]))</f>
        <v>150</v>
      </c>
      <c r="G3" s="7" t="str">
        <f>G2</f>
        <v>B</v>
      </c>
      <c r="H3" s="7">
        <f>SUMPRODUCT((ISNUMBER(SEARCH(表1_3[区国代号],G3))*表1_3[综合潜力]))</f>
        <v>99</v>
      </c>
      <c r="I3" s="7" t="str">
        <f>I2</f>
        <v>C</v>
      </c>
      <c r="J3" s="7">
        <f>SUMPRODUCT((ISNUMBER(SEARCH(表1_3[区国代号],I3))*表1_3[综合潜力]))</f>
        <v>79</v>
      </c>
      <c r="K3" s="7">
        <f t="shared" ref="K3:K5" ca="1" si="1">F3+H3+J3</f>
        <v>328</v>
      </c>
      <c r="L3" s="8">
        <f t="shared" ref="L3:L5" ca="1" si="2">($B$27-F3)^2+($B$27-H3)^2+($B$27-J3)^2</f>
        <v>45641</v>
      </c>
    </row>
    <row r="4" spans="1:22" x14ac:dyDescent="0.15">
      <c r="A4" t="s">
        <v>2</v>
      </c>
      <c r="B4">
        <v>79</v>
      </c>
      <c r="D4" t="str">
        <f t="shared" ca="1" si="0"/>
        <v>D</v>
      </c>
      <c r="E4" s="9" t="str">
        <f>E2</f>
        <v>A</v>
      </c>
      <c r="F4" s="2">
        <f>SUMPRODUCT((ISNUMBER(SEARCH(表1_3[区国代号],E4))*表1_3[综合潜力]))</f>
        <v>100</v>
      </c>
      <c r="G4" s="2" t="str">
        <f ca="1">G2&amp;D4</f>
        <v>BD</v>
      </c>
      <c r="H4" s="2">
        <f ca="1">SUMPRODUCT((ISNUMBER(SEARCH(表1_3[区国代号],G4))*表1_3[综合潜力]))</f>
        <v>149</v>
      </c>
      <c r="I4" s="2" t="str">
        <f>I2</f>
        <v>C</v>
      </c>
      <c r="J4" s="2">
        <f>SUMPRODUCT((ISNUMBER(SEARCH(表1_3[区国代号],I4))*表1_3[综合潜力]))</f>
        <v>79</v>
      </c>
      <c r="K4" s="2">
        <f t="shared" ca="1" si="1"/>
        <v>328</v>
      </c>
      <c r="L4" s="1">
        <f t="shared" ca="1" si="2"/>
        <v>45541</v>
      </c>
    </row>
    <row r="5" spans="1:22" x14ac:dyDescent="0.15">
      <c r="A5" t="s">
        <v>3</v>
      </c>
      <c r="B5">
        <v>50</v>
      </c>
      <c r="D5" t="str">
        <f t="shared" ca="1" si="0"/>
        <v>D</v>
      </c>
      <c r="E5" s="10" t="str">
        <f>E2</f>
        <v>A</v>
      </c>
      <c r="F5" s="11">
        <f>SUMPRODUCT((ISNUMBER(SEARCH(表1_3[区国代号],E5))*表1_3[综合潜力]))</f>
        <v>100</v>
      </c>
      <c r="G5" s="11" t="str">
        <f>G2</f>
        <v>B</v>
      </c>
      <c r="H5" s="11">
        <f>SUMPRODUCT((ISNUMBER(SEARCH(表1_3[区国代号],G5))*表1_3[综合潜力]))</f>
        <v>99</v>
      </c>
      <c r="I5" s="11" t="str">
        <f ca="1">I2&amp;D5</f>
        <v>CD</v>
      </c>
      <c r="J5" s="11">
        <f ca="1">SUMPRODUCT((ISNUMBER(SEARCH(表1_3[区国代号],I5))*表1_3[综合潜力]))</f>
        <v>129</v>
      </c>
      <c r="K5" s="11">
        <f t="shared" ca="1" si="1"/>
        <v>328</v>
      </c>
      <c r="L5" s="12">
        <f t="shared" ca="1" si="2"/>
        <v>43541</v>
      </c>
    </row>
    <row r="6" spans="1:22" x14ac:dyDescent="0.15">
      <c r="A6" t="s">
        <v>4</v>
      </c>
      <c r="B6">
        <v>40</v>
      </c>
      <c r="D6" t="str">
        <f t="shared" ca="1" si="0"/>
        <v>E</v>
      </c>
      <c r="E6" s="3" t="str">
        <f ca="1">INDEX(E$3:E5,MATCH(MIN($L$3:$L5),$L$3:$L5,))</f>
        <v>A</v>
      </c>
      <c r="F6" s="3">
        <f ca="1">INDEX(F$3:F5,MATCH(MIN($L$3:$L5),$L$3:$L5,))</f>
        <v>100</v>
      </c>
      <c r="G6" s="3" t="str">
        <f ca="1">INDEX(G$3:G5,MATCH(MIN($L$3:$L5),$L$3:$L5,))</f>
        <v>B</v>
      </c>
      <c r="H6" s="3">
        <f ca="1">INDEX(H$3:H5,MATCH(MIN($L$3:$L5),$L$3:$L5,))</f>
        <v>99</v>
      </c>
      <c r="I6" s="3" t="str">
        <f ca="1">INDEX(I$3:I5,MATCH(MIN($L$3:$L5),$L$3:$L5,))</f>
        <v>CD</v>
      </c>
      <c r="J6" s="3">
        <f ca="1">INDEX(J$3:J5,MATCH(MIN($L$3:$L5),$L$3:$L5,))</f>
        <v>129</v>
      </c>
      <c r="K6" s="3">
        <f ca="1">INDEX(K$3:K5,MATCH(MIN($L$3:$L5),$L$3:$L5,))</f>
        <v>328</v>
      </c>
      <c r="L6" s="13">
        <f ca="1">INDEX(L$3:L5,MATCH(MIN($L$3:$L5),$L$3:$L5,))</f>
        <v>43541</v>
      </c>
      <c r="N6" t="s">
        <v>35</v>
      </c>
    </row>
    <row r="7" spans="1:22" x14ac:dyDescent="0.15">
      <c r="A7" t="s">
        <v>5</v>
      </c>
      <c r="B7">
        <v>35</v>
      </c>
      <c r="D7" t="str">
        <f t="shared" ca="1" si="0"/>
        <v>E</v>
      </c>
      <c r="E7" s="6" t="str">
        <f t="shared" ref="E7" ca="1" si="3">E6&amp;D7</f>
        <v>AE</v>
      </c>
      <c r="F7" s="7">
        <f ca="1">SUMPRODUCT((ISNUMBER(SEARCH(表1_3[区国代号],E7))*表1_3[综合潜力]))</f>
        <v>140</v>
      </c>
      <c r="G7" s="7" t="str">
        <f t="shared" ref="G7" ca="1" si="4">G6</f>
        <v>B</v>
      </c>
      <c r="H7" s="7">
        <f ca="1">SUMPRODUCT((ISNUMBER(SEARCH(表1_3[区国代号],G7))*表1_3[综合潜力]))</f>
        <v>99</v>
      </c>
      <c r="I7" s="7" t="str">
        <f t="shared" ref="I7" ca="1" si="5">I6</f>
        <v>CD</v>
      </c>
      <c r="J7" s="7">
        <f ca="1">SUMPRODUCT((ISNUMBER(SEARCH(表1_3[区国代号],I7))*表1_3[综合潜力]))</f>
        <v>129</v>
      </c>
      <c r="K7" s="7">
        <f t="shared" ref="K7:K9" ca="1" si="6">F7+H7+J7</f>
        <v>368</v>
      </c>
      <c r="L7" s="8">
        <f t="shared" ref="L7:L9" ca="1" si="7">($B$27-F7)^2+($B$27-H7)^2+($B$27-J7)^2</f>
        <v>34821</v>
      </c>
      <c r="N7" t="s">
        <v>34</v>
      </c>
    </row>
    <row r="8" spans="1:22" x14ac:dyDescent="0.15">
      <c r="A8" t="s">
        <v>6</v>
      </c>
      <c r="B8">
        <v>25</v>
      </c>
      <c r="D8" t="str">
        <f t="shared" ca="1" si="0"/>
        <v>E</v>
      </c>
      <c r="E8" s="9" t="str">
        <f t="shared" ref="E8" ca="1" si="8">E6</f>
        <v>A</v>
      </c>
      <c r="F8" s="2">
        <f ca="1">SUMPRODUCT((ISNUMBER(SEARCH(表1_3[区国代号],E8))*表1_3[综合潜力]))</f>
        <v>100</v>
      </c>
      <c r="G8" s="2" t="str">
        <f t="shared" ref="G8" ca="1" si="9">G6&amp;D8</f>
        <v>BE</v>
      </c>
      <c r="H8" s="2">
        <f ca="1">SUMPRODUCT((ISNUMBER(SEARCH(表1_3[区国代号],G8))*表1_3[综合潜力]))</f>
        <v>139</v>
      </c>
      <c r="I8" s="2" t="str">
        <f t="shared" ref="I8" ca="1" si="10">I6</f>
        <v>CD</v>
      </c>
      <c r="J8" s="2">
        <f ca="1">SUMPRODUCT((ISNUMBER(SEARCH(表1_3[区国代号],I8))*表1_3[综合潜力]))</f>
        <v>129</v>
      </c>
      <c r="K8" s="2">
        <f t="shared" ca="1" si="6"/>
        <v>368</v>
      </c>
      <c r="L8" s="1">
        <f t="shared" ca="1" si="7"/>
        <v>34741</v>
      </c>
    </row>
    <row r="9" spans="1:22" x14ac:dyDescent="0.15">
      <c r="A9" t="s">
        <v>7</v>
      </c>
      <c r="B9">
        <v>25</v>
      </c>
      <c r="D9" t="str">
        <f t="shared" ca="1" si="0"/>
        <v>E</v>
      </c>
      <c r="E9" s="10" t="str">
        <f t="shared" ref="E9" ca="1" si="11">E6</f>
        <v>A</v>
      </c>
      <c r="F9" s="11">
        <f ca="1">SUMPRODUCT((ISNUMBER(SEARCH(表1_3[区国代号],E9))*表1_3[综合潜力]))</f>
        <v>100</v>
      </c>
      <c r="G9" s="11" t="str">
        <f t="shared" ref="G9" ca="1" si="12">G6</f>
        <v>B</v>
      </c>
      <c r="H9" s="11">
        <f ca="1">SUMPRODUCT((ISNUMBER(SEARCH(表1_3[区国代号],G9))*表1_3[综合潜力]))</f>
        <v>99</v>
      </c>
      <c r="I9" s="11" t="str">
        <f t="shared" ref="I9" ca="1" si="13">I6&amp;D9</f>
        <v>CDE</v>
      </c>
      <c r="J9" s="11">
        <f ca="1">SUMPRODUCT((ISNUMBER(SEARCH(表1_3[区国代号],I9))*表1_3[综合潜力]))</f>
        <v>169</v>
      </c>
      <c r="K9" s="11">
        <f t="shared" ca="1" si="6"/>
        <v>368</v>
      </c>
      <c r="L9" s="12">
        <f t="shared" ca="1" si="7"/>
        <v>37141</v>
      </c>
    </row>
    <row r="10" spans="1:22" x14ac:dyDescent="0.15">
      <c r="A10" t="s">
        <v>8</v>
      </c>
      <c r="B10">
        <v>24</v>
      </c>
      <c r="D10" t="str">
        <f t="shared" ca="1" si="0"/>
        <v>F</v>
      </c>
      <c r="E10" s="3" t="str">
        <f ca="1">INDEX(E$3:E9,MATCH(MIN($L$3:$L9),$L$3:$L9,))</f>
        <v>A</v>
      </c>
      <c r="F10" s="3">
        <f ca="1">INDEX(F$3:F9,MATCH(MIN($L$3:$L9),$L$3:$L9,))</f>
        <v>100</v>
      </c>
      <c r="G10" s="3" t="str">
        <f ca="1">INDEX(G$3:G9,MATCH(MIN($L$3:$L9),$L$3:$L9,))</f>
        <v>BE</v>
      </c>
      <c r="H10" s="3">
        <f ca="1">INDEX(H$3:H9,MATCH(MIN($L$3:$L9),$L$3:$L9,))</f>
        <v>139</v>
      </c>
      <c r="I10" s="3" t="str">
        <f ca="1">INDEX(I$3:I9,MATCH(MIN($L$3:$L9),$L$3:$L9,))</f>
        <v>CD</v>
      </c>
      <c r="J10" s="3">
        <f ca="1">INDEX(J$3:J9,MATCH(MIN($L$3:$L9),$L$3:$L9,))</f>
        <v>129</v>
      </c>
      <c r="K10" s="3">
        <f ca="1">INDEX(K$3:K9,MATCH(MIN($L$3:$L9),$L$3:$L9,))</f>
        <v>368</v>
      </c>
      <c r="L10" s="13">
        <f ca="1">INDEX(L$3:L9,MATCH(MIN($L$3:$L9),$L$3:$L9,))</f>
        <v>34741</v>
      </c>
      <c r="N10" t="s">
        <v>36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</row>
    <row r="11" spans="1:22" x14ac:dyDescent="0.15">
      <c r="A11" t="s">
        <v>9</v>
      </c>
      <c r="B11">
        <v>24</v>
      </c>
      <c r="D11" t="str">
        <f t="shared" ca="1" si="0"/>
        <v>F</v>
      </c>
      <c r="E11" s="6" t="str">
        <f t="shared" ref="E11" ca="1" si="14">E10&amp;D11</f>
        <v>AF</v>
      </c>
      <c r="F11" s="7">
        <f ca="1">SUMPRODUCT((ISNUMBER(SEARCH(表1_3[区国代号],E11))*表1_3[综合潜力]))</f>
        <v>135</v>
      </c>
      <c r="G11" s="7" t="str">
        <f t="shared" ref="G11" ca="1" si="15">G10</f>
        <v>BE</v>
      </c>
      <c r="H11" s="7">
        <f ca="1">SUMPRODUCT((ISNUMBER(SEARCH(表1_3[区国代号],G11))*表1_3[综合潜力]))</f>
        <v>139</v>
      </c>
      <c r="I11" s="7" t="str">
        <f t="shared" ref="I11" ca="1" si="16">I10</f>
        <v>CD</v>
      </c>
      <c r="J11" s="7">
        <f ca="1">SUMPRODUCT((ISNUMBER(SEARCH(表1_3[区国代号],I11))*表1_3[综合潜力]))</f>
        <v>129</v>
      </c>
      <c r="K11" s="7">
        <f t="shared" ref="K11:K13" ca="1" si="17">F11+H11+J11</f>
        <v>403</v>
      </c>
      <c r="L11" s="8">
        <f t="shared" ref="L11:L13" ca="1" si="18">($B$27-F11)^2+($B$27-H11)^2+($B$27-J11)^2</f>
        <v>26936</v>
      </c>
      <c r="N11" t="s">
        <v>40</v>
      </c>
      <c r="P11">
        <f>P10*3</f>
        <v>6</v>
      </c>
      <c r="Q11">
        <f t="shared" ref="Q11:V11" si="19">Q10*3</f>
        <v>9</v>
      </c>
      <c r="R11">
        <f t="shared" si="19"/>
        <v>12</v>
      </c>
      <c r="S11">
        <f t="shared" si="19"/>
        <v>15</v>
      </c>
      <c r="T11">
        <f t="shared" si="19"/>
        <v>18</v>
      </c>
      <c r="U11">
        <f t="shared" si="19"/>
        <v>21</v>
      </c>
      <c r="V11">
        <f t="shared" si="19"/>
        <v>24</v>
      </c>
    </row>
    <row r="12" spans="1:22" x14ac:dyDescent="0.15">
      <c r="A12" t="s">
        <v>10</v>
      </c>
      <c r="B12">
        <v>22</v>
      </c>
      <c r="D12" t="str">
        <f t="shared" ca="1" si="0"/>
        <v>F</v>
      </c>
      <c r="E12" s="9" t="str">
        <f t="shared" ref="E12" ca="1" si="20">E10</f>
        <v>A</v>
      </c>
      <c r="F12" s="2">
        <f ca="1">SUMPRODUCT((ISNUMBER(SEARCH(表1_3[区国代号],E12))*表1_3[综合潜力]))</f>
        <v>100</v>
      </c>
      <c r="G12" s="2" t="str">
        <f t="shared" ref="G12" ca="1" si="21">G10&amp;D12</f>
        <v>BEF</v>
      </c>
      <c r="H12" s="2">
        <f ca="1">SUMPRODUCT((ISNUMBER(SEARCH(表1_3[区国代号],G12))*表1_3[综合潜力]))</f>
        <v>174</v>
      </c>
      <c r="I12" s="2" t="str">
        <f t="shared" ref="I12" ca="1" si="22">I10</f>
        <v>CD</v>
      </c>
      <c r="J12" s="2">
        <f ca="1">SUMPRODUCT((ISNUMBER(SEARCH(表1_3[区国代号],I12))*表1_3[综合潜力]))</f>
        <v>129</v>
      </c>
      <c r="K12" s="2">
        <f t="shared" ca="1" si="17"/>
        <v>403</v>
      </c>
      <c r="L12" s="1">
        <f t="shared" ca="1" si="18"/>
        <v>29666</v>
      </c>
      <c r="N12" t="s">
        <v>39</v>
      </c>
      <c r="P12">
        <f t="shared" ref="P12:V12" si="23">27*(P10-2)^2/2</f>
        <v>0</v>
      </c>
      <c r="Q12">
        <f t="shared" si="23"/>
        <v>13.5</v>
      </c>
      <c r="R12">
        <f t="shared" si="23"/>
        <v>54</v>
      </c>
      <c r="S12">
        <f t="shared" si="23"/>
        <v>121.5</v>
      </c>
      <c r="T12">
        <f t="shared" si="23"/>
        <v>216</v>
      </c>
      <c r="U12">
        <f t="shared" si="23"/>
        <v>337.5</v>
      </c>
      <c r="V12">
        <f t="shared" si="23"/>
        <v>486</v>
      </c>
    </row>
    <row r="13" spans="1:22" x14ac:dyDescent="0.15">
      <c r="A13" t="s">
        <v>11</v>
      </c>
      <c r="B13">
        <v>21</v>
      </c>
      <c r="D13" t="str">
        <f t="shared" ca="1" si="0"/>
        <v>F</v>
      </c>
      <c r="E13" s="10" t="str">
        <f t="shared" ref="E13" ca="1" si="24">E10</f>
        <v>A</v>
      </c>
      <c r="F13" s="11">
        <f ca="1">SUMPRODUCT((ISNUMBER(SEARCH(表1_3[区国代号],E13))*表1_3[综合潜力]))</f>
        <v>100</v>
      </c>
      <c r="G13" s="11" t="str">
        <f t="shared" ref="G13" ca="1" si="25">G10</f>
        <v>BE</v>
      </c>
      <c r="H13" s="11">
        <f ca="1">SUMPRODUCT((ISNUMBER(SEARCH(表1_3[区国代号],G13))*表1_3[综合潜力]))</f>
        <v>139</v>
      </c>
      <c r="I13" s="11" t="str">
        <f t="shared" ref="I13" ca="1" si="26">I10&amp;D13</f>
        <v>CDF</v>
      </c>
      <c r="J13" s="11">
        <f ca="1">SUMPRODUCT((ISNUMBER(SEARCH(表1_3[区国代号],I13))*表1_3[综合潜力]))</f>
        <v>164</v>
      </c>
      <c r="K13" s="11">
        <f t="shared" ca="1" si="17"/>
        <v>403</v>
      </c>
      <c r="L13" s="12">
        <f t="shared" ca="1" si="18"/>
        <v>28966</v>
      </c>
      <c r="N13" t="s">
        <v>38</v>
      </c>
      <c r="P13">
        <f t="shared" ref="P13:V13" si="27">27*(P10-1)</f>
        <v>27</v>
      </c>
      <c r="Q13">
        <f t="shared" si="27"/>
        <v>54</v>
      </c>
      <c r="R13">
        <f t="shared" si="27"/>
        <v>81</v>
      </c>
      <c r="S13">
        <f t="shared" si="27"/>
        <v>108</v>
      </c>
      <c r="T13">
        <f t="shared" si="27"/>
        <v>135</v>
      </c>
      <c r="U13">
        <f t="shared" si="27"/>
        <v>162</v>
      </c>
      <c r="V13">
        <f t="shared" si="27"/>
        <v>189</v>
      </c>
    </row>
    <row r="14" spans="1:22" x14ac:dyDescent="0.15">
      <c r="A14" t="s">
        <v>12</v>
      </c>
      <c r="B14">
        <v>20</v>
      </c>
      <c r="D14" t="str">
        <f t="shared" ca="1" si="0"/>
        <v>G</v>
      </c>
      <c r="E14" s="3" t="str">
        <f ca="1">INDEX(E$3:E13,MATCH(MIN($L$3:$L13),$L$3:$L13,))</f>
        <v>AF</v>
      </c>
      <c r="F14" s="3">
        <f ca="1">INDEX(F$3:F13,MATCH(MIN($L$3:$L13),$L$3:$L13,))</f>
        <v>135</v>
      </c>
      <c r="G14" s="3" t="str">
        <f ca="1">INDEX(G$3:G13,MATCH(MIN($L$3:$L13),$L$3:$L13,))</f>
        <v>BE</v>
      </c>
      <c r="H14" s="3">
        <f ca="1">INDEX(H$3:H13,MATCH(MIN($L$3:$L13),$L$3:$L13,))</f>
        <v>139</v>
      </c>
      <c r="I14" s="3" t="str">
        <f ca="1">INDEX(I$3:I13,MATCH(MIN($L$3:$L13),$L$3:$L13,))</f>
        <v>CD</v>
      </c>
      <c r="J14" s="3">
        <f ca="1">INDEX(J$3:J13,MATCH(MIN($L$3:$L13),$L$3:$L13,))</f>
        <v>129</v>
      </c>
      <c r="K14" s="3">
        <f ca="1">INDEX(K$3:K13,MATCH(MIN($L$3:$L13),$L$3:$L13,))</f>
        <v>403</v>
      </c>
      <c r="L14" s="13">
        <f ca="1">INDEX(L$3:L13,MATCH(MIN($L$3:$L13),$L$3:$L13,))</f>
        <v>26936</v>
      </c>
    </row>
    <row r="15" spans="1:22" x14ac:dyDescent="0.15">
      <c r="A15" t="s">
        <v>13</v>
      </c>
      <c r="B15">
        <v>19</v>
      </c>
      <c r="D15" t="str">
        <f t="shared" ca="1" si="0"/>
        <v>G</v>
      </c>
      <c r="E15" s="6" t="str">
        <f t="shared" ref="E15" ca="1" si="28">E14&amp;D15</f>
        <v>AFG</v>
      </c>
      <c r="F15" s="7">
        <f ca="1">SUMPRODUCT((ISNUMBER(SEARCH(表1_3[区国代号],E15))*表1_3[综合潜力]))</f>
        <v>160</v>
      </c>
      <c r="G15" s="7" t="str">
        <f t="shared" ref="G15" ca="1" si="29">G14</f>
        <v>BE</v>
      </c>
      <c r="H15" s="7">
        <f ca="1">SUMPRODUCT((ISNUMBER(SEARCH(表1_3[区国代号],G15))*表1_3[综合潜力]))</f>
        <v>139</v>
      </c>
      <c r="I15" s="7" t="str">
        <f t="shared" ref="I15" ca="1" si="30">I14</f>
        <v>CD</v>
      </c>
      <c r="J15" s="7">
        <f ca="1">SUMPRODUCT((ISNUMBER(SEARCH(表1_3[区国代号],I15))*表1_3[综合潜力]))</f>
        <v>129</v>
      </c>
      <c r="K15" s="7">
        <f t="shared" ref="K15:K17" ca="1" si="31">F15+H15+J15</f>
        <v>428</v>
      </c>
      <c r="L15" s="8">
        <f t="shared" ref="L15:L17" ca="1" si="32">($B$27-F15)^2+($B$27-H15)^2+($B$27-J15)^2</f>
        <v>22861</v>
      </c>
    </row>
    <row r="16" spans="1:22" x14ac:dyDescent="0.15">
      <c r="A16" t="s">
        <v>14</v>
      </c>
      <c r="B16">
        <v>18</v>
      </c>
      <c r="D16" t="str">
        <f t="shared" ca="1" si="0"/>
        <v>G</v>
      </c>
      <c r="E16" s="9" t="str">
        <f t="shared" ref="E16" ca="1" si="33">E14</f>
        <v>AF</v>
      </c>
      <c r="F16" s="2">
        <f ca="1">SUMPRODUCT((ISNUMBER(SEARCH(表1_3[区国代号],E16))*表1_3[综合潜力]))</f>
        <v>135</v>
      </c>
      <c r="G16" s="2" t="str">
        <f t="shared" ref="G16" ca="1" si="34">G14&amp;D16</f>
        <v>BEG</v>
      </c>
      <c r="H16" s="2">
        <f ca="1">SUMPRODUCT((ISNUMBER(SEARCH(表1_3[区国代号],G16))*表1_3[综合潜力]))</f>
        <v>164</v>
      </c>
      <c r="I16" s="2" t="str">
        <f t="shared" ref="I16" ca="1" si="35">I14</f>
        <v>CD</v>
      </c>
      <c r="J16" s="2">
        <f ca="1">SUMPRODUCT((ISNUMBER(SEARCH(表1_3[区国代号],I16))*表1_3[综合潜力]))</f>
        <v>129</v>
      </c>
      <c r="K16" s="2">
        <f t="shared" ca="1" si="31"/>
        <v>428</v>
      </c>
      <c r="L16" s="1">
        <f t="shared" ca="1" si="32"/>
        <v>23061</v>
      </c>
    </row>
    <row r="17" spans="1:12" x14ac:dyDescent="0.15">
      <c r="A17" t="s">
        <v>15</v>
      </c>
      <c r="B17">
        <v>17</v>
      </c>
      <c r="D17" t="str">
        <f t="shared" ca="1" si="0"/>
        <v>G</v>
      </c>
      <c r="E17" s="10" t="str">
        <f t="shared" ref="E17" ca="1" si="36">E14</f>
        <v>AF</v>
      </c>
      <c r="F17" s="11">
        <f ca="1">SUMPRODUCT((ISNUMBER(SEARCH(表1_3[区国代号],E17))*表1_3[综合潜力]))</f>
        <v>135</v>
      </c>
      <c r="G17" s="11" t="str">
        <f t="shared" ref="G17" ca="1" si="37">G14</f>
        <v>BE</v>
      </c>
      <c r="H17" s="11">
        <f ca="1">SUMPRODUCT((ISNUMBER(SEARCH(表1_3[区国代号],G17))*表1_3[综合潜力]))</f>
        <v>139</v>
      </c>
      <c r="I17" s="11" t="str">
        <f t="shared" ref="I17" ca="1" si="38">I14&amp;D17</f>
        <v>CDG</v>
      </c>
      <c r="J17" s="11">
        <f ca="1">SUMPRODUCT((ISNUMBER(SEARCH(表1_3[区国代号],I17))*表1_3[综合潜力]))</f>
        <v>154</v>
      </c>
      <c r="K17" s="11">
        <f t="shared" ca="1" si="31"/>
        <v>428</v>
      </c>
      <c r="L17" s="12">
        <f t="shared" ca="1" si="32"/>
        <v>22561</v>
      </c>
    </row>
    <row r="18" spans="1:12" x14ac:dyDescent="0.15">
      <c r="A18" t="s">
        <v>16</v>
      </c>
      <c r="B18">
        <v>16</v>
      </c>
      <c r="D18" t="str">
        <f t="shared" ca="1" si="0"/>
        <v>H</v>
      </c>
      <c r="E18" s="3" t="str">
        <f ca="1">INDEX(E$3:E17,MATCH(MIN($L$3:$L17),$L$3:$L17,))</f>
        <v>AF</v>
      </c>
      <c r="F18" s="3">
        <f ca="1">INDEX(F$3:F17,MATCH(MIN($L$3:$L17),$L$3:$L17,))</f>
        <v>135</v>
      </c>
      <c r="G18" s="3" t="str">
        <f ca="1">INDEX(G$3:G17,MATCH(MIN($L$3:$L17),$L$3:$L17,))</f>
        <v>BE</v>
      </c>
      <c r="H18" s="3">
        <f ca="1">INDEX(H$3:H17,MATCH(MIN($L$3:$L17),$L$3:$L17,))</f>
        <v>139</v>
      </c>
      <c r="I18" s="3" t="str">
        <f ca="1">INDEX(I$3:I17,MATCH(MIN($L$3:$L17),$L$3:$L17,))</f>
        <v>CDG</v>
      </c>
      <c r="J18" s="3">
        <f ca="1">INDEX(J$3:J17,MATCH(MIN($L$3:$L17),$L$3:$L17,))</f>
        <v>154</v>
      </c>
      <c r="K18" s="3">
        <f ca="1">INDEX(K$3:K17,MATCH(MIN($L$3:$L17),$L$3:$L17,))</f>
        <v>428</v>
      </c>
      <c r="L18" s="13">
        <f ca="1">INDEX(L$3:L17,MATCH(MIN($L$3:$L17),$L$3:$L17,))</f>
        <v>22561</v>
      </c>
    </row>
    <row r="19" spans="1:12" x14ac:dyDescent="0.15">
      <c r="A19" t="s">
        <v>17</v>
      </c>
      <c r="B19">
        <v>15</v>
      </c>
      <c r="D19" t="str">
        <f t="shared" ca="1" si="0"/>
        <v>H</v>
      </c>
      <c r="E19" s="6" t="str">
        <f t="shared" ref="E19" ca="1" si="39">E18&amp;D19</f>
        <v>AFH</v>
      </c>
      <c r="F19" s="7">
        <f ca="1">SUMPRODUCT((ISNUMBER(SEARCH(表1_3[区国代号],E19))*表1_3[综合潜力]))</f>
        <v>160</v>
      </c>
      <c r="G19" s="7" t="str">
        <f t="shared" ref="G19" ca="1" si="40">G18</f>
        <v>BE</v>
      </c>
      <c r="H19" s="7">
        <f ca="1">SUMPRODUCT((ISNUMBER(SEARCH(表1_3[区国代号],G19))*表1_3[综合潜力]))</f>
        <v>139</v>
      </c>
      <c r="I19" s="7" t="str">
        <f t="shared" ref="I19" ca="1" si="41">I18</f>
        <v>CDG</v>
      </c>
      <c r="J19" s="7">
        <f ca="1">SUMPRODUCT((ISNUMBER(SEARCH(表1_3[区国代号],I19))*表1_3[综合潜力]))</f>
        <v>154</v>
      </c>
      <c r="K19" s="7">
        <f t="shared" ref="K19:K21" ca="1" si="42">F19+H19+J19</f>
        <v>453</v>
      </c>
      <c r="L19" s="8">
        <f t="shared" ref="L19:L21" ca="1" si="43">($B$27-F19)^2+($B$27-H19)^2+($B$27-J19)^2</f>
        <v>18486</v>
      </c>
    </row>
    <row r="20" spans="1:12" x14ac:dyDescent="0.15">
      <c r="A20" t="s">
        <v>18</v>
      </c>
      <c r="B20">
        <v>14</v>
      </c>
      <c r="D20" t="str">
        <f t="shared" ca="1" si="0"/>
        <v>H</v>
      </c>
      <c r="E20" s="9" t="str">
        <f t="shared" ref="E20" ca="1" si="44">E18</f>
        <v>AF</v>
      </c>
      <c r="F20" s="2">
        <f ca="1">SUMPRODUCT((ISNUMBER(SEARCH(表1_3[区国代号],E20))*表1_3[综合潜力]))</f>
        <v>135</v>
      </c>
      <c r="G20" s="2" t="str">
        <f t="shared" ref="G20" ca="1" si="45">G18&amp;D20</f>
        <v>BEH</v>
      </c>
      <c r="H20" s="2">
        <f ca="1">SUMPRODUCT((ISNUMBER(SEARCH(表1_3[区国代号],G20))*表1_3[综合潜力]))</f>
        <v>164</v>
      </c>
      <c r="I20" s="2" t="str">
        <f t="shared" ref="I20" ca="1" si="46">I18</f>
        <v>CDG</v>
      </c>
      <c r="J20" s="2">
        <f ca="1">SUMPRODUCT((ISNUMBER(SEARCH(表1_3[区国代号],I20))*表1_3[综合潜力]))</f>
        <v>154</v>
      </c>
      <c r="K20" s="2">
        <f t="shared" ca="1" si="42"/>
        <v>453</v>
      </c>
      <c r="L20" s="1">
        <f t="shared" ca="1" si="43"/>
        <v>18686</v>
      </c>
    </row>
    <row r="21" spans="1:12" x14ac:dyDescent="0.15">
      <c r="A21" t="s">
        <v>19</v>
      </c>
      <c r="B21">
        <v>13</v>
      </c>
      <c r="D21" t="str">
        <f t="shared" ca="1" si="0"/>
        <v>H</v>
      </c>
      <c r="E21" s="10" t="str">
        <f t="shared" ref="E21" ca="1" si="47">E18</f>
        <v>AF</v>
      </c>
      <c r="F21" s="11">
        <f ca="1">SUMPRODUCT((ISNUMBER(SEARCH(表1_3[区国代号],E21))*表1_3[综合潜力]))</f>
        <v>135</v>
      </c>
      <c r="G21" s="11" t="str">
        <f t="shared" ref="G21" ca="1" si="48">G18</f>
        <v>BE</v>
      </c>
      <c r="H21" s="11">
        <f ca="1">SUMPRODUCT((ISNUMBER(SEARCH(表1_3[区国代号],G21))*表1_3[综合潜力]))</f>
        <v>139</v>
      </c>
      <c r="I21" s="11" t="str">
        <f t="shared" ref="I21" ca="1" si="49">I18&amp;D21</f>
        <v>CDGH</v>
      </c>
      <c r="J21" s="11">
        <f ca="1">SUMPRODUCT((ISNUMBER(SEARCH(表1_3[区国代号],I21))*表1_3[综合潜力]))</f>
        <v>179</v>
      </c>
      <c r="K21" s="11">
        <f t="shared" ca="1" si="42"/>
        <v>453</v>
      </c>
      <c r="L21" s="12">
        <f t="shared" ca="1" si="43"/>
        <v>19436</v>
      </c>
    </row>
    <row r="22" spans="1:12" x14ac:dyDescent="0.15">
      <c r="A22" t="s">
        <v>20</v>
      </c>
      <c r="B22">
        <v>11</v>
      </c>
      <c r="D22" t="str">
        <f t="shared" ca="1" si="0"/>
        <v>I</v>
      </c>
      <c r="E22" s="3" t="str">
        <f ca="1">INDEX(E$3:E21,MATCH(MIN($L$3:$L21),$L$3:$L21,))</f>
        <v>AFH</v>
      </c>
      <c r="F22" s="3">
        <f ca="1">INDEX(F$3:F21,MATCH(MIN($L$3:$L21),$L$3:$L21,))</f>
        <v>160</v>
      </c>
      <c r="G22" s="3" t="str">
        <f ca="1">INDEX(G$3:G21,MATCH(MIN($L$3:$L21),$L$3:$L21,))</f>
        <v>BE</v>
      </c>
      <c r="H22" s="3">
        <f ca="1">INDEX(H$3:H21,MATCH(MIN($L$3:$L21),$L$3:$L21,))</f>
        <v>139</v>
      </c>
      <c r="I22" s="3" t="str">
        <f ca="1">INDEX(I$3:I21,MATCH(MIN($L$3:$L21),$L$3:$L21,))</f>
        <v>CDG</v>
      </c>
      <c r="J22" s="3">
        <f ca="1">INDEX(J$3:J21,MATCH(MIN($L$3:$L21),$L$3:$L21,))</f>
        <v>154</v>
      </c>
      <c r="K22" s="3">
        <f ca="1">INDEX(K$3:K21,MATCH(MIN($L$3:$L21),$L$3:$L21,))</f>
        <v>453</v>
      </c>
      <c r="L22" s="13">
        <f ca="1">INDEX(L$3:L21,MATCH(MIN($L$3:$L21),$L$3:$L21,))</f>
        <v>18486</v>
      </c>
    </row>
    <row r="23" spans="1:12" x14ac:dyDescent="0.15">
      <c r="D23" t="str">
        <f t="shared" ca="1" si="0"/>
        <v>I</v>
      </c>
      <c r="E23" s="6" t="str">
        <f t="shared" ref="E23" ca="1" si="50">E22&amp;D23</f>
        <v>AFHI</v>
      </c>
      <c r="F23" s="7">
        <f ca="1">SUMPRODUCT((ISNUMBER(SEARCH(表1_3[区国代号],E23))*表1_3[综合潜力]))</f>
        <v>184</v>
      </c>
      <c r="G23" s="7" t="str">
        <f t="shared" ref="G23" ca="1" si="51">G22</f>
        <v>BE</v>
      </c>
      <c r="H23" s="7">
        <f ca="1">SUMPRODUCT((ISNUMBER(SEARCH(表1_3[区国代号],G23))*表1_3[综合潜力]))</f>
        <v>139</v>
      </c>
      <c r="I23" s="7" t="str">
        <f t="shared" ref="I23" ca="1" si="52">I22</f>
        <v>CDG</v>
      </c>
      <c r="J23" s="7">
        <f ca="1">SUMPRODUCT((ISNUMBER(SEARCH(表1_3[区国代号],I23))*表1_3[综合潜力]))</f>
        <v>154</v>
      </c>
      <c r="K23" s="7">
        <f t="shared" ref="K23:K25" ca="1" si="53">F23+H23+J23</f>
        <v>477</v>
      </c>
      <c r="L23" s="8">
        <f t="shared" ref="L23:L25" ca="1" si="54">($B$27-F23)^2+($B$27-H23)^2+($B$27-J23)^2</f>
        <v>15750</v>
      </c>
    </row>
    <row r="24" spans="1:12" x14ac:dyDescent="0.15">
      <c r="D24" t="str">
        <f t="shared" ca="1" si="0"/>
        <v>I</v>
      </c>
      <c r="E24" s="9" t="str">
        <f t="shared" ref="E24" ca="1" si="55">E22</f>
        <v>AFH</v>
      </c>
      <c r="F24" s="2">
        <f ca="1">SUMPRODUCT((ISNUMBER(SEARCH(表1_3[区国代号],E24))*表1_3[综合潜力]))</f>
        <v>160</v>
      </c>
      <c r="G24" s="2" t="str">
        <f t="shared" ref="G24" ca="1" si="56">G22&amp;D24</f>
        <v>BEI</v>
      </c>
      <c r="H24" s="2">
        <f ca="1">SUMPRODUCT((ISNUMBER(SEARCH(表1_3[区国代号],G24))*表1_3[综合潜力]))</f>
        <v>163</v>
      </c>
      <c r="I24" s="2" t="str">
        <f t="shared" ref="I24" ca="1" si="57">I22</f>
        <v>CDG</v>
      </c>
      <c r="J24" s="2">
        <f ca="1">SUMPRODUCT((ISNUMBER(SEARCH(表1_3[区国代号],I24))*表1_3[综合潜力]))</f>
        <v>154</v>
      </c>
      <c r="K24" s="2">
        <f t="shared" ca="1" si="53"/>
        <v>477</v>
      </c>
      <c r="L24" s="1">
        <f t="shared" ca="1" si="54"/>
        <v>14742</v>
      </c>
    </row>
    <row r="25" spans="1:12" x14ac:dyDescent="0.15">
      <c r="D25" t="str">
        <f t="shared" ca="1" si="0"/>
        <v>I</v>
      </c>
      <c r="E25" s="10" t="str">
        <f t="shared" ref="E25" ca="1" si="58">E22</f>
        <v>AFH</v>
      </c>
      <c r="F25" s="11">
        <f ca="1">SUMPRODUCT((ISNUMBER(SEARCH(表1_3[区国代号],E25))*表1_3[综合潜力]))</f>
        <v>160</v>
      </c>
      <c r="G25" s="11" t="str">
        <f t="shared" ref="G25" ca="1" si="59">G22</f>
        <v>BE</v>
      </c>
      <c r="H25" s="11">
        <f ca="1">SUMPRODUCT((ISNUMBER(SEARCH(表1_3[区国代号],G25))*表1_3[综合潜力]))</f>
        <v>139</v>
      </c>
      <c r="I25" s="11" t="str">
        <f t="shared" ref="I25" ca="1" si="60">I22&amp;D25</f>
        <v>CDGI</v>
      </c>
      <c r="J25" s="11">
        <f ca="1">SUMPRODUCT((ISNUMBER(SEARCH(表1_3[区国代号],I25))*表1_3[综合潜力]))</f>
        <v>178</v>
      </c>
      <c r="K25" s="11">
        <f t="shared" ca="1" si="53"/>
        <v>477</v>
      </c>
      <c r="L25" s="12">
        <f t="shared" ca="1" si="54"/>
        <v>15462</v>
      </c>
    </row>
    <row r="26" spans="1:12" x14ac:dyDescent="0.15">
      <c r="A26" t="s">
        <v>28</v>
      </c>
      <c r="B26">
        <f>SUM(表1_3[综合潜力])</f>
        <v>687</v>
      </c>
      <c r="D26" t="str">
        <f t="shared" ca="1" si="0"/>
        <v>J</v>
      </c>
      <c r="E26" s="3" t="str">
        <f ca="1">INDEX(E$3:E25,MATCH(MIN($L$3:$L25),$L$3:$L25,))</f>
        <v>AFH</v>
      </c>
      <c r="F26" s="3">
        <f ca="1">INDEX(F$3:F25,MATCH(MIN($L$3:$L25),$L$3:$L25,))</f>
        <v>160</v>
      </c>
      <c r="G26" s="3" t="str">
        <f ca="1">INDEX(G$3:G25,MATCH(MIN($L$3:$L25),$L$3:$L25,))</f>
        <v>BEI</v>
      </c>
      <c r="H26" s="3">
        <f ca="1">INDEX(H$3:H25,MATCH(MIN($L$3:$L25),$L$3:$L25,))</f>
        <v>163</v>
      </c>
      <c r="I26" s="3" t="str">
        <f ca="1">INDEX(I$3:I25,MATCH(MIN($L$3:$L25),$L$3:$L25,))</f>
        <v>CDG</v>
      </c>
      <c r="J26" s="3">
        <f ca="1">INDEX(J$3:J25,MATCH(MIN($L$3:$L25),$L$3:$L25,))</f>
        <v>154</v>
      </c>
      <c r="K26" s="3">
        <f ca="1">INDEX(K$3:K25,MATCH(MIN($L$3:$L25),$L$3:$L25,))</f>
        <v>477</v>
      </c>
      <c r="L26" s="13">
        <f ca="1">INDEX(L$3:L25,MATCH(MIN($L$3:$L25),$L$3:$L25,))</f>
        <v>14742</v>
      </c>
    </row>
    <row r="27" spans="1:12" x14ac:dyDescent="0.15">
      <c r="A27" t="s">
        <v>27</v>
      </c>
      <c r="B27">
        <f>B26/3</f>
        <v>229</v>
      </c>
      <c r="D27" t="str">
        <f t="shared" ca="1" si="0"/>
        <v>J</v>
      </c>
      <c r="E27" s="6" t="str">
        <f t="shared" ref="E27" ca="1" si="61">E26&amp;D27</f>
        <v>AFHJ</v>
      </c>
      <c r="F27" s="7">
        <f ca="1">SUMPRODUCT((ISNUMBER(SEARCH(表1_3[区国代号],E27))*表1_3[综合潜力]))</f>
        <v>184</v>
      </c>
      <c r="G27" s="7" t="str">
        <f t="shared" ref="G27" ca="1" si="62">G26</f>
        <v>BEI</v>
      </c>
      <c r="H27" s="7">
        <f ca="1">SUMPRODUCT((ISNUMBER(SEARCH(表1_3[区国代号],G27))*表1_3[综合潜力]))</f>
        <v>163</v>
      </c>
      <c r="I27" s="7" t="str">
        <f t="shared" ref="I27" ca="1" si="63">I26</f>
        <v>CDG</v>
      </c>
      <c r="J27" s="7">
        <f ca="1">SUMPRODUCT((ISNUMBER(SEARCH(表1_3[区国代号],I27))*表1_3[综合潜力]))</f>
        <v>154</v>
      </c>
      <c r="K27" s="7">
        <f t="shared" ref="K27:K29" ca="1" si="64">F27+H27+J27</f>
        <v>501</v>
      </c>
      <c r="L27" s="8">
        <f t="shared" ref="L27:L29" ca="1" si="65">($B$27-F27)^2+($B$27-H27)^2+($B$27-J27)^2</f>
        <v>12006</v>
      </c>
    </row>
    <row r="28" spans="1:12" x14ac:dyDescent="0.15">
      <c r="D28" t="str">
        <f t="shared" ca="1" si="0"/>
        <v>J</v>
      </c>
      <c r="E28" s="9" t="str">
        <f t="shared" ref="E28" ca="1" si="66">E26</f>
        <v>AFH</v>
      </c>
      <c r="F28" s="2">
        <f ca="1">SUMPRODUCT((ISNUMBER(SEARCH(表1_3[区国代号],E28))*表1_3[综合潜力]))</f>
        <v>160</v>
      </c>
      <c r="G28" s="2" t="str">
        <f t="shared" ref="G28" ca="1" si="67">G26&amp;D28</f>
        <v>BEIJ</v>
      </c>
      <c r="H28" s="2">
        <f ca="1">SUMPRODUCT((ISNUMBER(SEARCH(表1_3[区国代号],G28))*表1_3[综合潜力]))</f>
        <v>187</v>
      </c>
      <c r="I28" s="2" t="str">
        <f t="shared" ref="I28" ca="1" si="68">I26</f>
        <v>CDG</v>
      </c>
      <c r="J28" s="2">
        <f ca="1">SUMPRODUCT((ISNUMBER(SEARCH(表1_3[区国代号],I28))*表1_3[综合潜力]))</f>
        <v>154</v>
      </c>
      <c r="K28" s="2">
        <f t="shared" ca="1" si="64"/>
        <v>501</v>
      </c>
      <c r="L28" s="1">
        <f t="shared" ca="1" si="65"/>
        <v>12150</v>
      </c>
    </row>
    <row r="29" spans="1:12" x14ac:dyDescent="0.15">
      <c r="D29" t="str">
        <f t="shared" ca="1" si="0"/>
        <v>J</v>
      </c>
      <c r="E29" s="10" t="str">
        <f t="shared" ref="E29" ca="1" si="69">E26</f>
        <v>AFH</v>
      </c>
      <c r="F29" s="11">
        <f ca="1">SUMPRODUCT((ISNUMBER(SEARCH(表1_3[区国代号],E29))*表1_3[综合潜力]))</f>
        <v>160</v>
      </c>
      <c r="G29" s="11" t="str">
        <f t="shared" ref="G29" ca="1" si="70">G26</f>
        <v>BEI</v>
      </c>
      <c r="H29" s="11">
        <f ca="1">SUMPRODUCT((ISNUMBER(SEARCH(表1_3[区国代号],G29))*表1_3[综合潜力]))</f>
        <v>163</v>
      </c>
      <c r="I29" s="11" t="str">
        <f t="shared" ref="I29" ca="1" si="71">I26&amp;D29</f>
        <v>CDGJ</v>
      </c>
      <c r="J29" s="11">
        <f ca="1">SUMPRODUCT((ISNUMBER(SEARCH(表1_3[区国代号],I29))*表1_3[综合潜力]))</f>
        <v>178</v>
      </c>
      <c r="K29" s="11">
        <f t="shared" ca="1" si="64"/>
        <v>501</v>
      </c>
      <c r="L29" s="12">
        <f t="shared" ca="1" si="65"/>
        <v>11718</v>
      </c>
    </row>
    <row r="30" spans="1:12" x14ac:dyDescent="0.15">
      <c r="D30" t="str">
        <f t="shared" ca="1" si="0"/>
        <v>K</v>
      </c>
      <c r="E30" s="3" t="str">
        <f ca="1">INDEX(E$3:E29,MATCH(MIN($L$3:$L29),$L$3:$L29,))</f>
        <v>AFH</v>
      </c>
      <c r="F30" s="3">
        <f ca="1">INDEX(F$3:F29,MATCH(MIN($L$3:$L29),$L$3:$L29,))</f>
        <v>160</v>
      </c>
      <c r="G30" s="3" t="str">
        <f ca="1">INDEX(G$3:G29,MATCH(MIN($L$3:$L29),$L$3:$L29,))</f>
        <v>BEI</v>
      </c>
      <c r="H30" s="3">
        <f ca="1">INDEX(H$3:H29,MATCH(MIN($L$3:$L29),$L$3:$L29,))</f>
        <v>163</v>
      </c>
      <c r="I30" s="3" t="str">
        <f ca="1">INDEX(I$3:I29,MATCH(MIN($L$3:$L29),$L$3:$L29,))</f>
        <v>CDGJ</v>
      </c>
      <c r="J30" s="3">
        <f ca="1">INDEX(J$3:J29,MATCH(MIN($L$3:$L29),$L$3:$L29,))</f>
        <v>178</v>
      </c>
      <c r="K30" s="3">
        <f ca="1">INDEX(K$3:K29,MATCH(MIN($L$3:$L29),$L$3:$L29,))</f>
        <v>501</v>
      </c>
      <c r="L30" s="13">
        <f ca="1">INDEX(L$3:L29,MATCH(MIN($L$3:$L29),$L$3:$L29,))</f>
        <v>11718</v>
      </c>
    </row>
    <row r="31" spans="1:12" x14ac:dyDescent="0.15">
      <c r="D31" t="str">
        <f t="shared" ca="1" si="0"/>
        <v>K</v>
      </c>
      <c r="E31" s="6" t="str">
        <f t="shared" ref="E31" ca="1" si="72">E30&amp;D31</f>
        <v>AFHK</v>
      </c>
      <c r="F31" s="7">
        <f ca="1">SUMPRODUCT((ISNUMBER(SEARCH(表1_3[区国代号],E31))*表1_3[综合潜力]))</f>
        <v>182</v>
      </c>
      <c r="G31" s="7" t="str">
        <f t="shared" ref="G31" ca="1" si="73">G30</f>
        <v>BEI</v>
      </c>
      <c r="H31" s="7">
        <f ca="1">SUMPRODUCT((ISNUMBER(SEARCH(表1_3[区国代号],G31))*表1_3[综合潜力]))</f>
        <v>163</v>
      </c>
      <c r="I31" s="7" t="str">
        <f t="shared" ref="I31" ca="1" si="74">I30</f>
        <v>CDGJ</v>
      </c>
      <c r="J31" s="7">
        <f ca="1">SUMPRODUCT((ISNUMBER(SEARCH(表1_3[区国代号],I31))*表1_3[综合潜力]))</f>
        <v>178</v>
      </c>
      <c r="K31" s="7">
        <f t="shared" ref="K31:K33" ca="1" si="75">F31+H31+J31</f>
        <v>523</v>
      </c>
      <c r="L31" s="8">
        <f t="shared" ref="L31:L33" ca="1" si="76">($B$27-F31)^2+($B$27-H31)^2+($B$27-J31)^2</f>
        <v>9166</v>
      </c>
    </row>
    <row r="32" spans="1:12" x14ac:dyDescent="0.15">
      <c r="D32" t="str">
        <f t="shared" ca="1" si="0"/>
        <v>K</v>
      </c>
      <c r="E32" s="9" t="str">
        <f t="shared" ref="E32" ca="1" si="77">E30</f>
        <v>AFH</v>
      </c>
      <c r="F32" s="2">
        <f ca="1">SUMPRODUCT((ISNUMBER(SEARCH(表1_3[区国代号],E32))*表1_3[综合潜力]))</f>
        <v>160</v>
      </c>
      <c r="G32" s="2" t="str">
        <f t="shared" ref="G32" ca="1" si="78">G30&amp;D32</f>
        <v>BEIK</v>
      </c>
      <c r="H32" s="2">
        <f ca="1">SUMPRODUCT((ISNUMBER(SEARCH(表1_3[区国代号],G32))*表1_3[综合潜力]))</f>
        <v>185</v>
      </c>
      <c r="I32" s="2" t="str">
        <f t="shared" ref="I32" ca="1" si="79">I30</f>
        <v>CDGJ</v>
      </c>
      <c r="J32" s="2">
        <f ca="1">SUMPRODUCT((ISNUMBER(SEARCH(表1_3[区国代号],I32))*表1_3[综合潜力]))</f>
        <v>178</v>
      </c>
      <c r="K32" s="2">
        <f t="shared" ca="1" si="75"/>
        <v>523</v>
      </c>
      <c r="L32" s="1">
        <f t="shared" ca="1" si="76"/>
        <v>9298</v>
      </c>
    </row>
    <row r="33" spans="4:12" x14ac:dyDescent="0.15">
      <c r="D33" t="str">
        <f t="shared" ca="1" si="0"/>
        <v>K</v>
      </c>
      <c r="E33" s="10" t="str">
        <f t="shared" ref="E33" ca="1" si="80">E30</f>
        <v>AFH</v>
      </c>
      <c r="F33" s="11">
        <f ca="1">SUMPRODUCT((ISNUMBER(SEARCH(表1_3[区国代号],E33))*表1_3[综合潜力]))</f>
        <v>160</v>
      </c>
      <c r="G33" s="11" t="str">
        <f t="shared" ref="G33" ca="1" si="81">G30</f>
        <v>BEI</v>
      </c>
      <c r="H33" s="11">
        <f ca="1">SUMPRODUCT((ISNUMBER(SEARCH(表1_3[区国代号],G33))*表1_3[综合潜力]))</f>
        <v>163</v>
      </c>
      <c r="I33" s="11" t="str">
        <f t="shared" ref="I33" ca="1" si="82">I30&amp;D33</f>
        <v>CDGJK</v>
      </c>
      <c r="J33" s="11">
        <f ca="1">SUMPRODUCT((ISNUMBER(SEARCH(表1_3[区国代号],I33))*表1_3[综合潜力]))</f>
        <v>200</v>
      </c>
      <c r="K33" s="11">
        <f t="shared" ca="1" si="75"/>
        <v>523</v>
      </c>
      <c r="L33" s="12">
        <f t="shared" ca="1" si="76"/>
        <v>9958</v>
      </c>
    </row>
    <row r="34" spans="4:12" x14ac:dyDescent="0.15">
      <c r="D34" t="str">
        <f t="shared" ca="1" si="0"/>
        <v>L</v>
      </c>
      <c r="E34" s="3" t="str">
        <f ca="1">INDEX(E$3:E33,MATCH(MIN($L$3:$L33),$L$3:$L33,))</f>
        <v>AFHK</v>
      </c>
      <c r="F34" s="3">
        <f ca="1">INDEX(F$3:F33,MATCH(MIN($L$3:$L33),$L$3:$L33,))</f>
        <v>182</v>
      </c>
      <c r="G34" s="3" t="str">
        <f ca="1">INDEX(G$3:G33,MATCH(MIN($L$3:$L33),$L$3:$L33,))</f>
        <v>BEI</v>
      </c>
      <c r="H34" s="3">
        <f ca="1">INDEX(H$3:H33,MATCH(MIN($L$3:$L33),$L$3:$L33,))</f>
        <v>163</v>
      </c>
      <c r="I34" s="3" t="str">
        <f ca="1">INDEX(I$3:I33,MATCH(MIN($L$3:$L33),$L$3:$L33,))</f>
        <v>CDGJ</v>
      </c>
      <c r="J34" s="3">
        <f ca="1">INDEX(J$3:J33,MATCH(MIN($L$3:$L33),$L$3:$L33,))</f>
        <v>178</v>
      </c>
      <c r="K34" s="3">
        <f ca="1">INDEX(K$3:K33,MATCH(MIN($L$3:$L33),$L$3:$L33,))</f>
        <v>523</v>
      </c>
      <c r="L34" s="13">
        <f ca="1">INDEX(L$3:L33,MATCH(MIN($L$3:$L33),$L$3:$L33,))</f>
        <v>9166</v>
      </c>
    </row>
    <row r="35" spans="4:12" x14ac:dyDescent="0.15">
      <c r="D35" t="str">
        <f t="shared" ca="1" si="0"/>
        <v>L</v>
      </c>
      <c r="E35" s="6" t="str">
        <f t="shared" ref="E35" ca="1" si="83">E34&amp;D35</f>
        <v>AFHKL</v>
      </c>
      <c r="F35" s="7">
        <f ca="1">SUMPRODUCT((ISNUMBER(SEARCH(表1_3[区国代号],E35))*表1_3[综合潜力]))</f>
        <v>203</v>
      </c>
      <c r="G35" s="7" t="str">
        <f t="shared" ref="G35" ca="1" si="84">G34</f>
        <v>BEI</v>
      </c>
      <c r="H35" s="7">
        <f ca="1">SUMPRODUCT((ISNUMBER(SEARCH(表1_3[区国代号],G35))*表1_3[综合潜力]))</f>
        <v>163</v>
      </c>
      <c r="I35" s="7" t="str">
        <f t="shared" ref="I35" ca="1" si="85">I34</f>
        <v>CDGJ</v>
      </c>
      <c r="J35" s="7">
        <f ca="1">SUMPRODUCT((ISNUMBER(SEARCH(表1_3[区国代号],I35))*表1_3[综合潜力]))</f>
        <v>178</v>
      </c>
      <c r="K35" s="7">
        <f t="shared" ref="K35:K37" ca="1" si="86">F35+H35+J35</f>
        <v>544</v>
      </c>
      <c r="L35" s="8">
        <f t="shared" ref="L35:L37" ca="1" si="87">($B$27-F35)^2+($B$27-H35)^2+($B$27-J35)^2</f>
        <v>7633</v>
      </c>
    </row>
    <row r="36" spans="4:12" x14ac:dyDescent="0.15">
      <c r="D36" t="str">
        <f t="shared" ca="1" si="0"/>
        <v>L</v>
      </c>
      <c r="E36" s="9" t="str">
        <f t="shared" ref="E36" ca="1" si="88">E34</f>
        <v>AFHK</v>
      </c>
      <c r="F36" s="2">
        <f ca="1">SUMPRODUCT((ISNUMBER(SEARCH(表1_3[区国代号],E36))*表1_3[综合潜力]))</f>
        <v>182</v>
      </c>
      <c r="G36" s="2" t="str">
        <f t="shared" ref="G36" ca="1" si="89">G34&amp;D36</f>
        <v>BEIL</v>
      </c>
      <c r="H36" s="2">
        <f ca="1">SUMPRODUCT((ISNUMBER(SEARCH(表1_3[区国代号],G36))*表1_3[综合潜力]))</f>
        <v>184</v>
      </c>
      <c r="I36" s="2" t="str">
        <f t="shared" ref="I36" ca="1" si="90">I34</f>
        <v>CDGJ</v>
      </c>
      <c r="J36" s="2">
        <f ca="1">SUMPRODUCT((ISNUMBER(SEARCH(表1_3[区国代号],I36))*表1_3[综合潜力]))</f>
        <v>178</v>
      </c>
      <c r="K36" s="2">
        <f t="shared" ca="1" si="86"/>
        <v>544</v>
      </c>
      <c r="L36" s="1">
        <f t="shared" ca="1" si="87"/>
        <v>6835</v>
      </c>
    </row>
    <row r="37" spans="4:12" x14ac:dyDescent="0.15">
      <c r="D37" t="str">
        <f t="shared" ca="1" si="0"/>
        <v>L</v>
      </c>
      <c r="E37" s="10" t="str">
        <f t="shared" ref="E37" ca="1" si="91">E34</f>
        <v>AFHK</v>
      </c>
      <c r="F37" s="11">
        <f ca="1">SUMPRODUCT((ISNUMBER(SEARCH(表1_3[区国代号],E37))*表1_3[综合潜力]))</f>
        <v>182</v>
      </c>
      <c r="G37" s="11" t="str">
        <f t="shared" ref="G37" ca="1" si="92">G34</f>
        <v>BEI</v>
      </c>
      <c r="H37" s="11">
        <f ca="1">SUMPRODUCT((ISNUMBER(SEARCH(表1_3[区国代号],G37))*表1_3[综合潜力]))</f>
        <v>163</v>
      </c>
      <c r="I37" s="11" t="str">
        <f t="shared" ref="I37" ca="1" si="93">I34&amp;D37</f>
        <v>CDGJL</v>
      </c>
      <c r="J37" s="11">
        <f ca="1">SUMPRODUCT((ISNUMBER(SEARCH(表1_3[区国代号],I37))*表1_3[综合潜力]))</f>
        <v>199</v>
      </c>
      <c r="K37" s="11">
        <f t="shared" ca="1" si="86"/>
        <v>544</v>
      </c>
      <c r="L37" s="12">
        <f t="shared" ca="1" si="87"/>
        <v>7465</v>
      </c>
    </row>
    <row r="38" spans="4:12" x14ac:dyDescent="0.15">
      <c r="D38" t="str">
        <f t="shared" ca="1" si="0"/>
        <v>M</v>
      </c>
      <c r="E38" s="3" t="str">
        <f ca="1">INDEX(E$3:E37,MATCH(MIN($L$3:$L37),$L$3:$L37,))</f>
        <v>AFHK</v>
      </c>
      <c r="F38" s="3">
        <f ca="1">INDEX(F$3:F37,MATCH(MIN($L$3:$L37),$L$3:$L37,))</f>
        <v>182</v>
      </c>
      <c r="G38" s="3" t="str">
        <f ca="1">INDEX(G$3:G37,MATCH(MIN($L$3:$L37),$L$3:$L37,))</f>
        <v>BEIL</v>
      </c>
      <c r="H38" s="3">
        <f ca="1">INDEX(H$3:H37,MATCH(MIN($L$3:$L37),$L$3:$L37,))</f>
        <v>184</v>
      </c>
      <c r="I38" s="3" t="str">
        <f ca="1">INDEX(I$3:I37,MATCH(MIN($L$3:$L37),$L$3:$L37,))</f>
        <v>CDGJ</v>
      </c>
      <c r="J38" s="3">
        <f ca="1">INDEX(J$3:J37,MATCH(MIN($L$3:$L37),$L$3:$L37,))</f>
        <v>178</v>
      </c>
      <c r="K38" s="3">
        <f ca="1">INDEX(K$3:K37,MATCH(MIN($L$3:$L37),$L$3:$L37,))</f>
        <v>544</v>
      </c>
      <c r="L38" s="13">
        <f ca="1">INDEX(L$3:L37,MATCH(MIN($L$3:$L37),$L$3:$L37,))</f>
        <v>6835</v>
      </c>
    </row>
    <row r="39" spans="4:12" x14ac:dyDescent="0.15">
      <c r="D39" t="str">
        <f t="shared" ca="1" si="0"/>
        <v>M</v>
      </c>
      <c r="E39" s="6" t="str">
        <f t="shared" ref="E39" ca="1" si="94">E38&amp;D39</f>
        <v>AFHKM</v>
      </c>
      <c r="F39" s="7">
        <f ca="1">SUMPRODUCT((ISNUMBER(SEARCH(表1_3[区国代号],E39))*表1_3[综合潜力]))</f>
        <v>202</v>
      </c>
      <c r="G39" s="7" t="str">
        <f t="shared" ref="G39" ca="1" si="95">G38</f>
        <v>BEIL</v>
      </c>
      <c r="H39" s="7">
        <f ca="1">SUMPRODUCT((ISNUMBER(SEARCH(表1_3[区国代号],G39))*表1_3[综合潜力]))</f>
        <v>184</v>
      </c>
      <c r="I39" s="7" t="str">
        <f t="shared" ref="I39" ca="1" si="96">I38</f>
        <v>CDGJ</v>
      </c>
      <c r="J39" s="7">
        <f ca="1">SUMPRODUCT((ISNUMBER(SEARCH(表1_3[区国代号],I39))*表1_3[综合潜力]))</f>
        <v>178</v>
      </c>
      <c r="K39" s="7">
        <f t="shared" ref="K39:K41" ca="1" si="97">F39+H39+J39</f>
        <v>564</v>
      </c>
      <c r="L39" s="8">
        <f t="shared" ref="L39:L41" ca="1" si="98">($B$27-F39)^2+($B$27-H39)^2+($B$27-J39)^2</f>
        <v>5355</v>
      </c>
    </row>
    <row r="40" spans="4:12" x14ac:dyDescent="0.15">
      <c r="D40" t="str">
        <f t="shared" ca="1" si="0"/>
        <v>M</v>
      </c>
      <c r="E40" s="9" t="str">
        <f t="shared" ref="E40" ca="1" si="99">E38</f>
        <v>AFHK</v>
      </c>
      <c r="F40" s="2">
        <f ca="1">SUMPRODUCT((ISNUMBER(SEARCH(表1_3[区国代号],E40))*表1_3[综合潜力]))</f>
        <v>182</v>
      </c>
      <c r="G40" s="2" t="str">
        <f t="shared" ref="G40" ca="1" si="100">G38&amp;D40</f>
        <v>BEILM</v>
      </c>
      <c r="H40" s="2">
        <f ca="1">SUMPRODUCT((ISNUMBER(SEARCH(表1_3[区国代号],G40))*表1_3[综合潜力]))</f>
        <v>204</v>
      </c>
      <c r="I40" s="2" t="str">
        <f t="shared" ref="I40" ca="1" si="101">I38</f>
        <v>CDGJ</v>
      </c>
      <c r="J40" s="2">
        <f ca="1">SUMPRODUCT((ISNUMBER(SEARCH(表1_3[区国代号],I40))*表1_3[综合潜力]))</f>
        <v>178</v>
      </c>
      <c r="K40" s="2">
        <f t="shared" ca="1" si="97"/>
        <v>564</v>
      </c>
      <c r="L40" s="1">
        <f t="shared" ca="1" si="98"/>
        <v>5435</v>
      </c>
    </row>
    <row r="41" spans="4:12" x14ac:dyDescent="0.15">
      <c r="D41" t="str">
        <f t="shared" ca="1" si="0"/>
        <v>M</v>
      </c>
      <c r="E41" s="10" t="str">
        <f t="shared" ref="E41" ca="1" si="102">E38</f>
        <v>AFHK</v>
      </c>
      <c r="F41" s="11">
        <f ca="1">SUMPRODUCT((ISNUMBER(SEARCH(表1_3[区国代号],E41))*表1_3[综合潜力]))</f>
        <v>182</v>
      </c>
      <c r="G41" s="11" t="str">
        <f t="shared" ref="G41" ca="1" si="103">G38</f>
        <v>BEIL</v>
      </c>
      <c r="H41" s="11">
        <f ca="1">SUMPRODUCT((ISNUMBER(SEARCH(表1_3[区国代号],G41))*表1_3[综合潜力]))</f>
        <v>184</v>
      </c>
      <c r="I41" s="11" t="str">
        <f t="shared" ref="I41" ca="1" si="104">I38&amp;D41</f>
        <v>CDGJM</v>
      </c>
      <c r="J41" s="11">
        <f ca="1">SUMPRODUCT((ISNUMBER(SEARCH(表1_3[区国代号],I41))*表1_3[综合潜力]))</f>
        <v>198</v>
      </c>
      <c r="K41" s="11">
        <f t="shared" ca="1" si="97"/>
        <v>564</v>
      </c>
      <c r="L41" s="12">
        <f t="shared" ca="1" si="98"/>
        <v>5195</v>
      </c>
    </row>
    <row r="42" spans="4:12" x14ac:dyDescent="0.15">
      <c r="D42" t="str">
        <f t="shared" ca="1" si="0"/>
        <v>N</v>
      </c>
      <c r="E42" s="3" t="str">
        <f ca="1">INDEX(E$3:E41,MATCH(MIN($L$3:$L41),$L$3:$L41,))</f>
        <v>AFHK</v>
      </c>
      <c r="F42" s="3">
        <f ca="1">INDEX(F$3:F41,MATCH(MIN($L$3:$L41),$L$3:$L41,))</f>
        <v>182</v>
      </c>
      <c r="G42" s="3" t="str">
        <f ca="1">INDEX(G$3:G41,MATCH(MIN($L$3:$L41),$L$3:$L41,))</f>
        <v>BEIL</v>
      </c>
      <c r="H42" s="3">
        <f ca="1">INDEX(H$3:H41,MATCH(MIN($L$3:$L41),$L$3:$L41,))</f>
        <v>184</v>
      </c>
      <c r="I42" s="3" t="str">
        <f ca="1">INDEX(I$3:I41,MATCH(MIN($L$3:$L41),$L$3:$L41,))</f>
        <v>CDGJM</v>
      </c>
      <c r="J42" s="3">
        <f ca="1">INDEX(J$3:J41,MATCH(MIN($L$3:$L41),$L$3:$L41,))</f>
        <v>198</v>
      </c>
      <c r="K42" s="3">
        <f ca="1">INDEX(K$3:K41,MATCH(MIN($L$3:$L41),$L$3:$L41,))</f>
        <v>564</v>
      </c>
      <c r="L42" s="13">
        <f ca="1">INDEX(L$3:L41,MATCH(MIN($L$3:$L41),$L$3:$L41,))</f>
        <v>5195</v>
      </c>
    </row>
    <row r="43" spans="4:12" x14ac:dyDescent="0.15">
      <c r="D43" t="str">
        <f t="shared" ca="1" si="0"/>
        <v>N</v>
      </c>
      <c r="E43" s="6" t="str">
        <f t="shared" ref="E43" ca="1" si="105">E42&amp;D43</f>
        <v>AFHKN</v>
      </c>
      <c r="F43" s="7">
        <f ca="1">SUMPRODUCT((ISNUMBER(SEARCH(表1_3[区国代号],E43))*表1_3[综合潜力]))</f>
        <v>201</v>
      </c>
      <c r="G43" s="7" t="str">
        <f t="shared" ref="G43" ca="1" si="106">G42</f>
        <v>BEIL</v>
      </c>
      <c r="H43" s="7">
        <f ca="1">SUMPRODUCT((ISNUMBER(SEARCH(表1_3[区国代号],G43))*表1_3[综合潜力]))</f>
        <v>184</v>
      </c>
      <c r="I43" s="7" t="str">
        <f t="shared" ref="I43" ca="1" si="107">I42</f>
        <v>CDGJM</v>
      </c>
      <c r="J43" s="7">
        <f ca="1">SUMPRODUCT((ISNUMBER(SEARCH(表1_3[区国代号],I43))*表1_3[综合潜力]))</f>
        <v>198</v>
      </c>
      <c r="K43" s="7">
        <f t="shared" ref="K43:K45" ca="1" si="108">F43+H43+J43</f>
        <v>583</v>
      </c>
      <c r="L43" s="8">
        <f t="shared" ref="L43:L45" ca="1" si="109">($B$27-F43)^2+($B$27-H43)^2+($B$27-J43)^2</f>
        <v>3770</v>
      </c>
    </row>
    <row r="44" spans="4:12" x14ac:dyDescent="0.15">
      <c r="D44" t="str">
        <f t="shared" ca="1" si="0"/>
        <v>N</v>
      </c>
      <c r="E44" s="9" t="str">
        <f t="shared" ref="E44" ca="1" si="110">E42</f>
        <v>AFHK</v>
      </c>
      <c r="F44" s="2">
        <f ca="1">SUMPRODUCT((ISNUMBER(SEARCH(表1_3[区国代号],E44))*表1_3[综合潜力]))</f>
        <v>182</v>
      </c>
      <c r="G44" s="2" t="str">
        <f t="shared" ref="G44" ca="1" si="111">G42&amp;D44</f>
        <v>BEILN</v>
      </c>
      <c r="H44" s="2">
        <f ca="1">SUMPRODUCT((ISNUMBER(SEARCH(表1_3[区国代号],G44))*表1_3[综合潜力]))</f>
        <v>203</v>
      </c>
      <c r="I44" s="2" t="str">
        <f t="shared" ref="I44" ca="1" si="112">I42</f>
        <v>CDGJM</v>
      </c>
      <c r="J44" s="2">
        <f ca="1">SUMPRODUCT((ISNUMBER(SEARCH(表1_3[区国代号],I44))*表1_3[综合潜力]))</f>
        <v>198</v>
      </c>
      <c r="K44" s="2">
        <f t="shared" ca="1" si="108"/>
        <v>583</v>
      </c>
      <c r="L44" s="1">
        <f t="shared" ca="1" si="109"/>
        <v>3846</v>
      </c>
    </row>
    <row r="45" spans="4:12" x14ac:dyDescent="0.15">
      <c r="D45" t="str">
        <f t="shared" ca="1" si="0"/>
        <v>N</v>
      </c>
      <c r="E45" s="10" t="str">
        <f t="shared" ref="E45" ca="1" si="113">E42</f>
        <v>AFHK</v>
      </c>
      <c r="F45" s="11">
        <f ca="1">SUMPRODUCT((ISNUMBER(SEARCH(表1_3[区国代号],E45))*表1_3[综合潜力]))</f>
        <v>182</v>
      </c>
      <c r="G45" s="11" t="str">
        <f t="shared" ref="G45" ca="1" si="114">G42</f>
        <v>BEIL</v>
      </c>
      <c r="H45" s="11">
        <f ca="1">SUMPRODUCT((ISNUMBER(SEARCH(表1_3[区国代号],G45))*表1_3[综合潜力]))</f>
        <v>184</v>
      </c>
      <c r="I45" s="11" t="str">
        <f t="shared" ref="I45" ca="1" si="115">I42&amp;D45</f>
        <v>CDGJMN</v>
      </c>
      <c r="J45" s="11">
        <f ca="1">SUMPRODUCT((ISNUMBER(SEARCH(表1_3[区国代号],I45))*表1_3[综合潜力]))</f>
        <v>217</v>
      </c>
      <c r="K45" s="11">
        <f t="shared" ca="1" si="108"/>
        <v>583</v>
      </c>
      <c r="L45" s="12">
        <f t="shared" ca="1" si="109"/>
        <v>4378</v>
      </c>
    </row>
    <row r="46" spans="4:12" x14ac:dyDescent="0.15">
      <c r="D46" t="str">
        <f t="shared" ca="1" si="0"/>
        <v>O</v>
      </c>
      <c r="E46" s="3" t="str">
        <f ca="1">INDEX(E$3:E45,MATCH(MIN($L$3:$L45),$L$3:$L45,))</f>
        <v>AFHKN</v>
      </c>
      <c r="F46" s="3">
        <f ca="1">INDEX(F$3:F45,MATCH(MIN($L$3:$L45),$L$3:$L45,))</f>
        <v>201</v>
      </c>
      <c r="G46" s="3" t="str">
        <f ca="1">INDEX(G$3:G45,MATCH(MIN($L$3:$L45),$L$3:$L45,))</f>
        <v>BEIL</v>
      </c>
      <c r="H46" s="3">
        <f ca="1">INDEX(H$3:H45,MATCH(MIN($L$3:$L45),$L$3:$L45,))</f>
        <v>184</v>
      </c>
      <c r="I46" s="3" t="str">
        <f ca="1">INDEX(I$3:I45,MATCH(MIN($L$3:$L45),$L$3:$L45,))</f>
        <v>CDGJM</v>
      </c>
      <c r="J46" s="3">
        <f ca="1">INDEX(J$3:J45,MATCH(MIN($L$3:$L45),$L$3:$L45,))</f>
        <v>198</v>
      </c>
      <c r="K46" s="3">
        <f ca="1">INDEX(K$3:K45,MATCH(MIN($L$3:$L45),$L$3:$L45,))</f>
        <v>583</v>
      </c>
      <c r="L46" s="13">
        <f ca="1">INDEX(L$3:L45,MATCH(MIN($L$3:$L45),$L$3:$L45,))</f>
        <v>3770</v>
      </c>
    </row>
    <row r="47" spans="4:12" x14ac:dyDescent="0.15">
      <c r="D47" t="str">
        <f t="shared" ca="1" si="0"/>
        <v>O</v>
      </c>
      <c r="E47" s="6" t="str">
        <f t="shared" ref="E47" ca="1" si="116">E46&amp;D47</f>
        <v>AFHKNO</v>
      </c>
      <c r="F47" s="7">
        <f ca="1">SUMPRODUCT((ISNUMBER(SEARCH(表1_3[区国代号],E47))*表1_3[综合潜力]))</f>
        <v>219</v>
      </c>
      <c r="G47" s="7" t="str">
        <f t="shared" ref="G47" ca="1" si="117">G46</f>
        <v>BEIL</v>
      </c>
      <c r="H47" s="7">
        <f ca="1">SUMPRODUCT((ISNUMBER(SEARCH(表1_3[区国代号],G47))*表1_3[综合潜力]))</f>
        <v>184</v>
      </c>
      <c r="I47" s="7" t="str">
        <f t="shared" ref="I47" ca="1" si="118">I46</f>
        <v>CDGJM</v>
      </c>
      <c r="J47" s="7">
        <f ca="1">SUMPRODUCT((ISNUMBER(SEARCH(表1_3[区国代号],I47))*表1_3[综合潜力]))</f>
        <v>198</v>
      </c>
      <c r="K47" s="7">
        <f t="shared" ref="K47:K49" ca="1" si="119">F47+H47+J47</f>
        <v>601</v>
      </c>
      <c r="L47" s="8">
        <f t="shared" ref="L47:L49" ca="1" si="120">($B$27-F47)^2+($B$27-H47)^2+($B$27-J47)^2</f>
        <v>3086</v>
      </c>
    </row>
    <row r="48" spans="4:12" x14ac:dyDescent="0.15">
      <c r="D48" t="str">
        <f t="shared" ca="1" si="0"/>
        <v>O</v>
      </c>
      <c r="E48" s="9" t="str">
        <f t="shared" ref="E48" ca="1" si="121">E46</f>
        <v>AFHKN</v>
      </c>
      <c r="F48" s="2">
        <f ca="1">SUMPRODUCT((ISNUMBER(SEARCH(表1_3[区国代号],E48))*表1_3[综合潜力]))</f>
        <v>201</v>
      </c>
      <c r="G48" s="2" t="str">
        <f t="shared" ref="G48" ca="1" si="122">G46&amp;D48</f>
        <v>BEILO</v>
      </c>
      <c r="H48" s="2">
        <f ca="1">SUMPRODUCT((ISNUMBER(SEARCH(表1_3[区国代号],G48))*表1_3[综合潜力]))</f>
        <v>202</v>
      </c>
      <c r="I48" s="2" t="str">
        <f t="shared" ref="I48" ca="1" si="123">I46</f>
        <v>CDGJM</v>
      </c>
      <c r="J48" s="2">
        <f ca="1">SUMPRODUCT((ISNUMBER(SEARCH(表1_3[区国代号],I48))*表1_3[综合潜力]))</f>
        <v>198</v>
      </c>
      <c r="K48" s="2">
        <f t="shared" ca="1" si="119"/>
        <v>601</v>
      </c>
      <c r="L48" s="1">
        <f t="shared" ca="1" si="120"/>
        <v>2474</v>
      </c>
    </row>
    <row r="49" spans="4:12" x14ac:dyDescent="0.15">
      <c r="D49" t="str">
        <f t="shared" ca="1" si="0"/>
        <v>O</v>
      </c>
      <c r="E49" s="10" t="str">
        <f t="shared" ref="E49" ca="1" si="124">E46</f>
        <v>AFHKN</v>
      </c>
      <c r="F49" s="11">
        <f ca="1">SUMPRODUCT((ISNUMBER(SEARCH(表1_3[区国代号],E49))*表1_3[综合潜力]))</f>
        <v>201</v>
      </c>
      <c r="G49" s="11" t="str">
        <f t="shared" ref="G49" ca="1" si="125">G46</f>
        <v>BEIL</v>
      </c>
      <c r="H49" s="11">
        <f ca="1">SUMPRODUCT((ISNUMBER(SEARCH(表1_3[区国代号],G49))*表1_3[综合潜力]))</f>
        <v>184</v>
      </c>
      <c r="I49" s="11" t="str">
        <f t="shared" ref="I49" ca="1" si="126">I46&amp;D49</f>
        <v>CDGJMO</v>
      </c>
      <c r="J49" s="11">
        <f ca="1">SUMPRODUCT((ISNUMBER(SEARCH(表1_3[区国代号],I49))*表1_3[综合潜力]))</f>
        <v>216</v>
      </c>
      <c r="K49" s="11">
        <f t="shared" ca="1" si="119"/>
        <v>601</v>
      </c>
      <c r="L49" s="12">
        <f t="shared" ca="1" si="120"/>
        <v>2978</v>
      </c>
    </row>
    <row r="50" spans="4:12" x14ac:dyDescent="0.15">
      <c r="D50" t="str">
        <f t="shared" ca="1" si="0"/>
        <v>P</v>
      </c>
      <c r="E50" s="3" t="str">
        <f ca="1">INDEX(E$3:E49,MATCH(MIN($L$3:$L49),$L$3:$L49,))</f>
        <v>AFHKN</v>
      </c>
      <c r="F50" s="3">
        <f ca="1">INDEX(F$3:F49,MATCH(MIN($L$3:$L49),$L$3:$L49,))</f>
        <v>201</v>
      </c>
      <c r="G50" s="3" t="str">
        <f ca="1">INDEX(G$3:G49,MATCH(MIN($L$3:$L49),$L$3:$L49,))</f>
        <v>BEILO</v>
      </c>
      <c r="H50" s="3">
        <f ca="1">INDEX(H$3:H49,MATCH(MIN($L$3:$L49),$L$3:$L49,))</f>
        <v>202</v>
      </c>
      <c r="I50" s="3" t="str">
        <f ca="1">INDEX(I$3:I49,MATCH(MIN($L$3:$L49),$L$3:$L49,))</f>
        <v>CDGJM</v>
      </c>
      <c r="J50" s="3">
        <f ca="1">INDEX(J$3:J49,MATCH(MIN($L$3:$L49),$L$3:$L49,))</f>
        <v>198</v>
      </c>
      <c r="K50" s="3">
        <f ca="1">INDEX(K$3:K49,MATCH(MIN($L$3:$L49),$L$3:$L49,))</f>
        <v>601</v>
      </c>
      <c r="L50" s="13">
        <f ca="1">INDEX(L$3:L49,MATCH(MIN($L$3:$L49),$L$3:$L49,))</f>
        <v>2474</v>
      </c>
    </row>
    <row r="51" spans="4:12" x14ac:dyDescent="0.15">
      <c r="D51" t="str">
        <f t="shared" ca="1" si="0"/>
        <v>P</v>
      </c>
      <c r="E51" s="6" t="str">
        <f t="shared" ref="E51" ca="1" si="127">E50&amp;D51</f>
        <v>AFHKNP</v>
      </c>
      <c r="F51" s="7">
        <f ca="1">SUMPRODUCT((ISNUMBER(SEARCH(表1_3[区国代号],E51))*表1_3[综合潜力]))</f>
        <v>218</v>
      </c>
      <c r="G51" s="7" t="str">
        <f t="shared" ref="G51" ca="1" si="128">G50</f>
        <v>BEILO</v>
      </c>
      <c r="H51" s="7">
        <f ca="1">SUMPRODUCT((ISNUMBER(SEARCH(表1_3[区国代号],G51))*表1_3[综合潜力]))</f>
        <v>202</v>
      </c>
      <c r="I51" s="7" t="str">
        <f t="shared" ref="I51" ca="1" si="129">I50</f>
        <v>CDGJM</v>
      </c>
      <c r="J51" s="7">
        <f ca="1">SUMPRODUCT((ISNUMBER(SEARCH(表1_3[区国代号],I51))*表1_3[综合潜力]))</f>
        <v>198</v>
      </c>
      <c r="K51" s="7">
        <f t="shared" ref="K51:K53" ca="1" si="130">F51+H51+J51</f>
        <v>618</v>
      </c>
      <c r="L51" s="8">
        <f t="shared" ref="L51:L53" ca="1" si="131">($B$27-F51)^2+($B$27-H51)^2+($B$27-J51)^2</f>
        <v>1811</v>
      </c>
    </row>
    <row r="52" spans="4:12" x14ac:dyDescent="0.15">
      <c r="D52" t="str">
        <f t="shared" ca="1" si="0"/>
        <v>P</v>
      </c>
      <c r="E52" s="9" t="str">
        <f t="shared" ref="E52" ca="1" si="132">E50</f>
        <v>AFHKN</v>
      </c>
      <c r="F52" s="2">
        <f ca="1">SUMPRODUCT((ISNUMBER(SEARCH(表1_3[区国代号],E52))*表1_3[综合潜力]))</f>
        <v>201</v>
      </c>
      <c r="G52" s="2" t="str">
        <f t="shared" ref="G52" ca="1" si="133">G50&amp;D52</f>
        <v>BEILOP</v>
      </c>
      <c r="H52" s="2">
        <f ca="1">SUMPRODUCT((ISNUMBER(SEARCH(表1_3[区国代号],G52))*表1_3[综合潜力]))</f>
        <v>219</v>
      </c>
      <c r="I52" s="2" t="str">
        <f t="shared" ref="I52" ca="1" si="134">I50</f>
        <v>CDGJM</v>
      </c>
      <c r="J52" s="2">
        <f ca="1">SUMPRODUCT((ISNUMBER(SEARCH(表1_3[区国代号],I52))*表1_3[综合潜力]))</f>
        <v>198</v>
      </c>
      <c r="K52" s="2">
        <f t="shared" ca="1" si="130"/>
        <v>618</v>
      </c>
      <c r="L52" s="1">
        <f t="shared" ca="1" si="131"/>
        <v>1845</v>
      </c>
    </row>
    <row r="53" spans="4:12" x14ac:dyDescent="0.15">
      <c r="D53" t="str">
        <f t="shared" ca="1" si="0"/>
        <v>P</v>
      </c>
      <c r="E53" s="10" t="str">
        <f t="shared" ref="E53" ca="1" si="135">E50</f>
        <v>AFHKN</v>
      </c>
      <c r="F53" s="11">
        <f ca="1">SUMPRODUCT((ISNUMBER(SEARCH(表1_3[区国代号],E53))*表1_3[综合潜力]))</f>
        <v>201</v>
      </c>
      <c r="G53" s="11" t="str">
        <f t="shared" ref="G53" ca="1" si="136">G50</f>
        <v>BEILO</v>
      </c>
      <c r="H53" s="11">
        <f ca="1">SUMPRODUCT((ISNUMBER(SEARCH(表1_3[区国代号],G53))*表1_3[综合潜力]))</f>
        <v>202</v>
      </c>
      <c r="I53" s="11" t="str">
        <f t="shared" ref="I53" ca="1" si="137">I50&amp;D53</f>
        <v>CDGJMP</v>
      </c>
      <c r="J53" s="11">
        <f ca="1">SUMPRODUCT((ISNUMBER(SEARCH(表1_3[区国代号],I53))*表1_3[综合潜力]))</f>
        <v>215</v>
      </c>
      <c r="K53" s="11">
        <f t="shared" ca="1" si="130"/>
        <v>618</v>
      </c>
      <c r="L53" s="12">
        <f t="shared" ca="1" si="131"/>
        <v>1709</v>
      </c>
    </row>
    <row r="54" spans="4:12" x14ac:dyDescent="0.15">
      <c r="D54" t="str">
        <f t="shared" ca="1" si="0"/>
        <v>Q</v>
      </c>
      <c r="E54" s="3" t="str">
        <f ca="1">INDEX(E$3:E53,MATCH(MIN($L$3:$L53),$L$3:$L53,))</f>
        <v>AFHKN</v>
      </c>
      <c r="F54" s="3">
        <f ca="1">INDEX(F$3:F53,MATCH(MIN($L$3:$L53),$L$3:$L53,))</f>
        <v>201</v>
      </c>
      <c r="G54" s="3" t="str">
        <f ca="1">INDEX(G$3:G53,MATCH(MIN($L$3:$L53),$L$3:$L53,))</f>
        <v>BEILO</v>
      </c>
      <c r="H54" s="3">
        <f ca="1">INDEX(H$3:H53,MATCH(MIN($L$3:$L53),$L$3:$L53,))</f>
        <v>202</v>
      </c>
      <c r="I54" s="3" t="str">
        <f ca="1">INDEX(I$3:I53,MATCH(MIN($L$3:$L53),$L$3:$L53,))</f>
        <v>CDGJMP</v>
      </c>
      <c r="J54" s="3">
        <f ca="1">INDEX(J$3:J53,MATCH(MIN($L$3:$L53),$L$3:$L53,))</f>
        <v>215</v>
      </c>
      <c r="K54" s="3">
        <f ca="1">INDEX(K$3:K53,MATCH(MIN($L$3:$L53),$L$3:$L53,))</f>
        <v>618</v>
      </c>
      <c r="L54" s="13">
        <f ca="1">INDEX(L$3:L53,MATCH(MIN($L$3:$L53),$L$3:$L53,))</f>
        <v>1709</v>
      </c>
    </row>
    <row r="55" spans="4:12" x14ac:dyDescent="0.15">
      <c r="D55" t="str">
        <f t="shared" ca="1" si="0"/>
        <v>Q</v>
      </c>
      <c r="E55" s="6" t="str">
        <f t="shared" ref="E55" ca="1" si="138">E54&amp;D55</f>
        <v>AFHKNQ</v>
      </c>
      <c r="F55" s="7">
        <f ca="1">SUMPRODUCT((ISNUMBER(SEARCH(表1_3[区国代号],E55))*表1_3[综合潜力]))</f>
        <v>217</v>
      </c>
      <c r="G55" s="7" t="str">
        <f t="shared" ref="G55" ca="1" si="139">G54</f>
        <v>BEILO</v>
      </c>
      <c r="H55" s="7">
        <f ca="1">SUMPRODUCT((ISNUMBER(SEARCH(表1_3[区国代号],G55))*表1_3[综合潜力]))</f>
        <v>202</v>
      </c>
      <c r="I55" s="7" t="str">
        <f t="shared" ref="I55" ca="1" si="140">I54</f>
        <v>CDGJMP</v>
      </c>
      <c r="J55" s="7">
        <f ca="1">SUMPRODUCT((ISNUMBER(SEARCH(表1_3[区国代号],I55))*表1_3[综合潜力]))</f>
        <v>215</v>
      </c>
      <c r="K55" s="7">
        <f t="shared" ref="K55:K57" ca="1" si="141">F55+H55+J55</f>
        <v>634</v>
      </c>
      <c r="L55" s="8">
        <f t="shared" ref="L55:L57" ca="1" si="142">($B$27-F55)^2+($B$27-H55)^2+($B$27-J55)^2</f>
        <v>1069</v>
      </c>
    </row>
    <row r="56" spans="4:12" x14ac:dyDescent="0.15">
      <c r="D56" t="str">
        <f t="shared" ca="1" si="0"/>
        <v>Q</v>
      </c>
      <c r="E56" s="9" t="str">
        <f t="shared" ref="E56" ca="1" si="143">E54</f>
        <v>AFHKN</v>
      </c>
      <c r="F56" s="2">
        <f ca="1">SUMPRODUCT((ISNUMBER(SEARCH(表1_3[区国代号],E56))*表1_3[综合潜力]))</f>
        <v>201</v>
      </c>
      <c r="G56" s="2" t="str">
        <f t="shared" ref="G56" ca="1" si="144">G54&amp;D56</f>
        <v>BEILOQ</v>
      </c>
      <c r="H56" s="2">
        <f ca="1">SUMPRODUCT((ISNUMBER(SEARCH(表1_3[区国代号],G56))*表1_3[综合潜力]))</f>
        <v>218</v>
      </c>
      <c r="I56" s="2" t="str">
        <f t="shared" ref="I56" ca="1" si="145">I54</f>
        <v>CDGJMP</v>
      </c>
      <c r="J56" s="2">
        <f ca="1">SUMPRODUCT((ISNUMBER(SEARCH(表1_3[区国代号],I56))*表1_3[综合潜力]))</f>
        <v>215</v>
      </c>
      <c r="K56" s="2">
        <f t="shared" ca="1" si="141"/>
        <v>634</v>
      </c>
      <c r="L56" s="1">
        <f t="shared" ca="1" si="142"/>
        <v>1101</v>
      </c>
    </row>
    <row r="57" spans="4:12" x14ac:dyDescent="0.15">
      <c r="D57" t="str">
        <f t="shared" ca="1" si="0"/>
        <v>Q</v>
      </c>
      <c r="E57" s="10" t="str">
        <f t="shared" ref="E57" ca="1" si="146">E54</f>
        <v>AFHKN</v>
      </c>
      <c r="F57" s="11">
        <f ca="1">SUMPRODUCT((ISNUMBER(SEARCH(表1_3[区国代号],E57))*表1_3[综合潜力]))</f>
        <v>201</v>
      </c>
      <c r="G57" s="11" t="str">
        <f t="shared" ref="G57" ca="1" si="147">G54</f>
        <v>BEILO</v>
      </c>
      <c r="H57" s="11">
        <f ca="1">SUMPRODUCT((ISNUMBER(SEARCH(表1_3[区国代号],G57))*表1_3[综合潜力]))</f>
        <v>202</v>
      </c>
      <c r="I57" s="11" t="str">
        <f t="shared" ref="I57" ca="1" si="148">I54&amp;D57</f>
        <v>CDGJMPQ</v>
      </c>
      <c r="J57" s="11">
        <f ca="1">SUMPRODUCT((ISNUMBER(SEARCH(表1_3[区国代号],I57))*表1_3[综合潜力]))</f>
        <v>231</v>
      </c>
      <c r="K57" s="11">
        <f t="shared" ca="1" si="141"/>
        <v>634</v>
      </c>
      <c r="L57" s="12">
        <f t="shared" ca="1" si="142"/>
        <v>1517</v>
      </c>
    </row>
    <row r="58" spans="4:12" x14ac:dyDescent="0.15">
      <c r="D58" t="str">
        <f t="shared" ca="1" si="0"/>
        <v>R</v>
      </c>
      <c r="E58" s="3" t="str">
        <f ca="1">INDEX(E$3:E57,MATCH(MIN($L$3:$L57),$L$3:$L57,))</f>
        <v>AFHKNQ</v>
      </c>
      <c r="F58" s="3">
        <f ca="1">INDEX(F$3:F57,MATCH(MIN($L$3:$L57),$L$3:$L57,))</f>
        <v>217</v>
      </c>
      <c r="G58" s="3" t="str">
        <f ca="1">INDEX(G$3:G57,MATCH(MIN($L$3:$L57),$L$3:$L57,))</f>
        <v>BEILO</v>
      </c>
      <c r="H58" s="3">
        <f ca="1">INDEX(H$3:H57,MATCH(MIN($L$3:$L57),$L$3:$L57,))</f>
        <v>202</v>
      </c>
      <c r="I58" s="3" t="str">
        <f ca="1">INDEX(I$3:I57,MATCH(MIN($L$3:$L57),$L$3:$L57,))</f>
        <v>CDGJMP</v>
      </c>
      <c r="J58" s="3">
        <f ca="1">INDEX(J$3:J57,MATCH(MIN($L$3:$L57),$L$3:$L57,))</f>
        <v>215</v>
      </c>
      <c r="K58" s="3">
        <f ca="1">INDEX(K$3:K57,MATCH(MIN($L$3:$L57),$L$3:$L57,))</f>
        <v>634</v>
      </c>
      <c r="L58" s="13">
        <f ca="1">INDEX(L$3:L57,MATCH(MIN($L$3:$L57),$L$3:$L57,))</f>
        <v>1069</v>
      </c>
    </row>
    <row r="59" spans="4:12" x14ac:dyDescent="0.15">
      <c r="D59" t="str">
        <f t="shared" ca="1" si="0"/>
        <v>R</v>
      </c>
      <c r="E59" s="6" t="str">
        <f t="shared" ref="E59" ca="1" si="149">E58&amp;D59</f>
        <v>AFHKNQR</v>
      </c>
      <c r="F59" s="7">
        <f ca="1">SUMPRODUCT((ISNUMBER(SEARCH(表1_3[区国代号],E59))*表1_3[综合潜力]))</f>
        <v>232</v>
      </c>
      <c r="G59" s="7" t="str">
        <f t="shared" ref="G59" ca="1" si="150">G58</f>
        <v>BEILO</v>
      </c>
      <c r="H59" s="7">
        <f ca="1">SUMPRODUCT((ISNUMBER(SEARCH(表1_3[区国代号],G59))*表1_3[综合潜力]))</f>
        <v>202</v>
      </c>
      <c r="I59" s="7" t="str">
        <f t="shared" ref="I59" ca="1" si="151">I58</f>
        <v>CDGJMP</v>
      </c>
      <c r="J59" s="7">
        <f ca="1">SUMPRODUCT((ISNUMBER(SEARCH(表1_3[区国代号],I59))*表1_3[综合潜力]))</f>
        <v>215</v>
      </c>
      <c r="K59" s="7">
        <f t="shared" ref="K59:K61" ca="1" si="152">F59+H59+J59</f>
        <v>649</v>
      </c>
      <c r="L59" s="8">
        <f t="shared" ref="L59:L61" ca="1" si="153">($B$27-F59)^2+($B$27-H59)^2+($B$27-J59)^2</f>
        <v>934</v>
      </c>
    </row>
    <row r="60" spans="4:12" x14ac:dyDescent="0.15">
      <c r="D60" t="str">
        <f t="shared" ca="1" si="0"/>
        <v>R</v>
      </c>
      <c r="E60" s="9" t="str">
        <f t="shared" ref="E60" ca="1" si="154">E58</f>
        <v>AFHKNQ</v>
      </c>
      <c r="F60" s="2">
        <f ca="1">SUMPRODUCT((ISNUMBER(SEARCH(表1_3[区国代号],E60))*表1_3[综合潜力]))</f>
        <v>217</v>
      </c>
      <c r="G60" s="2" t="str">
        <f t="shared" ref="G60" ca="1" si="155">G58&amp;D60</f>
        <v>BEILOR</v>
      </c>
      <c r="H60" s="2">
        <f ca="1">SUMPRODUCT((ISNUMBER(SEARCH(表1_3[区国代号],G60))*表1_3[综合潜力]))</f>
        <v>217</v>
      </c>
      <c r="I60" s="2" t="str">
        <f t="shared" ref="I60" ca="1" si="156">I58</f>
        <v>CDGJMP</v>
      </c>
      <c r="J60" s="2">
        <f ca="1">SUMPRODUCT((ISNUMBER(SEARCH(表1_3[区国代号],I60))*表1_3[综合潜力]))</f>
        <v>215</v>
      </c>
      <c r="K60" s="2">
        <f t="shared" ca="1" si="152"/>
        <v>649</v>
      </c>
      <c r="L60" s="1">
        <f t="shared" ca="1" si="153"/>
        <v>484</v>
      </c>
    </row>
    <row r="61" spans="4:12" x14ac:dyDescent="0.15">
      <c r="D61" t="str">
        <f t="shared" ca="1" si="0"/>
        <v>R</v>
      </c>
      <c r="E61" s="10" t="str">
        <f t="shared" ref="E61" ca="1" si="157">E58</f>
        <v>AFHKNQ</v>
      </c>
      <c r="F61" s="11">
        <f ca="1">SUMPRODUCT((ISNUMBER(SEARCH(表1_3[区国代号],E61))*表1_3[综合潜力]))</f>
        <v>217</v>
      </c>
      <c r="G61" s="11" t="str">
        <f t="shared" ref="G61" ca="1" si="158">G58</f>
        <v>BEILO</v>
      </c>
      <c r="H61" s="11">
        <f ca="1">SUMPRODUCT((ISNUMBER(SEARCH(表1_3[区国代号],G61))*表1_3[综合潜力]))</f>
        <v>202</v>
      </c>
      <c r="I61" s="11" t="str">
        <f t="shared" ref="I61" ca="1" si="159">I58&amp;D61</f>
        <v>CDGJMPR</v>
      </c>
      <c r="J61" s="11">
        <f ca="1">SUMPRODUCT((ISNUMBER(SEARCH(表1_3[区国代号],I61))*表1_3[综合潜力]))</f>
        <v>230</v>
      </c>
      <c r="K61" s="11">
        <f t="shared" ca="1" si="152"/>
        <v>649</v>
      </c>
      <c r="L61" s="12">
        <f t="shared" ca="1" si="153"/>
        <v>874</v>
      </c>
    </row>
    <row r="62" spans="4:12" x14ac:dyDescent="0.15">
      <c r="D62" t="str">
        <f t="shared" ca="1" si="0"/>
        <v>S</v>
      </c>
      <c r="E62" s="3" t="str">
        <f ca="1">INDEX(E$3:E61,MATCH(MIN($L$3:$L61),$L$3:$L61,))</f>
        <v>AFHKNQ</v>
      </c>
      <c r="F62" s="3">
        <f ca="1">INDEX(F$3:F61,MATCH(MIN($L$3:$L61),$L$3:$L61,))</f>
        <v>217</v>
      </c>
      <c r="G62" s="3" t="str">
        <f ca="1">INDEX(G$3:G61,MATCH(MIN($L$3:$L61),$L$3:$L61,))</f>
        <v>BEILOR</v>
      </c>
      <c r="H62" s="3">
        <f ca="1">INDEX(H$3:H61,MATCH(MIN($L$3:$L61),$L$3:$L61,))</f>
        <v>217</v>
      </c>
      <c r="I62" s="3" t="str">
        <f ca="1">INDEX(I$3:I61,MATCH(MIN($L$3:$L61),$L$3:$L61,))</f>
        <v>CDGJMP</v>
      </c>
      <c r="J62" s="3">
        <f ca="1">INDEX(J$3:J61,MATCH(MIN($L$3:$L61),$L$3:$L61,))</f>
        <v>215</v>
      </c>
      <c r="K62" s="3">
        <f ca="1">INDEX(K$3:K61,MATCH(MIN($L$3:$L61),$L$3:$L61,))</f>
        <v>649</v>
      </c>
      <c r="L62" s="13">
        <f ca="1">INDEX(L$3:L61,MATCH(MIN($L$3:$L61),$L$3:$L61,))</f>
        <v>484</v>
      </c>
    </row>
    <row r="63" spans="4:12" x14ac:dyDescent="0.15">
      <c r="D63" t="str">
        <f t="shared" ca="1" si="0"/>
        <v>S</v>
      </c>
      <c r="E63" s="6" t="str">
        <f t="shared" ref="E63" ca="1" si="160">E62&amp;D63</f>
        <v>AFHKNQS</v>
      </c>
      <c r="F63" s="7">
        <f ca="1">SUMPRODUCT((ISNUMBER(SEARCH(表1_3[区国代号],E63))*表1_3[综合潜力]))</f>
        <v>231</v>
      </c>
      <c r="G63" s="7" t="str">
        <f t="shared" ref="G63" ca="1" si="161">G62</f>
        <v>BEILOR</v>
      </c>
      <c r="H63" s="7">
        <f ca="1">SUMPRODUCT((ISNUMBER(SEARCH(表1_3[区国代号],G63))*表1_3[综合潜力]))</f>
        <v>217</v>
      </c>
      <c r="I63" s="7" t="str">
        <f t="shared" ref="I63" ca="1" si="162">I62</f>
        <v>CDGJMP</v>
      </c>
      <c r="J63" s="7">
        <f ca="1">SUMPRODUCT((ISNUMBER(SEARCH(表1_3[区国代号],I63))*表1_3[综合潜力]))</f>
        <v>215</v>
      </c>
      <c r="K63" s="7">
        <f t="shared" ref="K63:K65" ca="1" si="163">F63+H63+J63</f>
        <v>663</v>
      </c>
      <c r="L63" s="8">
        <f t="shared" ref="L63:L65" ca="1" si="164">($B$27-F63)^2+($B$27-H63)^2+($B$27-J63)^2</f>
        <v>344</v>
      </c>
    </row>
    <row r="64" spans="4:12" x14ac:dyDescent="0.15">
      <c r="D64" t="str">
        <f t="shared" ca="1" si="0"/>
        <v>S</v>
      </c>
      <c r="E64" s="9" t="str">
        <f t="shared" ref="E64" ca="1" si="165">E62</f>
        <v>AFHKNQ</v>
      </c>
      <c r="F64" s="2">
        <f ca="1">SUMPRODUCT((ISNUMBER(SEARCH(表1_3[区国代号],E64))*表1_3[综合潜力]))</f>
        <v>217</v>
      </c>
      <c r="G64" s="2" t="str">
        <f t="shared" ref="G64" ca="1" si="166">G62&amp;D64</f>
        <v>BEILORS</v>
      </c>
      <c r="H64" s="2">
        <f ca="1">SUMPRODUCT((ISNUMBER(SEARCH(表1_3[区国代号],G64))*表1_3[综合潜力]))</f>
        <v>231</v>
      </c>
      <c r="I64" s="2" t="str">
        <f t="shared" ref="I64" ca="1" si="167">I62</f>
        <v>CDGJMP</v>
      </c>
      <c r="J64" s="2">
        <f ca="1">SUMPRODUCT((ISNUMBER(SEARCH(表1_3[区国代号],I64))*表1_3[综合潜力]))</f>
        <v>215</v>
      </c>
      <c r="K64" s="2">
        <f t="shared" ca="1" si="163"/>
        <v>663</v>
      </c>
      <c r="L64" s="1">
        <f t="shared" ca="1" si="164"/>
        <v>344</v>
      </c>
    </row>
    <row r="65" spans="4:12" x14ac:dyDescent="0.15">
      <c r="D65" t="str">
        <f t="shared" ca="1" si="0"/>
        <v>S</v>
      </c>
      <c r="E65" s="10" t="str">
        <f t="shared" ref="E65" ca="1" si="168">E62</f>
        <v>AFHKNQ</v>
      </c>
      <c r="F65" s="11">
        <f ca="1">SUMPRODUCT((ISNUMBER(SEARCH(表1_3[区国代号],E65))*表1_3[综合潜力]))</f>
        <v>217</v>
      </c>
      <c r="G65" s="11" t="str">
        <f t="shared" ref="G65" ca="1" si="169">G62</f>
        <v>BEILOR</v>
      </c>
      <c r="H65" s="11">
        <f ca="1">SUMPRODUCT((ISNUMBER(SEARCH(表1_3[区国代号],G65))*表1_3[综合潜力]))</f>
        <v>217</v>
      </c>
      <c r="I65" s="11" t="str">
        <f t="shared" ref="I65" ca="1" si="170">I62&amp;D65</f>
        <v>CDGJMPS</v>
      </c>
      <c r="J65" s="11">
        <f ca="1">SUMPRODUCT((ISNUMBER(SEARCH(表1_3[区国代号],I65))*表1_3[综合潜力]))</f>
        <v>229</v>
      </c>
      <c r="K65" s="11">
        <f t="shared" ca="1" si="163"/>
        <v>663</v>
      </c>
      <c r="L65" s="12">
        <f t="shared" ca="1" si="164"/>
        <v>288</v>
      </c>
    </row>
    <row r="66" spans="4:12" x14ac:dyDescent="0.15">
      <c r="D66" t="str">
        <f t="shared" ca="1" si="0"/>
        <v>T</v>
      </c>
      <c r="E66" s="3" t="str">
        <f ca="1">INDEX(E$3:E65,MATCH(MIN($L$3:$L65),$L$3:$L65,))</f>
        <v>AFHKNQ</v>
      </c>
      <c r="F66" s="3">
        <f ca="1">INDEX(F$3:F65,MATCH(MIN($L$3:$L65),$L$3:$L65,))</f>
        <v>217</v>
      </c>
      <c r="G66" s="3" t="str">
        <f ca="1">INDEX(G$3:G65,MATCH(MIN($L$3:$L65),$L$3:$L65,))</f>
        <v>BEILOR</v>
      </c>
      <c r="H66" s="3">
        <f ca="1">INDEX(H$3:H65,MATCH(MIN($L$3:$L65),$L$3:$L65,))</f>
        <v>217</v>
      </c>
      <c r="I66" s="3" t="str">
        <f ca="1">INDEX(I$3:I65,MATCH(MIN($L$3:$L65),$L$3:$L65,))</f>
        <v>CDGJMPS</v>
      </c>
      <c r="J66" s="3">
        <f ca="1">INDEX(J$3:J65,MATCH(MIN($L$3:$L65),$L$3:$L65,))</f>
        <v>229</v>
      </c>
      <c r="K66" s="3">
        <f ca="1">INDEX(K$3:K65,MATCH(MIN($L$3:$L65),$L$3:$L65,))</f>
        <v>663</v>
      </c>
      <c r="L66" s="13">
        <f ca="1">INDEX(L$3:L65,MATCH(MIN($L$3:$L65),$L$3:$L65,))</f>
        <v>288</v>
      </c>
    </row>
    <row r="67" spans="4:12" x14ac:dyDescent="0.15">
      <c r="D67" t="str">
        <f t="shared" ref="D67:D74" ca="1" si="171">INDIRECT("A"&amp;(4+INT((ROW()+2)/4)))</f>
        <v>T</v>
      </c>
      <c r="E67" s="6" t="str">
        <f t="shared" ref="E67" ca="1" si="172">E66&amp;D67</f>
        <v>AFHKNQT</v>
      </c>
      <c r="F67" s="7">
        <f ca="1">SUMPRODUCT((ISNUMBER(SEARCH(表1_3[区国代号],E67))*表1_3[综合潜力]))</f>
        <v>230</v>
      </c>
      <c r="G67" s="7" t="str">
        <f t="shared" ref="G67" ca="1" si="173">G66</f>
        <v>BEILOR</v>
      </c>
      <c r="H67" s="7">
        <f ca="1">SUMPRODUCT((ISNUMBER(SEARCH(表1_3[区国代号],G67))*表1_3[综合潜力]))</f>
        <v>217</v>
      </c>
      <c r="I67" s="7" t="str">
        <f t="shared" ref="I67" ca="1" si="174">I66</f>
        <v>CDGJMPS</v>
      </c>
      <c r="J67" s="7">
        <f ca="1">SUMPRODUCT((ISNUMBER(SEARCH(表1_3[区国代号],I67))*表1_3[综合潜力]))</f>
        <v>229</v>
      </c>
      <c r="K67" s="7">
        <f t="shared" ref="K67:K69" ca="1" si="175">F67+H67+J67</f>
        <v>676</v>
      </c>
      <c r="L67" s="8">
        <f t="shared" ref="L67:L69" ca="1" si="176">($B$27-F67)^2+($B$27-H67)^2+($B$27-J67)^2</f>
        <v>145</v>
      </c>
    </row>
    <row r="68" spans="4:12" x14ac:dyDescent="0.15">
      <c r="D68" t="str">
        <f t="shared" ca="1" si="171"/>
        <v>T</v>
      </c>
      <c r="E68" s="9" t="str">
        <f t="shared" ref="E68" ca="1" si="177">E66</f>
        <v>AFHKNQ</v>
      </c>
      <c r="F68" s="2">
        <f ca="1">SUMPRODUCT((ISNUMBER(SEARCH(表1_3[区国代号],E68))*表1_3[综合潜力]))</f>
        <v>217</v>
      </c>
      <c r="G68" s="2" t="str">
        <f t="shared" ref="G68" ca="1" si="178">G66&amp;D68</f>
        <v>BEILORT</v>
      </c>
      <c r="H68" s="2">
        <f ca="1">SUMPRODUCT((ISNUMBER(SEARCH(表1_3[区国代号],G68))*表1_3[综合潜力]))</f>
        <v>230</v>
      </c>
      <c r="I68" s="2" t="str">
        <f t="shared" ref="I68" ca="1" si="179">I66</f>
        <v>CDGJMPS</v>
      </c>
      <c r="J68" s="2">
        <f ca="1">SUMPRODUCT((ISNUMBER(SEARCH(表1_3[区国代号],I68))*表1_3[综合潜力]))</f>
        <v>229</v>
      </c>
      <c r="K68" s="2">
        <f t="shared" ca="1" si="175"/>
        <v>676</v>
      </c>
      <c r="L68" s="1">
        <f t="shared" ca="1" si="176"/>
        <v>145</v>
      </c>
    </row>
    <row r="69" spans="4:12" x14ac:dyDescent="0.15">
      <c r="D69" t="str">
        <f t="shared" ca="1" si="171"/>
        <v>T</v>
      </c>
      <c r="E69" s="10" t="str">
        <f t="shared" ref="E69" ca="1" si="180">E66</f>
        <v>AFHKNQ</v>
      </c>
      <c r="F69" s="11">
        <f ca="1">SUMPRODUCT((ISNUMBER(SEARCH(表1_3[区国代号],E69))*表1_3[综合潜力]))</f>
        <v>217</v>
      </c>
      <c r="G69" s="11" t="str">
        <f t="shared" ref="G69" ca="1" si="181">G66</f>
        <v>BEILOR</v>
      </c>
      <c r="H69" s="11">
        <f ca="1">SUMPRODUCT((ISNUMBER(SEARCH(表1_3[区国代号],G69))*表1_3[综合潜力]))</f>
        <v>217</v>
      </c>
      <c r="I69" s="11" t="str">
        <f t="shared" ref="I69" ca="1" si="182">I66&amp;D69</f>
        <v>CDGJMPST</v>
      </c>
      <c r="J69" s="11">
        <f ca="1">SUMPRODUCT((ISNUMBER(SEARCH(表1_3[区国代号],I69))*表1_3[综合潜力]))</f>
        <v>242</v>
      </c>
      <c r="K69" s="11">
        <f t="shared" ca="1" si="175"/>
        <v>676</v>
      </c>
      <c r="L69" s="12">
        <f t="shared" ca="1" si="176"/>
        <v>457</v>
      </c>
    </row>
    <row r="70" spans="4:12" x14ac:dyDescent="0.15">
      <c r="D70" t="str">
        <f t="shared" ca="1" si="171"/>
        <v>U</v>
      </c>
      <c r="E70" s="3" t="str">
        <f ca="1">INDEX(E$3:E69,MATCH(MIN($L$3:$L69),$L$3:$L69,))</f>
        <v>AFHKNQT</v>
      </c>
      <c r="F70" s="3">
        <f ca="1">INDEX(F$3:F69,MATCH(MIN($L$3:$L69),$L$3:$L69,))</f>
        <v>230</v>
      </c>
      <c r="G70" s="3" t="str">
        <f ca="1">INDEX(G$3:G69,MATCH(MIN($L$3:$L69),$L$3:$L69,))</f>
        <v>BEILOR</v>
      </c>
      <c r="H70" s="3">
        <f ca="1">INDEX(H$3:H69,MATCH(MIN($L$3:$L69),$L$3:$L69,))</f>
        <v>217</v>
      </c>
      <c r="I70" s="3" t="str">
        <f ca="1">INDEX(I$3:I69,MATCH(MIN($L$3:$L69),$L$3:$L69,))</f>
        <v>CDGJMPS</v>
      </c>
      <c r="J70" s="3">
        <f ca="1">INDEX(J$3:J69,MATCH(MIN($L$3:$L69),$L$3:$L69,))</f>
        <v>229</v>
      </c>
      <c r="K70" s="3">
        <f ca="1">INDEX(K$3:K69,MATCH(MIN($L$3:$L69),$L$3:$L69,))</f>
        <v>676</v>
      </c>
      <c r="L70" s="13">
        <f ca="1">INDEX(L$3:L69,MATCH(MIN($L$3:$L69),$L$3:$L69,))</f>
        <v>145</v>
      </c>
    </row>
    <row r="71" spans="4:12" x14ac:dyDescent="0.15">
      <c r="D71" t="str">
        <f t="shared" ca="1" si="171"/>
        <v>U</v>
      </c>
      <c r="E71" s="6" t="str">
        <f t="shared" ref="E71" ca="1" si="183">E70&amp;D71</f>
        <v>AFHKNQTU</v>
      </c>
      <c r="F71" s="7">
        <f ca="1">SUMPRODUCT((ISNUMBER(SEARCH(表1_3[区国代号],E71))*表1_3[综合潜力]))</f>
        <v>241</v>
      </c>
      <c r="G71" s="7" t="str">
        <f t="shared" ref="G71" ca="1" si="184">G70</f>
        <v>BEILOR</v>
      </c>
      <c r="H71" s="7">
        <f ca="1">SUMPRODUCT((ISNUMBER(SEARCH(表1_3[区国代号],G71))*表1_3[综合潜力]))</f>
        <v>217</v>
      </c>
      <c r="I71" s="7" t="str">
        <f t="shared" ref="I71" ca="1" si="185">I70</f>
        <v>CDGJMPS</v>
      </c>
      <c r="J71" s="7">
        <f ca="1">SUMPRODUCT((ISNUMBER(SEARCH(表1_3[区国代号],I71))*表1_3[综合潜力]))</f>
        <v>229</v>
      </c>
      <c r="K71" s="7">
        <f t="shared" ref="K71:K73" ca="1" si="186">F71+H71+J71</f>
        <v>687</v>
      </c>
      <c r="L71" s="8">
        <f t="shared" ref="L71:L73" ca="1" si="187">($B$27-F71)^2+($B$27-H71)^2+($B$27-J71)^2</f>
        <v>288</v>
      </c>
    </row>
    <row r="72" spans="4:12" x14ac:dyDescent="0.15">
      <c r="D72" t="str">
        <f t="shared" ca="1" si="171"/>
        <v>U</v>
      </c>
      <c r="E72" s="9" t="str">
        <f t="shared" ref="E72" ca="1" si="188">E70</f>
        <v>AFHKNQT</v>
      </c>
      <c r="F72" s="2">
        <f ca="1">SUMPRODUCT((ISNUMBER(SEARCH(表1_3[区国代号],E72))*表1_3[综合潜力]))</f>
        <v>230</v>
      </c>
      <c r="G72" s="2" t="str">
        <f t="shared" ref="G72" ca="1" si="189">G70&amp;D72</f>
        <v>BEILORU</v>
      </c>
      <c r="H72" s="2">
        <f ca="1">SUMPRODUCT((ISNUMBER(SEARCH(表1_3[区国代号],G72))*表1_3[综合潜力]))</f>
        <v>228</v>
      </c>
      <c r="I72" s="2" t="str">
        <f t="shared" ref="I72" ca="1" si="190">I70</f>
        <v>CDGJMPS</v>
      </c>
      <c r="J72" s="2">
        <f ca="1">SUMPRODUCT((ISNUMBER(SEARCH(表1_3[区国代号],I72))*表1_3[综合潜力]))</f>
        <v>229</v>
      </c>
      <c r="K72" s="2">
        <f t="shared" ca="1" si="186"/>
        <v>687</v>
      </c>
      <c r="L72" s="1">
        <f t="shared" ca="1" si="187"/>
        <v>2</v>
      </c>
    </row>
    <row r="73" spans="4:12" x14ac:dyDescent="0.15">
      <c r="D73" t="str">
        <f t="shared" ca="1" si="171"/>
        <v>U</v>
      </c>
      <c r="E73" s="10" t="str">
        <f t="shared" ref="E73" ca="1" si="191">E70</f>
        <v>AFHKNQT</v>
      </c>
      <c r="F73" s="11">
        <f ca="1">SUMPRODUCT((ISNUMBER(SEARCH(表1_3[区国代号],E73))*表1_3[综合潜力]))</f>
        <v>230</v>
      </c>
      <c r="G73" s="11" t="str">
        <f t="shared" ref="G73" ca="1" si="192">G70</f>
        <v>BEILOR</v>
      </c>
      <c r="H73" s="11">
        <f ca="1">SUMPRODUCT((ISNUMBER(SEARCH(表1_3[区国代号],G73))*表1_3[综合潜力]))</f>
        <v>217</v>
      </c>
      <c r="I73" s="11" t="str">
        <f t="shared" ref="I73" ca="1" si="193">I70&amp;D73</f>
        <v>CDGJMPSU</v>
      </c>
      <c r="J73" s="11">
        <f ca="1">SUMPRODUCT((ISNUMBER(SEARCH(表1_3[区国代号],I73))*表1_3[综合潜力]))</f>
        <v>240</v>
      </c>
      <c r="K73" s="11">
        <f t="shared" ca="1" si="186"/>
        <v>687</v>
      </c>
      <c r="L73" s="12">
        <f t="shared" ca="1" si="187"/>
        <v>266</v>
      </c>
    </row>
    <row r="74" spans="4:12" x14ac:dyDescent="0.15">
      <c r="D74">
        <f t="shared" ca="1" si="171"/>
        <v>0</v>
      </c>
      <c r="E74" s="3" t="str">
        <f ca="1">INDEX(E$3:E73,MATCH(MIN($L$3:$L73),$L$3:$L73,))</f>
        <v>AFHKNQT</v>
      </c>
      <c r="F74" s="3">
        <f ca="1">INDEX(F$3:F73,MATCH(MIN($L$3:$L73),$L$3:$L73,))</f>
        <v>230</v>
      </c>
      <c r="G74" s="3" t="str">
        <f ca="1">INDEX(G$3:G73,MATCH(MIN($L$3:$L73),$L$3:$L73,))</f>
        <v>BEILORU</v>
      </c>
      <c r="H74" s="3">
        <f ca="1">INDEX(H$3:H73,MATCH(MIN($L$3:$L73),$L$3:$L73,))</f>
        <v>228</v>
      </c>
      <c r="I74" s="3" t="str">
        <f ca="1">INDEX(I$3:I73,MATCH(MIN($L$3:$L73),$L$3:$L73,))</f>
        <v>CDGJMPS</v>
      </c>
      <c r="J74" s="3">
        <f ca="1">INDEX(J$3:J73,MATCH(MIN($L$3:$L73),$L$3:$L73,))</f>
        <v>229</v>
      </c>
      <c r="K74" s="3">
        <f ca="1">INDEX(K$3:K73,MATCH(MIN($L$3:$L73),$L$3:$L73,))</f>
        <v>687</v>
      </c>
      <c r="L74" s="13">
        <f ca="1">INDEX(L$3:L73,MATCH(MIN($L$3:$L73),$L$3:$L73,))</f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46" workbookViewId="0">
      <selection activeCell="N2" sqref="N2"/>
    </sheetView>
  </sheetViews>
  <sheetFormatPr defaultRowHeight="13.5" x14ac:dyDescent="0.15"/>
  <cols>
    <col min="1" max="1" width="11.25" customWidth="1"/>
    <col min="2" max="2" width="11.375" customWidth="1"/>
    <col min="5" max="5" width="8.5" bestFit="1" customWidth="1"/>
    <col min="6" max="6" width="6.75" customWidth="1"/>
    <col min="7" max="7" width="8.5" bestFit="1" customWidth="1"/>
    <col min="8" max="8" width="5.375" customWidth="1"/>
    <col min="9" max="9" width="10.5" bestFit="1" customWidth="1"/>
    <col min="10" max="10" width="5.875" customWidth="1"/>
    <col min="11" max="11" width="8.625" customWidth="1"/>
    <col min="12" max="12" width="14" customWidth="1"/>
  </cols>
  <sheetData>
    <row r="1" spans="1:14" x14ac:dyDescent="0.15">
      <c r="A1" t="s">
        <v>21</v>
      </c>
      <c r="B1" t="s">
        <v>22</v>
      </c>
      <c r="D1" t="s">
        <v>32</v>
      </c>
      <c r="E1" t="s">
        <v>29</v>
      </c>
      <c r="G1" t="s">
        <v>23</v>
      </c>
      <c r="I1" t="s">
        <v>24</v>
      </c>
      <c r="K1" t="s">
        <v>30</v>
      </c>
      <c r="L1" t="s">
        <v>31</v>
      </c>
    </row>
    <row r="2" spans="1:14" x14ac:dyDescent="0.15">
      <c r="A2" t="s">
        <v>0</v>
      </c>
      <c r="B2">
        <v>100</v>
      </c>
      <c r="D2" t="str">
        <f ca="1">INDIRECT("A"&amp;(4+INT((ROW()+2)/4)))</f>
        <v>D</v>
      </c>
      <c r="E2" s="3" t="s">
        <v>25</v>
      </c>
      <c r="F2" s="4">
        <f>SUMPRODUCT((ISNUMBER(SEARCH(表1[区国代号],E2))*表1[综合潜力]))</f>
        <v>100</v>
      </c>
      <c r="G2" s="4" t="s">
        <v>26</v>
      </c>
      <c r="H2" s="4">
        <f>SUMPRODUCT((ISNUMBER(SEARCH(表1[区国代号],G2))*表1[综合潜力]))</f>
        <v>70</v>
      </c>
      <c r="I2" s="4" t="s">
        <v>2</v>
      </c>
      <c r="J2" s="4">
        <f>SUMPRODUCT((ISNUMBER(SEARCH(表1[区国代号],I2))*表1[综合潜力]))</f>
        <v>50</v>
      </c>
      <c r="K2" s="4">
        <f>F2+H2+J2</f>
        <v>220</v>
      </c>
      <c r="L2" s="5">
        <f>($B$27-F2)^2+($B$27-H2)^2+($B$27-J2)^2</f>
        <v>7800</v>
      </c>
      <c r="N2" t="s">
        <v>33</v>
      </c>
    </row>
    <row r="3" spans="1:14" x14ac:dyDescent="0.15">
      <c r="A3" t="s">
        <v>1</v>
      </c>
      <c r="B3">
        <v>70</v>
      </c>
      <c r="D3" t="str">
        <f t="shared" ref="D3:D66" ca="1" si="0">INDIRECT("A"&amp;(4+INT((ROW()+2)/4)))</f>
        <v>D</v>
      </c>
      <c r="E3" s="6" t="str">
        <f ca="1">E2&amp;D3</f>
        <v>AD</v>
      </c>
      <c r="F3" s="7">
        <f ca="1">SUMPRODUCT((ISNUMBER(SEARCH(表1[区国代号],E3))*表1[综合潜力]))</f>
        <v>130</v>
      </c>
      <c r="G3" s="7" t="str">
        <f>G2</f>
        <v>B</v>
      </c>
      <c r="H3" s="7">
        <f>SUMPRODUCT((ISNUMBER(SEARCH(表1[区国代号],G3))*表1[综合潜力]))</f>
        <v>70</v>
      </c>
      <c r="I3" s="7" t="str">
        <f>I2</f>
        <v>C</v>
      </c>
      <c r="J3" s="7">
        <f>SUMPRODUCT((ISNUMBER(SEARCH(表1[区国代号],I3))*表1[综合潜力]))</f>
        <v>50</v>
      </c>
      <c r="K3" s="7">
        <f t="shared" ref="K3:K5" ca="1" si="1">F3+H3+J3</f>
        <v>250</v>
      </c>
      <c r="L3" s="8">
        <f t="shared" ref="L3:L5" ca="1" si="2">($B$27-F3)^2+($B$27-H3)^2+($B$27-J3)^2</f>
        <v>7500</v>
      </c>
    </row>
    <row r="4" spans="1:14" x14ac:dyDescent="0.15">
      <c r="A4" t="s">
        <v>2</v>
      </c>
      <c r="B4">
        <v>50</v>
      </c>
      <c r="D4" t="str">
        <f t="shared" ca="1" si="0"/>
        <v>D</v>
      </c>
      <c r="E4" s="9" t="str">
        <f>E2</f>
        <v>A</v>
      </c>
      <c r="F4" s="2">
        <f>SUMPRODUCT((ISNUMBER(SEARCH(表1[区国代号],E4))*表1[综合潜力]))</f>
        <v>100</v>
      </c>
      <c r="G4" s="2" t="str">
        <f ca="1">G2&amp;D4</f>
        <v>BD</v>
      </c>
      <c r="H4" s="2">
        <f ca="1">SUMPRODUCT((ISNUMBER(SEARCH(表1[区国代号],G4))*表1[综合潜力]))</f>
        <v>100</v>
      </c>
      <c r="I4" s="2" t="str">
        <f>I2</f>
        <v>C</v>
      </c>
      <c r="J4" s="2">
        <f>SUMPRODUCT((ISNUMBER(SEARCH(表1[区国代号],I4))*表1[综合潜力]))</f>
        <v>50</v>
      </c>
      <c r="K4" s="2">
        <f t="shared" ca="1" si="1"/>
        <v>250</v>
      </c>
      <c r="L4" s="1">
        <f t="shared" ca="1" si="2"/>
        <v>5700</v>
      </c>
    </row>
    <row r="5" spans="1:14" x14ac:dyDescent="0.15">
      <c r="A5" t="s">
        <v>3</v>
      </c>
      <c r="B5">
        <v>30</v>
      </c>
      <c r="D5" t="str">
        <f t="shared" ca="1" si="0"/>
        <v>D</v>
      </c>
      <c r="E5" s="10" t="str">
        <f>E2</f>
        <v>A</v>
      </c>
      <c r="F5" s="11">
        <f>SUMPRODUCT((ISNUMBER(SEARCH(表1[区国代号],E5))*表1[综合潜力]))</f>
        <v>100</v>
      </c>
      <c r="G5" s="11" t="str">
        <f>G2</f>
        <v>B</v>
      </c>
      <c r="H5" s="11">
        <f>SUMPRODUCT((ISNUMBER(SEARCH(表1[区国代号],G5))*表1[综合潜力]))</f>
        <v>70</v>
      </c>
      <c r="I5" s="11" t="str">
        <f ca="1">I2&amp;D5</f>
        <v>CD</v>
      </c>
      <c r="J5" s="11">
        <f ca="1">SUMPRODUCT((ISNUMBER(SEARCH(表1[区国代号],I5))*表1[综合潜力]))</f>
        <v>80</v>
      </c>
      <c r="K5" s="11">
        <f t="shared" ca="1" si="1"/>
        <v>250</v>
      </c>
      <c r="L5" s="12">
        <f t="shared" ca="1" si="2"/>
        <v>4500</v>
      </c>
    </row>
    <row r="6" spans="1:14" x14ac:dyDescent="0.15">
      <c r="A6" t="s">
        <v>4</v>
      </c>
      <c r="B6">
        <v>20</v>
      </c>
      <c r="D6" t="str">
        <f t="shared" ca="1" si="0"/>
        <v>E</v>
      </c>
      <c r="E6" s="3" t="str">
        <f ca="1">INDEX(E$3:E5,MATCH(MIN($L$3:$L5),$L$3:$L5,))</f>
        <v>A</v>
      </c>
      <c r="F6" s="3">
        <f ca="1">INDEX(F$3:F5,MATCH(MIN($L$3:$L5),$L$3:$L5,))</f>
        <v>100</v>
      </c>
      <c r="G6" s="3" t="str">
        <f ca="1">INDEX(G$3:G5,MATCH(MIN($L$3:$L5),$L$3:$L5,))</f>
        <v>B</v>
      </c>
      <c r="H6" s="3">
        <f ca="1">INDEX(H$3:H5,MATCH(MIN($L$3:$L5),$L$3:$L5,))</f>
        <v>70</v>
      </c>
      <c r="I6" s="3" t="str">
        <f ca="1">INDEX(I$3:I5,MATCH(MIN($L$3:$L5),$L$3:$L5,))</f>
        <v>CD</v>
      </c>
      <c r="J6" s="3">
        <f ca="1">INDEX(J$3:J5,MATCH(MIN($L$3:$L5),$L$3:$L5,))</f>
        <v>80</v>
      </c>
      <c r="K6" s="3">
        <f ca="1">INDEX(K$3:K5,MATCH(MIN($L$3:$L5),$L$3:$L5,))</f>
        <v>250</v>
      </c>
      <c r="L6" s="13">
        <f ca="1">INDEX(L$3:L5,MATCH(MIN($L$3:$L5),$L$3:$L5,))</f>
        <v>4500</v>
      </c>
    </row>
    <row r="7" spans="1:14" x14ac:dyDescent="0.15">
      <c r="A7" t="s">
        <v>5</v>
      </c>
      <c r="B7">
        <v>19</v>
      </c>
      <c r="D7" t="str">
        <f t="shared" ca="1" si="0"/>
        <v>E</v>
      </c>
      <c r="E7" s="6" t="str">
        <f t="shared" ref="E7" ca="1" si="3">E6&amp;D7</f>
        <v>AE</v>
      </c>
      <c r="F7" s="7">
        <f ca="1">SUMPRODUCT((ISNUMBER(SEARCH(表1[区国代号],E7))*表1[综合潜力]))</f>
        <v>120</v>
      </c>
      <c r="G7" s="7" t="str">
        <f t="shared" ref="G7" ca="1" si="4">G6</f>
        <v>B</v>
      </c>
      <c r="H7" s="7">
        <f ca="1">SUMPRODUCT((ISNUMBER(SEARCH(表1[区国代号],G7))*表1[综合潜力]))</f>
        <v>70</v>
      </c>
      <c r="I7" s="7" t="str">
        <f t="shared" ref="I7" ca="1" si="5">I6</f>
        <v>CD</v>
      </c>
      <c r="J7" s="7">
        <f ca="1">SUMPRODUCT((ISNUMBER(SEARCH(表1[区国代号],I7))*表1[综合潜力]))</f>
        <v>80</v>
      </c>
      <c r="K7" s="7">
        <f t="shared" ref="K7:K9" ca="1" si="6">F7+H7+J7</f>
        <v>270</v>
      </c>
      <c r="L7" s="8">
        <f t="shared" ref="L7:L9" ca="1" si="7">($B$27-F7)^2+($B$27-H7)^2+($B$27-J7)^2</f>
        <v>4100</v>
      </c>
    </row>
    <row r="8" spans="1:14" x14ac:dyDescent="0.15">
      <c r="A8" t="s">
        <v>6</v>
      </c>
      <c r="B8">
        <v>18</v>
      </c>
      <c r="D8" t="str">
        <f t="shared" ca="1" si="0"/>
        <v>E</v>
      </c>
      <c r="E8" s="9" t="str">
        <f t="shared" ref="E8" ca="1" si="8">E6</f>
        <v>A</v>
      </c>
      <c r="F8" s="2">
        <f ca="1">SUMPRODUCT((ISNUMBER(SEARCH(表1[区国代号],E8))*表1[综合潜力]))</f>
        <v>100</v>
      </c>
      <c r="G8" s="2" t="str">
        <f t="shared" ref="G8" ca="1" si="9">G6&amp;D8</f>
        <v>BE</v>
      </c>
      <c r="H8" s="2">
        <f ca="1">SUMPRODUCT((ISNUMBER(SEARCH(表1[区国代号],G8))*表1[综合潜力]))</f>
        <v>90</v>
      </c>
      <c r="I8" s="2" t="str">
        <f t="shared" ref="I8" ca="1" si="10">I6</f>
        <v>CD</v>
      </c>
      <c r="J8" s="2">
        <f ca="1">SUMPRODUCT((ISNUMBER(SEARCH(表1[区国代号],I8))*表1[综合潜力]))</f>
        <v>80</v>
      </c>
      <c r="K8" s="2">
        <f t="shared" ca="1" si="6"/>
        <v>270</v>
      </c>
      <c r="L8" s="1">
        <f t="shared" ca="1" si="7"/>
        <v>2900</v>
      </c>
    </row>
    <row r="9" spans="1:14" x14ac:dyDescent="0.15">
      <c r="A9" t="s">
        <v>7</v>
      </c>
      <c r="B9">
        <v>10</v>
      </c>
      <c r="D9" t="str">
        <f t="shared" ca="1" si="0"/>
        <v>E</v>
      </c>
      <c r="E9" s="10" t="str">
        <f t="shared" ref="E9" ca="1" si="11">E6</f>
        <v>A</v>
      </c>
      <c r="F9" s="11">
        <f ca="1">SUMPRODUCT((ISNUMBER(SEARCH(表1[区国代号],E9))*表1[综合潜力]))</f>
        <v>100</v>
      </c>
      <c r="G9" s="11" t="str">
        <f t="shared" ref="G9" ca="1" si="12">G6</f>
        <v>B</v>
      </c>
      <c r="H9" s="11">
        <f ca="1">SUMPRODUCT((ISNUMBER(SEARCH(表1[区国代号],G9))*表1[综合潜力]))</f>
        <v>70</v>
      </c>
      <c r="I9" s="11" t="str">
        <f t="shared" ref="I9" ca="1" si="13">I6&amp;D9</f>
        <v>CDE</v>
      </c>
      <c r="J9" s="11">
        <f ca="1">SUMPRODUCT((ISNUMBER(SEARCH(表1[区国代号],I9))*表1[综合潜力]))</f>
        <v>100</v>
      </c>
      <c r="K9" s="11">
        <f t="shared" ca="1" si="6"/>
        <v>270</v>
      </c>
      <c r="L9" s="12">
        <f t="shared" ca="1" si="7"/>
        <v>3300</v>
      </c>
    </row>
    <row r="10" spans="1:14" x14ac:dyDescent="0.15">
      <c r="A10" t="s">
        <v>8</v>
      </c>
      <c r="B10">
        <v>9</v>
      </c>
      <c r="D10" t="str">
        <f t="shared" ca="1" si="0"/>
        <v>F</v>
      </c>
      <c r="E10" s="3" t="str">
        <f ca="1">INDEX(E$3:E9,MATCH(MIN($L$3:$L9),$L$3:$L9,))</f>
        <v>A</v>
      </c>
      <c r="F10" s="3">
        <f ca="1">INDEX(F$3:F9,MATCH(MIN($L$3:$L9),$L$3:$L9,))</f>
        <v>100</v>
      </c>
      <c r="G10" s="3" t="str">
        <f ca="1">INDEX(G$3:G9,MATCH(MIN($L$3:$L9),$L$3:$L9,))</f>
        <v>BE</v>
      </c>
      <c r="H10" s="3">
        <f ca="1">INDEX(H$3:H9,MATCH(MIN($L$3:$L9),$L$3:$L9,))</f>
        <v>90</v>
      </c>
      <c r="I10" s="3" t="str">
        <f ca="1">INDEX(I$3:I9,MATCH(MIN($L$3:$L9),$L$3:$L9,))</f>
        <v>CD</v>
      </c>
      <c r="J10" s="3">
        <f ca="1">INDEX(J$3:J9,MATCH(MIN($L$3:$L9),$L$3:$L9,))</f>
        <v>80</v>
      </c>
      <c r="K10" s="3">
        <f ca="1">INDEX(K$3:K9,MATCH(MIN($L$3:$L9),$L$3:$L9,))</f>
        <v>270</v>
      </c>
      <c r="L10" s="13">
        <f ca="1">INDEX(L$3:L9,MATCH(MIN($L$3:$L9),$L$3:$L9,))</f>
        <v>2900</v>
      </c>
    </row>
    <row r="11" spans="1:14" x14ac:dyDescent="0.15">
      <c r="A11" t="s">
        <v>9</v>
      </c>
      <c r="B11">
        <v>7</v>
      </c>
      <c r="D11" t="str">
        <f t="shared" ca="1" si="0"/>
        <v>F</v>
      </c>
      <c r="E11" s="6" t="str">
        <f t="shared" ref="E11" ca="1" si="14">E10&amp;D11</f>
        <v>AF</v>
      </c>
      <c r="F11" s="7">
        <f ca="1">SUMPRODUCT((ISNUMBER(SEARCH(表1[区国代号],E11))*表1[综合潜力]))</f>
        <v>119</v>
      </c>
      <c r="G11" s="7" t="str">
        <f t="shared" ref="G11" ca="1" si="15">G10</f>
        <v>BE</v>
      </c>
      <c r="H11" s="7">
        <f ca="1">SUMPRODUCT((ISNUMBER(SEARCH(表1[区国代号],G11))*表1[综合潜力]))</f>
        <v>90</v>
      </c>
      <c r="I11" s="7" t="str">
        <f t="shared" ref="I11" ca="1" si="16">I10</f>
        <v>CD</v>
      </c>
      <c r="J11" s="7">
        <f ca="1">SUMPRODUCT((ISNUMBER(SEARCH(表1[区国代号],I11))*表1[综合潜力]))</f>
        <v>80</v>
      </c>
      <c r="K11" s="7">
        <f t="shared" ref="K11:K13" ca="1" si="17">F11+H11+J11</f>
        <v>289</v>
      </c>
      <c r="L11" s="8">
        <f t="shared" ref="L11:L13" ca="1" si="18">($B$27-F11)^2+($B$27-H11)^2+($B$27-J11)^2</f>
        <v>2501</v>
      </c>
    </row>
    <row r="12" spans="1:14" x14ac:dyDescent="0.15">
      <c r="A12" t="s">
        <v>10</v>
      </c>
      <c r="B12">
        <v>5</v>
      </c>
      <c r="D12" t="str">
        <f t="shared" ca="1" si="0"/>
        <v>F</v>
      </c>
      <c r="E12" s="9" t="str">
        <f t="shared" ref="E12" ca="1" si="19">E10</f>
        <v>A</v>
      </c>
      <c r="F12" s="2">
        <f ca="1">SUMPRODUCT((ISNUMBER(SEARCH(表1[区国代号],E12))*表1[综合潜力]))</f>
        <v>100</v>
      </c>
      <c r="G12" s="2" t="str">
        <f t="shared" ref="G12" ca="1" si="20">G10&amp;D12</f>
        <v>BEF</v>
      </c>
      <c r="H12" s="2">
        <f ca="1">SUMPRODUCT((ISNUMBER(SEARCH(表1[区国代号],G12))*表1[综合潜力]))</f>
        <v>109</v>
      </c>
      <c r="I12" s="2" t="str">
        <f t="shared" ref="I12" ca="1" si="21">I10</f>
        <v>CD</v>
      </c>
      <c r="J12" s="2">
        <f ca="1">SUMPRODUCT((ISNUMBER(SEARCH(表1[区国代号],I12))*表1[综合潜力]))</f>
        <v>80</v>
      </c>
      <c r="K12" s="2">
        <f t="shared" ca="1" si="17"/>
        <v>289</v>
      </c>
      <c r="L12" s="1">
        <f t="shared" ca="1" si="18"/>
        <v>2121</v>
      </c>
    </row>
    <row r="13" spans="1:14" x14ac:dyDescent="0.15">
      <c r="A13" t="s">
        <v>11</v>
      </c>
      <c r="B13">
        <v>4</v>
      </c>
      <c r="D13" t="str">
        <f t="shared" ca="1" si="0"/>
        <v>F</v>
      </c>
      <c r="E13" s="10" t="str">
        <f t="shared" ref="E13" ca="1" si="22">E10</f>
        <v>A</v>
      </c>
      <c r="F13" s="11">
        <f ca="1">SUMPRODUCT((ISNUMBER(SEARCH(表1[区国代号],E13))*表1[综合潜力]))</f>
        <v>100</v>
      </c>
      <c r="G13" s="11" t="str">
        <f t="shared" ref="G13" ca="1" si="23">G10</f>
        <v>BE</v>
      </c>
      <c r="H13" s="11">
        <f ca="1">SUMPRODUCT((ISNUMBER(SEARCH(表1[区国代号],G13))*表1[综合潜力]))</f>
        <v>90</v>
      </c>
      <c r="I13" s="11" t="str">
        <f t="shared" ref="I13" ca="1" si="24">I10&amp;D13</f>
        <v>CDF</v>
      </c>
      <c r="J13" s="11">
        <f ca="1">SUMPRODUCT((ISNUMBER(SEARCH(表1[区国代号],I13))*表1[综合潜力]))</f>
        <v>99</v>
      </c>
      <c r="K13" s="11">
        <f t="shared" ca="1" si="17"/>
        <v>289</v>
      </c>
      <c r="L13" s="12">
        <f t="shared" ca="1" si="18"/>
        <v>1741</v>
      </c>
    </row>
    <row r="14" spans="1:14" x14ac:dyDescent="0.15">
      <c r="A14" t="s">
        <v>12</v>
      </c>
      <c r="B14">
        <v>3</v>
      </c>
      <c r="D14" t="str">
        <f t="shared" ca="1" si="0"/>
        <v>G</v>
      </c>
      <c r="E14" s="3" t="str">
        <f ca="1">INDEX(E$3:E13,MATCH(MIN($L$3:$L13),$L$3:$L13,))</f>
        <v>A</v>
      </c>
      <c r="F14" s="3">
        <f ca="1">INDEX(F$3:F13,MATCH(MIN($L$3:$L13),$L$3:$L13,))</f>
        <v>100</v>
      </c>
      <c r="G14" s="3" t="str">
        <f ca="1">INDEX(G$3:G13,MATCH(MIN($L$3:$L13),$L$3:$L13,))</f>
        <v>BE</v>
      </c>
      <c r="H14" s="3">
        <f ca="1">INDEX(H$3:H13,MATCH(MIN($L$3:$L13),$L$3:$L13,))</f>
        <v>90</v>
      </c>
      <c r="I14" s="3" t="str">
        <f ca="1">INDEX(I$3:I13,MATCH(MIN($L$3:$L13),$L$3:$L13,))</f>
        <v>CDF</v>
      </c>
      <c r="J14" s="3">
        <f ca="1">INDEX(J$3:J13,MATCH(MIN($L$3:$L13),$L$3:$L13,))</f>
        <v>99</v>
      </c>
      <c r="K14" s="3">
        <f ca="1">INDEX(K$3:K13,MATCH(MIN($L$3:$L13),$L$3:$L13,))</f>
        <v>289</v>
      </c>
      <c r="L14" s="13">
        <f ca="1">INDEX(L$3:L13,MATCH(MIN($L$3:$L13),$L$3:$L13,))</f>
        <v>1741</v>
      </c>
    </row>
    <row r="15" spans="1:14" x14ac:dyDescent="0.15">
      <c r="A15" t="s">
        <v>13</v>
      </c>
      <c r="B15">
        <v>3</v>
      </c>
      <c r="D15" t="str">
        <f t="shared" ca="1" si="0"/>
        <v>G</v>
      </c>
      <c r="E15" s="6" t="str">
        <f t="shared" ref="E15" ca="1" si="25">E14&amp;D15</f>
        <v>AG</v>
      </c>
      <c r="F15" s="7">
        <f ca="1">SUMPRODUCT((ISNUMBER(SEARCH(表1[区国代号],E15))*表1[综合潜力]))</f>
        <v>118</v>
      </c>
      <c r="G15" s="7" t="str">
        <f t="shared" ref="G15" ca="1" si="26">G14</f>
        <v>BE</v>
      </c>
      <c r="H15" s="7">
        <f ca="1">SUMPRODUCT((ISNUMBER(SEARCH(表1[区国代号],G15))*表1[综合潜力]))</f>
        <v>90</v>
      </c>
      <c r="I15" s="7" t="str">
        <f t="shared" ref="I15" ca="1" si="27">I14</f>
        <v>CDF</v>
      </c>
      <c r="J15" s="7">
        <f ca="1">SUMPRODUCT((ISNUMBER(SEARCH(表1[区国代号],I15))*表1[综合潜力]))</f>
        <v>99</v>
      </c>
      <c r="K15" s="7">
        <f t="shared" ref="K15:K17" ca="1" si="28">F15+H15+J15</f>
        <v>307</v>
      </c>
      <c r="L15" s="8">
        <f t="shared" ref="L15:L17" ca="1" si="29">($B$27-F15)^2+($B$27-H15)^2+($B$27-J15)^2</f>
        <v>1345</v>
      </c>
    </row>
    <row r="16" spans="1:14" x14ac:dyDescent="0.15">
      <c r="A16" t="s">
        <v>14</v>
      </c>
      <c r="B16">
        <v>3</v>
      </c>
      <c r="D16" t="str">
        <f t="shared" ca="1" si="0"/>
        <v>G</v>
      </c>
      <c r="E16" s="9" t="str">
        <f t="shared" ref="E16" ca="1" si="30">E14</f>
        <v>A</v>
      </c>
      <c r="F16" s="2">
        <f ca="1">SUMPRODUCT((ISNUMBER(SEARCH(表1[区国代号],E16))*表1[综合潜力]))</f>
        <v>100</v>
      </c>
      <c r="G16" s="2" t="str">
        <f t="shared" ref="G16" ca="1" si="31">G14&amp;D16</f>
        <v>BEG</v>
      </c>
      <c r="H16" s="2">
        <f ca="1">SUMPRODUCT((ISNUMBER(SEARCH(表1[区国代号],G16))*表1[综合潜力]))</f>
        <v>108</v>
      </c>
      <c r="I16" s="2" t="str">
        <f t="shared" ref="I16" ca="1" si="32">I14</f>
        <v>CDF</v>
      </c>
      <c r="J16" s="2">
        <f ca="1">SUMPRODUCT((ISNUMBER(SEARCH(表1[区国代号],I16))*表1[综合潜力]))</f>
        <v>99</v>
      </c>
      <c r="K16" s="2">
        <f t="shared" ca="1" si="28"/>
        <v>307</v>
      </c>
      <c r="L16" s="1">
        <f t="shared" ca="1" si="29"/>
        <v>985</v>
      </c>
    </row>
    <row r="17" spans="1:12" x14ac:dyDescent="0.15">
      <c r="A17" t="s">
        <v>15</v>
      </c>
      <c r="B17">
        <v>2</v>
      </c>
      <c r="D17" t="str">
        <f t="shared" ca="1" si="0"/>
        <v>G</v>
      </c>
      <c r="E17" s="10" t="str">
        <f t="shared" ref="E17" ca="1" si="33">E14</f>
        <v>A</v>
      </c>
      <c r="F17" s="11">
        <f ca="1">SUMPRODUCT((ISNUMBER(SEARCH(表1[区国代号],E17))*表1[综合潜力]))</f>
        <v>100</v>
      </c>
      <c r="G17" s="11" t="str">
        <f t="shared" ref="G17" ca="1" si="34">G14</f>
        <v>BE</v>
      </c>
      <c r="H17" s="11">
        <f ca="1">SUMPRODUCT((ISNUMBER(SEARCH(表1[区国代号],G17))*表1[综合潜力]))</f>
        <v>90</v>
      </c>
      <c r="I17" s="11" t="str">
        <f t="shared" ref="I17" ca="1" si="35">I14&amp;D17</f>
        <v>CDFG</v>
      </c>
      <c r="J17" s="11">
        <f ca="1">SUMPRODUCT((ISNUMBER(SEARCH(表1[区国代号],I17))*表1[综合潜力]))</f>
        <v>117</v>
      </c>
      <c r="K17" s="11">
        <f t="shared" ca="1" si="28"/>
        <v>307</v>
      </c>
      <c r="L17" s="12">
        <f t="shared" ca="1" si="29"/>
        <v>1309</v>
      </c>
    </row>
    <row r="18" spans="1:12" x14ac:dyDescent="0.15">
      <c r="A18" t="s">
        <v>16</v>
      </c>
      <c r="B18">
        <v>2</v>
      </c>
      <c r="D18" t="str">
        <f t="shared" ca="1" si="0"/>
        <v>H</v>
      </c>
      <c r="E18" s="3" t="str">
        <f ca="1">INDEX(E$3:E17,MATCH(MIN($L$3:$L17),$L$3:$L17,))</f>
        <v>A</v>
      </c>
      <c r="F18" s="3">
        <f ca="1">INDEX(F$3:F17,MATCH(MIN($L$3:$L17),$L$3:$L17,))</f>
        <v>100</v>
      </c>
      <c r="G18" s="3" t="str">
        <f ca="1">INDEX(G$3:G17,MATCH(MIN($L$3:$L17),$L$3:$L17,))</f>
        <v>BEG</v>
      </c>
      <c r="H18" s="3">
        <f ca="1">INDEX(H$3:H17,MATCH(MIN($L$3:$L17),$L$3:$L17,))</f>
        <v>108</v>
      </c>
      <c r="I18" s="3" t="str">
        <f ca="1">INDEX(I$3:I17,MATCH(MIN($L$3:$L17),$L$3:$L17,))</f>
        <v>CDF</v>
      </c>
      <c r="J18" s="3">
        <f ca="1">INDEX(J$3:J17,MATCH(MIN($L$3:$L17),$L$3:$L17,))</f>
        <v>99</v>
      </c>
      <c r="K18" s="3">
        <f ca="1">INDEX(K$3:K17,MATCH(MIN($L$3:$L17),$L$3:$L17,))</f>
        <v>307</v>
      </c>
      <c r="L18" s="13">
        <f ca="1">INDEX(L$3:L17,MATCH(MIN($L$3:$L17),$L$3:$L17,))</f>
        <v>985</v>
      </c>
    </row>
    <row r="19" spans="1:12" x14ac:dyDescent="0.15">
      <c r="A19" t="s">
        <v>17</v>
      </c>
      <c r="B19">
        <v>2</v>
      </c>
      <c r="D19" t="str">
        <f t="shared" ca="1" si="0"/>
        <v>H</v>
      </c>
      <c r="E19" s="6" t="str">
        <f t="shared" ref="E19" ca="1" si="36">E18&amp;D19</f>
        <v>AH</v>
      </c>
      <c r="F19" s="7">
        <f ca="1">SUMPRODUCT((ISNUMBER(SEARCH(表1[区国代号],E19))*表1[综合潜力]))</f>
        <v>110</v>
      </c>
      <c r="G19" s="7" t="str">
        <f t="shared" ref="G19" ca="1" si="37">G18</f>
        <v>BEG</v>
      </c>
      <c r="H19" s="7">
        <f ca="1">SUMPRODUCT((ISNUMBER(SEARCH(表1[区国代号],G19))*表1[综合潜力]))</f>
        <v>108</v>
      </c>
      <c r="I19" s="7" t="str">
        <f t="shared" ref="I19" ca="1" si="38">I18</f>
        <v>CDF</v>
      </c>
      <c r="J19" s="7">
        <f ca="1">SUMPRODUCT((ISNUMBER(SEARCH(表1[区国代号],I19))*表1[综合潜力]))</f>
        <v>99</v>
      </c>
      <c r="K19" s="7">
        <f t="shared" ref="K19:K21" ca="1" si="39">F19+H19+J19</f>
        <v>317</v>
      </c>
      <c r="L19" s="8">
        <f t="shared" ref="L19:L21" ca="1" si="40">($B$27-F19)^2+($B$27-H19)^2+($B$27-J19)^2</f>
        <v>685</v>
      </c>
    </row>
    <row r="20" spans="1:12" x14ac:dyDescent="0.15">
      <c r="A20" t="s">
        <v>18</v>
      </c>
      <c r="B20">
        <v>1</v>
      </c>
      <c r="D20" t="str">
        <f t="shared" ca="1" si="0"/>
        <v>H</v>
      </c>
      <c r="E20" s="9" t="str">
        <f t="shared" ref="E20" ca="1" si="41">E18</f>
        <v>A</v>
      </c>
      <c r="F20" s="2">
        <f ca="1">SUMPRODUCT((ISNUMBER(SEARCH(表1[区国代号],E20))*表1[综合潜力]))</f>
        <v>100</v>
      </c>
      <c r="G20" s="2" t="str">
        <f t="shared" ref="G20" ca="1" si="42">G18&amp;D20</f>
        <v>BEGH</v>
      </c>
      <c r="H20" s="2">
        <f ca="1">SUMPRODUCT((ISNUMBER(SEARCH(表1[区国代号],G20))*表1[综合潜力]))</f>
        <v>118</v>
      </c>
      <c r="I20" s="2" t="str">
        <f t="shared" ref="I20" ca="1" si="43">I18</f>
        <v>CDF</v>
      </c>
      <c r="J20" s="2">
        <f ca="1">SUMPRODUCT((ISNUMBER(SEARCH(表1[区国代号],I20))*表1[综合潜力]))</f>
        <v>99</v>
      </c>
      <c r="K20" s="2">
        <f t="shared" ca="1" si="39"/>
        <v>317</v>
      </c>
      <c r="L20" s="1">
        <f t="shared" ca="1" si="40"/>
        <v>845</v>
      </c>
    </row>
    <row r="21" spans="1:12" x14ac:dyDescent="0.15">
      <c r="A21" t="s">
        <v>19</v>
      </c>
      <c r="B21">
        <v>1</v>
      </c>
      <c r="D21" t="str">
        <f t="shared" ca="1" si="0"/>
        <v>H</v>
      </c>
      <c r="E21" s="10" t="str">
        <f t="shared" ref="E21" ca="1" si="44">E18</f>
        <v>A</v>
      </c>
      <c r="F21" s="11">
        <f ca="1">SUMPRODUCT((ISNUMBER(SEARCH(表1[区国代号],E21))*表1[综合潜力]))</f>
        <v>100</v>
      </c>
      <c r="G21" s="11" t="str">
        <f t="shared" ref="G21" ca="1" si="45">G18</f>
        <v>BEG</v>
      </c>
      <c r="H21" s="11">
        <f ca="1">SUMPRODUCT((ISNUMBER(SEARCH(表1[区国代号],G21))*表1[综合潜力]))</f>
        <v>108</v>
      </c>
      <c r="I21" s="11" t="str">
        <f t="shared" ref="I21" ca="1" si="46">I18&amp;D21</f>
        <v>CDFH</v>
      </c>
      <c r="J21" s="11">
        <f ca="1">SUMPRODUCT((ISNUMBER(SEARCH(表1[区国代号],I21))*表1[综合潜力]))</f>
        <v>109</v>
      </c>
      <c r="K21" s="11">
        <f t="shared" ca="1" si="39"/>
        <v>317</v>
      </c>
      <c r="L21" s="12">
        <f t="shared" ca="1" si="40"/>
        <v>665</v>
      </c>
    </row>
    <row r="22" spans="1:12" x14ac:dyDescent="0.15">
      <c r="A22" t="s">
        <v>20</v>
      </c>
      <c r="B22">
        <v>1</v>
      </c>
      <c r="D22" t="str">
        <f t="shared" ca="1" si="0"/>
        <v>I</v>
      </c>
      <c r="E22" s="3" t="str">
        <f ca="1">INDEX(E$3:E21,MATCH(MIN($L$3:$L21),$L$3:$L21,))</f>
        <v>A</v>
      </c>
      <c r="F22" s="3">
        <f ca="1">INDEX(F$3:F21,MATCH(MIN($L$3:$L21),$L$3:$L21,))</f>
        <v>100</v>
      </c>
      <c r="G22" s="3" t="str">
        <f ca="1">INDEX(G$3:G21,MATCH(MIN($L$3:$L21),$L$3:$L21,))</f>
        <v>BEG</v>
      </c>
      <c r="H22" s="3">
        <f ca="1">INDEX(H$3:H21,MATCH(MIN($L$3:$L21),$L$3:$L21,))</f>
        <v>108</v>
      </c>
      <c r="I22" s="3" t="str">
        <f ca="1">INDEX(I$3:I21,MATCH(MIN($L$3:$L21),$L$3:$L21,))</f>
        <v>CDFH</v>
      </c>
      <c r="J22" s="3">
        <f ca="1">INDEX(J$3:J21,MATCH(MIN($L$3:$L21),$L$3:$L21,))</f>
        <v>109</v>
      </c>
      <c r="K22" s="3">
        <f ca="1">INDEX(K$3:K21,MATCH(MIN($L$3:$L21),$L$3:$L21,))</f>
        <v>317</v>
      </c>
      <c r="L22" s="13">
        <f ca="1">INDEX(L$3:L21,MATCH(MIN($L$3:$L21),$L$3:$L21,))</f>
        <v>665</v>
      </c>
    </row>
    <row r="23" spans="1:12" x14ac:dyDescent="0.15">
      <c r="D23" t="str">
        <f t="shared" ca="1" si="0"/>
        <v>I</v>
      </c>
      <c r="E23" s="6" t="str">
        <f t="shared" ref="E23" ca="1" si="47">E22&amp;D23</f>
        <v>AI</v>
      </c>
      <c r="F23" s="7">
        <f ca="1">SUMPRODUCT((ISNUMBER(SEARCH(表1[区国代号],E23))*表1[综合潜力]))</f>
        <v>109</v>
      </c>
      <c r="G23" s="7" t="str">
        <f t="shared" ref="G23" ca="1" si="48">G22</f>
        <v>BEG</v>
      </c>
      <c r="H23" s="7">
        <f ca="1">SUMPRODUCT((ISNUMBER(SEARCH(表1[区国代号],G23))*表1[综合潜力]))</f>
        <v>108</v>
      </c>
      <c r="I23" s="7" t="str">
        <f t="shared" ref="I23" ca="1" si="49">I22</f>
        <v>CDFH</v>
      </c>
      <c r="J23" s="7">
        <f ca="1">SUMPRODUCT((ISNUMBER(SEARCH(表1[区国代号],I23))*表1[综合潜力]))</f>
        <v>109</v>
      </c>
      <c r="K23" s="7">
        <f t="shared" ref="K23:K25" ca="1" si="50">F23+H23+J23</f>
        <v>326</v>
      </c>
      <c r="L23" s="8">
        <f t="shared" ref="L23:L25" ca="1" si="51">($B$27-F23)^2+($B$27-H23)^2+($B$27-J23)^2</f>
        <v>386</v>
      </c>
    </row>
    <row r="24" spans="1:12" x14ac:dyDescent="0.15">
      <c r="D24" t="str">
        <f t="shared" ca="1" si="0"/>
        <v>I</v>
      </c>
      <c r="E24" s="9" t="str">
        <f t="shared" ref="E24" ca="1" si="52">E22</f>
        <v>A</v>
      </c>
      <c r="F24" s="2">
        <f ca="1">SUMPRODUCT((ISNUMBER(SEARCH(表1[区国代号],E24))*表1[综合潜力]))</f>
        <v>100</v>
      </c>
      <c r="G24" s="2" t="str">
        <f t="shared" ref="G24" ca="1" si="53">G22&amp;D24</f>
        <v>BEGI</v>
      </c>
      <c r="H24" s="2">
        <f ca="1">SUMPRODUCT((ISNUMBER(SEARCH(表1[区国代号],G24))*表1[综合潜力]))</f>
        <v>117</v>
      </c>
      <c r="I24" s="2" t="str">
        <f t="shared" ref="I24" ca="1" si="54">I22</f>
        <v>CDFH</v>
      </c>
      <c r="J24" s="2">
        <f ca="1">SUMPRODUCT((ISNUMBER(SEARCH(表1[区国代号],I24))*表1[综合潜力]))</f>
        <v>109</v>
      </c>
      <c r="K24" s="2">
        <f t="shared" ca="1" si="50"/>
        <v>326</v>
      </c>
      <c r="L24" s="1">
        <f t="shared" ca="1" si="51"/>
        <v>530</v>
      </c>
    </row>
    <row r="25" spans="1:12" x14ac:dyDescent="0.15">
      <c r="D25" t="str">
        <f t="shared" ca="1" si="0"/>
        <v>I</v>
      </c>
      <c r="E25" s="10" t="str">
        <f t="shared" ref="E25" ca="1" si="55">E22</f>
        <v>A</v>
      </c>
      <c r="F25" s="11">
        <f ca="1">SUMPRODUCT((ISNUMBER(SEARCH(表1[区国代号],E25))*表1[综合潜力]))</f>
        <v>100</v>
      </c>
      <c r="G25" s="11" t="str">
        <f t="shared" ref="G25" ca="1" si="56">G22</f>
        <v>BEG</v>
      </c>
      <c r="H25" s="11">
        <f ca="1">SUMPRODUCT((ISNUMBER(SEARCH(表1[区国代号],G25))*表1[综合潜力]))</f>
        <v>108</v>
      </c>
      <c r="I25" s="11" t="str">
        <f t="shared" ref="I25" ca="1" si="57">I22&amp;D25</f>
        <v>CDFHI</v>
      </c>
      <c r="J25" s="11">
        <f ca="1">SUMPRODUCT((ISNUMBER(SEARCH(表1[区国代号],I25))*表1[综合潜力]))</f>
        <v>118</v>
      </c>
      <c r="K25" s="11">
        <f t="shared" ca="1" si="50"/>
        <v>326</v>
      </c>
      <c r="L25" s="12">
        <f t="shared" ca="1" si="51"/>
        <v>548</v>
      </c>
    </row>
    <row r="26" spans="1:12" x14ac:dyDescent="0.15">
      <c r="A26" t="s">
        <v>28</v>
      </c>
      <c r="B26">
        <f>SUM(表1[综合潜力])</f>
        <v>360</v>
      </c>
      <c r="D26" t="str">
        <f t="shared" ca="1" si="0"/>
        <v>J</v>
      </c>
      <c r="E26" s="3" t="str">
        <f ca="1">INDEX(E$3:E25,MATCH(MIN($L$3:$L25),$L$3:$L25,))</f>
        <v>AI</v>
      </c>
      <c r="F26" s="3">
        <f ca="1">INDEX(F$3:F25,MATCH(MIN($L$3:$L25),$L$3:$L25,))</f>
        <v>109</v>
      </c>
      <c r="G26" s="3" t="str">
        <f ca="1">INDEX(G$3:G25,MATCH(MIN($L$3:$L25),$L$3:$L25,))</f>
        <v>BEG</v>
      </c>
      <c r="H26" s="3">
        <f ca="1">INDEX(H$3:H25,MATCH(MIN($L$3:$L25),$L$3:$L25,))</f>
        <v>108</v>
      </c>
      <c r="I26" s="3" t="str">
        <f ca="1">INDEX(I$3:I25,MATCH(MIN($L$3:$L25),$L$3:$L25,))</f>
        <v>CDFH</v>
      </c>
      <c r="J26" s="3">
        <f ca="1">INDEX(J$3:J25,MATCH(MIN($L$3:$L25),$L$3:$L25,))</f>
        <v>109</v>
      </c>
      <c r="K26" s="3">
        <f ca="1">INDEX(K$3:K25,MATCH(MIN($L$3:$L25),$L$3:$L25,))</f>
        <v>326</v>
      </c>
      <c r="L26" s="13">
        <f ca="1">INDEX(L$3:L25,MATCH(MIN($L$3:$L25),$L$3:$L25,))</f>
        <v>386</v>
      </c>
    </row>
    <row r="27" spans="1:12" x14ac:dyDescent="0.15">
      <c r="A27" t="s">
        <v>27</v>
      </c>
      <c r="B27">
        <f>B26/3</f>
        <v>120</v>
      </c>
      <c r="D27" t="str">
        <f t="shared" ca="1" si="0"/>
        <v>J</v>
      </c>
      <c r="E27" s="6" t="str">
        <f t="shared" ref="E27" ca="1" si="58">E26&amp;D27</f>
        <v>AIJ</v>
      </c>
      <c r="F27" s="7">
        <f ca="1">SUMPRODUCT((ISNUMBER(SEARCH(表1[区国代号],E27))*表1[综合潜力]))</f>
        <v>116</v>
      </c>
      <c r="G27" s="7" t="str">
        <f t="shared" ref="G27" ca="1" si="59">G26</f>
        <v>BEG</v>
      </c>
      <c r="H27" s="7">
        <f ca="1">SUMPRODUCT((ISNUMBER(SEARCH(表1[区国代号],G27))*表1[综合潜力]))</f>
        <v>108</v>
      </c>
      <c r="I27" s="7" t="str">
        <f t="shared" ref="I27" ca="1" si="60">I26</f>
        <v>CDFH</v>
      </c>
      <c r="J27" s="7">
        <f ca="1">SUMPRODUCT((ISNUMBER(SEARCH(表1[区国代号],I27))*表1[综合潜力]))</f>
        <v>109</v>
      </c>
      <c r="K27" s="7">
        <f t="shared" ref="K27:K29" ca="1" si="61">F27+H27+J27</f>
        <v>333</v>
      </c>
      <c r="L27" s="8">
        <f t="shared" ref="L27:L29" ca="1" si="62">($B$27-F27)^2+($B$27-H27)^2+($B$27-J27)^2</f>
        <v>281</v>
      </c>
    </row>
    <row r="28" spans="1:12" x14ac:dyDescent="0.15">
      <c r="D28" t="str">
        <f t="shared" ca="1" si="0"/>
        <v>J</v>
      </c>
      <c r="E28" s="9" t="str">
        <f t="shared" ref="E28" ca="1" si="63">E26</f>
        <v>AI</v>
      </c>
      <c r="F28" s="2">
        <f ca="1">SUMPRODUCT((ISNUMBER(SEARCH(表1[区国代号],E28))*表1[综合潜力]))</f>
        <v>109</v>
      </c>
      <c r="G28" s="2" t="str">
        <f t="shared" ref="G28" ca="1" si="64">G26&amp;D28</f>
        <v>BEGJ</v>
      </c>
      <c r="H28" s="2">
        <f ca="1">SUMPRODUCT((ISNUMBER(SEARCH(表1[区国代号],G28))*表1[综合潜力]))</f>
        <v>115</v>
      </c>
      <c r="I28" s="2" t="str">
        <f t="shared" ref="I28" ca="1" si="65">I26</f>
        <v>CDFH</v>
      </c>
      <c r="J28" s="2">
        <f ca="1">SUMPRODUCT((ISNUMBER(SEARCH(表1[区国代号],I28))*表1[综合潜力]))</f>
        <v>109</v>
      </c>
      <c r="K28" s="2">
        <f t="shared" ca="1" si="61"/>
        <v>333</v>
      </c>
      <c r="L28" s="1">
        <f t="shared" ca="1" si="62"/>
        <v>267</v>
      </c>
    </row>
    <row r="29" spans="1:12" x14ac:dyDescent="0.15">
      <c r="D29" t="str">
        <f t="shared" ca="1" si="0"/>
        <v>J</v>
      </c>
      <c r="E29" s="10" t="str">
        <f t="shared" ref="E29" ca="1" si="66">E26</f>
        <v>AI</v>
      </c>
      <c r="F29" s="11">
        <f ca="1">SUMPRODUCT((ISNUMBER(SEARCH(表1[区国代号],E29))*表1[综合潜力]))</f>
        <v>109</v>
      </c>
      <c r="G29" s="11" t="str">
        <f t="shared" ref="G29" ca="1" si="67">G26</f>
        <v>BEG</v>
      </c>
      <c r="H29" s="11">
        <f ca="1">SUMPRODUCT((ISNUMBER(SEARCH(表1[区国代号],G29))*表1[综合潜力]))</f>
        <v>108</v>
      </c>
      <c r="I29" s="11" t="str">
        <f t="shared" ref="I29" ca="1" si="68">I26&amp;D29</f>
        <v>CDFHJ</v>
      </c>
      <c r="J29" s="11">
        <f ca="1">SUMPRODUCT((ISNUMBER(SEARCH(表1[区国代号],I29))*表1[综合潜力]))</f>
        <v>116</v>
      </c>
      <c r="K29" s="11">
        <f t="shared" ca="1" si="61"/>
        <v>333</v>
      </c>
      <c r="L29" s="12">
        <f t="shared" ca="1" si="62"/>
        <v>281</v>
      </c>
    </row>
    <row r="30" spans="1:12" x14ac:dyDescent="0.15">
      <c r="D30" t="str">
        <f t="shared" ca="1" si="0"/>
        <v>K</v>
      </c>
      <c r="E30" s="3" t="str">
        <f ca="1">INDEX(E$3:E29,MATCH(MIN($L$3:$L29),$L$3:$L29,))</f>
        <v>AI</v>
      </c>
      <c r="F30" s="3">
        <f ca="1">INDEX(F$3:F29,MATCH(MIN($L$3:$L29),$L$3:$L29,))</f>
        <v>109</v>
      </c>
      <c r="G30" s="3" t="str">
        <f ca="1">INDEX(G$3:G29,MATCH(MIN($L$3:$L29),$L$3:$L29,))</f>
        <v>BEGJ</v>
      </c>
      <c r="H30" s="3">
        <f ca="1">INDEX(H$3:H29,MATCH(MIN($L$3:$L29),$L$3:$L29,))</f>
        <v>115</v>
      </c>
      <c r="I30" s="3" t="str">
        <f ca="1">INDEX(I$3:I29,MATCH(MIN($L$3:$L29),$L$3:$L29,))</f>
        <v>CDFH</v>
      </c>
      <c r="J30" s="3">
        <f ca="1">INDEX(J$3:J29,MATCH(MIN($L$3:$L29),$L$3:$L29,))</f>
        <v>109</v>
      </c>
      <c r="K30" s="3">
        <f ca="1">INDEX(K$3:K29,MATCH(MIN($L$3:$L29),$L$3:$L29,))</f>
        <v>333</v>
      </c>
      <c r="L30" s="13">
        <f ca="1">INDEX(L$3:L29,MATCH(MIN($L$3:$L29),$L$3:$L29,))</f>
        <v>267</v>
      </c>
    </row>
    <row r="31" spans="1:12" x14ac:dyDescent="0.15">
      <c r="D31" t="str">
        <f t="shared" ca="1" si="0"/>
        <v>K</v>
      </c>
      <c r="E31" s="6" t="str">
        <f t="shared" ref="E31" ca="1" si="69">E30&amp;D31</f>
        <v>AIK</v>
      </c>
      <c r="F31" s="7">
        <f ca="1">SUMPRODUCT((ISNUMBER(SEARCH(表1[区国代号],E31))*表1[综合潜力]))</f>
        <v>114</v>
      </c>
      <c r="G31" s="7" t="str">
        <f t="shared" ref="G31" ca="1" si="70">G30</f>
        <v>BEGJ</v>
      </c>
      <c r="H31" s="7">
        <f ca="1">SUMPRODUCT((ISNUMBER(SEARCH(表1[区国代号],G31))*表1[综合潜力]))</f>
        <v>115</v>
      </c>
      <c r="I31" s="7" t="str">
        <f t="shared" ref="I31" ca="1" si="71">I30</f>
        <v>CDFH</v>
      </c>
      <c r="J31" s="7">
        <f ca="1">SUMPRODUCT((ISNUMBER(SEARCH(表1[区国代号],I31))*表1[综合潜力]))</f>
        <v>109</v>
      </c>
      <c r="K31" s="7">
        <f t="shared" ref="K31:K33" ca="1" si="72">F31+H31+J31</f>
        <v>338</v>
      </c>
      <c r="L31" s="8">
        <f t="shared" ref="L31:L33" ca="1" si="73">($B$27-F31)^2+($B$27-H31)^2+($B$27-J31)^2</f>
        <v>182</v>
      </c>
    </row>
    <row r="32" spans="1:12" x14ac:dyDescent="0.15">
      <c r="D32" t="str">
        <f t="shared" ca="1" si="0"/>
        <v>K</v>
      </c>
      <c r="E32" s="9" t="str">
        <f t="shared" ref="E32" ca="1" si="74">E30</f>
        <v>AI</v>
      </c>
      <c r="F32" s="2">
        <f ca="1">SUMPRODUCT((ISNUMBER(SEARCH(表1[区国代号],E32))*表1[综合潜力]))</f>
        <v>109</v>
      </c>
      <c r="G32" s="2" t="str">
        <f t="shared" ref="G32" ca="1" si="75">G30&amp;D32</f>
        <v>BEGJK</v>
      </c>
      <c r="H32" s="2">
        <f ca="1">SUMPRODUCT((ISNUMBER(SEARCH(表1[区国代号],G32))*表1[综合潜力]))</f>
        <v>120</v>
      </c>
      <c r="I32" s="2" t="str">
        <f t="shared" ref="I32" ca="1" si="76">I30</f>
        <v>CDFH</v>
      </c>
      <c r="J32" s="2">
        <f ca="1">SUMPRODUCT((ISNUMBER(SEARCH(表1[区国代号],I32))*表1[综合潜力]))</f>
        <v>109</v>
      </c>
      <c r="K32" s="2">
        <f t="shared" ca="1" si="72"/>
        <v>338</v>
      </c>
      <c r="L32" s="1">
        <f t="shared" ca="1" si="73"/>
        <v>242</v>
      </c>
    </row>
    <row r="33" spans="4:12" x14ac:dyDescent="0.15">
      <c r="D33" t="str">
        <f t="shared" ca="1" si="0"/>
        <v>K</v>
      </c>
      <c r="E33" s="10" t="str">
        <f t="shared" ref="E33" ca="1" si="77">E30</f>
        <v>AI</v>
      </c>
      <c r="F33" s="11">
        <f ca="1">SUMPRODUCT((ISNUMBER(SEARCH(表1[区国代号],E33))*表1[综合潜力]))</f>
        <v>109</v>
      </c>
      <c r="G33" s="11" t="str">
        <f t="shared" ref="G33" ca="1" si="78">G30</f>
        <v>BEGJ</v>
      </c>
      <c r="H33" s="11">
        <f ca="1">SUMPRODUCT((ISNUMBER(SEARCH(表1[区国代号],G33))*表1[综合潜力]))</f>
        <v>115</v>
      </c>
      <c r="I33" s="11" t="str">
        <f t="shared" ref="I33" ca="1" si="79">I30&amp;D33</f>
        <v>CDFHK</v>
      </c>
      <c r="J33" s="11">
        <f ca="1">SUMPRODUCT((ISNUMBER(SEARCH(表1[区国代号],I33))*表1[综合潜力]))</f>
        <v>114</v>
      </c>
      <c r="K33" s="11">
        <f t="shared" ca="1" si="72"/>
        <v>338</v>
      </c>
      <c r="L33" s="12">
        <f t="shared" ca="1" si="73"/>
        <v>182</v>
      </c>
    </row>
    <row r="34" spans="4:12" x14ac:dyDescent="0.15">
      <c r="D34" t="str">
        <f t="shared" ca="1" si="0"/>
        <v>L</v>
      </c>
      <c r="E34" s="3" t="str">
        <f ca="1">INDEX(E$3:E33,MATCH(MIN($L$3:$L33),$L$3:$L33,))</f>
        <v>AIK</v>
      </c>
      <c r="F34" s="3">
        <f ca="1">INDEX(F$3:F33,MATCH(MIN($L$3:$L33),$L$3:$L33,))</f>
        <v>114</v>
      </c>
      <c r="G34" s="3" t="str">
        <f ca="1">INDEX(G$3:G33,MATCH(MIN($L$3:$L33),$L$3:$L33,))</f>
        <v>BEGJ</v>
      </c>
      <c r="H34" s="3">
        <f ca="1">INDEX(H$3:H33,MATCH(MIN($L$3:$L33),$L$3:$L33,))</f>
        <v>115</v>
      </c>
      <c r="I34" s="3" t="str">
        <f ca="1">INDEX(I$3:I33,MATCH(MIN($L$3:$L33),$L$3:$L33,))</f>
        <v>CDFH</v>
      </c>
      <c r="J34" s="3">
        <f ca="1">INDEX(J$3:J33,MATCH(MIN($L$3:$L33),$L$3:$L33,))</f>
        <v>109</v>
      </c>
      <c r="K34" s="3">
        <f ca="1">INDEX(K$3:K33,MATCH(MIN($L$3:$L33),$L$3:$L33,))</f>
        <v>338</v>
      </c>
      <c r="L34" s="13">
        <f ca="1">INDEX(L$3:L33,MATCH(MIN($L$3:$L33),$L$3:$L33,))</f>
        <v>182</v>
      </c>
    </row>
    <row r="35" spans="4:12" x14ac:dyDescent="0.15">
      <c r="D35" t="str">
        <f t="shared" ca="1" si="0"/>
        <v>L</v>
      </c>
      <c r="E35" s="6" t="str">
        <f t="shared" ref="E35" ca="1" si="80">E34&amp;D35</f>
        <v>AIKL</v>
      </c>
      <c r="F35" s="7">
        <f ca="1">SUMPRODUCT((ISNUMBER(SEARCH(表1[区国代号],E35))*表1[综合潜力]))</f>
        <v>118</v>
      </c>
      <c r="G35" s="7" t="str">
        <f t="shared" ref="G35" ca="1" si="81">G34</f>
        <v>BEGJ</v>
      </c>
      <c r="H35" s="7">
        <f ca="1">SUMPRODUCT((ISNUMBER(SEARCH(表1[区国代号],G35))*表1[综合潜力]))</f>
        <v>115</v>
      </c>
      <c r="I35" s="7" t="str">
        <f t="shared" ref="I35" ca="1" si="82">I34</f>
        <v>CDFH</v>
      </c>
      <c r="J35" s="7">
        <f ca="1">SUMPRODUCT((ISNUMBER(SEARCH(表1[区国代号],I35))*表1[综合潜力]))</f>
        <v>109</v>
      </c>
      <c r="K35" s="7">
        <f t="shared" ref="K35:K37" ca="1" si="83">F35+H35+J35</f>
        <v>342</v>
      </c>
      <c r="L35" s="8">
        <f t="shared" ref="L35:L37" ca="1" si="84">($B$27-F35)^2+($B$27-H35)^2+($B$27-J35)^2</f>
        <v>150</v>
      </c>
    </row>
    <row r="36" spans="4:12" x14ac:dyDescent="0.15">
      <c r="D36" t="str">
        <f t="shared" ca="1" si="0"/>
        <v>L</v>
      </c>
      <c r="E36" s="9" t="str">
        <f t="shared" ref="E36" ca="1" si="85">E34</f>
        <v>AIK</v>
      </c>
      <c r="F36" s="2">
        <f ca="1">SUMPRODUCT((ISNUMBER(SEARCH(表1[区国代号],E36))*表1[综合潜力]))</f>
        <v>114</v>
      </c>
      <c r="G36" s="2" t="str">
        <f t="shared" ref="G36" ca="1" si="86">G34&amp;D36</f>
        <v>BEGJL</v>
      </c>
      <c r="H36" s="2">
        <f ca="1">SUMPRODUCT((ISNUMBER(SEARCH(表1[区国代号],G36))*表1[综合潜力]))</f>
        <v>119</v>
      </c>
      <c r="I36" s="2" t="str">
        <f t="shared" ref="I36" ca="1" si="87">I34</f>
        <v>CDFH</v>
      </c>
      <c r="J36" s="2">
        <f ca="1">SUMPRODUCT((ISNUMBER(SEARCH(表1[区国代号],I36))*表1[综合潜力]))</f>
        <v>109</v>
      </c>
      <c r="K36" s="2">
        <f t="shared" ca="1" si="83"/>
        <v>342</v>
      </c>
      <c r="L36" s="1">
        <f t="shared" ca="1" si="84"/>
        <v>158</v>
      </c>
    </row>
    <row r="37" spans="4:12" x14ac:dyDescent="0.15">
      <c r="D37" t="str">
        <f t="shared" ca="1" si="0"/>
        <v>L</v>
      </c>
      <c r="E37" s="10" t="str">
        <f t="shared" ref="E37" ca="1" si="88">E34</f>
        <v>AIK</v>
      </c>
      <c r="F37" s="11">
        <f ca="1">SUMPRODUCT((ISNUMBER(SEARCH(表1[区国代号],E37))*表1[综合潜力]))</f>
        <v>114</v>
      </c>
      <c r="G37" s="11" t="str">
        <f t="shared" ref="G37" ca="1" si="89">G34</f>
        <v>BEGJ</v>
      </c>
      <c r="H37" s="11">
        <f ca="1">SUMPRODUCT((ISNUMBER(SEARCH(表1[区国代号],G37))*表1[综合潜力]))</f>
        <v>115</v>
      </c>
      <c r="I37" s="11" t="str">
        <f t="shared" ref="I37" ca="1" si="90">I34&amp;D37</f>
        <v>CDFHL</v>
      </c>
      <c r="J37" s="11">
        <f ca="1">SUMPRODUCT((ISNUMBER(SEARCH(表1[区国代号],I37))*表1[综合潜力]))</f>
        <v>113</v>
      </c>
      <c r="K37" s="11">
        <f t="shared" ca="1" si="83"/>
        <v>342</v>
      </c>
      <c r="L37" s="12">
        <f t="shared" ca="1" si="84"/>
        <v>110</v>
      </c>
    </row>
    <row r="38" spans="4:12" x14ac:dyDescent="0.15">
      <c r="D38" t="str">
        <f t="shared" ca="1" si="0"/>
        <v>M</v>
      </c>
      <c r="E38" s="3" t="str">
        <f ca="1">INDEX(E$3:E37,MATCH(MIN($L$3:$L37),$L$3:$L37,))</f>
        <v>AIK</v>
      </c>
      <c r="F38" s="3">
        <f ca="1">INDEX(F$3:F37,MATCH(MIN($L$3:$L37),$L$3:$L37,))</f>
        <v>114</v>
      </c>
      <c r="G38" s="3" t="str">
        <f ca="1">INDEX(G$3:G37,MATCH(MIN($L$3:$L37),$L$3:$L37,))</f>
        <v>BEGJ</v>
      </c>
      <c r="H38" s="3">
        <f ca="1">INDEX(H$3:H37,MATCH(MIN($L$3:$L37),$L$3:$L37,))</f>
        <v>115</v>
      </c>
      <c r="I38" s="3" t="str">
        <f ca="1">INDEX(I$3:I37,MATCH(MIN($L$3:$L37),$L$3:$L37,))</f>
        <v>CDFHL</v>
      </c>
      <c r="J38" s="3">
        <f ca="1">INDEX(J$3:J37,MATCH(MIN($L$3:$L37),$L$3:$L37,))</f>
        <v>113</v>
      </c>
      <c r="K38" s="3">
        <f ca="1">INDEX(K$3:K37,MATCH(MIN($L$3:$L37),$L$3:$L37,))</f>
        <v>342</v>
      </c>
      <c r="L38" s="13">
        <f ca="1">INDEX(L$3:L37,MATCH(MIN($L$3:$L37),$L$3:$L37,))</f>
        <v>110</v>
      </c>
    </row>
    <row r="39" spans="4:12" x14ac:dyDescent="0.15">
      <c r="D39" t="str">
        <f t="shared" ca="1" si="0"/>
        <v>M</v>
      </c>
      <c r="E39" s="6" t="str">
        <f t="shared" ref="E39" ca="1" si="91">E38&amp;D39</f>
        <v>AIKM</v>
      </c>
      <c r="F39" s="7">
        <f ca="1">SUMPRODUCT((ISNUMBER(SEARCH(表1[区国代号],E39))*表1[综合潜力]))</f>
        <v>117</v>
      </c>
      <c r="G39" s="7" t="str">
        <f t="shared" ref="G39" ca="1" si="92">G38</f>
        <v>BEGJ</v>
      </c>
      <c r="H39" s="7">
        <f ca="1">SUMPRODUCT((ISNUMBER(SEARCH(表1[区国代号],G39))*表1[综合潜力]))</f>
        <v>115</v>
      </c>
      <c r="I39" s="7" t="str">
        <f t="shared" ref="I39" ca="1" si="93">I38</f>
        <v>CDFHL</v>
      </c>
      <c r="J39" s="7">
        <f ca="1">SUMPRODUCT((ISNUMBER(SEARCH(表1[区国代号],I39))*表1[综合潜力]))</f>
        <v>113</v>
      </c>
      <c r="K39" s="7">
        <f t="shared" ref="K39:K41" ca="1" si="94">F39+H39+J39</f>
        <v>345</v>
      </c>
      <c r="L39" s="8">
        <f t="shared" ref="L39:L41" ca="1" si="95">($B$27-F39)^2+($B$27-H39)^2+($B$27-J39)^2</f>
        <v>83</v>
      </c>
    </row>
    <row r="40" spans="4:12" x14ac:dyDescent="0.15">
      <c r="D40" t="str">
        <f t="shared" ca="1" si="0"/>
        <v>M</v>
      </c>
      <c r="E40" s="9" t="str">
        <f t="shared" ref="E40" ca="1" si="96">E38</f>
        <v>AIK</v>
      </c>
      <c r="F40" s="2">
        <f ca="1">SUMPRODUCT((ISNUMBER(SEARCH(表1[区国代号],E40))*表1[综合潜力]))</f>
        <v>114</v>
      </c>
      <c r="G40" s="2" t="str">
        <f t="shared" ref="G40" ca="1" si="97">G38&amp;D40</f>
        <v>BEGJM</v>
      </c>
      <c r="H40" s="2">
        <f ca="1">SUMPRODUCT((ISNUMBER(SEARCH(表1[区国代号],G40))*表1[综合潜力]))</f>
        <v>118</v>
      </c>
      <c r="I40" s="2" t="str">
        <f t="shared" ref="I40" ca="1" si="98">I38</f>
        <v>CDFHL</v>
      </c>
      <c r="J40" s="2">
        <f ca="1">SUMPRODUCT((ISNUMBER(SEARCH(表1[区国代号],I40))*表1[综合潜力]))</f>
        <v>113</v>
      </c>
      <c r="K40" s="2">
        <f t="shared" ca="1" si="94"/>
        <v>345</v>
      </c>
      <c r="L40" s="1">
        <f t="shared" ca="1" si="95"/>
        <v>89</v>
      </c>
    </row>
    <row r="41" spans="4:12" x14ac:dyDescent="0.15">
      <c r="D41" t="str">
        <f t="shared" ca="1" si="0"/>
        <v>M</v>
      </c>
      <c r="E41" s="10" t="str">
        <f t="shared" ref="E41" ca="1" si="99">E38</f>
        <v>AIK</v>
      </c>
      <c r="F41" s="11">
        <f ca="1">SUMPRODUCT((ISNUMBER(SEARCH(表1[区国代号],E41))*表1[综合潜力]))</f>
        <v>114</v>
      </c>
      <c r="G41" s="11" t="str">
        <f t="shared" ref="G41" ca="1" si="100">G38</f>
        <v>BEGJ</v>
      </c>
      <c r="H41" s="11">
        <f ca="1">SUMPRODUCT((ISNUMBER(SEARCH(表1[区国代号],G41))*表1[综合潜力]))</f>
        <v>115</v>
      </c>
      <c r="I41" s="11" t="str">
        <f t="shared" ref="I41" ca="1" si="101">I38&amp;D41</f>
        <v>CDFHLM</v>
      </c>
      <c r="J41" s="11">
        <f ca="1">SUMPRODUCT((ISNUMBER(SEARCH(表1[区国代号],I41))*表1[综合潜力]))</f>
        <v>116</v>
      </c>
      <c r="K41" s="11">
        <f t="shared" ca="1" si="94"/>
        <v>345</v>
      </c>
      <c r="L41" s="12">
        <f t="shared" ca="1" si="95"/>
        <v>77</v>
      </c>
    </row>
    <row r="42" spans="4:12" x14ac:dyDescent="0.15">
      <c r="D42" t="str">
        <f t="shared" ca="1" si="0"/>
        <v>N</v>
      </c>
      <c r="E42" s="3" t="str">
        <f ca="1">INDEX(E$3:E41,MATCH(MIN($L$3:$L41),$L$3:$L41,))</f>
        <v>AIK</v>
      </c>
      <c r="F42" s="3">
        <f ca="1">INDEX(F$3:F41,MATCH(MIN($L$3:$L41),$L$3:$L41,))</f>
        <v>114</v>
      </c>
      <c r="G42" s="3" t="str">
        <f ca="1">INDEX(G$3:G41,MATCH(MIN($L$3:$L41),$L$3:$L41,))</f>
        <v>BEGJ</v>
      </c>
      <c r="H42" s="3">
        <f ca="1">INDEX(H$3:H41,MATCH(MIN($L$3:$L41),$L$3:$L41,))</f>
        <v>115</v>
      </c>
      <c r="I42" s="3" t="str">
        <f ca="1">INDEX(I$3:I41,MATCH(MIN($L$3:$L41),$L$3:$L41,))</f>
        <v>CDFHLM</v>
      </c>
      <c r="J42" s="3">
        <f ca="1">INDEX(J$3:J41,MATCH(MIN($L$3:$L41),$L$3:$L41,))</f>
        <v>116</v>
      </c>
      <c r="K42" s="3">
        <f ca="1">INDEX(K$3:K41,MATCH(MIN($L$3:$L41),$L$3:$L41,))</f>
        <v>345</v>
      </c>
      <c r="L42" s="13">
        <f ca="1">INDEX(L$3:L41,MATCH(MIN($L$3:$L41),$L$3:$L41,))</f>
        <v>77</v>
      </c>
    </row>
    <row r="43" spans="4:12" x14ac:dyDescent="0.15">
      <c r="D43" t="str">
        <f t="shared" ca="1" si="0"/>
        <v>N</v>
      </c>
      <c r="E43" s="6" t="str">
        <f t="shared" ref="E43" ca="1" si="102">E42&amp;D43</f>
        <v>AIKN</v>
      </c>
      <c r="F43" s="7">
        <f ca="1">SUMPRODUCT((ISNUMBER(SEARCH(表1[区国代号],E43))*表1[综合潜力]))</f>
        <v>117</v>
      </c>
      <c r="G43" s="7" t="str">
        <f t="shared" ref="G43" ca="1" si="103">G42</f>
        <v>BEGJ</v>
      </c>
      <c r="H43" s="7">
        <f ca="1">SUMPRODUCT((ISNUMBER(SEARCH(表1[区国代号],G43))*表1[综合潜力]))</f>
        <v>115</v>
      </c>
      <c r="I43" s="7" t="str">
        <f t="shared" ref="I43" ca="1" si="104">I42</f>
        <v>CDFHLM</v>
      </c>
      <c r="J43" s="7">
        <f ca="1">SUMPRODUCT((ISNUMBER(SEARCH(表1[区国代号],I43))*表1[综合潜力]))</f>
        <v>116</v>
      </c>
      <c r="K43" s="7">
        <f t="shared" ref="K43:K45" ca="1" si="105">F43+H43+J43</f>
        <v>348</v>
      </c>
      <c r="L43" s="8">
        <f t="shared" ref="L43:L45" ca="1" si="106">($B$27-F43)^2+($B$27-H43)^2+($B$27-J43)^2</f>
        <v>50</v>
      </c>
    </row>
    <row r="44" spans="4:12" x14ac:dyDescent="0.15">
      <c r="D44" t="str">
        <f t="shared" ca="1" si="0"/>
        <v>N</v>
      </c>
      <c r="E44" s="9" t="str">
        <f t="shared" ref="E44" ca="1" si="107">E42</f>
        <v>AIK</v>
      </c>
      <c r="F44" s="2">
        <f ca="1">SUMPRODUCT((ISNUMBER(SEARCH(表1[区国代号],E44))*表1[综合潜力]))</f>
        <v>114</v>
      </c>
      <c r="G44" s="2" t="str">
        <f t="shared" ref="G44" ca="1" si="108">G42&amp;D44</f>
        <v>BEGJN</v>
      </c>
      <c r="H44" s="2">
        <f ca="1">SUMPRODUCT((ISNUMBER(SEARCH(表1[区国代号],G44))*表1[综合潜力]))</f>
        <v>118</v>
      </c>
      <c r="I44" s="2" t="str">
        <f t="shared" ref="I44" ca="1" si="109">I42</f>
        <v>CDFHLM</v>
      </c>
      <c r="J44" s="2">
        <f ca="1">SUMPRODUCT((ISNUMBER(SEARCH(表1[区国代号],I44))*表1[综合潜力]))</f>
        <v>116</v>
      </c>
      <c r="K44" s="2">
        <f t="shared" ca="1" si="105"/>
        <v>348</v>
      </c>
      <c r="L44" s="1">
        <f t="shared" ca="1" si="106"/>
        <v>56</v>
      </c>
    </row>
    <row r="45" spans="4:12" x14ac:dyDescent="0.15">
      <c r="D45" t="str">
        <f t="shared" ca="1" si="0"/>
        <v>N</v>
      </c>
      <c r="E45" s="10" t="str">
        <f t="shared" ref="E45" ca="1" si="110">E42</f>
        <v>AIK</v>
      </c>
      <c r="F45" s="11">
        <f ca="1">SUMPRODUCT((ISNUMBER(SEARCH(表1[区国代号],E45))*表1[综合潜力]))</f>
        <v>114</v>
      </c>
      <c r="G45" s="11" t="str">
        <f t="shared" ref="G45" ca="1" si="111">G42</f>
        <v>BEGJ</v>
      </c>
      <c r="H45" s="11">
        <f ca="1">SUMPRODUCT((ISNUMBER(SEARCH(表1[区国代号],G45))*表1[综合潜力]))</f>
        <v>115</v>
      </c>
      <c r="I45" s="11" t="str">
        <f t="shared" ref="I45" ca="1" si="112">I42&amp;D45</f>
        <v>CDFHLMN</v>
      </c>
      <c r="J45" s="11">
        <f ca="1">SUMPRODUCT((ISNUMBER(SEARCH(表1[区国代号],I45))*表1[综合潜力]))</f>
        <v>119</v>
      </c>
      <c r="K45" s="11">
        <f t="shared" ca="1" si="105"/>
        <v>348</v>
      </c>
      <c r="L45" s="12">
        <f t="shared" ca="1" si="106"/>
        <v>62</v>
      </c>
    </row>
    <row r="46" spans="4:12" x14ac:dyDescent="0.15">
      <c r="D46" t="str">
        <f t="shared" ca="1" si="0"/>
        <v>O</v>
      </c>
      <c r="E46" s="3" t="str">
        <f ca="1">INDEX(E$3:E45,MATCH(MIN($L$3:$L45),$L$3:$L45,))</f>
        <v>AIKN</v>
      </c>
      <c r="F46" s="3">
        <f ca="1">INDEX(F$3:F45,MATCH(MIN($L$3:$L45),$L$3:$L45,))</f>
        <v>117</v>
      </c>
      <c r="G46" s="3" t="str">
        <f ca="1">INDEX(G$3:G45,MATCH(MIN($L$3:$L45),$L$3:$L45,))</f>
        <v>BEGJ</v>
      </c>
      <c r="H46" s="3">
        <f ca="1">INDEX(H$3:H45,MATCH(MIN($L$3:$L45),$L$3:$L45,))</f>
        <v>115</v>
      </c>
      <c r="I46" s="3" t="str">
        <f ca="1">INDEX(I$3:I45,MATCH(MIN($L$3:$L45),$L$3:$L45,))</f>
        <v>CDFHLM</v>
      </c>
      <c r="J46" s="3">
        <f ca="1">INDEX(J$3:J45,MATCH(MIN($L$3:$L45),$L$3:$L45,))</f>
        <v>116</v>
      </c>
      <c r="K46" s="3">
        <f ca="1">INDEX(K$3:K45,MATCH(MIN($L$3:$L45),$L$3:$L45,))</f>
        <v>348</v>
      </c>
      <c r="L46" s="13">
        <f ca="1">INDEX(L$3:L45,MATCH(MIN($L$3:$L45),$L$3:$L45,))</f>
        <v>50</v>
      </c>
    </row>
    <row r="47" spans="4:12" x14ac:dyDescent="0.15">
      <c r="D47" t="str">
        <f t="shared" ca="1" si="0"/>
        <v>O</v>
      </c>
      <c r="E47" s="6" t="str">
        <f t="shared" ref="E47" ca="1" si="113">E46&amp;D47</f>
        <v>AIKNO</v>
      </c>
      <c r="F47" s="7">
        <f ca="1">SUMPRODUCT((ISNUMBER(SEARCH(表1[区国代号],E47))*表1[综合潜力]))</f>
        <v>120</v>
      </c>
      <c r="G47" s="7" t="str">
        <f t="shared" ref="G47" ca="1" si="114">G46</f>
        <v>BEGJ</v>
      </c>
      <c r="H47" s="7">
        <f ca="1">SUMPRODUCT((ISNUMBER(SEARCH(表1[区国代号],G47))*表1[综合潜力]))</f>
        <v>115</v>
      </c>
      <c r="I47" s="7" t="str">
        <f t="shared" ref="I47" ca="1" si="115">I46</f>
        <v>CDFHLM</v>
      </c>
      <c r="J47" s="7">
        <f ca="1">SUMPRODUCT((ISNUMBER(SEARCH(表1[区国代号],I47))*表1[综合潜力]))</f>
        <v>116</v>
      </c>
      <c r="K47" s="7">
        <f t="shared" ref="K47:K49" ca="1" si="116">F47+H47+J47</f>
        <v>351</v>
      </c>
      <c r="L47" s="8">
        <f t="shared" ref="L47:L49" ca="1" si="117">($B$27-F47)^2+($B$27-H47)^2+($B$27-J47)^2</f>
        <v>41</v>
      </c>
    </row>
    <row r="48" spans="4:12" x14ac:dyDescent="0.15">
      <c r="D48" t="str">
        <f t="shared" ca="1" si="0"/>
        <v>O</v>
      </c>
      <c r="E48" s="9" t="str">
        <f t="shared" ref="E48" ca="1" si="118">E46</f>
        <v>AIKN</v>
      </c>
      <c r="F48" s="2">
        <f ca="1">SUMPRODUCT((ISNUMBER(SEARCH(表1[区国代号],E48))*表1[综合潜力]))</f>
        <v>117</v>
      </c>
      <c r="G48" s="2" t="str">
        <f t="shared" ref="G48" ca="1" si="119">G46&amp;D48</f>
        <v>BEGJO</v>
      </c>
      <c r="H48" s="2">
        <f ca="1">SUMPRODUCT((ISNUMBER(SEARCH(表1[区国代号],G48))*表1[综合潜力]))</f>
        <v>118</v>
      </c>
      <c r="I48" s="2" t="str">
        <f t="shared" ref="I48" ca="1" si="120">I46</f>
        <v>CDFHLM</v>
      </c>
      <c r="J48" s="2">
        <f ca="1">SUMPRODUCT((ISNUMBER(SEARCH(表1[区国代号],I48))*表1[综合潜力]))</f>
        <v>116</v>
      </c>
      <c r="K48" s="2">
        <f t="shared" ca="1" si="116"/>
        <v>351</v>
      </c>
      <c r="L48" s="1">
        <f t="shared" ca="1" si="117"/>
        <v>29</v>
      </c>
    </row>
    <row r="49" spans="4:12" x14ac:dyDescent="0.15">
      <c r="D49" t="str">
        <f t="shared" ca="1" si="0"/>
        <v>O</v>
      </c>
      <c r="E49" s="10" t="str">
        <f t="shared" ref="E49" ca="1" si="121">E46</f>
        <v>AIKN</v>
      </c>
      <c r="F49" s="11">
        <f ca="1">SUMPRODUCT((ISNUMBER(SEARCH(表1[区国代号],E49))*表1[综合潜力]))</f>
        <v>117</v>
      </c>
      <c r="G49" s="11" t="str">
        <f t="shared" ref="G49" ca="1" si="122">G46</f>
        <v>BEGJ</v>
      </c>
      <c r="H49" s="11">
        <f ca="1">SUMPRODUCT((ISNUMBER(SEARCH(表1[区国代号],G49))*表1[综合潜力]))</f>
        <v>115</v>
      </c>
      <c r="I49" s="11" t="str">
        <f t="shared" ref="I49" ca="1" si="123">I46&amp;D49</f>
        <v>CDFHLMO</v>
      </c>
      <c r="J49" s="11">
        <f ca="1">SUMPRODUCT((ISNUMBER(SEARCH(表1[区国代号],I49))*表1[综合潜力]))</f>
        <v>119</v>
      </c>
      <c r="K49" s="11">
        <f t="shared" ca="1" si="116"/>
        <v>351</v>
      </c>
      <c r="L49" s="12">
        <f t="shared" ca="1" si="117"/>
        <v>35</v>
      </c>
    </row>
    <row r="50" spans="4:12" x14ac:dyDescent="0.15">
      <c r="D50" t="str">
        <f t="shared" ca="1" si="0"/>
        <v>P</v>
      </c>
      <c r="E50" s="3" t="str">
        <f ca="1">INDEX(E$3:E49,MATCH(MIN($L$3:$L49),$L$3:$L49,))</f>
        <v>AIKN</v>
      </c>
      <c r="F50" s="3">
        <f ca="1">INDEX(F$3:F49,MATCH(MIN($L$3:$L49),$L$3:$L49,))</f>
        <v>117</v>
      </c>
      <c r="G50" s="3" t="str">
        <f ca="1">INDEX(G$3:G49,MATCH(MIN($L$3:$L49),$L$3:$L49,))</f>
        <v>BEGJO</v>
      </c>
      <c r="H50" s="3">
        <f ca="1">INDEX(H$3:H49,MATCH(MIN($L$3:$L49),$L$3:$L49,))</f>
        <v>118</v>
      </c>
      <c r="I50" s="3" t="str">
        <f ca="1">INDEX(I$3:I49,MATCH(MIN($L$3:$L49),$L$3:$L49,))</f>
        <v>CDFHLM</v>
      </c>
      <c r="J50" s="3">
        <f ca="1">INDEX(J$3:J49,MATCH(MIN($L$3:$L49),$L$3:$L49,))</f>
        <v>116</v>
      </c>
      <c r="K50" s="3">
        <f ca="1">INDEX(K$3:K49,MATCH(MIN($L$3:$L49),$L$3:$L49,))</f>
        <v>351</v>
      </c>
      <c r="L50" s="13">
        <f ca="1">INDEX(L$3:L49,MATCH(MIN($L$3:$L49),$L$3:$L49,))</f>
        <v>29</v>
      </c>
    </row>
    <row r="51" spans="4:12" x14ac:dyDescent="0.15">
      <c r="D51" t="str">
        <f t="shared" ca="1" si="0"/>
        <v>P</v>
      </c>
      <c r="E51" s="6" t="str">
        <f t="shared" ref="E51" ca="1" si="124">E50&amp;D51</f>
        <v>AIKNP</v>
      </c>
      <c r="F51" s="7">
        <f ca="1">SUMPRODUCT((ISNUMBER(SEARCH(表1[区国代号],E51))*表1[综合潜力]))</f>
        <v>119</v>
      </c>
      <c r="G51" s="7" t="str">
        <f t="shared" ref="G51" ca="1" si="125">G50</f>
        <v>BEGJO</v>
      </c>
      <c r="H51" s="7">
        <f ca="1">SUMPRODUCT((ISNUMBER(SEARCH(表1[区国代号],G51))*表1[综合潜力]))</f>
        <v>118</v>
      </c>
      <c r="I51" s="7" t="str">
        <f t="shared" ref="I51" ca="1" si="126">I50</f>
        <v>CDFHLM</v>
      </c>
      <c r="J51" s="7">
        <f ca="1">SUMPRODUCT((ISNUMBER(SEARCH(表1[区国代号],I51))*表1[综合潜力]))</f>
        <v>116</v>
      </c>
      <c r="K51" s="7">
        <f t="shared" ref="K51:K53" ca="1" si="127">F51+H51+J51</f>
        <v>353</v>
      </c>
      <c r="L51" s="8">
        <f t="shared" ref="L51:L53" ca="1" si="128">($B$27-F51)^2+($B$27-H51)^2+($B$27-J51)^2</f>
        <v>21</v>
      </c>
    </row>
    <row r="52" spans="4:12" x14ac:dyDescent="0.15">
      <c r="D52" t="str">
        <f t="shared" ca="1" si="0"/>
        <v>P</v>
      </c>
      <c r="E52" s="9" t="str">
        <f t="shared" ref="E52" ca="1" si="129">E50</f>
        <v>AIKN</v>
      </c>
      <c r="F52" s="2">
        <f ca="1">SUMPRODUCT((ISNUMBER(SEARCH(表1[区国代号],E52))*表1[综合潜力]))</f>
        <v>117</v>
      </c>
      <c r="G52" s="2" t="str">
        <f t="shared" ref="G52" ca="1" si="130">G50&amp;D52</f>
        <v>BEGJOP</v>
      </c>
      <c r="H52" s="2">
        <f ca="1">SUMPRODUCT((ISNUMBER(SEARCH(表1[区国代号],G52))*表1[综合潜力]))</f>
        <v>120</v>
      </c>
      <c r="I52" s="2" t="str">
        <f t="shared" ref="I52" ca="1" si="131">I50</f>
        <v>CDFHLM</v>
      </c>
      <c r="J52" s="2">
        <f ca="1">SUMPRODUCT((ISNUMBER(SEARCH(表1[区国代号],I52))*表1[综合潜力]))</f>
        <v>116</v>
      </c>
      <c r="K52" s="2">
        <f t="shared" ca="1" si="127"/>
        <v>353</v>
      </c>
      <c r="L52" s="1">
        <f t="shared" ca="1" si="128"/>
        <v>25</v>
      </c>
    </row>
    <row r="53" spans="4:12" x14ac:dyDescent="0.15">
      <c r="D53" t="str">
        <f t="shared" ca="1" si="0"/>
        <v>P</v>
      </c>
      <c r="E53" s="10" t="str">
        <f t="shared" ref="E53" ca="1" si="132">E50</f>
        <v>AIKN</v>
      </c>
      <c r="F53" s="11">
        <f ca="1">SUMPRODUCT((ISNUMBER(SEARCH(表1[区国代号],E53))*表1[综合潜力]))</f>
        <v>117</v>
      </c>
      <c r="G53" s="11" t="str">
        <f t="shared" ref="G53" ca="1" si="133">G50</f>
        <v>BEGJO</v>
      </c>
      <c r="H53" s="11">
        <f ca="1">SUMPRODUCT((ISNUMBER(SEARCH(表1[区国代号],G53))*表1[综合潜力]))</f>
        <v>118</v>
      </c>
      <c r="I53" s="11" t="str">
        <f t="shared" ref="I53" ca="1" si="134">I50&amp;D53</f>
        <v>CDFHLMP</v>
      </c>
      <c r="J53" s="11">
        <f ca="1">SUMPRODUCT((ISNUMBER(SEARCH(表1[区国代号],I53))*表1[综合潜力]))</f>
        <v>118</v>
      </c>
      <c r="K53" s="11">
        <f t="shared" ca="1" si="127"/>
        <v>353</v>
      </c>
      <c r="L53" s="12">
        <f t="shared" ca="1" si="128"/>
        <v>17</v>
      </c>
    </row>
    <row r="54" spans="4:12" x14ac:dyDescent="0.15">
      <c r="D54" t="str">
        <f t="shared" ca="1" si="0"/>
        <v>Q</v>
      </c>
      <c r="E54" s="3" t="str">
        <f ca="1">INDEX(E$3:E53,MATCH(MIN($L$3:$L53),$L$3:$L53,))</f>
        <v>AIKN</v>
      </c>
      <c r="F54" s="3">
        <f ca="1">INDEX(F$3:F53,MATCH(MIN($L$3:$L53),$L$3:$L53,))</f>
        <v>117</v>
      </c>
      <c r="G54" s="3" t="str">
        <f ca="1">INDEX(G$3:G53,MATCH(MIN($L$3:$L53),$L$3:$L53,))</f>
        <v>BEGJO</v>
      </c>
      <c r="H54" s="3">
        <f ca="1">INDEX(H$3:H53,MATCH(MIN($L$3:$L53),$L$3:$L53,))</f>
        <v>118</v>
      </c>
      <c r="I54" s="3" t="str">
        <f ca="1">INDEX(I$3:I53,MATCH(MIN($L$3:$L53),$L$3:$L53,))</f>
        <v>CDFHLMP</v>
      </c>
      <c r="J54" s="3">
        <f ca="1">INDEX(J$3:J53,MATCH(MIN($L$3:$L53),$L$3:$L53,))</f>
        <v>118</v>
      </c>
      <c r="K54" s="3">
        <f ca="1">INDEX(K$3:K53,MATCH(MIN($L$3:$L53),$L$3:$L53,))</f>
        <v>353</v>
      </c>
      <c r="L54" s="13">
        <f ca="1">INDEX(L$3:L53,MATCH(MIN($L$3:$L53),$L$3:$L53,))</f>
        <v>17</v>
      </c>
    </row>
    <row r="55" spans="4:12" x14ac:dyDescent="0.15">
      <c r="D55" t="str">
        <f t="shared" ca="1" si="0"/>
        <v>Q</v>
      </c>
      <c r="E55" s="6" t="str">
        <f t="shared" ref="E55" ca="1" si="135">E54&amp;D55</f>
        <v>AIKNQ</v>
      </c>
      <c r="F55" s="7">
        <f ca="1">SUMPRODUCT((ISNUMBER(SEARCH(表1[区国代号],E55))*表1[综合潜力]))</f>
        <v>119</v>
      </c>
      <c r="G55" s="7" t="str">
        <f t="shared" ref="G55" ca="1" si="136">G54</f>
        <v>BEGJO</v>
      </c>
      <c r="H55" s="7">
        <f ca="1">SUMPRODUCT((ISNUMBER(SEARCH(表1[区国代号],G55))*表1[综合潜力]))</f>
        <v>118</v>
      </c>
      <c r="I55" s="7" t="str">
        <f t="shared" ref="I55" ca="1" si="137">I54</f>
        <v>CDFHLMP</v>
      </c>
      <c r="J55" s="7">
        <f ca="1">SUMPRODUCT((ISNUMBER(SEARCH(表1[区国代号],I55))*表1[综合潜力]))</f>
        <v>118</v>
      </c>
      <c r="K55" s="7">
        <f t="shared" ref="K55:K57" ca="1" si="138">F55+H55+J55</f>
        <v>355</v>
      </c>
      <c r="L55" s="8">
        <f t="shared" ref="L55:L57" ca="1" si="139">($B$27-F55)^2+($B$27-H55)^2+($B$27-J55)^2</f>
        <v>9</v>
      </c>
    </row>
    <row r="56" spans="4:12" x14ac:dyDescent="0.15">
      <c r="D56" t="str">
        <f t="shared" ca="1" si="0"/>
        <v>Q</v>
      </c>
      <c r="E56" s="9" t="str">
        <f t="shared" ref="E56" ca="1" si="140">E54</f>
        <v>AIKN</v>
      </c>
      <c r="F56" s="2">
        <f ca="1">SUMPRODUCT((ISNUMBER(SEARCH(表1[区国代号],E56))*表1[综合潜力]))</f>
        <v>117</v>
      </c>
      <c r="G56" s="2" t="str">
        <f t="shared" ref="G56" ca="1" si="141">G54&amp;D56</f>
        <v>BEGJOQ</v>
      </c>
      <c r="H56" s="2">
        <f ca="1">SUMPRODUCT((ISNUMBER(SEARCH(表1[区国代号],G56))*表1[综合潜力]))</f>
        <v>120</v>
      </c>
      <c r="I56" s="2" t="str">
        <f t="shared" ref="I56" ca="1" si="142">I54</f>
        <v>CDFHLMP</v>
      </c>
      <c r="J56" s="2">
        <f ca="1">SUMPRODUCT((ISNUMBER(SEARCH(表1[区国代号],I56))*表1[综合潜力]))</f>
        <v>118</v>
      </c>
      <c r="K56" s="2">
        <f t="shared" ca="1" si="138"/>
        <v>355</v>
      </c>
      <c r="L56" s="1">
        <f t="shared" ca="1" si="139"/>
        <v>13</v>
      </c>
    </row>
    <row r="57" spans="4:12" x14ac:dyDescent="0.15">
      <c r="D57" t="str">
        <f t="shared" ca="1" si="0"/>
        <v>Q</v>
      </c>
      <c r="E57" s="10" t="str">
        <f t="shared" ref="E57" ca="1" si="143">E54</f>
        <v>AIKN</v>
      </c>
      <c r="F57" s="11">
        <f ca="1">SUMPRODUCT((ISNUMBER(SEARCH(表1[区国代号],E57))*表1[综合潜力]))</f>
        <v>117</v>
      </c>
      <c r="G57" s="11" t="str">
        <f t="shared" ref="G57" ca="1" si="144">G54</f>
        <v>BEGJO</v>
      </c>
      <c r="H57" s="11">
        <f ca="1">SUMPRODUCT((ISNUMBER(SEARCH(表1[区国代号],G57))*表1[综合潜力]))</f>
        <v>118</v>
      </c>
      <c r="I57" s="11" t="str">
        <f t="shared" ref="I57" ca="1" si="145">I54&amp;D57</f>
        <v>CDFHLMPQ</v>
      </c>
      <c r="J57" s="11">
        <f ca="1">SUMPRODUCT((ISNUMBER(SEARCH(表1[区国代号],I57))*表1[综合潜力]))</f>
        <v>120</v>
      </c>
      <c r="K57" s="11">
        <f t="shared" ca="1" si="138"/>
        <v>355</v>
      </c>
      <c r="L57" s="12">
        <f t="shared" ca="1" si="139"/>
        <v>13</v>
      </c>
    </row>
    <row r="58" spans="4:12" x14ac:dyDescent="0.15">
      <c r="D58" t="str">
        <f t="shared" ca="1" si="0"/>
        <v>R</v>
      </c>
      <c r="E58" s="3" t="str">
        <f ca="1">INDEX(E$3:E57,MATCH(MIN($L$3:$L57),$L$3:$L57,))</f>
        <v>AIKNQ</v>
      </c>
      <c r="F58" s="3">
        <f ca="1">INDEX(F$3:F57,MATCH(MIN($L$3:$L57),$L$3:$L57,))</f>
        <v>119</v>
      </c>
      <c r="G58" s="3" t="str">
        <f ca="1">INDEX(G$3:G57,MATCH(MIN($L$3:$L57),$L$3:$L57,))</f>
        <v>BEGJO</v>
      </c>
      <c r="H58" s="3">
        <f ca="1">INDEX(H$3:H57,MATCH(MIN($L$3:$L57),$L$3:$L57,))</f>
        <v>118</v>
      </c>
      <c r="I58" s="3" t="str">
        <f ca="1">INDEX(I$3:I57,MATCH(MIN($L$3:$L57),$L$3:$L57,))</f>
        <v>CDFHLMP</v>
      </c>
      <c r="J58" s="3">
        <f ca="1">INDEX(J$3:J57,MATCH(MIN($L$3:$L57),$L$3:$L57,))</f>
        <v>118</v>
      </c>
      <c r="K58" s="3">
        <f ca="1">INDEX(K$3:K57,MATCH(MIN($L$3:$L57),$L$3:$L57,))</f>
        <v>355</v>
      </c>
      <c r="L58" s="13">
        <f ca="1">INDEX(L$3:L57,MATCH(MIN($L$3:$L57),$L$3:$L57,))</f>
        <v>9</v>
      </c>
    </row>
    <row r="59" spans="4:12" x14ac:dyDescent="0.15">
      <c r="D59" t="str">
        <f t="shared" ca="1" si="0"/>
        <v>R</v>
      </c>
      <c r="E59" s="6" t="str">
        <f t="shared" ref="E59" ca="1" si="146">E58&amp;D59</f>
        <v>AIKNQR</v>
      </c>
      <c r="F59" s="7">
        <f ca="1">SUMPRODUCT((ISNUMBER(SEARCH(表1[区国代号],E59))*表1[综合潜力]))</f>
        <v>121</v>
      </c>
      <c r="G59" s="7" t="str">
        <f t="shared" ref="G59" ca="1" si="147">G58</f>
        <v>BEGJO</v>
      </c>
      <c r="H59" s="7">
        <f ca="1">SUMPRODUCT((ISNUMBER(SEARCH(表1[区国代号],G59))*表1[综合潜力]))</f>
        <v>118</v>
      </c>
      <c r="I59" s="7" t="str">
        <f t="shared" ref="I59" ca="1" si="148">I58</f>
        <v>CDFHLMP</v>
      </c>
      <c r="J59" s="7">
        <f ca="1">SUMPRODUCT((ISNUMBER(SEARCH(表1[区国代号],I59))*表1[综合潜力]))</f>
        <v>118</v>
      </c>
      <c r="K59" s="7">
        <f t="shared" ref="K59:K61" ca="1" si="149">F59+H59+J59</f>
        <v>357</v>
      </c>
      <c r="L59" s="8">
        <f t="shared" ref="L59:L61" ca="1" si="150">($B$27-F59)^2+($B$27-H59)^2+($B$27-J59)^2</f>
        <v>9</v>
      </c>
    </row>
    <row r="60" spans="4:12" x14ac:dyDescent="0.15">
      <c r="D60" t="str">
        <f t="shared" ca="1" si="0"/>
        <v>R</v>
      </c>
      <c r="E60" s="9" t="str">
        <f t="shared" ref="E60" ca="1" si="151">E58</f>
        <v>AIKNQ</v>
      </c>
      <c r="F60" s="2">
        <f ca="1">SUMPRODUCT((ISNUMBER(SEARCH(表1[区国代号],E60))*表1[综合潜力]))</f>
        <v>119</v>
      </c>
      <c r="G60" s="2" t="str">
        <f t="shared" ref="G60" ca="1" si="152">G58&amp;D60</f>
        <v>BEGJOR</v>
      </c>
      <c r="H60" s="2">
        <f ca="1">SUMPRODUCT((ISNUMBER(SEARCH(表1[区国代号],G60))*表1[综合潜力]))</f>
        <v>120</v>
      </c>
      <c r="I60" s="2" t="str">
        <f t="shared" ref="I60" ca="1" si="153">I58</f>
        <v>CDFHLMP</v>
      </c>
      <c r="J60" s="2">
        <f ca="1">SUMPRODUCT((ISNUMBER(SEARCH(表1[区国代号],I60))*表1[综合潜力]))</f>
        <v>118</v>
      </c>
      <c r="K60" s="2">
        <f t="shared" ca="1" si="149"/>
        <v>357</v>
      </c>
      <c r="L60" s="1">
        <f t="shared" ca="1" si="150"/>
        <v>5</v>
      </c>
    </row>
    <row r="61" spans="4:12" x14ac:dyDescent="0.15">
      <c r="D61" t="str">
        <f t="shared" ca="1" si="0"/>
        <v>R</v>
      </c>
      <c r="E61" s="10" t="str">
        <f t="shared" ref="E61" ca="1" si="154">E58</f>
        <v>AIKNQ</v>
      </c>
      <c r="F61" s="11">
        <f ca="1">SUMPRODUCT((ISNUMBER(SEARCH(表1[区国代号],E61))*表1[综合潜力]))</f>
        <v>119</v>
      </c>
      <c r="G61" s="11" t="str">
        <f t="shared" ref="G61" ca="1" si="155">G58</f>
        <v>BEGJO</v>
      </c>
      <c r="H61" s="11">
        <f ca="1">SUMPRODUCT((ISNUMBER(SEARCH(表1[区国代号],G61))*表1[综合潜力]))</f>
        <v>118</v>
      </c>
      <c r="I61" s="11" t="str">
        <f t="shared" ref="I61" ca="1" si="156">I58&amp;D61</f>
        <v>CDFHLMPR</v>
      </c>
      <c r="J61" s="11">
        <f ca="1">SUMPRODUCT((ISNUMBER(SEARCH(表1[区国代号],I61))*表1[综合潜力]))</f>
        <v>120</v>
      </c>
      <c r="K61" s="11">
        <f t="shared" ca="1" si="149"/>
        <v>357</v>
      </c>
      <c r="L61" s="12">
        <f t="shared" ca="1" si="150"/>
        <v>5</v>
      </c>
    </row>
    <row r="62" spans="4:12" x14ac:dyDescent="0.15">
      <c r="D62" t="str">
        <f t="shared" ca="1" si="0"/>
        <v>S</v>
      </c>
      <c r="E62" s="3" t="str">
        <f ca="1">INDEX(E$3:E61,MATCH(MIN($L$3:$L61),$L$3:$L61,))</f>
        <v>AIKNQ</v>
      </c>
      <c r="F62" s="3">
        <f ca="1">INDEX(F$3:F61,MATCH(MIN($L$3:$L61),$L$3:$L61,))</f>
        <v>119</v>
      </c>
      <c r="G62" s="3" t="str">
        <f ca="1">INDEX(G$3:G61,MATCH(MIN($L$3:$L61),$L$3:$L61,))</f>
        <v>BEGJOR</v>
      </c>
      <c r="H62" s="3">
        <f ca="1">INDEX(H$3:H61,MATCH(MIN($L$3:$L61),$L$3:$L61,))</f>
        <v>120</v>
      </c>
      <c r="I62" s="3" t="str">
        <f ca="1">INDEX(I$3:I61,MATCH(MIN($L$3:$L61),$L$3:$L61,))</f>
        <v>CDFHLMP</v>
      </c>
      <c r="J62" s="3">
        <f ca="1">INDEX(J$3:J61,MATCH(MIN($L$3:$L61),$L$3:$L61,))</f>
        <v>118</v>
      </c>
      <c r="K62" s="3">
        <f ca="1">INDEX(K$3:K61,MATCH(MIN($L$3:$L61),$L$3:$L61,))</f>
        <v>357</v>
      </c>
      <c r="L62" s="13">
        <f ca="1">INDEX(L$3:L61,MATCH(MIN($L$3:$L61),$L$3:$L61,))</f>
        <v>5</v>
      </c>
    </row>
    <row r="63" spans="4:12" x14ac:dyDescent="0.15">
      <c r="D63" t="str">
        <f t="shared" ca="1" si="0"/>
        <v>S</v>
      </c>
      <c r="E63" s="6" t="str">
        <f t="shared" ref="E63" ca="1" si="157">E62&amp;D63</f>
        <v>AIKNQS</v>
      </c>
      <c r="F63" s="7">
        <f ca="1">SUMPRODUCT((ISNUMBER(SEARCH(表1[区国代号],E63))*表1[综合潜力]))</f>
        <v>120</v>
      </c>
      <c r="G63" s="7" t="str">
        <f t="shared" ref="G63" ca="1" si="158">G62</f>
        <v>BEGJOR</v>
      </c>
      <c r="H63" s="7">
        <f ca="1">SUMPRODUCT((ISNUMBER(SEARCH(表1[区国代号],G63))*表1[综合潜力]))</f>
        <v>120</v>
      </c>
      <c r="I63" s="7" t="str">
        <f t="shared" ref="I63" ca="1" si="159">I62</f>
        <v>CDFHLMP</v>
      </c>
      <c r="J63" s="7">
        <f ca="1">SUMPRODUCT((ISNUMBER(SEARCH(表1[区国代号],I63))*表1[综合潜力]))</f>
        <v>118</v>
      </c>
      <c r="K63" s="7">
        <f t="shared" ref="K63:K65" ca="1" si="160">F63+H63+J63</f>
        <v>358</v>
      </c>
      <c r="L63" s="8">
        <f t="shared" ref="L63:L65" ca="1" si="161">($B$27-F63)^2+($B$27-H63)^2+($B$27-J63)^2</f>
        <v>4</v>
      </c>
    </row>
    <row r="64" spans="4:12" x14ac:dyDescent="0.15">
      <c r="D64" t="str">
        <f t="shared" ca="1" si="0"/>
        <v>S</v>
      </c>
      <c r="E64" s="9" t="str">
        <f t="shared" ref="E64" ca="1" si="162">E62</f>
        <v>AIKNQ</v>
      </c>
      <c r="F64" s="2">
        <f ca="1">SUMPRODUCT((ISNUMBER(SEARCH(表1[区国代号],E64))*表1[综合潜力]))</f>
        <v>119</v>
      </c>
      <c r="G64" s="2" t="str">
        <f t="shared" ref="G64" ca="1" si="163">G62&amp;D64</f>
        <v>BEGJORS</v>
      </c>
      <c r="H64" s="2">
        <f ca="1">SUMPRODUCT((ISNUMBER(SEARCH(表1[区国代号],G64))*表1[综合潜力]))</f>
        <v>121</v>
      </c>
      <c r="I64" s="2" t="str">
        <f t="shared" ref="I64" ca="1" si="164">I62</f>
        <v>CDFHLMP</v>
      </c>
      <c r="J64" s="2">
        <f ca="1">SUMPRODUCT((ISNUMBER(SEARCH(表1[区国代号],I64))*表1[综合潜力]))</f>
        <v>118</v>
      </c>
      <c r="K64" s="2">
        <f t="shared" ca="1" si="160"/>
        <v>358</v>
      </c>
      <c r="L64" s="1">
        <f t="shared" ca="1" si="161"/>
        <v>6</v>
      </c>
    </row>
    <row r="65" spans="4:12" x14ac:dyDescent="0.15">
      <c r="D65" t="str">
        <f t="shared" ca="1" si="0"/>
        <v>S</v>
      </c>
      <c r="E65" s="10" t="str">
        <f t="shared" ref="E65" ca="1" si="165">E62</f>
        <v>AIKNQ</v>
      </c>
      <c r="F65" s="11">
        <f ca="1">SUMPRODUCT((ISNUMBER(SEARCH(表1[区国代号],E65))*表1[综合潜力]))</f>
        <v>119</v>
      </c>
      <c r="G65" s="11" t="str">
        <f t="shared" ref="G65" ca="1" si="166">G62</f>
        <v>BEGJOR</v>
      </c>
      <c r="H65" s="11">
        <f ca="1">SUMPRODUCT((ISNUMBER(SEARCH(表1[区国代号],G65))*表1[综合潜力]))</f>
        <v>120</v>
      </c>
      <c r="I65" s="11" t="str">
        <f t="shared" ref="I65" ca="1" si="167">I62&amp;D65</f>
        <v>CDFHLMPS</v>
      </c>
      <c r="J65" s="11">
        <f ca="1">SUMPRODUCT((ISNUMBER(SEARCH(表1[区国代号],I65))*表1[综合潜力]))</f>
        <v>119</v>
      </c>
      <c r="K65" s="11">
        <f t="shared" ca="1" si="160"/>
        <v>358</v>
      </c>
      <c r="L65" s="12">
        <f t="shared" ca="1" si="161"/>
        <v>2</v>
      </c>
    </row>
    <row r="66" spans="4:12" x14ac:dyDescent="0.15">
      <c r="D66" t="str">
        <f t="shared" ca="1" si="0"/>
        <v>T</v>
      </c>
      <c r="E66" s="3" t="str">
        <f ca="1">INDEX(E$3:E65,MATCH(MIN($L$3:$L65),$L$3:$L65,))</f>
        <v>AIKNQ</v>
      </c>
      <c r="F66" s="3">
        <f ca="1">INDEX(F$3:F65,MATCH(MIN($L$3:$L65),$L$3:$L65,))</f>
        <v>119</v>
      </c>
      <c r="G66" s="3" t="str">
        <f ca="1">INDEX(G$3:G65,MATCH(MIN($L$3:$L65),$L$3:$L65,))</f>
        <v>BEGJOR</v>
      </c>
      <c r="H66" s="3">
        <f ca="1">INDEX(H$3:H65,MATCH(MIN($L$3:$L65),$L$3:$L65,))</f>
        <v>120</v>
      </c>
      <c r="I66" s="3" t="str">
        <f ca="1">INDEX(I$3:I65,MATCH(MIN($L$3:$L65),$L$3:$L65,))</f>
        <v>CDFHLMPS</v>
      </c>
      <c r="J66" s="3">
        <f ca="1">INDEX(J$3:J65,MATCH(MIN($L$3:$L65),$L$3:$L65,))</f>
        <v>119</v>
      </c>
      <c r="K66" s="3">
        <f ca="1">INDEX(K$3:K65,MATCH(MIN($L$3:$L65),$L$3:$L65,))</f>
        <v>358</v>
      </c>
      <c r="L66" s="13">
        <f ca="1">INDEX(L$3:L65,MATCH(MIN($L$3:$L65),$L$3:$L65,))</f>
        <v>2</v>
      </c>
    </row>
    <row r="67" spans="4:12" x14ac:dyDescent="0.15">
      <c r="D67" t="str">
        <f t="shared" ref="D67:D74" ca="1" si="168">INDIRECT("A"&amp;(4+INT((ROW()+2)/4)))</f>
        <v>T</v>
      </c>
      <c r="E67" s="6" t="str">
        <f t="shared" ref="E67" ca="1" si="169">E66&amp;D67</f>
        <v>AIKNQT</v>
      </c>
      <c r="F67" s="7">
        <f ca="1">SUMPRODUCT((ISNUMBER(SEARCH(表1[区国代号],E67))*表1[综合潜力]))</f>
        <v>120</v>
      </c>
      <c r="G67" s="7" t="str">
        <f t="shared" ref="G67" ca="1" si="170">G66</f>
        <v>BEGJOR</v>
      </c>
      <c r="H67" s="7">
        <f ca="1">SUMPRODUCT((ISNUMBER(SEARCH(表1[区国代号],G67))*表1[综合潜力]))</f>
        <v>120</v>
      </c>
      <c r="I67" s="7" t="str">
        <f t="shared" ref="I67" ca="1" si="171">I66</f>
        <v>CDFHLMPS</v>
      </c>
      <c r="J67" s="7">
        <f ca="1">SUMPRODUCT((ISNUMBER(SEARCH(表1[区国代号],I67))*表1[综合潜力]))</f>
        <v>119</v>
      </c>
      <c r="K67" s="7">
        <f t="shared" ref="K67:K69" ca="1" si="172">F67+H67+J67</f>
        <v>359</v>
      </c>
      <c r="L67" s="8">
        <f t="shared" ref="L67:L69" ca="1" si="173">($B$27-F67)^2+($B$27-H67)^2+($B$27-J67)^2</f>
        <v>1</v>
      </c>
    </row>
    <row r="68" spans="4:12" x14ac:dyDescent="0.15">
      <c r="D68" t="str">
        <f t="shared" ca="1" si="168"/>
        <v>T</v>
      </c>
      <c r="E68" s="9" t="str">
        <f t="shared" ref="E68" ca="1" si="174">E66</f>
        <v>AIKNQ</v>
      </c>
      <c r="F68" s="2">
        <f ca="1">SUMPRODUCT((ISNUMBER(SEARCH(表1[区国代号],E68))*表1[综合潜力]))</f>
        <v>119</v>
      </c>
      <c r="G68" s="2" t="str">
        <f t="shared" ref="G68" ca="1" si="175">G66&amp;D68</f>
        <v>BEGJORT</v>
      </c>
      <c r="H68" s="2">
        <f ca="1">SUMPRODUCT((ISNUMBER(SEARCH(表1[区国代号],G68))*表1[综合潜力]))</f>
        <v>121</v>
      </c>
      <c r="I68" s="2" t="str">
        <f t="shared" ref="I68" ca="1" si="176">I66</f>
        <v>CDFHLMPS</v>
      </c>
      <c r="J68" s="2">
        <f ca="1">SUMPRODUCT((ISNUMBER(SEARCH(表1[区国代号],I68))*表1[综合潜力]))</f>
        <v>119</v>
      </c>
      <c r="K68" s="2">
        <f t="shared" ca="1" si="172"/>
        <v>359</v>
      </c>
      <c r="L68" s="1">
        <f t="shared" ca="1" si="173"/>
        <v>3</v>
      </c>
    </row>
    <row r="69" spans="4:12" x14ac:dyDescent="0.15">
      <c r="D69" t="str">
        <f t="shared" ca="1" si="168"/>
        <v>T</v>
      </c>
      <c r="E69" s="10" t="str">
        <f t="shared" ref="E69" ca="1" si="177">E66</f>
        <v>AIKNQ</v>
      </c>
      <c r="F69" s="11">
        <f ca="1">SUMPRODUCT((ISNUMBER(SEARCH(表1[区国代号],E69))*表1[综合潜力]))</f>
        <v>119</v>
      </c>
      <c r="G69" s="11" t="str">
        <f t="shared" ref="G69" ca="1" si="178">G66</f>
        <v>BEGJOR</v>
      </c>
      <c r="H69" s="11">
        <f ca="1">SUMPRODUCT((ISNUMBER(SEARCH(表1[区国代号],G69))*表1[综合潜力]))</f>
        <v>120</v>
      </c>
      <c r="I69" s="11" t="str">
        <f t="shared" ref="I69" ca="1" si="179">I66&amp;D69</f>
        <v>CDFHLMPST</v>
      </c>
      <c r="J69" s="11">
        <f ca="1">SUMPRODUCT((ISNUMBER(SEARCH(表1[区国代号],I69))*表1[综合潜力]))</f>
        <v>120</v>
      </c>
      <c r="K69" s="11">
        <f t="shared" ca="1" si="172"/>
        <v>359</v>
      </c>
      <c r="L69" s="12">
        <f t="shared" ca="1" si="173"/>
        <v>1</v>
      </c>
    </row>
    <row r="70" spans="4:12" x14ac:dyDescent="0.15">
      <c r="D70" t="str">
        <f t="shared" ca="1" si="168"/>
        <v>U</v>
      </c>
      <c r="E70" s="3" t="str">
        <f ca="1">INDEX(E$3:E69,MATCH(MIN($L$3:$L69),$L$3:$L69,))</f>
        <v>AIKNQT</v>
      </c>
      <c r="F70" s="3">
        <f ca="1">INDEX(F$3:F69,MATCH(MIN($L$3:$L69),$L$3:$L69,))</f>
        <v>120</v>
      </c>
      <c r="G70" s="3" t="str">
        <f ca="1">INDEX(G$3:G69,MATCH(MIN($L$3:$L69),$L$3:$L69,))</f>
        <v>BEGJOR</v>
      </c>
      <c r="H70" s="3">
        <f ca="1">INDEX(H$3:H69,MATCH(MIN($L$3:$L69),$L$3:$L69,))</f>
        <v>120</v>
      </c>
      <c r="I70" s="3" t="str">
        <f ca="1">INDEX(I$3:I69,MATCH(MIN($L$3:$L69),$L$3:$L69,))</f>
        <v>CDFHLMPS</v>
      </c>
      <c r="J70" s="3">
        <f ca="1">INDEX(J$3:J69,MATCH(MIN($L$3:$L69),$L$3:$L69,))</f>
        <v>119</v>
      </c>
      <c r="K70" s="3">
        <f ca="1">INDEX(K$3:K69,MATCH(MIN($L$3:$L69),$L$3:$L69,))</f>
        <v>359</v>
      </c>
      <c r="L70" s="13">
        <f ca="1">INDEX(L$3:L69,MATCH(MIN($L$3:$L69),$L$3:$L69,))</f>
        <v>1</v>
      </c>
    </row>
    <row r="71" spans="4:12" x14ac:dyDescent="0.15">
      <c r="D71" t="str">
        <f t="shared" ca="1" si="168"/>
        <v>U</v>
      </c>
      <c r="E71" s="6" t="str">
        <f t="shared" ref="E71" ca="1" si="180">E70&amp;D71</f>
        <v>AIKNQTU</v>
      </c>
      <c r="F71" s="7">
        <f ca="1">SUMPRODUCT((ISNUMBER(SEARCH(表1[区国代号],E71))*表1[综合潜力]))</f>
        <v>121</v>
      </c>
      <c r="G71" s="7" t="str">
        <f t="shared" ref="G71" ca="1" si="181">G70</f>
        <v>BEGJOR</v>
      </c>
      <c r="H71" s="7">
        <f ca="1">SUMPRODUCT((ISNUMBER(SEARCH(表1[区国代号],G71))*表1[综合潜力]))</f>
        <v>120</v>
      </c>
      <c r="I71" s="7" t="str">
        <f t="shared" ref="I71" ca="1" si="182">I70</f>
        <v>CDFHLMPS</v>
      </c>
      <c r="J71" s="7">
        <f ca="1">SUMPRODUCT((ISNUMBER(SEARCH(表1[区国代号],I71))*表1[综合潜力]))</f>
        <v>119</v>
      </c>
      <c r="K71" s="7">
        <f t="shared" ref="K71:K73" ca="1" si="183">F71+H71+J71</f>
        <v>360</v>
      </c>
      <c r="L71" s="8">
        <f t="shared" ref="L71:L73" ca="1" si="184">($B$27-F71)^2+($B$27-H71)^2+($B$27-J71)^2</f>
        <v>2</v>
      </c>
    </row>
    <row r="72" spans="4:12" x14ac:dyDescent="0.15">
      <c r="D72" t="str">
        <f t="shared" ca="1" si="168"/>
        <v>U</v>
      </c>
      <c r="E72" s="9" t="str">
        <f t="shared" ref="E72" ca="1" si="185">E70</f>
        <v>AIKNQT</v>
      </c>
      <c r="F72" s="2">
        <f ca="1">SUMPRODUCT((ISNUMBER(SEARCH(表1[区国代号],E72))*表1[综合潜力]))</f>
        <v>120</v>
      </c>
      <c r="G72" s="2" t="str">
        <f t="shared" ref="G72" ca="1" si="186">G70&amp;D72</f>
        <v>BEGJORU</v>
      </c>
      <c r="H72" s="2">
        <f ca="1">SUMPRODUCT((ISNUMBER(SEARCH(表1[区国代号],G72))*表1[综合潜力]))</f>
        <v>121</v>
      </c>
      <c r="I72" s="2" t="str">
        <f t="shared" ref="I72" ca="1" si="187">I70</f>
        <v>CDFHLMPS</v>
      </c>
      <c r="J72" s="2">
        <f ca="1">SUMPRODUCT((ISNUMBER(SEARCH(表1[区国代号],I72))*表1[综合潜力]))</f>
        <v>119</v>
      </c>
      <c r="K72" s="2">
        <f t="shared" ca="1" si="183"/>
        <v>360</v>
      </c>
      <c r="L72" s="1">
        <f t="shared" ca="1" si="184"/>
        <v>2</v>
      </c>
    </row>
    <row r="73" spans="4:12" x14ac:dyDescent="0.15">
      <c r="D73" t="str">
        <f t="shared" ca="1" si="168"/>
        <v>U</v>
      </c>
      <c r="E73" s="10" t="str">
        <f t="shared" ref="E73" ca="1" si="188">E70</f>
        <v>AIKNQT</v>
      </c>
      <c r="F73" s="11">
        <f ca="1">SUMPRODUCT((ISNUMBER(SEARCH(表1[区国代号],E73))*表1[综合潜力]))</f>
        <v>120</v>
      </c>
      <c r="G73" s="11" t="str">
        <f t="shared" ref="G73" ca="1" si="189">G70</f>
        <v>BEGJOR</v>
      </c>
      <c r="H73" s="11">
        <f ca="1">SUMPRODUCT((ISNUMBER(SEARCH(表1[区国代号],G73))*表1[综合潜力]))</f>
        <v>120</v>
      </c>
      <c r="I73" s="11" t="str">
        <f t="shared" ref="I73" ca="1" si="190">I70&amp;D73</f>
        <v>CDFHLMPSU</v>
      </c>
      <c r="J73" s="11">
        <f ca="1">SUMPRODUCT((ISNUMBER(SEARCH(表1[区国代号],I73))*表1[综合潜力]))</f>
        <v>120</v>
      </c>
      <c r="K73" s="11">
        <f t="shared" ca="1" si="183"/>
        <v>360</v>
      </c>
      <c r="L73" s="12">
        <f t="shared" ca="1" si="184"/>
        <v>0</v>
      </c>
    </row>
    <row r="74" spans="4:12" x14ac:dyDescent="0.15">
      <c r="D74">
        <f t="shared" ca="1" si="168"/>
        <v>0</v>
      </c>
      <c r="E74" s="3" t="str">
        <f ca="1">INDEX(E$3:E73,MATCH(MIN($L$3:$L73),$L$3:$L73,))</f>
        <v>AIKNQT</v>
      </c>
      <c r="F74" s="3">
        <f ca="1">INDEX(F$3:F73,MATCH(MIN($L$3:$L73),$L$3:$L73,))</f>
        <v>120</v>
      </c>
      <c r="G74" s="3" t="str">
        <f ca="1">INDEX(G$3:G73,MATCH(MIN($L$3:$L73),$L$3:$L73,))</f>
        <v>BEGJOR</v>
      </c>
      <c r="H74" s="3">
        <f ca="1">INDEX(H$3:H73,MATCH(MIN($L$3:$L73),$L$3:$L73,))</f>
        <v>120</v>
      </c>
      <c r="I74" s="3" t="str">
        <f ca="1">INDEX(I$3:I73,MATCH(MIN($L$3:$L73),$L$3:$L73,))</f>
        <v>CDFHLMPSU</v>
      </c>
      <c r="J74" s="3">
        <f ca="1">INDEX(J$3:J73,MATCH(MIN($L$3:$L73),$L$3:$L73,))</f>
        <v>120</v>
      </c>
      <c r="K74" s="3">
        <f ca="1">INDEX(K$3:K73,MATCH(MIN($L$3:$L73),$L$3:$L73,))</f>
        <v>360</v>
      </c>
      <c r="L74" s="13">
        <f ca="1">INDEX(L$3:L73,MATCH(MIN($L$3:$L73),$L$3:$L73,))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模拟方案</vt:lpstr>
      <vt:lpstr>模拟1 (2)</vt:lpstr>
      <vt:lpstr>模拟1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2020-01-07T07:21:14Z</dcterms:modified>
</cp:coreProperties>
</file>